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datastore-a\erd$\ERD_ADMINISTRATION\1830-Wathugala\Monthly Belletin\2025\Master\"/>
    </mc:Choice>
  </mc:AlternateContent>
  <xr:revisionPtr revIDLastSave="0" documentId="13_ncr:1_{2FC95490-74B8-485A-A17D-8FB29B6690BA}" xr6:coauthVersionLast="47" xr6:coauthVersionMax="47" xr10:uidLastSave="{00000000-0000-0000-0000-000000000000}"/>
  <bookViews>
    <workbookView xWindow="-120" yWindow="-120" windowWidth="29040" windowHeight="15720" tabRatio="781" xr2:uid="{00000000-000D-0000-FFFF-FFFF00000000}"/>
  </bookViews>
  <sheets>
    <sheet name="Contents" sheetId="59" r:id="rId1"/>
    <sheet name="TABLE 1" sheetId="142" r:id="rId2"/>
    <sheet name="TABLE 2" sheetId="128" r:id="rId3"/>
    <sheet name="TABLE 3" sheetId="129" r:id="rId4"/>
    <sheet name="TABLE 4" sheetId="130" r:id="rId5"/>
    <sheet name="TABLE 5" sheetId="125" r:id="rId6"/>
    <sheet name="TABLE 6 " sheetId="126" r:id="rId7"/>
    <sheet name="TABLE 7" sheetId="127" r:id="rId8"/>
    <sheet name="TABLE 8" sheetId="120" r:id="rId9"/>
    <sheet name="TABLE 9 " sheetId="121" r:id="rId10"/>
    <sheet name="TABLE 10" sheetId="122" r:id="rId11"/>
    <sheet name="TABLE 11" sheetId="123" r:id="rId12"/>
    <sheet name="TABLE 12" sheetId="124" r:id="rId13"/>
    <sheet name="TABLE 13" sheetId="131" r:id="rId14"/>
    <sheet name="TABLE 14" sheetId="132" r:id="rId15"/>
    <sheet name="TABLE 15" sheetId="133" r:id="rId16"/>
    <sheet name="TABLE 16" sheetId="134" r:id="rId17"/>
    <sheet name="TABLE 17" sheetId="135" r:id="rId18"/>
    <sheet name="TABLE 18" sheetId="136" r:id="rId19"/>
    <sheet name="TABLE 19" sheetId="137" r:id="rId20"/>
    <sheet name="TABLE 20" sheetId="138" r:id="rId21"/>
    <sheet name="TABLE 21" sheetId="139" r:id="rId22"/>
    <sheet name="TABLE 22" sheetId="140" r:id="rId23"/>
    <sheet name="TABLE 23" sheetId="141" r:id="rId24"/>
  </sheets>
  <externalReferences>
    <externalReference r:id="rId25"/>
    <externalReference r:id="rId26"/>
  </externalReferences>
  <definedNames>
    <definedName name="a12l75" localSheetId="1">[1]R_Annual!$A$3:$N$58</definedName>
    <definedName name="a12l75">#REF!</definedName>
    <definedName name="escel\" localSheetId="6">#REF!</definedName>
    <definedName name="escel\" localSheetId="7">#REF!</definedName>
    <definedName name="escel\">#REF!</definedName>
    <definedName name="Excel_BuiltIn_Print_Area_1" localSheetId="6">#REF!</definedName>
    <definedName name="Excel_BuiltIn_Print_Area_1" localSheetId="7">#REF!</definedName>
    <definedName name="Excel_BuiltIn_Print_Area_1">#REF!</definedName>
    <definedName name="Excel_BuiltIn_Print_Area_1_1">#REF!</definedName>
    <definedName name="Excel_BuiltIn_Print_Area_10_1" localSheetId="6">#REF!</definedName>
    <definedName name="Excel_BuiltIn_Print_Area_10_1" localSheetId="7">#REF!</definedName>
    <definedName name="Excel_BuiltIn_Print_Area_10_1">#REF!</definedName>
    <definedName name="Excel_BuiltIn_Print_Area_2_1">#REF!</definedName>
    <definedName name="Excel_BuiltIn_Print_Area_3_1" localSheetId="6">#REF!</definedName>
    <definedName name="Excel_BuiltIn_Print_Area_3_1">#REF!</definedName>
    <definedName name="Excel_BuiltIn_Print_Area_4_1" localSheetId="6">#REF!</definedName>
    <definedName name="Excel_BuiltIn_Print_Area_4_1">#REF!</definedName>
    <definedName name="Excel_BuiltIn_Print_Area_6_1">#REF!</definedName>
    <definedName name="Excel_BuiltIn_Print_Area_6_1_1">#REF!</definedName>
    <definedName name="Excel_BuiltIn_Print_Area_7_1">#REF!</definedName>
    <definedName name="Excel_BuiltIn_Print_Area_7_1_1">#REF!</definedName>
    <definedName name="gfgsdf" localSheetId="1">'[2]25'!$B$2:$U$24</definedName>
    <definedName name="gfgsdf">#REF!</definedName>
    <definedName name="n_a12l75" localSheetId="1">[1]Annual!$A$2:$P$58</definedName>
    <definedName name="n_a12l75">#REF!</definedName>
    <definedName name="nwa12l75" localSheetId="1">[1]Annual!$A$2:$P$58</definedName>
    <definedName name="nwa12l75">#REF!</definedName>
    <definedName name="old" localSheetId="1">'[2]31'!$B$2:$N$76</definedName>
    <definedName name="old">#REF!</definedName>
    <definedName name="old_23" localSheetId="1">'[2]24'!$B$1:$V$24</definedName>
    <definedName name="old_23">#REF!</definedName>
    <definedName name="_xlnm.Print_Area" localSheetId="10">'TABLE 10'!$A$1:$M$118</definedName>
    <definedName name="_xlnm.Print_Area" localSheetId="11">'TABLE 11'!$A$1:$L$117</definedName>
    <definedName name="_xlnm.Print_Area" localSheetId="5">'TABLE 5'!$A$1:$G$119</definedName>
    <definedName name="_xlnm.Print_Area" localSheetId="6">'TABLE 6 '!$A$2:$N$85</definedName>
    <definedName name="_xlnm.Print_Area" localSheetId="7">'TABLE 7'!$A$2:$I$116</definedName>
    <definedName name="_xlnm.Print_Area" localSheetId="8">'TABLE 8'!$A$1:$H$38</definedName>
    <definedName name="_xlnm.Print_Area" localSheetId="9">'TABLE 9 '!$B$2:$M$114</definedName>
    <definedName name="_xlnm.Print_Area">#REF!</definedName>
    <definedName name="Print_Area_M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141" l="1"/>
  <c r="C9" i="141"/>
  <c r="D9" i="141"/>
  <c r="E9" i="141"/>
  <c r="F9" i="141"/>
  <c r="G9" i="141"/>
  <c r="H9" i="141"/>
  <c r="I9" i="141"/>
  <c r="J9" i="141"/>
  <c r="K9" i="141"/>
  <c r="L9" i="141"/>
  <c r="M9" i="141"/>
  <c r="N9" i="141"/>
  <c r="O9" i="141"/>
  <c r="P9" i="141"/>
  <c r="Q9" i="141"/>
  <c r="B10" i="141"/>
  <c r="C10" i="141"/>
  <c r="D10" i="141"/>
  <c r="E10" i="141"/>
  <c r="F10" i="141"/>
  <c r="G10" i="141"/>
  <c r="H10" i="141"/>
  <c r="I10" i="141"/>
  <c r="J10" i="141"/>
  <c r="K10" i="141"/>
  <c r="L10" i="141"/>
  <c r="M10" i="141"/>
  <c r="N10" i="141"/>
  <c r="O10" i="141"/>
  <c r="P10" i="141"/>
  <c r="Q10" i="141"/>
  <c r="B11" i="141"/>
  <c r="C11" i="141"/>
  <c r="D11" i="141"/>
  <c r="E11" i="141"/>
  <c r="F11" i="141"/>
  <c r="G11" i="141"/>
  <c r="H11" i="141"/>
  <c r="I11" i="141"/>
  <c r="J11" i="141"/>
  <c r="K11" i="141"/>
  <c r="L11" i="141"/>
  <c r="M11" i="141"/>
  <c r="N11" i="141"/>
  <c r="O11" i="141"/>
  <c r="P11" i="141"/>
  <c r="Q11" i="141"/>
  <c r="B12" i="141"/>
  <c r="C12" i="141"/>
  <c r="D12" i="141"/>
  <c r="E12" i="141"/>
  <c r="F12" i="141"/>
  <c r="G12" i="141"/>
  <c r="H12" i="141"/>
  <c r="I12" i="141"/>
  <c r="J12" i="141"/>
  <c r="K12" i="141"/>
  <c r="L12" i="141"/>
  <c r="M12" i="141"/>
  <c r="N12" i="141"/>
  <c r="O12" i="141"/>
  <c r="P12" i="141"/>
  <c r="Q12" i="141"/>
  <c r="B13" i="141"/>
  <c r="C13" i="141"/>
  <c r="D13" i="141"/>
  <c r="E13" i="141"/>
  <c r="F13" i="141"/>
  <c r="G13" i="141"/>
  <c r="H13" i="141"/>
  <c r="I13" i="141"/>
  <c r="J13" i="141"/>
  <c r="K13" i="141"/>
  <c r="L13" i="141"/>
  <c r="M13" i="141"/>
  <c r="N13" i="141"/>
  <c r="O13" i="141"/>
  <c r="P13" i="141"/>
  <c r="Q13" i="141"/>
  <c r="B14" i="141"/>
  <c r="C14" i="141"/>
  <c r="D14" i="141"/>
  <c r="E14" i="141"/>
  <c r="F14" i="141"/>
  <c r="G14" i="141"/>
  <c r="H14" i="141"/>
  <c r="I14" i="141"/>
  <c r="J14" i="141"/>
  <c r="K14" i="141"/>
  <c r="L14" i="141"/>
  <c r="M14" i="141"/>
  <c r="N14" i="141"/>
  <c r="O14" i="141"/>
  <c r="P14" i="141"/>
  <c r="Q14" i="141"/>
  <c r="B16" i="141"/>
  <c r="C16" i="141"/>
  <c r="D16" i="141"/>
  <c r="E16" i="141"/>
  <c r="F16" i="141"/>
  <c r="G16" i="141"/>
  <c r="H16" i="141"/>
  <c r="I16" i="141"/>
  <c r="J16" i="141"/>
  <c r="K16" i="141"/>
  <c r="L16" i="141"/>
  <c r="M16" i="141"/>
  <c r="N16" i="141"/>
  <c r="O16" i="141"/>
  <c r="P16" i="141"/>
  <c r="Q16" i="141"/>
  <c r="B17" i="141"/>
  <c r="C17" i="141"/>
  <c r="D17" i="141"/>
  <c r="E17" i="141"/>
  <c r="F17" i="141"/>
  <c r="G17" i="141"/>
  <c r="H17" i="141"/>
  <c r="I17" i="141"/>
  <c r="J17" i="141"/>
  <c r="K17" i="141"/>
  <c r="L17" i="141"/>
  <c r="M17" i="141"/>
  <c r="N17" i="141"/>
  <c r="O17" i="141"/>
  <c r="P17" i="141"/>
  <c r="Q17" i="141"/>
  <c r="B18" i="141"/>
  <c r="C18" i="141"/>
  <c r="D18" i="141"/>
  <c r="E18" i="141"/>
  <c r="F18" i="141"/>
  <c r="G18" i="141"/>
  <c r="H18" i="141"/>
  <c r="I18" i="141"/>
  <c r="J18" i="141"/>
  <c r="K18" i="141"/>
  <c r="L18" i="141"/>
  <c r="M18" i="141"/>
  <c r="N18" i="141"/>
  <c r="O18" i="141"/>
  <c r="P18" i="141"/>
  <c r="Q18" i="141"/>
  <c r="B19" i="141"/>
  <c r="C19" i="141"/>
  <c r="D19" i="141"/>
  <c r="E19" i="141"/>
  <c r="F19" i="141"/>
  <c r="G19" i="141"/>
  <c r="H19" i="141"/>
  <c r="I19" i="141"/>
  <c r="J19" i="141"/>
  <c r="K19" i="141"/>
  <c r="L19" i="141"/>
  <c r="M19" i="141"/>
  <c r="N19" i="141"/>
  <c r="O19" i="141"/>
  <c r="P19" i="141"/>
  <c r="Q19" i="141"/>
  <c r="B20" i="141"/>
  <c r="C20" i="141"/>
  <c r="D20" i="141"/>
  <c r="E20" i="141"/>
  <c r="F20" i="141"/>
  <c r="G20" i="141"/>
  <c r="H20" i="141"/>
  <c r="I20" i="141"/>
  <c r="J20" i="141"/>
  <c r="K20" i="141"/>
  <c r="L20" i="141"/>
  <c r="M20" i="141"/>
  <c r="N20" i="141"/>
  <c r="O20" i="141"/>
  <c r="P20" i="141"/>
  <c r="Q20" i="141"/>
  <c r="B21" i="141"/>
  <c r="C21" i="141"/>
  <c r="D21" i="141"/>
  <c r="E21" i="141"/>
  <c r="F21" i="141"/>
  <c r="G21" i="141"/>
  <c r="H21" i="141"/>
  <c r="I21" i="141"/>
  <c r="J21" i="141"/>
  <c r="K21" i="141"/>
  <c r="L21" i="141"/>
  <c r="M21" i="141"/>
  <c r="N21" i="141"/>
  <c r="O21" i="141"/>
  <c r="P21" i="141"/>
  <c r="Q21" i="141"/>
  <c r="B22" i="141"/>
  <c r="C22" i="141"/>
  <c r="D22" i="141"/>
  <c r="E22" i="141"/>
  <c r="F22" i="141"/>
  <c r="G22" i="141"/>
  <c r="H22" i="141"/>
  <c r="I22" i="141"/>
  <c r="J22" i="141"/>
  <c r="K22" i="141"/>
  <c r="L22" i="141"/>
  <c r="M22" i="141"/>
  <c r="N22" i="141"/>
  <c r="O22" i="141"/>
  <c r="P22" i="141"/>
  <c r="Q22" i="141"/>
  <c r="B23" i="141"/>
  <c r="C23" i="141"/>
  <c r="D23" i="141"/>
  <c r="E23" i="141"/>
  <c r="F23" i="141"/>
  <c r="G23" i="141"/>
  <c r="H23" i="141"/>
  <c r="I23" i="141"/>
  <c r="J23" i="141"/>
  <c r="K23" i="141"/>
  <c r="L23" i="141"/>
  <c r="M23" i="141"/>
  <c r="N23" i="141"/>
  <c r="O23" i="141"/>
  <c r="P23" i="141"/>
  <c r="Q23" i="141"/>
  <c r="B24" i="141"/>
  <c r="C24" i="141"/>
  <c r="D24" i="141"/>
  <c r="E24" i="141"/>
  <c r="F24" i="141"/>
  <c r="G24" i="141"/>
  <c r="H24" i="141"/>
  <c r="I24" i="141"/>
  <c r="J24" i="141"/>
  <c r="K24" i="141"/>
  <c r="L24" i="141"/>
  <c r="M24" i="141"/>
  <c r="N24" i="141"/>
  <c r="O24" i="141"/>
  <c r="P24" i="141"/>
  <c r="Q24" i="141"/>
  <c r="B25" i="141"/>
  <c r="C25" i="141"/>
  <c r="D25" i="141"/>
  <c r="E25" i="141"/>
  <c r="F25" i="141"/>
  <c r="G25" i="141"/>
  <c r="H25" i="141"/>
  <c r="I25" i="141"/>
  <c r="J25" i="141"/>
  <c r="K25" i="141"/>
  <c r="L25" i="141"/>
  <c r="M25" i="141"/>
  <c r="N25" i="141"/>
  <c r="O25" i="141"/>
  <c r="P25" i="141"/>
  <c r="Q25" i="141"/>
  <c r="B26" i="141"/>
  <c r="C26" i="141"/>
  <c r="D26" i="141"/>
  <c r="E26" i="141"/>
  <c r="F26" i="141"/>
  <c r="G26" i="141"/>
  <c r="H26" i="141"/>
  <c r="I26" i="141"/>
  <c r="J26" i="141"/>
  <c r="K26" i="141"/>
  <c r="L26" i="141"/>
  <c r="M26" i="141"/>
  <c r="N26" i="141"/>
  <c r="O26" i="141"/>
  <c r="P26" i="141"/>
  <c r="Q26" i="141"/>
  <c r="B27" i="141"/>
  <c r="C27" i="141"/>
  <c r="D27" i="141"/>
  <c r="E27" i="141"/>
  <c r="F27" i="141"/>
  <c r="G27" i="141"/>
  <c r="H27" i="141"/>
  <c r="I27" i="141"/>
  <c r="J27" i="141"/>
  <c r="K27" i="141"/>
  <c r="L27" i="141"/>
  <c r="M27" i="141"/>
  <c r="N27" i="141"/>
  <c r="O27" i="141"/>
  <c r="P27" i="141"/>
  <c r="Q27" i="141"/>
  <c r="B28" i="141"/>
  <c r="C28" i="141"/>
  <c r="D28" i="141"/>
  <c r="E28" i="141"/>
  <c r="F28" i="141"/>
  <c r="G28" i="141"/>
  <c r="H28" i="141"/>
  <c r="I28" i="141"/>
  <c r="J28" i="141"/>
  <c r="K28" i="141"/>
  <c r="L28" i="141"/>
  <c r="M28" i="141"/>
  <c r="N28" i="141"/>
  <c r="O28" i="141"/>
  <c r="P28" i="141"/>
  <c r="Q28" i="141"/>
  <c r="B29" i="141"/>
  <c r="C29" i="141"/>
  <c r="D29" i="141"/>
  <c r="E29" i="141"/>
  <c r="F29" i="141"/>
  <c r="G29" i="141"/>
  <c r="H29" i="141"/>
  <c r="I29" i="141"/>
  <c r="J29" i="141"/>
  <c r="K29" i="141"/>
  <c r="L29" i="141"/>
  <c r="M29" i="141"/>
  <c r="N29" i="141"/>
  <c r="O29" i="141"/>
  <c r="P29" i="141"/>
  <c r="Q29" i="141"/>
  <c r="B30" i="141"/>
  <c r="C30" i="141"/>
  <c r="D30" i="141"/>
  <c r="E30" i="141"/>
  <c r="F30" i="141"/>
  <c r="G30" i="141"/>
  <c r="H30" i="141"/>
  <c r="I30" i="141"/>
  <c r="J30" i="141"/>
  <c r="K30" i="141"/>
  <c r="L30" i="141"/>
  <c r="M30" i="141"/>
  <c r="N30" i="141"/>
  <c r="O30" i="141"/>
  <c r="P30" i="141"/>
  <c r="Q30" i="141"/>
  <c r="B31" i="141"/>
  <c r="C31" i="141"/>
  <c r="D31" i="141"/>
  <c r="E31" i="141"/>
  <c r="F31" i="141"/>
  <c r="G31" i="141"/>
  <c r="H31" i="141"/>
  <c r="I31" i="141"/>
  <c r="J31" i="141"/>
  <c r="K31" i="141"/>
  <c r="L31" i="141"/>
  <c r="M31" i="141"/>
  <c r="N31" i="141"/>
  <c r="O31" i="141"/>
  <c r="P31" i="141"/>
  <c r="Q31" i="141"/>
  <c r="B32" i="141"/>
  <c r="C32" i="141"/>
  <c r="D32" i="141"/>
  <c r="E32" i="141"/>
  <c r="F32" i="141"/>
  <c r="G32" i="141"/>
  <c r="H32" i="141"/>
  <c r="I32" i="141"/>
  <c r="J32" i="141"/>
  <c r="K32" i="141"/>
  <c r="L32" i="141"/>
  <c r="M32" i="141"/>
  <c r="N32" i="141"/>
  <c r="O32" i="141"/>
  <c r="P32" i="141"/>
  <c r="Q32" i="141"/>
  <c r="B33" i="141"/>
  <c r="C33" i="141"/>
  <c r="D33" i="141"/>
  <c r="E33" i="141"/>
  <c r="F33" i="141"/>
  <c r="G33" i="141"/>
  <c r="H33" i="141"/>
  <c r="I33" i="141"/>
  <c r="J33" i="141"/>
  <c r="K33" i="141"/>
  <c r="L33" i="141"/>
  <c r="M33" i="141"/>
  <c r="N33" i="141"/>
  <c r="O33" i="141"/>
  <c r="P33" i="141"/>
  <c r="Q33" i="141"/>
  <c r="B34" i="141"/>
  <c r="C34" i="141"/>
  <c r="D34" i="141"/>
  <c r="E34" i="141"/>
  <c r="F34" i="141"/>
  <c r="G34" i="141"/>
  <c r="H34" i="141"/>
  <c r="I34" i="141"/>
  <c r="J34" i="141"/>
  <c r="K34" i="141"/>
  <c r="L34" i="141"/>
  <c r="M34" i="141"/>
  <c r="N34" i="141"/>
  <c r="O34" i="141"/>
  <c r="P34" i="141"/>
  <c r="Q34" i="141"/>
  <c r="B35" i="141"/>
  <c r="C35" i="141"/>
  <c r="D35" i="141"/>
  <c r="E35" i="141"/>
  <c r="F35" i="141"/>
  <c r="G35" i="141"/>
  <c r="H35" i="141"/>
  <c r="I35" i="141"/>
  <c r="J35" i="141"/>
  <c r="K35" i="141"/>
  <c r="L35" i="141"/>
  <c r="M35" i="141"/>
  <c r="N35" i="141"/>
  <c r="O35" i="141"/>
  <c r="P35" i="141"/>
  <c r="Q35" i="141"/>
  <c r="B36" i="141"/>
  <c r="C36" i="141"/>
  <c r="D36" i="141"/>
  <c r="E36" i="141"/>
  <c r="F36" i="141"/>
  <c r="G36" i="141"/>
  <c r="H36" i="141"/>
  <c r="I36" i="141"/>
  <c r="J36" i="141"/>
  <c r="K36" i="141"/>
  <c r="L36" i="141"/>
  <c r="M36" i="141"/>
  <c r="N36" i="141"/>
  <c r="O36" i="141"/>
  <c r="P36" i="141"/>
  <c r="Q36" i="141"/>
  <c r="B37" i="141"/>
  <c r="C37" i="141"/>
  <c r="D37" i="141"/>
  <c r="E37" i="141"/>
  <c r="F37" i="141"/>
  <c r="G37" i="141"/>
  <c r="H37" i="141"/>
  <c r="I37" i="141"/>
  <c r="J37" i="141"/>
  <c r="K37" i="141"/>
  <c r="L37" i="141"/>
  <c r="M37" i="141"/>
  <c r="N37" i="141"/>
  <c r="O37" i="141"/>
  <c r="P37" i="141"/>
  <c r="Q37" i="141"/>
  <c r="B38" i="141"/>
  <c r="C38" i="141"/>
  <c r="D38" i="141"/>
  <c r="E38" i="141"/>
  <c r="F38" i="141"/>
  <c r="G38" i="141"/>
  <c r="H38" i="141"/>
  <c r="I38" i="141"/>
  <c r="J38" i="141"/>
  <c r="K38" i="141"/>
  <c r="L38" i="141"/>
  <c r="M38" i="141"/>
  <c r="N38" i="141"/>
  <c r="O38" i="141"/>
  <c r="P38" i="141"/>
  <c r="Q38" i="141"/>
  <c r="B39" i="141"/>
  <c r="C39" i="141"/>
  <c r="D39" i="141"/>
  <c r="E39" i="141"/>
  <c r="F39" i="141"/>
  <c r="G39" i="141"/>
  <c r="H39" i="141"/>
  <c r="I39" i="141"/>
  <c r="J39" i="141"/>
  <c r="K39" i="141"/>
  <c r="L39" i="141"/>
  <c r="M39" i="141"/>
  <c r="N39" i="141"/>
  <c r="O39" i="141"/>
  <c r="P39" i="141"/>
  <c r="Q39" i="141"/>
  <c r="B40" i="141"/>
  <c r="C40" i="141"/>
  <c r="D40" i="141"/>
  <c r="E40" i="141"/>
  <c r="F40" i="141"/>
  <c r="G40" i="141"/>
  <c r="H40" i="141"/>
  <c r="I40" i="141"/>
  <c r="J40" i="141"/>
  <c r="K40" i="141"/>
  <c r="L40" i="141"/>
  <c r="M40" i="141"/>
  <c r="N40" i="141"/>
  <c r="O40" i="141"/>
  <c r="P40" i="141"/>
  <c r="Q40" i="141"/>
  <c r="B7" i="140"/>
  <c r="C7" i="140"/>
  <c r="D7" i="140"/>
  <c r="E7" i="140"/>
  <c r="F7" i="140"/>
  <c r="G7" i="140"/>
  <c r="H7" i="140"/>
  <c r="I7" i="140"/>
  <c r="J7" i="140"/>
  <c r="K7" i="140"/>
  <c r="B8" i="140"/>
  <c r="C8" i="140"/>
  <c r="D8" i="140"/>
  <c r="E8" i="140"/>
  <c r="F8" i="140"/>
  <c r="G8" i="140"/>
  <c r="H8" i="140"/>
  <c r="I8" i="140"/>
  <c r="J8" i="140"/>
  <c r="K8" i="140"/>
  <c r="B9" i="140"/>
  <c r="C9" i="140"/>
  <c r="D9" i="140"/>
  <c r="E9" i="140"/>
  <c r="F9" i="140"/>
  <c r="G9" i="140"/>
  <c r="H9" i="140"/>
  <c r="I9" i="140"/>
  <c r="J9" i="140"/>
  <c r="K9" i="140"/>
  <c r="B10" i="140"/>
  <c r="C10" i="140"/>
  <c r="D10" i="140"/>
  <c r="E10" i="140"/>
  <c r="F10" i="140"/>
  <c r="G10" i="140"/>
  <c r="H10" i="140"/>
  <c r="I10" i="140"/>
  <c r="J10" i="140"/>
  <c r="K10" i="140"/>
  <c r="B11" i="140"/>
  <c r="C11" i="140"/>
  <c r="D11" i="140"/>
  <c r="E11" i="140"/>
  <c r="F11" i="140"/>
  <c r="G11" i="140"/>
  <c r="H11" i="140"/>
  <c r="I11" i="140"/>
  <c r="J11" i="140"/>
  <c r="K11" i="140"/>
  <c r="B12" i="140"/>
  <c r="C12" i="140"/>
  <c r="D12" i="140"/>
  <c r="E12" i="140"/>
  <c r="F12" i="140"/>
  <c r="G12" i="140"/>
  <c r="H12" i="140"/>
  <c r="I12" i="140"/>
  <c r="J12" i="140"/>
  <c r="K12" i="140"/>
  <c r="B14" i="140"/>
  <c r="C14" i="140"/>
  <c r="D14" i="140"/>
  <c r="E14" i="140"/>
  <c r="F14" i="140"/>
  <c r="G14" i="140"/>
  <c r="H14" i="140"/>
  <c r="I14" i="140"/>
  <c r="J14" i="140"/>
  <c r="K14" i="140"/>
  <c r="B15" i="140"/>
  <c r="C15" i="140"/>
  <c r="D15" i="140"/>
  <c r="E15" i="140"/>
  <c r="F15" i="140"/>
  <c r="G15" i="140"/>
  <c r="H15" i="140"/>
  <c r="I15" i="140"/>
  <c r="J15" i="140"/>
  <c r="K15" i="140"/>
  <c r="B16" i="140"/>
  <c r="C16" i="140"/>
  <c r="D16" i="140"/>
  <c r="E16" i="140"/>
  <c r="F16" i="140"/>
  <c r="G16" i="140"/>
  <c r="H16" i="140"/>
  <c r="I16" i="140"/>
  <c r="J16" i="140"/>
  <c r="K16" i="140"/>
  <c r="B17" i="140"/>
  <c r="C17" i="140"/>
  <c r="D17" i="140"/>
  <c r="E17" i="140"/>
  <c r="F17" i="140"/>
  <c r="G17" i="140"/>
  <c r="H17" i="140"/>
  <c r="I17" i="140"/>
  <c r="J17" i="140"/>
  <c r="K17" i="140"/>
  <c r="B18" i="140"/>
  <c r="C18" i="140"/>
  <c r="D18" i="140"/>
  <c r="E18" i="140"/>
  <c r="F18" i="140"/>
  <c r="G18" i="140"/>
  <c r="H18" i="140"/>
  <c r="I18" i="140"/>
  <c r="J18" i="140"/>
  <c r="K18" i="140"/>
  <c r="B19" i="140"/>
  <c r="C19" i="140"/>
  <c r="D19" i="140"/>
  <c r="E19" i="140"/>
  <c r="F19" i="140"/>
  <c r="G19" i="140"/>
  <c r="H19" i="140"/>
  <c r="I19" i="140"/>
  <c r="J19" i="140"/>
  <c r="K19" i="140"/>
  <c r="B20" i="140"/>
  <c r="C20" i="140"/>
  <c r="D20" i="140"/>
  <c r="E20" i="140"/>
  <c r="F20" i="140"/>
  <c r="G20" i="140"/>
  <c r="H20" i="140"/>
  <c r="I20" i="140"/>
  <c r="J20" i="140"/>
  <c r="K20" i="140"/>
  <c r="B21" i="140"/>
  <c r="C21" i="140"/>
  <c r="D21" i="140"/>
  <c r="E21" i="140"/>
  <c r="F21" i="140"/>
  <c r="G21" i="140"/>
  <c r="H21" i="140"/>
  <c r="I21" i="140"/>
  <c r="J21" i="140"/>
  <c r="K21" i="140"/>
  <c r="B22" i="140"/>
  <c r="C22" i="140"/>
  <c r="D22" i="140"/>
  <c r="E22" i="140"/>
  <c r="F22" i="140"/>
  <c r="G22" i="140"/>
  <c r="H22" i="140"/>
  <c r="I22" i="140"/>
  <c r="J22" i="140"/>
  <c r="K22" i="140"/>
  <c r="B23" i="140"/>
  <c r="C23" i="140"/>
  <c r="D23" i="140"/>
  <c r="E23" i="140"/>
  <c r="F23" i="140"/>
  <c r="G23" i="140"/>
  <c r="H23" i="140"/>
  <c r="I23" i="140"/>
  <c r="J23" i="140"/>
  <c r="K23" i="140"/>
  <c r="B24" i="140"/>
  <c r="C24" i="140"/>
  <c r="D24" i="140"/>
  <c r="E24" i="140"/>
  <c r="F24" i="140"/>
  <c r="G24" i="140"/>
  <c r="H24" i="140"/>
  <c r="I24" i="140"/>
  <c r="J24" i="140"/>
  <c r="K24" i="140"/>
  <c r="B25" i="140"/>
  <c r="C25" i="140"/>
  <c r="D25" i="140"/>
  <c r="E25" i="140"/>
  <c r="F25" i="140"/>
  <c r="G25" i="140"/>
  <c r="H25" i="140"/>
  <c r="I25" i="140"/>
  <c r="J25" i="140"/>
  <c r="K25" i="140"/>
  <c r="B26" i="140"/>
  <c r="C26" i="140"/>
  <c r="D26" i="140"/>
  <c r="E26" i="140"/>
  <c r="F26" i="140"/>
  <c r="G26" i="140"/>
  <c r="H26" i="140"/>
  <c r="I26" i="140"/>
  <c r="J26" i="140"/>
  <c r="K26" i="140"/>
  <c r="B27" i="140"/>
  <c r="C27" i="140"/>
  <c r="D27" i="140"/>
  <c r="E27" i="140"/>
  <c r="F27" i="140"/>
  <c r="G27" i="140"/>
  <c r="H27" i="140"/>
  <c r="I27" i="140"/>
  <c r="J27" i="140"/>
  <c r="K27" i="140"/>
  <c r="B28" i="140"/>
  <c r="C28" i="140"/>
  <c r="D28" i="140"/>
  <c r="E28" i="140"/>
  <c r="F28" i="140"/>
  <c r="G28" i="140"/>
  <c r="H28" i="140"/>
  <c r="I28" i="140"/>
  <c r="J28" i="140"/>
  <c r="K28" i="140"/>
  <c r="B29" i="140"/>
  <c r="C29" i="140"/>
  <c r="D29" i="140"/>
  <c r="E29" i="140"/>
  <c r="F29" i="140"/>
  <c r="G29" i="140"/>
  <c r="H29" i="140"/>
  <c r="I29" i="140"/>
  <c r="J29" i="140"/>
  <c r="K29" i="140"/>
  <c r="B30" i="140"/>
  <c r="C30" i="140"/>
  <c r="D30" i="140"/>
  <c r="E30" i="140"/>
  <c r="F30" i="140"/>
  <c r="G30" i="140"/>
  <c r="H30" i="140"/>
  <c r="I30" i="140"/>
  <c r="J30" i="140"/>
  <c r="K30" i="140"/>
  <c r="B31" i="140"/>
  <c r="C31" i="140"/>
  <c r="D31" i="140"/>
  <c r="E31" i="140"/>
  <c r="F31" i="140"/>
  <c r="G31" i="140"/>
  <c r="H31" i="140"/>
  <c r="I31" i="140"/>
  <c r="J31" i="140"/>
  <c r="K31" i="140"/>
  <c r="B32" i="140"/>
  <c r="C32" i="140"/>
  <c r="D32" i="140"/>
  <c r="E32" i="140"/>
  <c r="F32" i="140"/>
  <c r="G32" i="140"/>
  <c r="H32" i="140"/>
  <c r="I32" i="140"/>
  <c r="J32" i="140"/>
  <c r="K32" i="140"/>
  <c r="B33" i="140"/>
  <c r="C33" i="140"/>
  <c r="D33" i="140"/>
  <c r="E33" i="140"/>
  <c r="F33" i="140"/>
  <c r="G33" i="140"/>
  <c r="H33" i="140"/>
  <c r="I33" i="140"/>
  <c r="J33" i="140"/>
  <c r="K33" i="140"/>
  <c r="B34" i="140"/>
  <c r="C34" i="140"/>
  <c r="D34" i="140"/>
  <c r="E34" i="140"/>
  <c r="F34" i="140"/>
  <c r="G34" i="140"/>
  <c r="H34" i="140"/>
  <c r="I34" i="140"/>
  <c r="J34" i="140"/>
  <c r="K34" i="140"/>
  <c r="B35" i="140"/>
  <c r="C35" i="140"/>
  <c r="D35" i="140"/>
  <c r="E35" i="140"/>
  <c r="F35" i="140"/>
  <c r="G35" i="140"/>
  <c r="H35" i="140"/>
  <c r="I35" i="140"/>
  <c r="J35" i="140"/>
  <c r="K35" i="140"/>
  <c r="B36" i="140"/>
  <c r="C36" i="140"/>
  <c r="D36" i="140"/>
  <c r="E36" i="140"/>
  <c r="F36" i="140"/>
  <c r="G36" i="140"/>
  <c r="H36" i="140"/>
  <c r="I36" i="140"/>
  <c r="J36" i="140"/>
  <c r="K36" i="140"/>
  <c r="B37" i="140"/>
  <c r="C37" i="140"/>
  <c r="D37" i="140"/>
  <c r="E37" i="140"/>
  <c r="F37" i="140"/>
  <c r="G37" i="140"/>
  <c r="H37" i="140"/>
  <c r="I37" i="140"/>
  <c r="J37" i="140"/>
  <c r="K37" i="140"/>
  <c r="B38" i="140"/>
  <c r="C38" i="140"/>
  <c r="D38" i="140"/>
  <c r="E38" i="140"/>
  <c r="F38" i="140"/>
  <c r="G38" i="140"/>
  <c r="H38" i="140"/>
  <c r="I38" i="140"/>
  <c r="J38" i="140"/>
  <c r="K38" i="140"/>
  <c r="B8" i="139"/>
  <c r="C8" i="139"/>
  <c r="D8" i="139"/>
  <c r="E8" i="139"/>
  <c r="F8" i="139"/>
  <c r="G8" i="139"/>
  <c r="H8" i="139"/>
  <c r="I8" i="139"/>
  <c r="B9" i="139"/>
  <c r="C9" i="139"/>
  <c r="D9" i="139"/>
  <c r="E9" i="139"/>
  <c r="F9" i="139"/>
  <c r="G9" i="139"/>
  <c r="H9" i="139"/>
  <c r="I9" i="139"/>
  <c r="B10" i="139"/>
  <c r="C10" i="139"/>
  <c r="D10" i="139"/>
  <c r="E10" i="139"/>
  <c r="F10" i="139"/>
  <c r="G10" i="139"/>
  <c r="H10" i="139"/>
  <c r="I10" i="139"/>
  <c r="B11" i="139"/>
  <c r="C11" i="139"/>
  <c r="D11" i="139"/>
  <c r="E11" i="139"/>
  <c r="F11" i="139"/>
  <c r="G11" i="139"/>
  <c r="H11" i="139"/>
  <c r="I11" i="139"/>
  <c r="B12" i="139"/>
  <c r="C12" i="139"/>
  <c r="D12" i="139"/>
  <c r="E12" i="139"/>
  <c r="F12" i="139"/>
  <c r="G12" i="139"/>
  <c r="H12" i="139"/>
  <c r="I12" i="139"/>
  <c r="B13" i="139"/>
  <c r="C13" i="139"/>
  <c r="D13" i="139"/>
  <c r="E13" i="139"/>
  <c r="F13" i="139"/>
  <c r="G13" i="139"/>
  <c r="H13" i="139"/>
  <c r="I13" i="139"/>
  <c r="B15" i="139"/>
  <c r="C15" i="139"/>
  <c r="D15" i="139"/>
  <c r="E15" i="139"/>
  <c r="F15" i="139"/>
  <c r="G15" i="139"/>
  <c r="H15" i="139"/>
  <c r="I15" i="139"/>
  <c r="B16" i="139"/>
  <c r="C16" i="139"/>
  <c r="D16" i="139"/>
  <c r="E16" i="139"/>
  <c r="F16" i="139"/>
  <c r="G16" i="139"/>
  <c r="H16" i="139"/>
  <c r="I16" i="139"/>
  <c r="B17" i="139"/>
  <c r="C17" i="139"/>
  <c r="D17" i="139"/>
  <c r="E17" i="139"/>
  <c r="F17" i="139"/>
  <c r="G17" i="139"/>
  <c r="H17" i="139"/>
  <c r="I17" i="139"/>
  <c r="B18" i="139"/>
  <c r="C18" i="139"/>
  <c r="D18" i="139"/>
  <c r="E18" i="139"/>
  <c r="F18" i="139"/>
  <c r="G18" i="139"/>
  <c r="H18" i="139"/>
  <c r="I18" i="139"/>
  <c r="B19" i="139"/>
  <c r="C19" i="139"/>
  <c r="D19" i="139"/>
  <c r="E19" i="139"/>
  <c r="F19" i="139"/>
  <c r="G19" i="139"/>
  <c r="H19" i="139"/>
  <c r="I19" i="139"/>
  <c r="B20" i="139"/>
  <c r="C20" i="139"/>
  <c r="D20" i="139"/>
  <c r="E20" i="139"/>
  <c r="F20" i="139"/>
  <c r="G20" i="139"/>
  <c r="H20" i="139"/>
  <c r="I20" i="139"/>
  <c r="B21" i="139"/>
  <c r="C21" i="139"/>
  <c r="D21" i="139"/>
  <c r="E21" i="139"/>
  <c r="F21" i="139"/>
  <c r="G21" i="139"/>
  <c r="H21" i="139"/>
  <c r="I21" i="139"/>
  <c r="B22" i="139"/>
  <c r="C22" i="139"/>
  <c r="D22" i="139"/>
  <c r="E22" i="139"/>
  <c r="F22" i="139"/>
  <c r="G22" i="139"/>
  <c r="H22" i="139"/>
  <c r="I22" i="139"/>
  <c r="B23" i="139"/>
  <c r="C23" i="139"/>
  <c r="D23" i="139"/>
  <c r="E23" i="139"/>
  <c r="F23" i="139"/>
  <c r="G23" i="139"/>
  <c r="H23" i="139"/>
  <c r="I23" i="139"/>
  <c r="B24" i="139"/>
  <c r="C24" i="139"/>
  <c r="D24" i="139"/>
  <c r="E24" i="139"/>
  <c r="F24" i="139"/>
  <c r="G24" i="139"/>
  <c r="H24" i="139"/>
  <c r="I24" i="139"/>
  <c r="B25" i="139"/>
  <c r="C25" i="139"/>
  <c r="D25" i="139"/>
  <c r="E25" i="139"/>
  <c r="F25" i="139"/>
  <c r="G25" i="139"/>
  <c r="H25" i="139"/>
  <c r="I25" i="139"/>
  <c r="B26" i="139"/>
  <c r="C26" i="139"/>
  <c r="D26" i="139"/>
  <c r="E26" i="139"/>
  <c r="F26" i="139"/>
  <c r="G26" i="139"/>
  <c r="H26" i="139"/>
  <c r="I26" i="139"/>
  <c r="B27" i="139"/>
  <c r="C27" i="139"/>
  <c r="D27" i="139"/>
  <c r="E27" i="139"/>
  <c r="F27" i="139"/>
  <c r="G27" i="139"/>
  <c r="H27" i="139"/>
  <c r="I27" i="139"/>
  <c r="B28" i="139"/>
  <c r="C28" i="139"/>
  <c r="D28" i="139"/>
  <c r="E28" i="139"/>
  <c r="F28" i="139"/>
  <c r="G28" i="139"/>
  <c r="H28" i="139"/>
  <c r="I28" i="139"/>
  <c r="B29" i="139"/>
  <c r="C29" i="139"/>
  <c r="D29" i="139"/>
  <c r="E29" i="139"/>
  <c r="F29" i="139"/>
  <c r="G29" i="139"/>
  <c r="H29" i="139"/>
  <c r="I29" i="139"/>
  <c r="B30" i="139"/>
  <c r="C30" i="139"/>
  <c r="D30" i="139"/>
  <c r="E30" i="139"/>
  <c r="F30" i="139"/>
  <c r="G30" i="139"/>
  <c r="H30" i="139"/>
  <c r="I30" i="139"/>
  <c r="B31" i="139"/>
  <c r="C31" i="139"/>
  <c r="D31" i="139"/>
  <c r="E31" i="139"/>
  <c r="F31" i="139"/>
  <c r="G31" i="139"/>
  <c r="H31" i="139"/>
  <c r="I31" i="139"/>
  <c r="B32" i="139"/>
  <c r="C32" i="139"/>
  <c r="D32" i="139"/>
  <c r="E32" i="139"/>
  <c r="F32" i="139"/>
  <c r="G32" i="139"/>
  <c r="H32" i="139"/>
  <c r="I32" i="139"/>
  <c r="B33" i="139"/>
  <c r="C33" i="139"/>
  <c r="D33" i="139"/>
  <c r="E33" i="139"/>
  <c r="F33" i="139"/>
  <c r="G33" i="139"/>
  <c r="H33" i="139"/>
  <c r="I33" i="139"/>
  <c r="B34" i="139"/>
  <c r="C34" i="139"/>
  <c r="D34" i="139"/>
  <c r="E34" i="139"/>
  <c r="F34" i="139"/>
  <c r="G34" i="139"/>
  <c r="H34" i="139"/>
  <c r="I34" i="139"/>
  <c r="B35" i="139"/>
  <c r="C35" i="139"/>
  <c r="D35" i="139"/>
  <c r="E35" i="139"/>
  <c r="F35" i="139"/>
  <c r="G35" i="139"/>
  <c r="H35" i="139"/>
  <c r="I35" i="139"/>
  <c r="B36" i="139"/>
  <c r="C36" i="139"/>
  <c r="D36" i="139"/>
  <c r="E36" i="139"/>
  <c r="F36" i="139"/>
  <c r="G36" i="139"/>
  <c r="H36" i="139"/>
  <c r="I36" i="139"/>
  <c r="B37" i="139"/>
  <c r="C37" i="139"/>
  <c r="D37" i="139"/>
  <c r="E37" i="139"/>
  <c r="F37" i="139"/>
  <c r="G37" i="139"/>
  <c r="H37" i="139"/>
  <c r="I37" i="139"/>
  <c r="B38" i="139"/>
  <c r="C38" i="139"/>
  <c r="D38" i="139"/>
  <c r="E38" i="139"/>
  <c r="F38" i="139"/>
  <c r="G38" i="139"/>
  <c r="H38" i="139"/>
  <c r="I38" i="139"/>
  <c r="B39" i="139"/>
  <c r="C39" i="139"/>
  <c r="D39" i="139"/>
  <c r="E39" i="139"/>
  <c r="F39" i="139"/>
  <c r="G39" i="139"/>
  <c r="H39" i="139"/>
  <c r="I39" i="139"/>
  <c r="F7" i="138"/>
  <c r="G7" i="138"/>
  <c r="F8" i="138"/>
  <c r="G8" i="138"/>
  <c r="F11" i="138"/>
  <c r="G11" i="138"/>
  <c r="F12" i="138"/>
  <c r="G12" i="138"/>
  <c r="F13" i="138"/>
  <c r="G13" i="138"/>
  <c r="F14" i="138"/>
  <c r="G14" i="138"/>
  <c r="F15" i="138"/>
  <c r="G15" i="138"/>
  <c r="F18" i="138"/>
  <c r="G18" i="138"/>
  <c r="F19" i="138"/>
  <c r="G19" i="138"/>
  <c r="F20" i="138"/>
  <c r="G20" i="138"/>
  <c r="F21" i="138"/>
  <c r="G21" i="138"/>
  <c r="F22" i="138"/>
  <c r="G22" i="138"/>
  <c r="F23" i="138"/>
  <c r="G23" i="138"/>
  <c r="F26" i="138"/>
  <c r="G26" i="138"/>
  <c r="F27" i="138"/>
  <c r="G27" i="138"/>
  <c r="F30" i="138"/>
  <c r="G30" i="138"/>
  <c r="F31" i="138"/>
  <c r="G31" i="138"/>
  <c r="F32" i="138"/>
  <c r="G32" i="138"/>
  <c r="F33" i="138"/>
  <c r="G33" i="138"/>
  <c r="F34" i="138"/>
  <c r="G34" i="138"/>
  <c r="F37" i="138"/>
  <c r="G37" i="138"/>
  <c r="F38" i="138"/>
  <c r="G38" i="138"/>
  <c r="F39" i="138"/>
  <c r="G39" i="138"/>
  <c r="F40" i="138"/>
  <c r="G40" i="138"/>
  <c r="F41" i="138"/>
  <c r="G41" i="138"/>
  <c r="F42" i="138"/>
  <c r="G42" i="138"/>
  <c r="F45" i="138"/>
  <c r="G45" i="138"/>
  <c r="F46" i="138"/>
  <c r="G46" i="138"/>
  <c r="F49" i="138"/>
  <c r="G49" i="138"/>
  <c r="F50" i="138"/>
  <c r="G50" i="138"/>
  <c r="F51" i="138"/>
  <c r="G51" i="138"/>
  <c r="F52" i="138"/>
  <c r="G52" i="138"/>
  <c r="F53" i="138"/>
  <c r="G53" i="138"/>
  <c r="F56" i="138"/>
  <c r="G56" i="138"/>
  <c r="F57" i="138"/>
  <c r="G57" i="138"/>
  <c r="F58" i="138"/>
  <c r="G58" i="138"/>
  <c r="F59" i="138"/>
  <c r="G59" i="138"/>
  <c r="F60" i="138"/>
  <c r="G60" i="138"/>
  <c r="F61" i="138"/>
  <c r="G61" i="138"/>
  <c r="F63" i="138"/>
  <c r="G63" i="138"/>
  <c r="F64" i="138"/>
  <c r="G64" i="138"/>
  <c r="F65" i="138"/>
  <c r="G65" i="138"/>
  <c r="F66" i="138"/>
  <c r="G66" i="138"/>
  <c r="F67" i="138"/>
  <c r="G67" i="138"/>
  <c r="F68" i="138"/>
  <c r="G68" i="138"/>
  <c r="F69" i="138"/>
  <c r="G69" i="138"/>
  <c r="F70" i="138"/>
  <c r="G70" i="138"/>
  <c r="F71" i="138"/>
  <c r="G71" i="138"/>
  <c r="F72" i="138"/>
  <c r="G72" i="138"/>
  <c r="F73" i="138"/>
  <c r="G73" i="138"/>
  <c r="F76" i="138"/>
  <c r="G76" i="138"/>
  <c r="F77" i="138"/>
  <c r="G77" i="138"/>
  <c r="F78" i="138"/>
  <c r="G78" i="138"/>
  <c r="F79" i="138"/>
  <c r="G79" i="138"/>
  <c r="F80" i="138"/>
  <c r="G80" i="138"/>
  <c r="F81" i="138"/>
  <c r="G81" i="138"/>
  <c r="F82" i="138"/>
  <c r="G82" i="138"/>
  <c r="F83" i="138"/>
  <c r="G83" i="138"/>
  <c r="F84" i="138"/>
  <c r="G84" i="138"/>
  <c r="F85" i="138"/>
  <c r="G85" i="138"/>
  <c r="F86" i="138"/>
  <c r="G86" i="138"/>
  <c r="F88" i="138"/>
  <c r="G88" i="138"/>
  <c r="F89" i="138"/>
  <c r="G89" i="138"/>
  <c r="F90" i="138"/>
  <c r="G90" i="138"/>
  <c r="F91" i="138"/>
  <c r="G91" i="138"/>
  <c r="F92" i="138"/>
  <c r="G92" i="138"/>
  <c r="B8" i="137"/>
  <c r="C8" i="137"/>
  <c r="D8" i="137"/>
  <c r="E8" i="137"/>
  <c r="F8" i="137"/>
  <c r="G8" i="137"/>
  <c r="H8" i="137"/>
  <c r="I8" i="137"/>
  <c r="J8" i="137"/>
  <c r="K8" i="137"/>
  <c r="L8" i="137"/>
  <c r="M8" i="137"/>
  <c r="N8" i="137"/>
  <c r="O8" i="137"/>
  <c r="P8" i="137"/>
  <c r="Q8" i="137"/>
  <c r="R8" i="137"/>
  <c r="S8" i="137"/>
  <c r="T8" i="137"/>
  <c r="U8" i="137"/>
  <c r="B9" i="137"/>
  <c r="C9" i="137"/>
  <c r="D9" i="137"/>
  <c r="E9" i="137"/>
  <c r="F9" i="137"/>
  <c r="G9" i="137"/>
  <c r="H9" i="137"/>
  <c r="I9" i="137"/>
  <c r="J9" i="137"/>
  <c r="K9" i="137"/>
  <c r="L9" i="137"/>
  <c r="M9" i="137"/>
  <c r="N9" i="137"/>
  <c r="O9" i="137"/>
  <c r="P9" i="137"/>
  <c r="Q9" i="137"/>
  <c r="R9" i="137"/>
  <c r="S9" i="137"/>
  <c r="T9" i="137"/>
  <c r="U9" i="137"/>
  <c r="B10" i="137"/>
  <c r="C10" i="137"/>
  <c r="D10" i="137"/>
  <c r="E10" i="137"/>
  <c r="F10" i="137"/>
  <c r="G10" i="137"/>
  <c r="H10" i="137"/>
  <c r="I10" i="137"/>
  <c r="J10" i="137"/>
  <c r="K10" i="137"/>
  <c r="L10" i="137"/>
  <c r="M10" i="137"/>
  <c r="N10" i="137"/>
  <c r="O10" i="137"/>
  <c r="P10" i="137"/>
  <c r="Q10" i="137"/>
  <c r="R10" i="137"/>
  <c r="S10" i="137"/>
  <c r="T10" i="137"/>
  <c r="U10" i="137"/>
  <c r="B11" i="137"/>
  <c r="C11" i="137"/>
  <c r="D11" i="137"/>
  <c r="E11" i="137"/>
  <c r="F11" i="137"/>
  <c r="G11" i="137"/>
  <c r="H11" i="137"/>
  <c r="I11" i="137"/>
  <c r="J11" i="137"/>
  <c r="K11" i="137"/>
  <c r="L11" i="137"/>
  <c r="M11" i="137"/>
  <c r="N11" i="137"/>
  <c r="O11" i="137"/>
  <c r="P11" i="137"/>
  <c r="Q11" i="137"/>
  <c r="R11" i="137"/>
  <c r="S11" i="137"/>
  <c r="T11" i="137"/>
  <c r="U11" i="137"/>
  <c r="B12" i="137"/>
  <c r="C12" i="137"/>
  <c r="D12" i="137"/>
  <c r="E12" i="137"/>
  <c r="F12" i="137"/>
  <c r="G12" i="137"/>
  <c r="H12" i="137"/>
  <c r="I12" i="137"/>
  <c r="J12" i="137"/>
  <c r="K12" i="137"/>
  <c r="L12" i="137"/>
  <c r="M12" i="137"/>
  <c r="N12" i="137"/>
  <c r="O12" i="137"/>
  <c r="P12" i="137"/>
  <c r="Q12" i="137"/>
  <c r="R12" i="137"/>
  <c r="S12" i="137"/>
  <c r="T12" i="137"/>
  <c r="U12" i="137"/>
  <c r="B13" i="137"/>
  <c r="C13" i="137"/>
  <c r="D13" i="137"/>
  <c r="E13" i="137"/>
  <c r="F13" i="137"/>
  <c r="G13" i="137"/>
  <c r="H13" i="137"/>
  <c r="I13" i="137"/>
  <c r="J13" i="137"/>
  <c r="K13" i="137"/>
  <c r="L13" i="137"/>
  <c r="M13" i="137"/>
  <c r="N13" i="137"/>
  <c r="O13" i="137"/>
  <c r="P13" i="137"/>
  <c r="Q13" i="137"/>
  <c r="R13" i="137"/>
  <c r="S13" i="137"/>
  <c r="T13" i="137"/>
  <c r="U13" i="137"/>
  <c r="B15" i="137"/>
  <c r="C15" i="137"/>
  <c r="D15" i="137"/>
  <c r="E15" i="137"/>
  <c r="F15" i="137"/>
  <c r="G15" i="137"/>
  <c r="H15" i="137"/>
  <c r="I15" i="137"/>
  <c r="J15" i="137"/>
  <c r="K15" i="137"/>
  <c r="L15" i="137"/>
  <c r="M15" i="137"/>
  <c r="N15" i="137"/>
  <c r="O15" i="137"/>
  <c r="P15" i="137"/>
  <c r="Q15" i="137"/>
  <c r="R15" i="137"/>
  <c r="S15" i="137"/>
  <c r="T15" i="137"/>
  <c r="U15" i="137"/>
  <c r="B16" i="137"/>
  <c r="C16" i="137"/>
  <c r="D16" i="137"/>
  <c r="E16" i="137"/>
  <c r="F16" i="137"/>
  <c r="G16" i="137"/>
  <c r="H16" i="137"/>
  <c r="I16" i="137"/>
  <c r="J16" i="137"/>
  <c r="K16" i="137"/>
  <c r="L16" i="137"/>
  <c r="M16" i="137"/>
  <c r="N16" i="137"/>
  <c r="O16" i="137"/>
  <c r="P16" i="137"/>
  <c r="Q16" i="137"/>
  <c r="R16" i="137"/>
  <c r="S16" i="137"/>
  <c r="T16" i="137"/>
  <c r="U16" i="137"/>
  <c r="B17" i="137"/>
  <c r="C17" i="137"/>
  <c r="D17" i="137"/>
  <c r="E17" i="137"/>
  <c r="F17" i="137"/>
  <c r="G17" i="137"/>
  <c r="H17" i="137"/>
  <c r="I17" i="137"/>
  <c r="J17" i="137"/>
  <c r="K17" i="137"/>
  <c r="L17" i="137"/>
  <c r="M17" i="137"/>
  <c r="N17" i="137"/>
  <c r="O17" i="137"/>
  <c r="P17" i="137"/>
  <c r="Q17" i="137"/>
  <c r="R17" i="137"/>
  <c r="S17" i="137"/>
  <c r="T17" i="137"/>
  <c r="U17" i="137"/>
  <c r="B18" i="137"/>
  <c r="C18" i="137"/>
  <c r="D18" i="137"/>
  <c r="E18" i="137"/>
  <c r="F18" i="137"/>
  <c r="G18" i="137"/>
  <c r="H18" i="137"/>
  <c r="I18" i="137"/>
  <c r="J18" i="137"/>
  <c r="K18" i="137"/>
  <c r="L18" i="137"/>
  <c r="M18" i="137"/>
  <c r="N18" i="137"/>
  <c r="O18" i="137"/>
  <c r="P18" i="137"/>
  <c r="Q18" i="137"/>
  <c r="R18" i="137"/>
  <c r="S18" i="137"/>
  <c r="T18" i="137"/>
  <c r="U18" i="137"/>
  <c r="B19" i="137"/>
  <c r="C19" i="137"/>
  <c r="D19" i="137"/>
  <c r="E19" i="137"/>
  <c r="F19" i="137"/>
  <c r="G19" i="137"/>
  <c r="H19" i="137"/>
  <c r="I19" i="137"/>
  <c r="J19" i="137"/>
  <c r="K19" i="137"/>
  <c r="L19" i="137"/>
  <c r="M19" i="137"/>
  <c r="N19" i="137"/>
  <c r="O19" i="137"/>
  <c r="P19" i="137"/>
  <c r="Q19" i="137"/>
  <c r="R19" i="137"/>
  <c r="S19" i="137"/>
  <c r="T19" i="137"/>
  <c r="U19" i="137"/>
  <c r="B20" i="137"/>
  <c r="C20" i="137"/>
  <c r="D20" i="137"/>
  <c r="E20" i="137"/>
  <c r="F20" i="137"/>
  <c r="G20" i="137"/>
  <c r="H20" i="137"/>
  <c r="I20" i="137"/>
  <c r="J20" i="137"/>
  <c r="K20" i="137"/>
  <c r="L20" i="137"/>
  <c r="M20" i="137"/>
  <c r="N20" i="137"/>
  <c r="O20" i="137"/>
  <c r="P20" i="137"/>
  <c r="Q20" i="137"/>
  <c r="R20" i="137"/>
  <c r="S20" i="137"/>
  <c r="T20" i="137"/>
  <c r="U20" i="137"/>
  <c r="B21" i="137"/>
  <c r="C21" i="137"/>
  <c r="D21" i="137"/>
  <c r="E21" i="137"/>
  <c r="F21" i="137"/>
  <c r="G21" i="137"/>
  <c r="H21" i="137"/>
  <c r="I21" i="137"/>
  <c r="J21" i="137"/>
  <c r="K21" i="137"/>
  <c r="L21" i="137"/>
  <c r="M21" i="137"/>
  <c r="N21" i="137"/>
  <c r="O21" i="137"/>
  <c r="P21" i="137"/>
  <c r="Q21" i="137"/>
  <c r="R21" i="137"/>
  <c r="S21" i="137"/>
  <c r="T21" i="137"/>
  <c r="U21" i="137"/>
  <c r="B22" i="137"/>
  <c r="C22" i="137"/>
  <c r="D22" i="137"/>
  <c r="E22" i="137"/>
  <c r="F22" i="137"/>
  <c r="G22" i="137"/>
  <c r="H22" i="137"/>
  <c r="I22" i="137"/>
  <c r="J22" i="137"/>
  <c r="K22" i="137"/>
  <c r="L22" i="137"/>
  <c r="M22" i="137"/>
  <c r="N22" i="137"/>
  <c r="O22" i="137"/>
  <c r="P22" i="137"/>
  <c r="Q22" i="137"/>
  <c r="R22" i="137"/>
  <c r="S22" i="137"/>
  <c r="T22" i="137"/>
  <c r="U22" i="137"/>
  <c r="B23" i="137"/>
  <c r="C23" i="137"/>
  <c r="D23" i="137"/>
  <c r="E23" i="137"/>
  <c r="F23" i="137"/>
  <c r="G23" i="137"/>
  <c r="H23" i="137"/>
  <c r="I23" i="137"/>
  <c r="J23" i="137"/>
  <c r="K23" i="137"/>
  <c r="L23" i="137"/>
  <c r="M23" i="137"/>
  <c r="N23" i="137"/>
  <c r="O23" i="137"/>
  <c r="P23" i="137"/>
  <c r="Q23" i="137"/>
  <c r="R23" i="137"/>
  <c r="S23" i="137"/>
  <c r="T23" i="137"/>
  <c r="U23" i="137"/>
  <c r="B24" i="137"/>
  <c r="C24" i="137"/>
  <c r="D24" i="137"/>
  <c r="E24" i="137"/>
  <c r="F24" i="137"/>
  <c r="G24" i="137"/>
  <c r="H24" i="137"/>
  <c r="I24" i="137"/>
  <c r="J24" i="137"/>
  <c r="K24" i="137"/>
  <c r="L24" i="137"/>
  <c r="M24" i="137"/>
  <c r="N24" i="137"/>
  <c r="O24" i="137"/>
  <c r="P24" i="137"/>
  <c r="Q24" i="137"/>
  <c r="R24" i="137"/>
  <c r="S24" i="137"/>
  <c r="T24" i="137"/>
  <c r="U24" i="137"/>
  <c r="B25" i="137"/>
  <c r="C25" i="137"/>
  <c r="D25" i="137"/>
  <c r="E25" i="137"/>
  <c r="F25" i="137"/>
  <c r="G25" i="137"/>
  <c r="H25" i="137"/>
  <c r="I25" i="137"/>
  <c r="J25" i="137"/>
  <c r="K25" i="137"/>
  <c r="L25" i="137"/>
  <c r="M25" i="137"/>
  <c r="N25" i="137"/>
  <c r="O25" i="137"/>
  <c r="P25" i="137"/>
  <c r="Q25" i="137"/>
  <c r="R25" i="137"/>
  <c r="S25" i="137"/>
  <c r="T25" i="137"/>
  <c r="U25" i="137"/>
  <c r="B26" i="137"/>
  <c r="C26" i="137"/>
  <c r="D26" i="137"/>
  <c r="E26" i="137"/>
  <c r="F26" i="137"/>
  <c r="G26" i="137"/>
  <c r="H26" i="137"/>
  <c r="I26" i="137"/>
  <c r="J26" i="137"/>
  <c r="K26" i="137"/>
  <c r="L26" i="137"/>
  <c r="M26" i="137"/>
  <c r="N26" i="137"/>
  <c r="O26" i="137"/>
  <c r="P26" i="137"/>
  <c r="Q26" i="137"/>
  <c r="R26" i="137"/>
  <c r="S26" i="137"/>
  <c r="T26" i="137"/>
  <c r="U26" i="137"/>
  <c r="B27" i="137"/>
  <c r="C27" i="137"/>
  <c r="D27" i="137"/>
  <c r="E27" i="137"/>
  <c r="F27" i="137"/>
  <c r="G27" i="137"/>
  <c r="H27" i="137"/>
  <c r="I27" i="137"/>
  <c r="J27" i="137"/>
  <c r="K27" i="137"/>
  <c r="L27" i="137"/>
  <c r="M27" i="137"/>
  <c r="N27" i="137"/>
  <c r="O27" i="137"/>
  <c r="P27" i="137"/>
  <c r="Q27" i="137"/>
  <c r="R27" i="137"/>
  <c r="S27" i="137"/>
  <c r="T27" i="137"/>
  <c r="U27" i="137"/>
  <c r="B28" i="137"/>
  <c r="C28" i="137"/>
  <c r="D28" i="137"/>
  <c r="E28" i="137"/>
  <c r="F28" i="137"/>
  <c r="G28" i="137"/>
  <c r="H28" i="137"/>
  <c r="I28" i="137"/>
  <c r="J28" i="137"/>
  <c r="K28" i="137"/>
  <c r="L28" i="137"/>
  <c r="M28" i="137"/>
  <c r="N28" i="137"/>
  <c r="O28" i="137"/>
  <c r="P28" i="137"/>
  <c r="Q28" i="137"/>
  <c r="R28" i="137"/>
  <c r="S28" i="137"/>
  <c r="T28" i="137"/>
  <c r="U28" i="137"/>
  <c r="B29" i="137"/>
  <c r="C29" i="137"/>
  <c r="D29" i="137"/>
  <c r="E29" i="137"/>
  <c r="F29" i="137"/>
  <c r="G29" i="137"/>
  <c r="H29" i="137"/>
  <c r="I29" i="137"/>
  <c r="J29" i="137"/>
  <c r="K29" i="137"/>
  <c r="L29" i="137"/>
  <c r="M29" i="137"/>
  <c r="N29" i="137"/>
  <c r="O29" i="137"/>
  <c r="P29" i="137"/>
  <c r="Q29" i="137"/>
  <c r="R29" i="137"/>
  <c r="S29" i="137"/>
  <c r="T29" i="137"/>
  <c r="U29" i="137"/>
  <c r="B30" i="137"/>
  <c r="C30" i="137"/>
  <c r="D30" i="137"/>
  <c r="E30" i="137"/>
  <c r="F30" i="137"/>
  <c r="G30" i="137"/>
  <c r="H30" i="137"/>
  <c r="I30" i="137"/>
  <c r="J30" i="137"/>
  <c r="K30" i="137"/>
  <c r="L30" i="137"/>
  <c r="M30" i="137"/>
  <c r="N30" i="137"/>
  <c r="O30" i="137"/>
  <c r="P30" i="137"/>
  <c r="Q30" i="137"/>
  <c r="R30" i="137"/>
  <c r="S30" i="137"/>
  <c r="T30" i="137"/>
  <c r="U30" i="137"/>
  <c r="B31" i="137"/>
  <c r="C31" i="137"/>
  <c r="D31" i="137"/>
  <c r="E31" i="137"/>
  <c r="F31" i="137"/>
  <c r="G31" i="137"/>
  <c r="H31" i="137"/>
  <c r="I31" i="137"/>
  <c r="J31" i="137"/>
  <c r="K31" i="137"/>
  <c r="L31" i="137"/>
  <c r="M31" i="137"/>
  <c r="N31" i="137"/>
  <c r="O31" i="137"/>
  <c r="P31" i="137"/>
  <c r="Q31" i="137"/>
  <c r="R31" i="137"/>
  <c r="S31" i="137"/>
  <c r="T31" i="137"/>
  <c r="U31" i="137"/>
  <c r="B32" i="137"/>
  <c r="C32" i="137"/>
  <c r="D32" i="137"/>
  <c r="E32" i="137"/>
  <c r="F32" i="137"/>
  <c r="G32" i="137"/>
  <c r="H32" i="137"/>
  <c r="I32" i="137"/>
  <c r="J32" i="137"/>
  <c r="K32" i="137"/>
  <c r="L32" i="137"/>
  <c r="M32" i="137"/>
  <c r="N32" i="137"/>
  <c r="O32" i="137"/>
  <c r="P32" i="137"/>
  <c r="Q32" i="137"/>
  <c r="R32" i="137"/>
  <c r="S32" i="137"/>
  <c r="T32" i="137"/>
  <c r="U32" i="137"/>
  <c r="B33" i="137"/>
  <c r="C33" i="137"/>
  <c r="D33" i="137"/>
  <c r="E33" i="137"/>
  <c r="F33" i="137"/>
  <c r="G33" i="137"/>
  <c r="H33" i="137"/>
  <c r="I33" i="137"/>
  <c r="J33" i="137"/>
  <c r="K33" i="137"/>
  <c r="L33" i="137"/>
  <c r="M33" i="137"/>
  <c r="N33" i="137"/>
  <c r="O33" i="137"/>
  <c r="P33" i="137"/>
  <c r="Q33" i="137"/>
  <c r="R33" i="137"/>
  <c r="S33" i="137"/>
  <c r="T33" i="137"/>
  <c r="U33" i="137"/>
  <c r="B34" i="137"/>
  <c r="C34" i="137"/>
  <c r="D34" i="137"/>
  <c r="E34" i="137"/>
  <c r="F34" i="137"/>
  <c r="G34" i="137"/>
  <c r="H34" i="137"/>
  <c r="I34" i="137"/>
  <c r="J34" i="137"/>
  <c r="K34" i="137"/>
  <c r="L34" i="137"/>
  <c r="M34" i="137"/>
  <c r="N34" i="137"/>
  <c r="O34" i="137"/>
  <c r="P34" i="137"/>
  <c r="Q34" i="137"/>
  <c r="R34" i="137"/>
  <c r="S34" i="137"/>
  <c r="T34" i="137"/>
  <c r="U34" i="137"/>
  <c r="B35" i="137"/>
  <c r="C35" i="137"/>
  <c r="D35" i="137"/>
  <c r="E35" i="137"/>
  <c r="F35" i="137"/>
  <c r="G35" i="137"/>
  <c r="H35" i="137"/>
  <c r="I35" i="137"/>
  <c r="J35" i="137"/>
  <c r="K35" i="137"/>
  <c r="L35" i="137"/>
  <c r="M35" i="137"/>
  <c r="N35" i="137"/>
  <c r="O35" i="137"/>
  <c r="P35" i="137"/>
  <c r="Q35" i="137"/>
  <c r="R35" i="137"/>
  <c r="S35" i="137"/>
  <c r="T35" i="137"/>
  <c r="U35" i="137"/>
  <c r="B36" i="137"/>
  <c r="C36" i="137"/>
  <c r="D36" i="137"/>
  <c r="E36" i="137"/>
  <c r="F36" i="137"/>
  <c r="G36" i="137"/>
  <c r="H36" i="137"/>
  <c r="I36" i="137"/>
  <c r="J36" i="137"/>
  <c r="K36" i="137"/>
  <c r="L36" i="137"/>
  <c r="M36" i="137"/>
  <c r="N36" i="137"/>
  <c r="O36" i="137"/>
  <c r="P36" i="137"/>
  <c r="Q36" i="137"/>
  <c r="R36" i="137"/>
  <c r="S36" i="137"/>
  <c r="T36" i="137"/>
  <c r="U36" i="137"/>
  <c r="B37" i="137"/>
  <c r="C37" i="137"/>
  <c r="D37" i="137"/>
  <c r="E37" i="137"/>
  <c r="F37" i="137"/>
  <c r="G37" i="137"/>
  <c r="H37" i="137"/>
  <c r="I37" i="137"/>
  <c r="J37" i="137"/>
  <c r="K37" i="137"/>
  <c r="L37" i="137"/>
  <c r="M37" i="137"/>
  <c r="N37" i="137"/>
  <c r="O37" i="137"/>
  <c r="P37" i="137"/>
  <c r="Q37" i="137"/>
  <c r="R37" i="137"/>
  <c r="S37" i="137"/>
  <c r="T37" i="137"/>
  <c r="U37" i="137"/>
  <c r="B38" i="137"/>
  <c r="C38" i="137"/>
  <c r="D38" i="137"/>
  <c r="E38" i="137"/>
  <c r="F38" i="137"/>
  <c r="G38" i="137"/>
  <c r="H38" i="137"/>
  <c r="I38" i="137"/>
  <c r="J38" i="137"/>
  <c r="K38" i="137"/>
  <c r="L38" i="137"/>
  <c r="M38" i="137"/>
  <c r="N38" i="137"/>
  <c r="O38" i="137"/>
  <c r="P38" i="137"/>
  <c r="Q38" i="137"/>
  <c r="R38" i="137"/>
  <c r="S38" i="137"/>
  <c r="T38" i="137"/>
  <c r="U38" i="137"/>
  <c r="B39" i="137"/>
  <c r="C39" i="137"/>
  <c r="D39" i="137"/>
  <c r="E39" i="137"/>
  <c r="F39" i="137"/>
  <c r="G39" i="137"/>
  <c r="H39" i="137"/>
  <c r="I39" i="137"/>
  <c r="J39" i="137"/>
  <c r="K39" i="137"/>
  <c r="L39" i="137"/>
  <c r="M39" i="137"/>
  <c r="N39" i="137"/>
  <c r="O39" i="137"/>
  <c r="P39" i="137"/>
  <c r="Q39" i="137"/>
  <c r="R39" i="137"/>
  <c r="S39" i="137"/>
  <c r="T39" i="137"/>
  <c r="U39" i="137"/>
  <c r="B7" i="136"/>
  <c r="C7" i="136"/>
  <c r="D7" i="136"/>
  <c r="E7" i="136"/>
  <c r="F7" i="136"/>
  <c r="G7" i="136"/>
  <c r="H7" i="136"/>
  <c r="I7" i="136"/>
  <c r="J7" i="136"/>
  <c r="K7" i="136"/>
  <c r="L7" i="136"/>
  <c r="M7" i="136"/>
  <c r="N7" i="136"/>
  <c r="O7" i="136"/>
  <c r="P7" i="136"/>
  <c r="Q7" i="136"/>
  <c r="R7" i="136"/>
  <c r="S7" i="136"/>
  <c r="T7" i="136"/>
  <c r="U7" i="136"/>
  <c r="V7" i="136"/>
  <c r="W7" i="136"/>
  <c r="X7" i="136"/>
  <c r="Y7" i="136"/>
  <c r="B8" i="136"/>
  <c r="C8" i="136"/>
  <c r="D8" i="136"/>
  <c r="E8" i="136"/>
  <c r="F8" i="136"/>
  <c r="G8" i="136"/>
  <c r="H8" i="136"/>
  <c r="I8" i="136"/>
  <c r="J8" i="136"/>
  <c r="K8" i="136"/>
  <c r="L8" i="136"/>
  <c r="M8" i="136"/>
  <c r="N8" i="136"/>
  <c r="O8" i="136"/>
  <c r="P8" i="136"/>
  <c r="Q8" i="136"/>
  <c r="R8" i="136"/>
  <c r="S8" i="136"/>
  <c r="T8" i="136"/>
  <c r="U8" i="136"/>
  <c r="V8" i="136"/>
  <c r="W8" i="136"/>
  <c r="X8" i="136"/>
  <c r="Y8" i="136"/>
  <c r="B9" i="136"/>
  <c r="C9" i="136"/>
  <c r="D9" i="136"/>
  <c r="E9" i="136"/>
  <c r="F9" i="136"/>
  <c r="G9" i="136"/>
  <c r="H9" i="136"/>
  <c r="I9" i="136"/>
  <c r="J9" i="136"/>
  <c r="K9" i="136"/>
  <c r="L9" i="136"/>
  <c r="M9" i="136"/>
  <c r="N9" i="136"/>
  <c r="O9" i="136"/>
  <c r="P9" i="136"/>
  <c r="Q9" i="136"/>
  <c r="R9" i="136"/>
  <c r="S9" i="136"/>
  <c r="T9" i="136"/>
  <c r="U9" i="136"/>
  <c r="V9" i="136"/>
  <c r="W9" i="136"/>
  <c r="X9" i="136"/>
  <c r="Y9" i="136"/>
  <c r="B10" i="136"/>
  <c r="C10" i="136"/>
  <c r="D10" i="136"/>
  <c r="E10" i="136"/>
  <c r="F10" i="136"/>
  <c r="G10" i="136"/>
  <c r="H10" i="136"/>
  <c r="I10" i="136"/>
  <c r="J10" i="136"/>
  <c r="K10" i="136"/>
  <c r="L10" i="136"/>
  <c r="M10" i="136"/>
  <c r="N10" i="136"/>
  <c r="O10" i="136"/>
  <c r="P10" i="136"/>
  <c r="Q10" i="136"/>
  <c r="R10" i="136"/>
  <c r="S10" i="136"/>
  <c r="T10" i="136"/>
  <c r="U10" i="136"/>
  <c r="V10" i="136"/>
  <c r="W10" i="136"/>
  <c r="X10" i="136"/>
  <c r="Y10" i="136"/>
  <c r="B11" i="136"/>
  <c r="C11" i="136"/>
  <c r="D11" i="136"/>
  <c r="E11" i="136"/>
  <c r="F11" i="136"/>
  <c r="G11" i="136"/>
  <c r="H11" i="136"/>
  <c r="I11" i="136"/>
  <c r="J11" i="136"/>
  <c r="K11" i="136"/>
  <c r="L11" i="136"/>
  <c r="M11" i="136"/>
  <c r="N11" i="136"/>
  <c r="O11" i="136"/>
  <c r="P11" i="136"/>
  <c r="Q11" i="136"/>
  <c r="R11" i="136"/>
  <c r="S11" i="136"/>
  <c r="T11" i="136"/>
  <c r="U11" i="136"/>
  <c r="V11" i="136"/>
  <c r="W11" i="136"/>
  <c r="X11" i="136"/>
  <c r="Y11" i="136"/>
  <c r="B14" i="136"/>
  <c r="C14" i="136"/>
  <c r="D14" i="136"/>
  <c r="E14" i="136"/>
  <c r="F14" i="136"/>
  <c r="G14" i="136"/>
  <c r="H14" i="136"/>
  <c r="I14" i="136"/>
  <c r="J14" i="136"/>
  <c r="K14" i="136"/>
  <c r="L14" i="136"/>
  <c r="M14" i="136"/>
  <c r="N14" i="136"/>
  <c r="O14" i="136"/>
  <c r="P14" i="136"/>
  <c r="Q14" i="136"/>
  <c r="R14" i="136"/>
  <c r="S14" i="136"/>
  <c r="T14" i="136"/>
  <c r="U14" i="136"/>
  <c r="V14" i="136"/>
  <c r="W14" i="136"/>
  <c r="X14" i="136"/>
  <c r="Y14" i="136"/>
  <c r="B15" i="136"/>
  <c r="C15" i="136"/>
  <c r="D15" i="136"/>
  <c r="E15" i="136"/>
  <c r="F15" i="136"/>
  <c r="G15" i="136"/>
  <c r="H15" i="136"/>
  <c r="I15" i="136"/>
  <c r="J15" i="136"/>
  <c r="K15" i="136"/>
  <c r="L15" i="136"/>
  <c r="M15" i="136"/>
  <c r="N15" i="136"/>
  <c r="O15" i="136"/>
  <c r="P15" i="136"/>
  <c r="Q15" i="136"/>
  <c r="R15" i="136"/>
  <c r="S15" i="136"/>
  <c r="T15" i="136"/>
  <c r="U15" i="136"/>
  <c r="V15" i="136"/>
  <c r="W15" i="136"/>
  <c r="X15" i="136"/>
  <c r="Y15" i="136"/>
  <c r="B16" i="136"/>
  <c r="C16" i="136"/>
  <c r="D16" i="136"/>
  <c r="E16" i="136"/>
  <c r="F16" i="136"/>
  <c r="G16" i="136"/>
  <c r="H16" i="136"/>
  <c r="I16" i="136"/>
  <c r="J16" i="136"/>
  <c r="K16" i="136"/>
  <c r="L16" i="136"/>
  <c r="M16" i="136"/>
  <c r="N16" i="136"/>
  <c r="O16" i="136"/>
  <c r="P16" i="136"/>
  <c r="Q16" i="136"/>
  <c r="R16" i="136"/>
  <c r="S16" i="136"/>
  <c r="T16" i="136"/>
  <c r="U16" i="136"/>
  <c r="V16" i="136"/>
  <c r="W16" i="136"/>
  <c r="X16" i="136"/>
  <c r="Y16" i="136"/>
  <c r="B17" i="136"/>
  <c r="C17" i="136"/>
  <c r="D17" i="136"/>
  <c r="E17" i="136"/>
  <c r="F17" i="136"/>
  <c r="G17" i="136"/>
  <c r="H17" i="136"/>
  <c r="I17" i="136"/>
  <c r="J17" i="136"/>
  <c r="K17" i="136"/>
  <c r="L17" i="136"/>
  <c r="M17" i="136"/>
  <c r="N17" i="136"/>
  <c r="O17" i="136"/>
  <c r="P17" i="136"/>
  <c r="Q17" i="136"/>
  <c r="R17" i="136"/>
  <c r="S17" i="136"/>
  <c r="T17" i="136"/>
  <c r="U17" i="136"/>
  <c r="V17" i="136"/>
  <c r="W17" i="136"/>
  <c r="X17" i="136"/>
  <c r="Y17" i="136"/>
  <c r="B18" i="136"/>
  <c r="C18" i="136"/>
  <c r="D18" i="136"/>
  <c r="E18" i="136"/>
  <c r="F18" i="136"/>
  <c r="G18" i="136"/>
  <c r="H18" i="136"/>
  <c r="I18" i="136"/>
  <c r="J18" i="136"/>
  <c r="K18" i="136"/>
  <c r="L18" i="136"/>
  <c r="M18" i="136"/>
  <c r="N18" i="136"/>
  <c r="O18" i="136"/>
  <c r="P18" i="136"/>
  <c r="Q18" i="136"/>
  <c r="R18" i="136"/>
  <c r="S18" i="136"/>
  <c r="T18" i="136"/>
  <c r="U18" i="136"/>
  <c r="V18" i="136"/>
  <c r="W18" i="136"/>
  <c r="X18" i="136"/>
  <c r="Y18" i="136"/>
  <c r="B19" i="136"/>
  <c r="C19" i="136"/>
  <c r="D19" i="136"/>
  <c r="E19" i="136"/>
  <c r="F19" i="136"/>
  <c r="G19" i="136"/>
  <c r="H19" i="136"/>
  <c r="I19" i="136"/>
  <c r="J19" i="136"/>
  <c r="K19" i="136"/>
  <c r="L19" i="136"/>
  <c r="M19" i="136"/>
  <c r="N19" i="136"/>
  <c r="O19" i="136"/>
  <c r="P19" i="136"/>
  <c r="Q19" i="136"/>
  <c r="R19" i="136"/>
  <c r="S19" i="136"/>
  <c r="T19" i="136"/>
  <c r="U19" i="136"/>
  <c r="V19" i="136"/>
  <c r="W19" i="136"/>
  <c r="X19" i="136"/>
  <c r="Y19" i="136"/>
  <c r="B20" i="136"/>
  <c r="C20" i="136"/>
  <c r="D20" i="136"/>
  <c r="E20" i="136"/>
  <c r="F20" i="136"/>
  <c r="G20" i="136"/>
  <c r="H20" i="136"/>
  <c r="I20" i="136"/>
  <c r="J20" i="136"/>
  <c r="K20" i="136"/>
  <c r="L20" i="136"/>
  <c r="M20" i="136"/>
  <c r="N20" i="136"/>
  <c r="O20" i="136"/>
  <c r="P20" i="136"/>
  <c r="Q20" i="136"/>
  <c r="R20" i="136"/>
  <c r="S20" i="136"/>
  <c r="T20" i="136"/>
  <c r="U20" i="136"/>
  <c r="V20" i="136"/>
  <c r="W20" i="136"/>
  <c r="X20" i="136"/>
  <c r="Y20" i="136"/>
  <c r="B21" i="136"/>
  <c r="C21" i="136"/>
  <c r="D21" i="136"/>
  <c r="E21" i="136"/>
  <c r="F21" i="136"/>
  <c r="G21" i="136"/>
  <c r="H21" i="136"/>
  <c r="I21" i="136"/>
  <c r="J21" i="136"/>
  <c r="K21" i="136"/>
  <c r="L21" i="136"/>
  <c r="M21" i="136"/>
  <c r="N21" i="136"/>
  <c r="O21" i="136"/>
  <c r="P21" i="136"/>
  <c r="Q21" i="136"/>
  <c r="R21" i="136"/>
  <c r="S21" i="136"/>
  <c r="T21" i="136"/>
  <c r="U21" i="136"/>
  <c r="V21" i="136"/>
  <c r="W21" i="136"/>
  <c r="X21" i="136"/>
  <c r="Y21" i="136"/>
  <c r="B22" i="136"/>
  <c r="C22" i="136"/>
  <c r="D22" i="136"/>
  <c r="E22" i="136"/>
  <c r="F22" i="136"/>
  <c r="G22" i="136"/>
  <c r="H22" i="136"/>
  <c r="I22" i="136"/>
  <c r="J22" i="136"/>
  <c r="K22" i="136"/>
  <c r="L22" i="136"/>
  <c r="M22" i="136"/>
  <c r="N22" i="136"/>
  <c r="O22" i="136"/>
  <c r="P22" i="136"/>
  <c r="Q22" i="136"/>
  <c r="R22" i="136"/>
  <c r="S22" i="136"/>
  <c r="T22" i="136"/>
  <c r="U22" i="136"/>
  <c r="V22" i="136"/>
  <c r="W22" i="136"/>
  <c r="X22" i="136"/>
  <c r="Y22" i="136"/>
  <c r="B23" i="136"/>
  <c r="C23" i="136"/>
  <c r="D23" i="136"/>
  <c r="E23" i="136"/>
  <c r="F23" i="136"/>
  <c r="G23" i="136"/>
  <c r="H23" i="136"/>
  <c r="I23" i="136"/>
  <c r="J23" i="136"/>
  <c r="K23" i="136"/>
  <c r="L23" i="136"/>
  <c r="M23" i="136"/>
  <c r="N23" i="136"/>
  <c r="O23" i="136"/>
  <c r="P23" i="136"/>
  <c r="Q23" i="136"/>
  <c r="R23" i="136"/>
  <c r="S23" i="136"/>
  <c r="T23" i="136"/>
  <c r="U23" i="136"/>
  <c r="V23" i="136"/>
  <c r="W23" i="136"/>
  <c r="X23" i="136"/>
  <c r="Y23" i="136"/>
  <c r="B24" i="136"/>
  <c r="C24" i="136"/>
  <c r="D24" i="136"/>
  <c r="E24" i="136"/>
  <c r="F24" i="136"/>
  <c r="G24" i="136"/>
  <c r="H24" i="136"/>
  <c r="I24" i="136"/>
  <c r="J24" i="136"/>
  <c r="K24" i="136"/>
  <c r="L24" i="136"/>
  <c r="M24" i="136"/>
  <c r="N24" i="136"/>
  <c r="O24" i="136"/>
  <c r="P24" i="136"/>
  <c r="Q24" i="136"/>
  <c r="R24" i="136"/>
  <c r="S24" i="136"/>
  <c r="T24" i="136"/>
  <c r="U24" i="136"/>
  <c r="V24" i="136"/>
  <c r="W24" i="136"/>
  <c r="X24" i="136"/>
  <c r="Y24" i="136"/>
  <c r="B25" i="136"/>
  <c r="C25" i="136"/>
  <c r="D25" i="136"/>
  <c r="E25" i="136"/>
  <c r="F25" i="136"/>
  <c r="G25" i="136"/>
  <c r="H25" i="136"/>
  <c r="I25" i="136"/>
  <c r="J25" i="136"/>
  <c r="K25" i="136"/>
  <c r="L25" i="136"/>
  <c r="M25" i="136"/>
  <c r="N25" i="136"/>
  <c r="O25" i="136"/>
  <c r="P25" i="136"/>
  <c r="Q25" i="136"/>
  <c r="R25" i="136"/>
  <c r="S25" i="136"/>
  <c r="T25" i="136"/>
  <c r="U25" i="136"/>
  <c r="V25" i="136"/>
  <c r="W25" i="136"/>
  <c r="X25" i="136"/>
  <c r="Y25" i="136"/>
  <c r="B26" i="136"/>
  <c r="C26" i="136"/>
  <c r="D26" i="136"/>
  <c r="E26" i="136"/>
  <c r="F26" i="136"/>
  <c r="G26" i="136"/>
  <c r="H26" i="136"/>
  <c r="I26" i="136"/>
  <c r="J26" i="136"/>
  <c r="K26" i="136"/>
  <c r="L26" i="136"/>
  <c r="M26" i="136"/>
  <c r="N26" i="136"/>
  <c r="O26" i="136"/>
  <c r="P26" i="136"/>
  <c r="Q26" i="136"/>
  <c r="R26" i="136"/>
  <c r="S26" i="136"/>
  <c r="T26" i="136"/>
  <c r="U26" i="136"/>
  <c r="V26" i="136"/>
  <c r="W26" i="136"/>
  <c r="X26" i="136"/>
  <c r="Y26" i="136"/>
  <c r="B27" i="136"/>
  <c r="C27" i="136"/>
  <c r="D27" i="136"/>
  <c r="E27" i="136"/>
  <c r="F27" i="136"/>
  <c r="G27" i="136"/>
  <c r="H27" i="136"/>
  <c r="I27" i="136"/>
  <c r="J27" i="136"/>
  <c r="K27" i="136"/>
  <c r="L27" i="136"/>
  <c r="M27" i="136"/>
  <c r="N27" i="136"/>
  <c r="O27" i="136"/>
  <c r="P27" i="136"/>
  <c r="Q27" i="136"/>
  <c r="R27" i="136"/>
  <c r="S27" i="136"/>
  <c r="T27" i="136"/>
  <c r="U27" i="136"/>
  <c r="V27" i="136"/>
  <c r="W27" i="136"/>
  <c r="X27" i="136"/>
  <c r="Y27" i="136"/>
  <c r="B28" i="136"/>
  <c r="C28" i="136"/>
  <c r="D28" i="136"/>
  <c r="E28" i="136"/>
  <c r="F28" i="136"/>
  <c r="G28" i="136"/>
  <c r="H28" i="136"/>
  <c r="I28" i="136"/>
  <c r="J28" i="136"/>
  <c r="K28" i="136"/>
  <c r="L28" i="136"/>
  <c r="M28" i="136"/>
  <c r="N28" i="136"/>
  <c r="O28" i="136"/>
  <c r="P28" i="136"/>
  <c r="Q28" i="136"/>
  <c r="R28" i="136"/>
  <c r="S28" i="136"/>
  <c r="T28" i="136"/>
  <c r="U28" i="136"/>
  <c r="V28" i="136"/>
  <c r="W28" i="136"/>
  <c r="X28" i="136"/>
  <c r="Y28" i="136"/>
  <c r="B29" i="136"/>
  <c r="C29" i="136"/>
  <c r="D29" i="136"/>
  <c r="E29" i="136"/>
  <c r="F29" i="136"/>
  <c r="G29" i="136"/>
  <c r="H29" i="136"/>
  <c r="I29" i="136"/>
  <c r="J29" i="136"/>
  <c r="K29" i="136"/>
  <c r="L29" i="136"/>
  <c r="M29" i="136"/>
  <c r="N29" i="136"/>
  <c r="O29" i="136"/>
  <c r="P29" i="136"/>
  <c r="Q29" i="136"/>
  <c r="R29" i="136"/>
  <c r="S29" i="136"/>
  <c r="T29" i="136"/>
  <c r="U29" i="136"/>
  <c r="V29" i="136"/>
  <c r="W29" i="136"/>
  <c r="X29" i="136"/>
  <c r="Y29" i="136"/>
  <c r="B30" i="136"/>
  <c r="C30" i="136"/>
  <c r="D30" i="136"/>
  <c r="E30" i="136"/>
  <c r="F30" i="136"/>
  <c r="G30" i="136"/>
  <c r="H30" i="136"/>
  <c r="I30" i="136"/>
  <c r="J30" i="136"/>
  <c r="K30" i="136"/>
  <c r="L30" i="136"/>
  <c r="M30" i="136"/>
  <c r="N30" i="136"/>
  <c r="O30" i="136"/>
  <c r="P30" i="136"/>
  <c r="Q30" i="136"/>
  <c r="R30" i="136"/>
  <c r="S30" i="136"/>
  <c r="T30" i="136"/>
  <c r="U30" i="136"/>
  <c r="V30" i="136"/>
  <c r="W30" i="136"/>
  <c r="X30" i="136"/>
  <c r="Y30" i="136"/>
  <c r="B31" i="136"/>
  <c r="C31" i="136"/>
  <c r="D31" i="136"/>
  <c r="E31" i="136"/>
  <c r="F31" i="136"/>
  <c r="G31" i="136"/>
  <c r="H31" i="136"/>
  <c r="I31" i="136"/>
  <c r="J31" i="136"/>
  <c r="K31" i="136"/>
  <c r="L31" i="136"/>
  <c r="M31" i="136"/>
  <c r="N31" i="136"/>
  <c r="O31" i="136"/>
  <c r="P31" i="136"/>
  <c r="Q31" i="136"/>
  <c r="R31" i="136"/>
  <c r="S31" i="136"/>
  <c r="T31" i="136"/>
  <c r="U31" i="136"/>
  <c r="V31" i="136"/>
  <c r="W31" i="136"/>
  <c r="X31" i="136"/>
  <c r="Y31" i="136"/>
  <c r="B32" i="136"/>
  <c r="C32" i="136"/>
  <c r="D32" i="136"/>
  <c r="E32" i="136"/>
  <c r="F32" i="136"/>
  <c r="G32" i="136"/>
  <c r="H32" i="136"/>
  <c r="I32" i="136"/>
  <c r="J32" i="136"/>
  <c r="K32" i="136"/>
  <c r="L32" i="136"/>
  <c r="M32" i="136"/>
  <c r="N32" i="136"/>
  <c r="O32" i="136"/>
  <c r="P32" i="136"/>
  <c r="Q32" i="136"/>
  <c r="R32" i="136"/>
  <c r="S32" i="136"/>
  <c r="T32" i="136"/>
  <c r="U32" i="136"/>
  <c r="V32" i="136"/>
  <c r="W32" i="136"/>
  <c r="X32" i="136"/>
  <c r="Y32" i="136"/>
  <c r="B33" i="136"/>
  <c r="C33" i="136"/>
  <c r="D33" i="136"/>
  <c r="E33" i="136"/>
  <c r="F33" i="136"/>
  <c r="G33" i="136"/>
  <c r="H33" i="136"/>
  <c r="I33" i="136"/>
  <c r="J33" i="136"/>
  <c r="K33" i="136"/>
  <c r="L33" i="136"/>
  <c r="M33" i="136"/>
  <c r="N33" i="136"/>
  <c r="O33" i="136"/>
  <c r="P33" i="136"/>
  <c r="Q33" i="136"/>
  <c r="R33" i="136"/>
  <c r="S33" i="136"/>
  <c r="T33" i="136"/>
  <c r="U33" i="136"/>
  <c r="V33" i="136"/>
  <c r="W33" i="136"/>
  <c r="X33" i="136"/>
  <c r="Y33" i="136"/>
  <c r="B34" i="136"/>
  <c r="C34" i="136"/>
  <c r="D34" i="136"/>
  <c r="E34" i="136"/>
  <c r="F34" i="136"/>
  <c r="G34" i="136"/>
  <c r="H34" i="136"/>
  <c r="I34" i="136"/>
  <c r="J34" i="136"/>
  <c r="K34" i="136"/>
  <c r="L34" i="136"/>
  <c r="M34" i="136"/>
  <c r="N34" i="136"/>
  <c r="O34" i="136"/>
  <c r="P34" i="136"/>
  <c r="Q34" i="136"/>
  <c r="R34" i="136"/>
  <c r="S34" i="136"/>
  <c r="T34" i="136"/>
  <c r="U34" i="136"/>
  <c r="V34" i="136"/>
  <c r="W34" i="136"/>
  <c r="X34" i="136"/>
  <c r="Y34" i="136"/>
  <c r="B35" i="136"/>
  <c r="C35" i="136"/>
  <c r="D35" i="136"/>
  <c r="E35" i="136"/>
  <c r="F35" i="136"/>
  <c r="G35" i="136"/>
  <c r="H35" i="136"/>
  <c r="I35" i="136"/>
  <c r="J35" i="136"/>
  <c r="K35" i="136"/>
  <c r="L35" i="136"/>
  <c r="M35" i="136"/>
  <c r="N35" i="136"/>
  <c r="O35" i="136"/>
  <c r="P35" i="136"/>
  <c r="Q35" i="136"/>
  <c r="R35" i="136"/>
  <c r="S35" i="136"/>
  <c r="T35" i="136"/>
  <c r="U35" i="136"/>
  <c r="V35" i="136"/>
  <c r="W35" i="136"/>
  <c r="X35" i="136"/>
  <c r="Y35" i="136"/>
  <c r="B36" i="136"/>
  <c r="C36" i="136"/>
  <c r="D36" i="136"/>
  <c r="E36" i="136"/>
  <c r="F36" i="136"/>
  <c r="G36" i="136"/>
  <c r="H36" i="136"/>
  <c r="I36" i="136"/>
  <c r="J36" i="136"/>
  <c r="K36" i="136"/>
  <c r="L36" i="136"/>
  <c r="M36" i="136"/>
  <c r="N36" i="136"/>
  <c r="O36" i="136"/>
  <c r="P36" i="136"/>
  <c r="Q36" i="136"/>
  <c r="R36" i="136"/>
  <c r="S36" i="136"/>
  <c r="T36" i="136"/>
  <c r="U36" i="136"/>
  <c r="V36" i="136"/>
  <c r="W36" i="136"/>
  <c r="X36" i="136"/>
  <c r="Y36" i="136"/>
  <c r="B8" i="135"/>
  <c r="C8" i="135"/>
  <c r="D8" i="135"/>
  <c r="E8" i="135"/>
  <c r="F8" i="135"/>
  <c r="G8" i="135"/>
  <c r="H8" i="135"/>
  <c r="I8" i="135"/>
  <c r="J8" i="135"/>
  <c r="K8" i="135"/>
  <c r="B9" i="135"/>
  <c r="C9" i="135"/>
  <c r="D9" i="135"/>
  <c r="E9" i="135"/>
  <c r="F9" i="135"/>
  <c r="G9" i="135"/>
  <c r="H9" i="135"/>
  <c r="I9" i="135"/>
  <c r="J9" i="135"/>
  <c r="K9" i="135"/>
  <c r="B10" i="135"/>
  <c r="C10" i="135"/>
  <c r="D10" i="135"/>
  <c r="E10" i="135"/>
  <c r="F10" i="135"/>
  <c r="G10" i="135"/>
  <c r="H10" i="135"/>
  <c r="I10" i="135"/>
  <c r="J10" i="135"/>
  <c r="K10" i="135"/>
  <c r="B11" i="135"/>
  <c r="C11" i="135"/>
  <c r="D11" i="135"/>
  <c r="E11" i="135"/>
  <c r="F11" i="135"/>
  <c r="G11" i="135"/>
  <c r="H11" i="135"/>
  <c r="I11" i="135"/>
  <c r="J11" i="135"/>
  <c r="K11" i="135"/>
  <c r="B12" i="135"/>
  <c r="C12" i="135"/>
  <c r="D12" i="135"/>
  <c r="E12" i="135"/>
  <c r="F12" i="135"/>
  <c r="G12" i="135"/>
  <c r="H12" i="135"/>
  <c r="I12" i="135"/>
  <c r="J12" i="135"/>
  <c r="K12" i="135"/>
  <c r="B15" i="135"/>
  <c r="C15" i="135"/>
  <c r="D15" i="135"/>
  <c r="E15" i="135"/>
  <c r="F15" i="135"/>
  <c r="G15" i="135"/>
  <c r="H15" i="135"/>
  <c r="I15" i="135"/>
  <c r="J15" i="135"/>
  <c r="K15" i="135"/>
  <c r="B16" i="135"/>
  <c r="C16" i="135"/>
  <c r="D16" i="135"/>
  <c r="E16" i="135"/>
  <c r="F16" i="135"/>
  <c r="G16" i="135"/>
  <c r="H16" i="135"/>
  <c r="I16" i="135"/>
  <c r="J16" i="135"/>
  <c r="K16" i="135"/>
  <c r="B17" i="135"/>
  <c r="C17" i="135"/>
  <c r="D17" i="135"/>
  <c r="E17" i="135"/>
  <c r="F17" i="135"/>
  <c r="G17" i="135"/>
  <c r="H17" i="135"/>
  <c r="I17" i="135"/>
  <c r="J17" i="135"/>
  <c r="K17" i="135"/>
  <c r="B18" i="135"/>
  <c r="C18" i="135"/>
  <c r="D18" i="135"/>
  <c r="E18" i="135"/>
  <c r="F18" i="135"/>
  <c r="G18" i="135"/>
  <c r="H18" i="135"/>
  <c r="I18" i="135"/>
  <c r="J18" i="135"/>
  <c r="K18" i="135"/>
  <c r="B19" i="135"/>
  <c r="C19" i="135"/>
  <c r="D19" i="135"/>
  <c r="E19" i="135"/>
  <c r="F19" i="135"/>
  <c r="G19" i="135"/>
  <c r="H19" i="135"/>
  <c r="I19" i="135"/>
  <c r="J19" i="135"/>
  <c r="K19" i="135"/>
  <c r="B20" i="135"/>
  <c r="C20" i="135"/>
  <c r="D20" i="135"/>
  <c r="E20" i="135"/>
  <c r="F20" i="135"/>
  <c r="G20" i="135"/>
  <c r="H20" i="135"/>
  <c r="I20" i="135"/>
  <c r="J20" i="135"/>
  <c r="K20" i="135"/>
  <c r="B21" i="135"/>
  <c r="C21" i="135"/>
  <c r="D21" i="135"/>
  <c r="E21" i="135"/>
  <c r="F21" i="135"/>
  <c r="G21" i="135"/>
  <c r="H21" i="135"/>
  <c r="I21" i="135"/>
  <c r="J21" i="135"/>
  <c r="K21" i="135"/>
  <c r="B22" i="135"/>
  <c r="C22" i="135"/>
  <c r="D22" i="135"/>
  <c r="E22" i="135"/>
  <c r="F22" i="135"/>
  <c r="G22" i="135"/>
  <c r="H22" i="135"/>
  <c r="I22" i="135"/>
  <c r="J22" i="135"/>
  <c r="K22" i="135"/>
  <c r="B23" i="135"/>
  <c r="C23" i="135"/>
  <c r="D23" i="135"/>
  <c r="E23" i="135"/>
  <c r="F23" i="135"/>
  <c r="G23" i="135"/>
  <c r="H23" i="135"/>
  <c r="I23" i="135"/>
  <c r="J23" i="135"/>
  <c r="K23" i="135"/>
  <c r="B24" i="135"/>
  <c r="C24" i="135"/>
  <c r="D24" i="135"/>
  <c r="E24" i="135"/>
  <c r="F24" i="135"/>
  <c r="G24" i="135"/>
  <c r="H24" i="135"/>
  <c r="I24" i="135"/>
  <c r="J24" i="135"/>
  <c r="K24" i="135"/>
  <c r="B25" i="135"/>
  <c r="C25" i="135"/>
  <c r="D25" i="135"/>
  <c r="E25" i="135"/>
  <c r="F25" i="135"/>
  <c r="G25" i="135"/>
  <c r="H25" i="135"/>
  <c r="I25" i="135"/>
  <c r="J25" i="135"/>
  <c r="K25" i="135"/>
  <c r="B26" i="135"/>
  <c r="C26" i="135"/>
  <c r="D26" i="135"/>
  <c r="E26" i="135"/>
  <c r="F26" i="135"/>
  <c r="G26" i="135"/>
  <c r="H26" i="135"/>
  <c r="I26" i="135"/>
  <c r="J26" i="135"/>
  <c r="K26" i="135"/>
  <c r="B27" i="135"/>
  <c r="C27" i="135"/>
  <c r="D27" i="135"/>
  <c r="E27" i="135"/>
  <c r="F27" i="135"/>
  <c r="G27" i="135"/>
  <c r="H27" i="135"/>
  <c r="I27" i="135"/>
  <c r="J27" i="135"/>
  <c r="K27" i="135"/>
  <c r="B28" i="135"/>
  <c r="C28" i="135"/>
  <c r="D28" i="135"/>
  <c r="E28" i="135"/>
  <c r="F28" i="135"/>
  <c r="G28" i="135"/>
  <c r="H28" i="135"/>
  <c r="I28" i="135"/>
  <c r="J28" i="135"/>
  <c r="K28" i="135"/>
  <c r="B29" i="135"/>
  <c r="C29" i="135"/>
  <c r="D29" i="135"/>
  <c r="E29" i="135"/>
  <c r="F29" i="135"/>
  <c r="G29" i="135"/>
  <c r="H29" i="135"/>
  <c r="I29" i="135"/>
  <c r="J29" i="135"/>
  <c r="K29" i="135"/>
  <c r="B30" i="135"/>
  <c r="C30" i="135"/>
  <c r="D30" i="135"/>
  <c r="E30" i="135"/>
  <c r="F30" i="135"/>
  <c r="G30" i="135"/>
  <c r="H30" i="135"/>
  <c r="I30" i="135"/>
  <c r="J30" i="135"/>
  <c r="K30" i="135"/>
  <c r="B31" i="135"/>
  <c r="C31" i="135"/>
  <c r="D31" i="135"/>
  <c r="E31" i="135"/>
  <c r="F31" i="135"/>
  <c r="G31" i="135"/>
  <c r="H31" i="135"/>
  <c r="I31" i="135"/>
  <c r="J31" i="135"/>
  <c r="K31" i="135"/>
  <c r="B32" i="135"/>
  <c r="C32" i="135"/>
  <c r="D32" i="135"/>
  <c r="E32" i="135"/>
  <c r="F32" i="135"/>
  <c r="G32" i="135"/>
  <c r="H32" i="135"/>
  <c r="I32" i="135"/>
  <c r="J32" i="135"/>
  <c r="K32" i="135"/>
  <c r="B33" i="135"/>
  <c r="C33" i="135"/>
  <c r="D33" i="135"/>
  <c r="E33" i="135"/>
  <c r="F33" i="135"/>
  <c r="G33" i="135"/>
  <c r="H33" i="135"/>
  <c r="I33" i="135"/>
  <c r="J33" i="135"/>
  <c r="K33" i="135"/>
  <c r="B34" i="135"/>
  <c r="C34" i="135"/>
  <c r="D34" i="135"/>
  <c r="E34" i="135"/>
  <c r="F34" i="135"/>
  <c r="G34" i="135"/>
  <c r="H34" i="135"/>
  <c r="I34" i="135"/>
  <c r="J34" i="135"/>
  <c r="K34" i="135"/>
  <c r="B35" i="135"/>
  <c r="C35" i="135"/>
  <c r="D35" i="135"/>
  <c r="E35" i="135"/>
  <c r="F35" i="135"/>
  <c r="G35" i="135"/>
  <c r="H35" i="135"/>
  <c r="I35" i="135"/>
  <c r="J35" i="135"/>
  <c r="K35" i="135"/>
  <c r="B36" i="135"/>
  <c r="C36" i="135"/>
  <c r="D36" i="135"/>
  <c r="E36" i="135"/>
  <c r="F36" i="135"/>
  <c r="G36" i="135"/>
  <c r="H36" i="135"/>
  <c r="I36" i="135"/>
  <c r="J36" i="135"/>
  <c r="K36" i="135"/>
  <c r="B37" i="135"/>
  <c r="C37" i="135"/>
  <c r="D37" i="135"/>
  <c r="E37" i="135"/>
  <c r="F37" i="135"/>
  <c r="G37" i="135"/>
  <c r="H37" i="135"/>
  <c r="I37" i="135"/>
  <c r="J37" i="135"/>
  <c r="K37" i="135"/>
  <c r="B6" i="134"/>
  <c r="C6" i="134"/>
  <c r="D6" i="134"/>
  <c r="E6" i="134"/>
  <c r="F6" i="134"/>
  <c r="G6" i="134"/>
  <c r="H6" i="134"/>
  <c r="I6" i="134"/>
  <c r="J6" i="134"/>
  <c r="K6" i="134"/>
  <c r="L6" i="134"/>
  <c r="M6" i="134"/>
  <c r="B7" i="134"/>
  <c r="C7" i="134"/>
  <c r="D7" i="134"/>
  <c r="E7" i="134"/>
  <c r="F7" i="134"/>
  <c r="G7" i="134"/>
  <c r="H7" i="134"/>
  <c r="I7" i="134"/>
  <c r="J7" i="134"/>
  <c r="K7" i="134"/>
  <c r="L7" i="134"/>
  <c r="M7" i="134"/>
  <c r="B8" i="134"/>
  <c r="C8" i="134"/>
  <c r="D8" i="134"/>
  <c r="E8" i="134"/>
  <c r="F8" i="134"/>
  <c r="G8" i="134"/>
  <c r="H8" i="134"/>
  <c r="I8" i="134"/>
  <c r="J8" i="134"/>
  <c r="K8" i="134"/>
  <c r="L8" i="134"/>
  <c r="M8" i="134"/>
  <c r="B9" i="134"/>
  <c r="C9" i="134"/>
  <c r="D9" i="134"/>
  <c r="E9" i="134"/>
  <c r="F9" i="134"/>
  <c r="G9" i="134"/>
  <c r="H9" i="134"/>
  <c r="I9" i="134"/>
  <c r="J9" i="134"/>
  <c r="K9" i="134"/>
  <c r="L9" i="134"/>
  <c r="M9" i="134"/>
  <c r="B10" i="134"/>
  <c r="C10" i="134"/>
  <c r="D10" i="134"/>
  <c r="E10" i="134"/>
  <c r="F10" i="134"/>
  <c r="G10" i="134"/>
  <c r="H10" i="134"/>
  <c r="I10" i="134"/>
  <c r="J10" i="134"/>
  <c r="K10" i="134"/>
  <c r="L10" i="134"/>
  <c r="M10" i="134"/>
  <c r="B11" i="134"/>
  <c r="C11" i="134"/>
  <c r="D11" i="134"/>
  <c r="E11" i="134"/>
  <c r="F11" i="134"/>
  <c r="G11" i="134"/>
  <c r="H11" i="134"/>
  <c r="I11" i="134"/>
  <c r="J11" i="134"/>
  <c r="K11" i="134"/>
  <c r="L11" i="134"/>
  <c r="M11" i="134"/>
  <c r="B13" i="134"/>
  <c r="C13" i="134"/>
  <c r="D13" i="134"/>
  <c r="E13" i="134"/>
  <c r="F13" i="134"/>
  <c r="G13" i="134"/>
  <c r="H13" i="134"/>
  <c r="I13" i="134"/>
  <c r="J13" i="134"/>
  <c r="K13" i="134"/>
  <c r="L13" i="134"/>
  <c r="M13" i="134"/>
  <c r="B14" i="134"/>
  <c r="C14" i="134"/>
  <c r="D14" i="134"/>
  <c r="E14" i="134"/>
  <c r="F14" i="134"/>
  <c r="G14" i="134"/>
  <c r="H14" i="134"/>
  <c r="I14" i="134"/>
  <c r="J14" i="134"/>
  <c r="K14" i="134"/>
  <c r="L14" i="134"/>
  <c r="M14" i="134"/>
  <c r="B15" i="134"/>
  <c r="C15" i="134"/>
  <c r="D15" i="134"/>
  <c r="E15" i="134"/>
  <c r="F15" i="134"/>
  <c r="G15" i="134"/>
  <c r="H15" i="134"/>
  <c r="I15" i="134"/>
  <c r="J15" i="134"/>
  <c r="K15" i="134"/>
  <c r="L15" i="134"/>
  <c r="M15" i="134"/>
  <c r="B16" i="134"/>
  <c r="C16" i="134"/>
  <c r="D16" i="134"/>
  <c r="E16" i="134"/>
  <c r="F16" i="134"/>
  <c r="G16" i="134"/>
  <c r="H16" i="134"/>
  <c r="I16" i="134"/>
  <c r="J16" i="134"/>
  <c r="K16" i="134"/>
  <c r="L16" i="134"/>
  <c r="M16" i="134"/>
  <c r="B17" i="134"/>
  <c r="C17" i="134"/>
  <c r="D17" i="134"/>
  <c r="E17" i="134"/>
  <c r="F17" i="134"/>
  <c r="G17" i="134"/>
  <c r="H17" i="134"/>
  <c r="I17" i="134"/>
  <c r="J17" i="134"/>
  <c r="K17" i="134"/>
  <c r="L17" i="134"/>
  <c r="M17" i="134"/>
  <c r="B18" i="134"/>
  <c r="C18" i="134"/>
  <c r="D18" i="134"/>
  <c r="E18" i="134"/>
  <c r="F18" i="134"/>
  <c r="G18" i="134"/>
  <c r="H18" i="134"/>
  <c r="I18" i="134"/>
  <c r="J18" i="134"/>
  <c r="K18" i="134"/>
  <c r="L18" i="134"/>
  <c r="M18" i="134"/>
  <c r="B19" i="134"/>
  <c r="C19" i="134"/>
  <c r="D19" i="134"/>
  <c r="E19" i="134"/>
  <c r="F19" i="134"/>
  <c r="G19" i="134"/>
  <c r="H19" i="134"/>
  <c r="I19" i="134"/>
  <c r="J19" i="134"/>
  <c r="K19" i="134"/>
  <c r="L19" i="134"/>
  <c r="M19" i="134"/>
  <c r="B20" i="134"/>
  <c r="C20" i="134"/>
  <c r="D20" i="134"/>
  <c r="E20" i="134"/>
  <c r="F20" i="134"/>
  <c r="G20" i="134"/>
  <c r="H20" i="134"/>
  <c r="I20" i="134"/>
  <c r="J20" i="134"/>
  <c r="K20" i="134"/>
  <c r="L20" i="134"/>
  <c r="M20" i="134"/>
  <c r="B21" i="134"/>
  <c r="C21" i="134"/>
  <c r="D21" i="134"/>
  <c r="E21" i="134"/>
  <c r="F21" i="134"/>
  <c r="G21" i="134"/>
  <c r="H21" i="134"/>
  <c r="I21" i="134"/>
  <c r="J21" i="134"/>
  <c r="K21" i="134"/>
  <c r="L21" i="134"/>
  <c r="M21" i="134"/>
  <c r="B22" i="134"/>
  <c r="C22" i="134"/>
  <c r="D22" i="134"/>
  <c r="E22" i="134"/>
  <c r="F22" i="134"/>
  <c r="G22" i="134"/>
  <c r="H22" i="134"/>
  <c r="I22" i="134"/>
  <c r="J22" i="134"/>
  <c r="K22" i="134"/>
  <c r="L22" i="134"/>
  <c r="M22" i="134"/>
  <c r="B23" i="134"/>
  <c r="C23" i="134"/>
  <c r="D23" i="134"/>
  <c r="E23" i="134"/>
  <c r="F23" i="134"/>
  <c r="G23" i="134"/>
  <c r="H23" i="134"/>
  <c r="I23" i="134"/>
  <c r="J23" i="134"/>
  <c r="K23" i="134"/>
  <c r="L23" i="134"/>
  <c r="M23" i="134"/>
  <c r="B24" i="134"/>
  <c r="C24" i="134"/>
  <c r="D24" i="134"/>
  <c r="E24" i="134"/>
  <c r="F24" i="134"/>
  <c r="G24" i="134"/>
  <c r="H24" i="134"/>
  <c r="I24" i="134"/>
  <c r="J24" i="134"/>
  <c r="K24" i="134"/>
  <c r="L24" i="134"/>
  <c r="M24" i="134"/>
  <c r="B25" i="134"/>
  <c r="C25" i="134"/>
  <c r="D25" i="134"/>
  <c r="E25" i="134"/>
  <c r="F25" i="134"/>
  <c r="G25" i="134"/>
  <c r="H25" i="134"/>
  <c r="I25" i="134"/>
  <c r="J25" i="134"/>
  <c r="K25" i="134"/>
  <c r="L25" i="134"/>
  <c r="M25" i="134"/>
  <c r="B26" i="134"/>
  <c r="C26" i="134"/>
  <c r="D26" i="134"/>
  <c r="E26" i="134"/>
  <c r="F26" i="134"/>
  <c r="G26" i="134"/>
  <c r="H26" i="134"/>
  <c r="I26" i="134"/>
  <c r="J26" i="134"/>
  <c r="K26" i="134"/>
  <c r="L26" i="134"/>
  <c r="M26" i="134"/>
  <c r="B27" i="134"/>
  <c r="C27" i="134"/>
  <c r="D27" i="134"/>
  <c r="E27" i="134"/>
  <c r="F27" i="134"/>
  <c r="G27" i="134"/>
  <c r="H27" i="134"/>
  <c r="I27" i="134"/>
  <c r="J27" i="134"/>
  <c r="K27" i="134"/>
  <c r="L27" i="134"/>
  <c r="M27" i="134"/>
  <c r="B28" i="134"/>
  <c r="C28" i="134"/>
  <c r="D28" i="134"/>
  <c r="E28" i="134"/>
  <c r="F28" i="134"/>
  <c r="G28" i="134"/>
  <c r="H28" i="134"/>
  <c r="I28" i="134"/>
  <c r="J28" i="134"/>
  <c r="K28" i="134"/>
  <c r="L28" i="134"/>
  <c r="M28" i="134"/>
  <c r="B29" i="134"/>
  <c r="C29" i="134"/>
  <c r="D29" i="134"/>
  <c r="E29" i="134"/>
  <c r="F29" i="134"/>
  <c r="G29" i="134"/>
  <c r="H29" i="134"/>
  <c r="I29" i="134"/>
  <c r="J29" i="134"/>
  <c r="K29" i="134"/>
  <c r="L29" i="134"/>
  <c r="M29" i="134"/>
  <c r="B30" i="134"/>
  <c r="C30" i="134"/>
  <c r="D30" i="134"/>
  <c r="E30" i="134"/>
  <c r="F30" i="134"/>
  <c r="G30" i="134"/>
  <c r="H30" i="134"/>
  <c r="I30" i="134"/>
  <c r="J30" i="134"/>
  <c r="K30" i="134"/>
  <c r="L30" i="134"/>
  <c r="M30" i="134"/>
  <c r="B31" i="134"/>
  <c r="C31" i="134"/>
  <c r="D31" i="134"/>
  <c r="E31" i="134"/>
  <c r="F31" i="134"/>
  <c r="G31" i="134"/>
  <c r="H31" i="134"/>
  <c r="I31" i="134"/>
  <c r="J31" i="134"/>
  <c r="K31" i="134"/>
  <c r="L31" i="134"/>
  <c r="M31" i="134"/>
  <c r="B32" i="134"/>
  <c r="C32" i="134"/>
  <c r="D32" i="134"/>
  <c r="E32" i="134"/>
  <c r="F32" i="134"/>
  <c r="G32" i="134"/>
  <c r="H32" i="134"/>
  <c r="I32" i="134"/>
  <c r="J32" i="134"/>
  <c r="K32" i="134"/>
  <c r="L32" i="134"/>
  <c r="M32" i="134"/>
  <c r="B33" i="134"/>
  <c r="C33" i="134"/>
  <c r="D33" i="134"/>
  <c r="E33" i="134"/>
  <c r="F33" i="134"/>
  <c r="G33" i="134"/>
  <c r="H33" i="134"/>
  <c r="I33" i="134"/>
  <c r="J33" i="134"/>
  <c r="K33" i="134"/>
  <c r="L33" i="134"/>
  <c r="M33" i="134"/>
  <c r="B34" i="134"/>
  <c r="C34" i="134"/>
  <c r="D34" i="134"/>
  <c r="E34" i="134"/>
  <c r="F34" i="134"/>
  <c r="G34" i="134"/>
  <c r="H34" i="134"/>
  <c r="I34" i="134"/>
  <c r="J34" i="134"/>
  <c r="K34" i="134"/>
  <c r="L34" i="134"/>
  <c r="M34" i="134"/>
  <c r="B35" i="134"/>
  <c r="C35" i="134"/>
  <c r="D35" i="134"/>
  <c r="E35" i="134"/>
  <c r="F35" i="134"/>
  <c r="G35" i="134"/>
  <c r="H35" i="134"/>
  <c r="I35" i="134"/>
  <c r="J35" i="134"/>
  <c r="K35" i="134"/>
  <c r="L35" i="134"/>
  <c r="M35" i="134"/>
  <c r="B36" i="134"/>
  <c r="C36" i="134"/>
  <c r="D36" i="134"/>
  <c r="E36" i="134"/>
  <c r="F36" i="134"/>
  <c r="G36" i="134"/>
  <c r="H36" i="134"/>
  <c r="I36" i="134"/>
  <c r="J36" i="134"/>
  <c r="K36" i="134"/>
  <c r="L36" i="134"/>
  <c r="M36" i="134"/>
  <c r="B37" i="134"/>
  <c r="C37" i="134"/>
  <c r="D37" i="134"/>
  <c r="E37" i="134"/>
  <c r="F37" i="134"/>
  <c r="G37" i="134"/>
  <c r="H37" i="134"/>
  <c r="I37" i="134"/>
  <c r="J37" i="134"/>
  <c r="K37" i="134"/>
  <c r="L37" i="134"/>
  <c r="M37" i="134"/>
  <c r="B6" i="133"/>
  <c r="C6" i="133"/>
  <c r="D6" i="133"/>
  <c r="E6" i="133"/>
  <c r="B7" i="133"/>
  <c r="C7" i="133"/>
  <c r="D7" i="133"/>
  <c r="E7" i="133"/>
  <c r="B8" i="133"/>
  <c r="C8" i="133"/>
  <c r="D8" i="133"/>
  <c r="E8" i="133"/>
  <c r="B9" i="133"/>
  <c r="C9" i="133"/>
  <c r="D9" i="133"/>
  <c r="E9" i="133"/>
  <c r="B10" i="133"/>
  <c r="C10" i="133"/>
  <c r="D10" i="133"/>
  <c r="E10" i="133"/>
  <c r="B11" i="133"/>
  <c r="C11" i="133"/>
  <c r="D11" i="133"/>
  <c r="E11" i="133"/>
  <c r="B13" i="133"/>
  <c r="C13" i="133"/>
  <c r="D13" i="133"/>
  <c r="E13" i="133"/>
  <c r="B14" i="133"/>
  <c r="C14" i="133"/>
  <c r="D14" i="133"/>
  <c r="E14" i="133"/>
  <c r="B15" i="133"/>
  <c r="C15" i="133"/>
  <c r="D15" i="133"/>
  <c r="E15" i="133"/>
  <c r="B16" i="133"/>
  <c r="C16" i="133"/>
  <c r="D16" i="133"/>
  <c r="E16" i="133"/>
  <c r="B17" i="133"/>
  <c r="C17" i="133"/>
  <c r="D17" i="133"/>
  <c r="E17" i="133"/>
  <c r="B18" i="133"/>
  <c r="C18" i="133"/>
  <c r="D18" i="133"/>
  <c r="E18" i="133"/>
  <c r="B19" i="133"/>
  <c r="C19" i="133"/>
  <c r="D19" i="133"/>
  <c r="E19" i="133"/>
  <c r="B20" i="133"/>
  <c r="C20" i="133"/>
  <c r="D20" i="133"/>
  <c r="E20" i="133"/>
  <c r="B21" i="133"/>
  <c r="C21" i="133"/>
  <c r="D21" i="133"/>
  <c r="E21" i="133"/>
  <c r="B22" i="133"/>
  <c r="C22" i="133"/>
  <c r="D22" i="133"/>
  <c r="E22" i="133"/>
  <c r="B23" i="133"/>
  <c r="C23" i="133"/>
  <c r="D23" i="133"/>
  <c r="E23" i="133"/>
  <c r="B24" i="133"/>
  <c r="C24" i="133"/>
  <c r="D24" i="133"/>
  <c r="E24" i="133"/>
  <c r="B25" i="133"/>
  <c r="C25" i="133"/>
  <c r="D25" i="133"/>
  <c r="E25" i="133"/>
  <c r="B26" i="133"/>
  <c r="C26" i="133"/>
  <c r="D26" i="133"/>
  <c r="E26" i="133"/>
  <c r="B27" i="133"/>
  <c r="C27" i="133"/>
  <c r="D27" i="133"/>
  <c r="E27" i="133"/>
  <c r="B28" i="133"/>
  <c r="C28" i="133"/>
  <c r="D28" i="133"/>
  <c r="E28" i="133"/>
  <c r="B29" i="133"/>
  <c r="C29" i="133"/>
  <c r="D29" i="133"/>
  <c r="E29" i="133"/>
  <c r="B30" i="133"/>
  <c r="C30" i="133"/>
  <c r="D30" i="133"/>
  <c r="E30" i="133"/>
  <c r="B31" i="133"/>
  <c r="C31" i="133"/>
  <c r="D31" i="133"/>
  <c r="E31" i="133"/>
  <c r="B32" i="133"/>
  <c r="C32" i="133"/>
  <c r="D32" i="133"/>
  <c r="E32" i="133"/>
  <c r="B33" i="133"/>
  <c r="C33" i="133"/>
  <c r="D33" i="133"/>
  <c r="E33" i="133"/>
  <c r="B34" i="133"/>
  <c r="C34" i="133"/>
  <c r="D34" i="133"/>
  <c r="E34" i="133"/>
  <c r="B35" i="133"/>
  <c r="C35" i="133"/>
  <c r="D35" i="133"/>
  <c r="E35" i="133"/>
  <c r="B36" i="133"/>
  <c r="C36" i="133"/>
  <c r="D36" i="133"/>
  <c r="E36" i="133"/>
  <c r="B37" i="133"/>
  <c r="C37" i="133"/>
  <c r="D37" i="133"/>
  <c r="E37" i="133"/>
  <c r="B17" i="132"/>
  <c r="C17" i="132"/>
  <c r="D17" i="132"/>
  <c r="E17" i="132"/>
  <c r="F17" i="132"/>
  <c r="G17" i="132"/>
  <c r="H17" i="132"/>
  <c r="I17" i="132"/>
  <c r="J17" i="132"/>
  <c r="K17" i="132"/>
  <c r="L17" i="132"/>
  <c r="M17" i="132"/>
  <c r="N17" i="132"/>
  <c r="B18" i="132"/>
  <c r="C18" i="132"/>
  <c r="D18" i="132"/>
  <c r="E18" i="132"/>
  <c r="F18" i="132"/>
  <c r="G18" i="132"/>
  <c r="H18" i="132"/>
  <c r="I18" i="132"/>
  <c r="J18" i="132"/>
  <c r="K18" i="132"/>
  <c r="L18" i="132"/>
  <c r="M18" i="132"/>
  <c r="N18" i="132"/>
  <c r="B19" i="132"/>
  <c r="C19" i="132"/>
  <c r="D19" i="132"/>
  <c r="E19" i="132"/>
  <c r="F19" i="132"/>
  <c r="G19" i="132"/>
  <c r="H19" i="132"/>
  <c r="I19" i="132"/>
  <c r="J19" i="132"/>
  <c r="K19" i="132"/>
  <c r="L19" i="132"/>
  <c r="M19" i="132"/>
  <c r="N19" i="132"/>
  <c r="B20" i="132"/>
  <c r="C20" i="132"/>
  <c r="D20" i="132"/>
  <c r="E20" i="132"/>
  <c r="F20" i="132"/>
  <c r="G20" i="132"/>
  <c r="H20" i="132"/>
  <c r="I20" i="132"/>
  <c r="J20" i="132"/>
  <c r="K20" i="132"/>
  <c r="L20" i="132"/>
  <c r="M20" i="132"/>
  <c r="N20" i="132"/>
  <c r="B21" i="132"/>
  <c r="C21" i="132"/>
  <c r="D21" i="132"/>
  <c r="E21" i="132"/>
  <c r="F21" i="132"/>
  <c r="G21" i="132"/>
  <c r="H21" i="132"/>
  <c r="I21" i="132"/>
  <c r="J21" i="132"/>
  <c r="K21" i="132"/>
  <c r="L21" i="132"/>
  <c r="M21" i="132"/>
  <c r="N21" i="132"/>
  <c r="B22" i="132"/>
  <c r="C22" i="132"/>
  <c r="D22" i="132"/>
  <c r="E22" i="132"/>
  <c r="F22" i="132"/>
  <c r="G22" i="132"/>
  <c r="H22" i="132"/>
  <c r="I22" i="132"/>
  <c r="J22" i="132"/>
  <c r="K22" i="132"/>
  <c r="L22" i="132"/>
  <c r="M22" i="132"/>
  <c r="N22" i="132"/>
  <c r="B23" i="132"/>
  <c r="C23" i="132"/>
  <c r="D23" i="132"/>
  <c r="E23" i="132"/>
  <c r="F23" i="132"/>
  <c r="G23" i="132"/>
  <c r="H23" i="132"/>
  <c r="I23" i="132"/>
  <c r="J23" i="132"/>
  <c r="K23" i="132"/>
  <c r="L23" i="132"/>
  <c r="M23" i="132"/>
  <c r="N23" i="132"/>
  <c r="B24" i="132"/>
  <c r="C24" i="132"/>
  <c r="D24" i="132"/>
  <c r="E24" i="132"/>
  <c r="F24" i="132"/>
  <c r="G24" i="132"/>
  <c r="H24" i="132"/>
  <c r="I24" i="132"/>
  <c r="J24" i="132"/>
  <c r="K24" i="132"/>
  <c r="L24" i="132"/>
  <c r="M24" i="132"/>
  <c r="N24" i="132"/>
  <c r="B25" i="132"/>
  <c r="C25" i="132"/>
  <c r="D25" i="132"/>
  <c r="E25" i="132"/>
  <c r="F25" i="132"/>
  <c r="G25" i="132"/>
  <c r="H25" i="132"/>
  <c r="I25" i="132"/>
  <c r="J25" i="132"/>
  <c r="K25" i="132"/>
  <c r="L25" i="132"/>
  <c r="M25" i="132"/>
  <c r="N25" i="132"/>
  <c r="B26" i="132"/>
  <c r="C26" i="132"/>
  <c r="D26" i="132"/>
  <c r="E26" i="132"/>
  <c r="F26" i="132"/>
  <c r="G26" i="132"/>
  <c r="H26" i="132"/>
  <c r="I26" i="132"/>
  <c r="J26" i="132"/>
  <c r="K26" i="132"/>
  <c r="L26" i="132"/>
  <c r="M26" i="132"/>
  <c r="N26" i="132"/>
  <c r="B27" i="132"/>
  <c r="C27" i="132"/>
  <c r="D27" i="132"/>
  <c r="E27" i="132"/>
  <c r="F27" i="132"/>
  <c r="G27" i="132"/>
  <c r="H27" i="132"/>
  <c r="I27" i="132"/>
  <c r="J27" i="132"/>
  <c r="K27" i="132"/>
  <c r="L27" i="132"/>
  <c r="M27" i="132"/>
  <c r="N27" i="132"/>
  <c r="B28" i="132"/>
  <c r="C28" i="132"/>
  <c r="D28" i="132"/>
  <c r="E28" i="132"/>
  <c r="F28" i="132"/>
  <c r="G28" i="132"/>
  <c r="H28" i="132"/>
  <c r="I28" i="132"/>
  <c r="J28" i="132"/>
  <c r="K28" i="132"/>
  <c r="L28" i="132"/>
  <c r="M28" i="132"/>
  <c r="N28" i="132"/>
  <c r="B29" i="132"/>
  <c r="C29" i="132"/>
  <c r="D29" i="132"/>
  <c r="E29" i="132"/>
  <c r="F29" i="132"/>
  <c r="G29" i="132"/>
  <c r="H29" i="132"/>
  <c r="I29" i="132"/>
  <c r="J29" i="132"/>
  <c r="K29" i="132"/>
  <c r="L29" i="132"/>
  <c r="M29" i="132"/>
  <c r="N29" i="132"/>
  <c r="B30" i="132"/>
  <c r="C30" i="132"/>
  <c r="D30" i="132"/>
  <c r="E30" i="132"/>
  <c r="F30" i="132"/>
  <c r="G30" i="132"/>
  <c r="H30" i="132"/>
  <c r="I30" i="132"/>
  <c r="J30" i="132"/>
  <c r="K30" i="132"/>
  <c r="L30" i="132"/>
  <c r="M30" i="132"/>
  <c r="N30" i="132"/>
  <c r="B31" i="132"/>
  <c r="C31" i="132"/>
  <c r="D31" i="132"/>
  <c r="E31" i="132"/>
  <c r="F31" i="132"/>
  <c r="G31" i="132"/>
  <c r="H31" i="132"/>
  <c r="I31" i="132"/>
  <c r="J31" i="132"/>
  <c r="K31" i="132"/>
  <c r="L31" i="132"/>
  <c r="M31" i="132"/>
  <c r="N31" i="132"/>
  <c r="B32" i="132"/>
  <c r="C32" i="132"/>
  <c r="D32" i="132"/>
  <c r="E32" i="132"/>
  <c r="F32" i="132"/>
  <c r="G32" i="132"/>
  <c r="H32" i="132"/>
  <c r="I32" i="132"/>
  <c r="J32" i="132"/>
  <c r="K32" i="132"/>
  <c r="L32" i="132"/>
  <c r="M32" i="132"/>
  <c r="N32" i="132"/>
  <c r="B33" i="132"/>
  <c r="C33" i="132"/>
  <c r="D33" i="132"/>
  <c r="E33" i="132"/>
  <c r="F33" i="132"/>
  <c r="G33" i="132"/>
  <c r="H33" i="132"/>
  <c r="I33" i="132"/>
  <c r="J33" i="132"/>
  <c r="K33" i="132"/>
  <c r="L33" i="132"/>
  <c r="M33" i="132"/>
  <c r="N33" i="132"/>
  <c r="B17" i="131"/>
  <c r="C17" i="131"/>
  <c r="D17" i="131"/>
  <c r="E17" i="131"/>
  <c r="F17" i="131"/>
  <c r="G17" i="131"/>
  <c r="H17" i="131"/>
  <c r="I17" i="131"/>
  <c r="J17" i="131"/>
  <c r="K17" i="131"/>
  <c r="L17" i="131"/>
  <c r="M17" i="131"/>
  <c r="N17" i="131"/>
  <c r="B18" i="131"/>
  <c r="C18" i="131"/>
  <c r="D18" i="131"/>
  <c r="E18" i="131"/>
  <c r="F18" i="131"/>
  <c r="G18" i="131"/>
  <c r="H18" i="131"/>
  <c r="I18" i="131"/>
  <c r="J18" i="131"/>
  <c r="K18" i="131"/>
  <c r="L18" i="131"/>
  <c r="M18" i="131"/>
  <c r="N18" i="131"/>
  <c r="B19" i="131"/>
  <c r="C19" i="131"/>
  <c r="D19" i="131"/>
  <c r="E19" i="131"/>
  <c r="F19" i="131"/>
  <c r="G19" i="131"/>
  <c r="H19" i="131"/>
  <c r="I19" i="131"/>
  <c r="J19" i="131"/>
  <c r="K19" i="131"/>
  <c r="L19" i="131"/>
  <c r="M19" i="131"/>
  <c r="N19" i="131"/>
  <c r="B20" i="131"/>
  <c r="C20" i="131"/>
  <c r="D20" i="131"/>
  <c r="E20" i="131"/>
  <c r="F20" i="131"/>
  <c r="G20" i="131"/>
  <c r="H20" i="131"/>
  <c r="I20" i="131"/>
  <c r="J20" i="131"/>
  <c r="K20" i="131"/>
  <c r="L20" i="131"/>
  <c r="M20" i="131"/>
  <c r="N20" i="131"/>
  <c r="B21" i="131"/>
  <c r="C21" i="131"/>
  <c r="D21" i="131"/>
  <c r="E21" i="131"/>
  <c r="F21" i="131"/>
  <c r="G21" i="131"/>
  <c r="H21" i="131"/>
  <c r="I21" i="131"/>
  <c r="J21" i="131"/>
  <c r="K21" i="131"/>
  <c r="L21" i="131"/>
  <c r="M21" i="131"/>
  <c r="N21" i="131"/>
  <c r="B22" i="131"/>
  <c r="C22" i="131"/>
  <c r="D22" i="131"/>
  <c r="E22" i="131"/>
  <c r="F22" i="131"/>
  <c r="G22" i="131"/>
  <c r="H22" i="131"/>
  <c r="I22" i="131"/>
  <c r="J22" i="131"/>
  <c r="K22" i="131"/>
  <c r="L22" i="131"/>
  <c r="M22" i="131"/>
  <c r="N22" i="131"/>
  <c r="B23" i="131"/>
  <c r="C23" i="131"/>
  <c r="D23" i="131"/>
  <c r="E23" i="131"/>
  <c r="F23" i="131"/>
  <c r="G23" i="131"/>
  <c r="H23" i="131"/>
  <c r="I23" i="131"/>
  <c r="J23" i="131"/>
  <c r="K23" i="131"/>
  <c r="L23" i="131"/>
  <c r="M23" i="131"/>
  <c r="N23" i="131"/>
  <c r="B24" i="131"/>
  <c r="C24" i="131"/>
  <c r="D24" i="131"/>
  <c r="E24" i="131"/>
  <c r="F24" i="131"/>
  <c r="G24" i="131"/>
  <c r="H24" i="131"/>
  <c r="I24" i="131"/>
  <c r="J24" i="131"/>
  <c r="K24" i="131"/>
  <c r="L24" i="131"/>
  <c r="M24" i="131"/>
  <c r="N24" i="131"/>
  <c r="B25" i="131"/>
  <c r="C25" i="131"/>
  <c r="D25" i="131"/>
  <c r="E25" i="131"/>
  <c r="F25" i="131"/>
  <c r="G25" i="131"/>
  <c r="H25" i="131"/>
  <c r="I25" i="131"/>
  <c r="J25" i="131"/>
  <c r="K25" i="131"/>
  <c r="L25" i="131"/>
  <c r="M25" i="131"/>
  <c r="N25" i="131"/>
  <c r="B26" i="131"/>
  <c r="C26" i="131"/>
  <c r="D26" i="131"/>
  <c r="E26" i="131"/>
  <c r="F26" i="131"/>
  <c r="G26" i="131"/>
  <c r="H26" i="131"/>
  <c r="I26" i="131"/>
  <c r="J26" i="131"/>
  <c r="K26" i="131"/>
  <c r="L26" i="131"/>
  <c r="M26" i="131"/>
  <c r="N26" i="131"/>
  <c r="B27" i="131"/>
  <c r="C27" i="131"/>
  <c r="D27" i="131"/>
  <c r="E27" i="131"/>
  <c r="F27" i="131"/>
  <c r="G27" i="131"/>
  <c r="H27" i="131"/>
  <c r="I27" i="131"/>
  <c r="J27" i="131"/>
  <c r="K27" i="131"/>
  <c r="L27" i="131"/>
  <c r="M27" i="131"/>
  <c r="N27" i="131"/>
  <c r="B28" i="131"/>
  <c r="C28" i="131"/>
  <c r="D28" i="131"/>
  <c r="E28" i="131"/>
  <c r="F28" i="131"/>
  <c r="G28" i="131"/>
  <c r="H28" i="131"/>
  <c r="I28" i="131"/>
  <c r="J28" i="131"/>
  <c r="K28" i="131"/>
  <c r="L28" i="131"/>
  <c r="M28" i="131"/>
  <c r="N28" i="131"/>
  <c r="B29" i="131"/>
  <c r="C29" i="131"/>
  <c r="D29" i="131"/>
  <c r="E29" i="131"/>
  <c r="F29" i="131"/>
  <c r="G29" i="131"/>
  <c r="H29" i="131"/>
  <c r="I29" i="131"/>
  <c r="J29" i="131"/>
  <c r="K29" i="131"/>
  <c r="L29" i="131"/>
  <c r="M29" i="131"/>
  <c r="N29" i="131"/>
  <c r="B30" i="131"/>
  <c r="C30" i="131"/>
  <c r="D30" i="131"/>
  <c r="E30" i="131"/>
  <c r="F30" i="131"/>
  <c r="G30" i="131"/>
  <c r="H30" i="131"/>
  <c r="I30" i="131"/>
  <c r="J30" i="131"/>
  <c r="K30" i="131"/>
  <c r="L30" i="131"/>
  <c r="M30" i="131"/>
  <c r="N30" i="131"/>
  <c r="B31" i="131"/>
  <c r="C31" i="131"/>
  <c r="D31" i="131"/>
  <c r="E31" i="131"/>
  <c r="F31" i="131"/>
  <c r="G31" i="131"/>
  <c r="H31" i="131"/>
  <c r="I31" i="131"/>
  <c r="J31" i="131"/>
  <c r="K31" i="131"/>
  <c r="L31" i="131"/>
  <c r="M31" i="131"/>
  <c r="N31" i="131"/>
  <c r="B32" i="131"/>
  <c r="C32" i="131"/>
  <c r="D32" i="131"/>
  <c r="E32" i="131"/>
  <c r="F32" i="131"/>
  <c r="G32" i="131"/>
  <c r="H32" i="131"/>
  <c r="I32" i="131"/>
  <c r="J32" i="131"/>
  <c r="K32" i="131"/>
  <c r="L32" i="131"/>
  <c r="M32" i="131"/>
  <c r="N32" i="131"/>
  <c r="B33" i="131"/>
  <c r="C33" i="131"/>
  <c r="D33" i="131"/>
  <c r="E33" i="131"/>
  <c r="F33" i="131"/>
  <c r="G33" i="131"/>
  <c r="H33" i="131"/>
  <c r="I33" i="131"/>
  <c r="J33" i="131"/>
  <c r="K33" i="131"/>
  <c r="L33" i="131"/>
  <c r="M33" i="131"/>
  <c r="N33" i="131"/>
  <c r="E38" i="122"/>
  <c r="J37" i="121"/>
  <c r="J36" i="121"/>
  <c r="J35" i="121"/>
  <c r="J38" i="121"/>
  <c r="M13" i="121"/>
  <c r="C11" i="120" l="1"/>
  <c r="D11" i="120"/>
  <c r="E11" i="120"/>
  <c r="F11" i="120"/>
  <c r="G11" i="120"/>
  <c r="B11" i="120"/>
  <c r="I11" i="127" l="1"/>
  <c r="C12" i="127"/>
  <c r="D12" i="127"/>
  <c r="G12" i="127"/>
  <c r="C11" i="127"/>
  <c r="D11" i="127"/>
  <c r="E11" i="127"/>
  <c r="F11" i="127"/>
  <c r="G11" i="127"/>
  <c r="B12" i="127"/>
  <c r="B11" i="127"/>
  <c r="H37" i="127"/>
  <c r="H12" i="127" s="1"/>
  <c r="C37" i="127"/>
  <c r="D37" i="127"/>
  <c r="E37" i="127"/>
  <c r="E12" i="127" s="1"/>
  <c r="F37" i="127"/>
  <c r="F12" i="127" s="1"/>
  <c r="G37" i="127"/>
  <c r="I37" i="127"/>
  <c r="I12" i="127" s="1"/>
  <c r="B37" i="127"/>
  <c r="B36" i="127"/>
  <c r="I36" i="127" l="1"/>
  <c r="H36" i="127"/>
  <c r="H35" i="127"/>
  <c r="G36" i="127"/>
  <c r="F36" i="127"/>
  <c r="E36" i="127"/>
  <c r="D36" i="127"/>
  <c r="C36" i="127"/>
  <c r="G35" i="127"/>
  <c r="F35" i="127"/>
  <c r="E35" i="127"/>
  <c r="D35" i="127"/>
  <c r="C35" i="127"/>
  <c r="B35" i="127"/>
  <c r="G12" i="125" l="1"/>
  <c r="F12" i="125"/>
  <c r="B38" i="121" l="1"/>
  <c r="B13" i="121" s="1"/>
  <c r="B37" i="121"/>
  <c r="B36" i="121"/>
  <c r="M38" i="121"/>
  <c r="L38" i="121"/>
  <c r="K38" i="121"/>
  <c r="M37" i="121"/>
  <c r="L37" i="121"/>
  <c r="K37" i="121"/>
  <c r="G37" i="125" l="1"/>
  <c r="F37" i="125"/>
  <c r="E37" i="125"/>
  <c r="D37" i="125"/>
  <c r="G36" i="125"/>
  <c r="F36" i="125"/>
  <c r="E36" i="125"/>
  <c r="D36" i="125"/>
  <c r="C37" i="125"/>
  <c r="C36" i="125"/>
  <c r="R35" i="130" l="1"/>
  <c r="Q35" i="130"/>
  <c r="P35" i="130"/>
  <c r="O35" i="130"/>
  <c r="N35" i="130"/>
  <c r="M35" i="130"/>
  <c r="L35" i="130"/>
  <c r="K35" i="130"/>
  <c r="I35" i="130"/>
  <c r="H35" i="130"/>
  <c r="G35" i="130"/>
  <c r="R36" i="130"/>
  <c r="Q36" i="130"/>
  <c r="P36" i="130"/>
  <c r="O36" i="130"/>
  <c r="N36" i="130"/>
  <c r="M36" i="130"/>
  <c r="L36" i="130"/>
  <c r="K36" i="130"/>
  <c r="I36" i="130"/>
  <c r="H36" i="130"/>
  <c r="G36" i="130"/>
  <c r="F36" i="130"/>
  <c r="F35" i="130"/>
  <c r="E36" i="130"/>
  <c r="E35" i="130"/>
  <c r="D36" i="130"/>
  <c r="D35" i="130"/>
  <c r="C36" i="130"/>
  <c r="C35" i="130"/>
  <c r="B36" i="130"/>
  <c r="B35" i="130"/>
  <c r="L105" i="123" l="1"/>
  <c r="L108" i="123"/>
  <c r="L110" i="123"/>
  <c r="L104" i="123"/>
  <c r="E36" i="123"/>
  <c r="D109" i="123"/>
  <c r="L109" i="123" s="1"/>
  <c r="D108" i="123"/>
  <c r="D107" i="123"/>
  <c r="L107" i="123" s="1"/>
  <c r="D106" i="123"/>
  <c r="L106" i="123" s="1"/>
  <c r="K37" i="123"/>
  <c r="K36" i="123"/>
  <c r="J37" i="123"/>
  <c r="J36" i="123"/>
  <c r="I37" i="123"/>
  <c r="I36" i="123"/>
  <c r="H37" i="123"/>
  <c r="H36" i="123"/>
  <c r="G37" i="123"/>
  <c r="G36" i="123"/>
  <c r="F37" i="123"/>
  <c r="F36" i="123"/>
  <c r="E37" i="123"/>
  <c r="D36" i="123"/>
  <c r="C37" i="123"/>
  <c r="C36" i="123"/>
  <c r="B37" i="123"/>
  <c r="B36" i="123"/>
  <c r="M38" i="122"/>
  <c r="M37" i="122"/>
  <c r="L38" i="122"/>
  <c r="L37" i="122"/>
  <c r="K37" i="122"/>
  <c r="J37" i="122"/>
  <c r="J38" i="122"/>
  <c r="I38" i="122"/>
  <c r="I37" i="122"/>
  <c r="H38" i="122"/>
  <c r="H37" i="122"/>
  <c r="G38" i="122"/>
  <c r="G37" i="122"/>
  <c r="F38" i="122"/>
  <c r="F37" i="122"/>
  <c r="E37" i="122"/>
  <c r="D37" i="122"/>
  <c r="C38" i="122"/>
  <c r="C37" i="122"/>
  <c r="B37" i="122"/>
  <c r="B36" i="122"/>
  <c r="D37" i="123" l="1"/>
  <c r="L36" i="123"/>
  <c r="L37" i="123"/>
  <c r="I38" i="121" l="1"/>
  <c r="I36" i="121"/>
  <c r="I37" i="121"/>
  <c r="H38" i="121"/>
  <c r="H37" i="121"/>
  <c r="C34" i="121"/>
  <c r="B34" i="121"/>
  <c r="B12" i="121" s="1"/>
  <c r="C13" i="121" l="1"/>
  <c r="I35" i="127"/>
  <c r="I34" i="127"/>
  <c r="H34" i="127"/>
  <c r="C34" i="127"/>
  <c r="D34" i="127"/>
  <c r="E34" i="127"/>
  <c r="F34" i="127"/>
  <c r="G34" i="127"/>
  <c r="B34" i="127"/>
  <c r="R34" i="130" l="1"/>
  <c r="Q34" i="130"/>
  <c r="P34" i="130"/>
  <c r="O34" i="130"/>
  <c r="N34" i="130"/>
  <c r="M34" i="130"/>
  <c r="L34" i="130"/>
  <c r="K34" i="130"/>
  <c r="I34" i="130"/>
  <c r="H34" i="130"/>
  <c r="G34" i="130"/>
  <c r="F34" i="130"/>
  <c r="E34" i="130"/>
  <c r="D34" i="130"/>
  <c r="C34" i="130"/>
  <c r="B34" i="130"/>
  <c r="R33" i="130"/>
  <c r="Q33" i="130"/>
  <c r="P33" i="130"/>
  <c r="O33" i="130"/>
  <c r="N33" i="130"/>
  <c r="M33" i="130"/>
  <c r="L33" i="130"/>
  <c r="K33" i="130"/>
  <c r="I33" i="130"/>
  <c r="H33" i="130"/>
  <c r="G33" i="130"/>
  <c r="F33" i="130"/>
  <c r="E33" i="130"/>
  <c r="D33" i="130"/>
  <c r="C33" i="130"/>
  <c r="B33" i="130"/>
  <c r="R32" i="130"/>
  <c r="Q32" i="130"/>
  <c r="P32" i="130"/>
  <c r="O32" i="130"/>
  <c r="N32" i="130"/>
  <c r="M32" i="130"/>
  <c r="L32" i="130"/>
  <c r="K32" i="130"/>
  <c r="I32" i="130"/>
  <c r="H32" i="130"/>
  <c r="G32" i="130"/>
  <c r="F32" i="130"/>
  <c r="E32" i="130"/>
  <c r="D32" i="130"/>
  <c r="C32" i="130"/>
  <c r="B32" i="130"/>
  <c r="R31" i="130"/>
  <c r="Q31" i="130"/>
  <c r="P31" i="130"/>
  <c r="O31" i="130"/>
  <c r="N31" i="130"/>
  <c r="M31" i="130"/>
  <c r="L31" i="130"/>
  <c r="K31" i="130"/>
  <c r="I31" i="130"/>
  <c r="H31" i="130"/>
  <c r="G31" i="130"/>
  <c r="F31" i="130"/>
  <c r="E31" i="130"/>
  <c r="D31" i="130"/>
  <c r="C31" i="130"/>
  <c r="B31" i="130"/>
  <c r="R30" i="130"/>
  <c r="Q30" i="130"/>
  <c r="P30" i="130"/>
  <c r="O30" i="130"/>
  <c r="N30" i="130"/>
  <c r="M30" i="130"/>
  <c r="L30" i="130"/>
  <c r="K30" i="130"/>
  <c r="I30" i="130"/>
  <c r="H30" i="130"/>
  <c r="G30" i="130"/>
  <c r="F30" i="130"/>
  <c r="E30" i="130"/>
  <c r="D30" i="130"/>
  <c r="C30" i="130"/>
  <c r="B30" i="130"/>
  <c r="R29" i="130"/>
  <c r="Q29" i="130"/>
  <c r="P29" i="130"/>
  <c r="O29" i="130"/>
  <c r="N29" i="130"/>
  <c r="M29" i="130"/>
  <c r="L29" i="130"/>
  <c r="K29" i="130"/>
  <c r="I29" i="130"/>
  <c r="H29" i="130"/>
  <c r="G29" i="130"/>
  <c r="F29" i="130"/>
  <c r="E29" i="130"/>
  <c r="D29" i="130"/>
  <c r="C29" i="130"/>
  <c r="B29" i="130"/>
  <c r="R28" i="130"/>
  <c r="Q28" i="130"/>
  <c r="P28" i="130"/>
  <c r="O28" i="130"/>
  <c r="N28" i="130"/>
  <c r="M28" i="130"/>
  <c r="L28" i="130"/>
  <c r="K28" i="130"/>
  <c r="I28" i="130"/>
  <c r="H28" i="130"/>
  <c r="G28" i="130"/>
  <c r="F28" i="130"/>
  <c r="E28" i="130"/>
  <c r="D28" i="130"/>
  <c r="C28" i="130"/>
  <c r="B28" i="130"/>
  <c r="R27" i="130"/>
  <c r="Q27" i="130"/>
  <c r="P27" i="130"/>
  <c r="O27" i="130"/>
  <c r="N27" i="130"/>
  <c r="M27" i="130"/>
  <c r="L27" i="130"/>
  <c r="K27" i="130"/>
  <c r="I27" i="130"/>
  <c r="H27" i="130"/>
  <c r="G27" i="130"/>
  <c r="F27" i="130"/>
  <c r="E27" i="130"/>
  <c r="D27" i="130"/>
  <c r="C27" i="130"/>
  <c r="B27" i="130"/>
  <c r="R26" i="130"/>
  <c r="Q26" i="130"/>
  <c r="P26" i="130"/>
  <c r="O26" i="130"/>
  <c r="N26" i="130"/>
  <c r="M26" i="130"/>
  <c r="L26" i="130"/>
  <c r="K26" i="130"/>
  <c r="I26" i="130"/>
  <c r="H26" i="130"/>
  <c r="G26" i="130"/>
  <c r="F26" i="130"/>
  <c r="E26" i="130"/>
  <c r="D26" i="130"/>
  <c r="C26" i="130"/>
  <c r="B26" i="130"/>
  <c r="R25" i="130"/>
  <c r="Q25" i="130"/>
  <c r="P25" i="130"/>
  <c r="O25" i="130"/>
  <c r="N25" i="130"/>
  <c r="M25" i="130"/>
  <c r="L25" i="130"/>
  <c r="K25" i="130"/>
  <c r="I25" i="130"/>
  <c r="H25" i="130"/>
  <c r="G25" i="130"/>
  <c r="F25" i="130"/>
  <c r="E25" i="130"/>
  <c r="D25" i="130"/>
  <c r="C25" i="130"/>
  <c r="B25" i="130"/>
  <c r="R24" i="130"/>
  <c r="Q24" i="130"/>
  <c r="P24" i="130"/>
  <c r="O24" i="130"/>
  <c r="N24" i="130"/>
  <c r="M24" i="130"/>
  <c r="L24" i="130"/>
  <c r="K24" i="130"/>
  <c r="I24" i="130"/>
  <c r="H24" i="130"/>
  <c r="G24" i="130"/>
  <c r="F24" i="130"/>
  <c r="E24" i="130"/>
  <c r="D24" i="130"/>
  <c r="C24" i="130"/>
  <c r="B24" i="130"/>
  <c r="R23" i="130"/>
  <c r="Q23" i="130"/>
  <c r="P23" i="130"/>
  <c r="O23" i="130"/>
  <c r="N23" i="130"/>
  <c r="M23" i="130"/>
  <c r="L23" i="130"/>
  <c r="K23" i="130"/>
  <c r="I23" i="130"/>
  <c r="H23" i="130"/>
  <c r="G23" i="130"/>
  <c r="F23" i="130"/>
  <c r="E23" i="130"/>
  <c r="D23" i="130"/>
  <c r="C23" i="130"/>
  <c r="B23" i="130"/>
  <c r="R22" i="130"/>
  <c r="Q22" i="130"/>
  <c r="P22" i="130"/>
  <c r="O22" i="130"/>
  <c r="N22" i="130"/>
  <c r="M22" i="130"/>
  <c r="L22" i="130"/>
  <c r="K22" i="130"/>
  <c r="I22" i="130"/>
  <c r="H22" i="130"/>
  <c r="G22" i="130"/>
  <c r="F22" i="130"/>
  <c r="E22" i="130"/>
  <c r="D22" i="130"/>
  <c r="C22" i="130"/>
  <c r="B22" i="130"/>
  <c r="R21" i="130"/>
  <c r="Q21" i="130"/>
  <c r="P21" i="130"/>
  <c r="O21" i="130"/>
  <c r="N21" i="130"/>
  <c r="M21" i="130"/>
  <c r="L21" i="130"/>
  <c r="K21" i="130"/>
  <c r="I21" i="130"/>
  <c r="H21" i="130"/>
  <c r="G21" i="130"/>
  <c r="F21" i="130"/>
  <c r="E21" i="130"/>
  <c r="D21" i="130"/>
  <c r="C21" i="130"/>
  <c r="B21" i="130"/>
  <c r="R20" i="130"/>
  <c r="Q20" i="130"/>
  <c r="P20" i="130"/>
  <c r="O20" i="130"/>
  <c r="N20" i="130"/>
  <c r="M20" i="130"/>
  <c r="L20" i="130"/>
  <c r="K20" i="130"/>
  <c r="I20" i="130"/>
  <c r="H20" i="130"/>
  <c r="G20" i="130"/>
  <c r="F20" i="130"/>
  <c r="E20" i="130"/>
  <c r="D20" i="130"/>
  <c r="C20" i="130"/>
  <c r="B20" i="130"/>
  <c r="R19" i="130"/>
  <c r="Q19" i="130"/>
  <c r="P19" i="130"/>
  <c r="O19" i="130"/>
  <c r="N19" i="130"/>
  <c r="M19" i="130"/>
  <c r="L19" i="130"/>
  <c r="K19" i="130"/>
  <c r="I19" i="130"/>
  <c r="H19" i="130"/>
  <c r="G19" i="130"/>
  <c r="F19" i="130"/>
  <c r="E19" i="130"/>
  <c r="D19" i="130"/>
  <c r="C19" i="130"/>
  <c r="B19" i="130"/>
  <c r="R18" i="130"/>
  <c r="Q18" i="130"/>
  <c r="P18" i="130"/>
  <c r="O18" i="130"/>
  <c r="N18" i="130"/>
  <c r="M18" i="130"/>
  <c r="L18" i="130"/>
  <c r="K18" i="130"/>
  <c r="I18" i="130"/>
  <c r="H18" i="130"/>
  <c r="G18" i="130"/>
  <c r="F18" i="130"/>
  <c r="E18" i="130"/>
  <c r="D18" i="130"/>
  <c r="C18" i="130"/>
  <c r="B18" i="130"/>
  <c r="R17" i="130"/>
  <c r="Q17" i="130"/>
  <c r="P17" i="130"/>
  <c r="O17" i="130"/>
  <c r="N17" i="130"/>
  <c r="M17" i="130"/>
  <c r="L17" i="130"/>
  <c r="K17" i="130"/>
  <c r="I17" i="130"/>
  <c r="H17" i="130"/>
  <c r="G17" i="130"/>
  <c r="F17" i="130"/>
  <c r="E17" i="130"/>
  <c r="D17" i="130"/>
  <c r="C17" i="130"/>
  <c r="B17" i="130"/>
  <c r="R16" i="130"/>
  <c r="Q16" i="130"/>
  <c r="P16" i="130"/>
  <c r="O16" i="130"/>
  <c r="N16" i="130"/>
  <c r="M16" i="130"/>
  <c r="L16" i="130"/>
  <c r="K16" i="130"/>
  <c r="I16" i="130"/>
  <c r="H16" i="130"/>
  <c r="G16" i="130"/>
  <c r="F16" i="130"/>
  <c r="E16" i="130"/>
  <c r="D16" i="130"/>
  <c r="C16" i="130"/>
  <c r="B16" i="130"/>
  <c r="R15" i="130"/>
  <c r="Q15" i="130"/>
  <c r="P15" i="130"/>
  <c r="O15" i="130"/>
  <c r="N15" i="130"/>
  <c r="M15" i="130"/>
  <c r="L15" i="130"/>
  <c r="K15" i="130"/>
  <c r="I15" i="130"/>
  <c r="H15" i="130"/>
  <c r="G15" i="130"/>
  <c r="F15" i="130"/>
  <c r="E15" i="130"/>
  <c r="D15" i="130"/>
  <c r="C15" i="130"/>
  <c r="B15" i="130"/>
  <c r="R14" i="130"/>
  <c r="Q14" i="130"/>
  <c r="P14" i="130"/>
  <c r="O14" i="130"/>
  <c r="N14" i="130"/>
  <c r="M14" i="130"/>
  <c r="L14" i="130"/>
  <c r="K14" i="130"/>
  <c r="I14" i="130"/>
  <c r="H14" i="130"/>
  <c r="G14" i="130"/>
  <c r="F14" i="130"/>
  <c r="E14" i="130"/>
  <c r="D14" i="130"/>
  <c r="C14" i="130"/>
  <c r="B14" i="130"/>
  <c r="R13" i="130"/>
  <c r="Q13" i="130"/>
  <c r="P13" i="130"/>
  <c r="O13" i="130"/>
  <c r="N13" i="130"/>
  <c r="M13" i="130"/>
  <c r="L13" i="130"/>
  <c r="K13" i="130"/>
  <c r="I13" i="130"/>
  <c r="H13" i="130"/>
  <c r="G13" i="130"/>
  <c r="F13" i="130"/>
  <c r="E13" i="130"/>
  <c r="D13" i="130"/>
  <c r="C13" i="130"/>
  <c r="B13" i="130"/>
  <c r="G105" i="121" l="1"/>
  <c r="G106" i="121"/>
  <c r="G107" i="121"/>
  <c r="G108" i="121"/>
  <c r="G109" i="121"/>
  <c r="G110" i="121"/>
  <c r="G111" i="121"/>
  <c r="G38" i="121" l="1"/>
  <c r="G37" i="121"/>
  <c r="H36" i="121"/>
  <c r="K36" i="121"/>
  <c r="L36" i="121"/>
  <c r="M36" i="121"/>
  <c r="H32" i="127" l="1"/>
  <c r="H33" i="127"/>
  <c r="H11" i="127" s="1"/>
  <c r="I33" i="127" l="1"/>
  <c r="G33" i="127"/>
  <c r="F33" i="127"/>
  <c r="E33" i="127"/>
  <c r="D33" i="127"/>
  <c r="C33" i="127"/>
  <c r="B33" i="127"/>
  <c r="I32" i="127"/>
  <c r="G32" i="127"/>
  <c r="F32" i="127"/>
  <c r="E32" i="127"/>
  <c r="D32" i="127"/>
  <c r="C32" i="127"/>
  <c r="B32" i="127"/>
  <c r="I31" i="127"/>
  <c r="H31" i="127"/>
  <c r="G31" i="127"/>
  <c r="F31" i="127"/>
  <c r="E31" i="127"/>
  <c r="D31" i="127"/>
  <c r="C31" i="127"/>
  <c r="B31" i="127"/>
  <c r="I30" i="127"/>
  <c r="H30" i="127"/>
  <c r="G30" i="127"/>
  <c r="F30" i="127"/>
  <c r="E30" i="127"/>
  <c r="D30" i="127"/>
  <c r="C30" i="127"/>
  <c r="B30" i="127"/>
  <c r="I29" i="127"/>
  <c r="H29" i="127"/>
  <c r="H10" i="127" s="1"/>
  <c r="G29" i="127"/>
  <c r="F29" i="127"/>
  <c r="E29" i="127"/>
  <c r="D29" i="127"/>
  <c r="C29" i="127"/>
  <c r="B29" i="127"/>
  <c r="I28" i="127"/>
  <c r="H28" i="127"/>
  <c r="G28" i="127"/>
  <c r="F28" i="127"/>
  <c r="E28" i="127"/>
  <c r="D28" i="127"/>
  <c r="C28" i="127"/>
  <c r="B28" i="127"/>
  <c r="I27" i="127"/>
  <c r="H27" i="127"/>
  <c r="G27" i="127"/>
  <c r="F27" i="127"/>
  <c r="E27" i="127"/>
  <c r="D27" i="127"/>
  <c r="C27" i="127"/>
  <c r="B27" i="127"/>
  <c r="I26" i="127"/>
  <c r="H26" i="127"/>
  <c r="G26" i="127"/>
  <c r="F26" i="127"/>
  <c r="E26" i="127"/>
  <c r="D26" i="127"/>
  <c r="C26" i="127"/>
  <c r="B26" i="127"/>
  <c r="I25" i="127"/>
  <c r="H25" i="127"/>
  <c r="H9" i="127" s="1"/>
  <c r="G25" i="127"/>
  <c r="F25" i="127"/>
  <c r="E25" i="127"/>
  <c r="D25" i="127"/>
  <c r="C25" i="127"/>
  <c r="B25" i="127"/>
  <c r="I24" i="127"/>
  <c r="H24" i="127"/>
  <c r="G24" i="127"/>
  <c r="F24" i="127"/>
  <c r="E24" i="127"/>
  <c r="D24" i="127"/>
  <c r="C24" i="127"/>
  <c r="B24" i="127"/>
  <c r="I23" i="127"/>
  <c r="H23" i="127"/>
  <c r="G23" i="127"/>
  <c r="F23" i="127"/>
  <c r="E23" i="127"/>
  <c r="D23" i="127"/>
  <c r="C23" i="127"/>
  <c r="B23" i="127"/>
  <c r="I22" i="127"/>
  <c r="H22" i="127"/>
  <c r="G22" i="127"/>
  <c r="F22" i="127"/>
  <c r="E22" i="127"/>
  <c r="D22" i="127"/>
  <c r="C22" i="127"/>
  <c r="B22" i="127"/>
  <c r="I21" i="127"/>
  <c r="H21" i="127"/>
  <c r="H8" i="127" s="1"/>
  <c r="G21" i="127"/>
  <c r="F21" i="127"/>
  <c r="E21" i="127"/>
  <c r="D21" i="127"/>
  <c r="C21" i="127"/>
  <c r="B21" i="127"/>
  <c r="I20" i="127"/>
  <c r="H20" i="127"/>
  <c r="G20" i="127"/>
  <c r="F20" i="127"/>
  <c r="E20" i="127"/>
  <c r="D20" i="127"/>
  <c r="C20" i="127"/>
  <c r="B20" i="127"/>
  <c r="I19" i="127"/>
  <c r="H19" i="127"/>
  <c r="G19" i="127"/>
  <c r="F19" i="127"/>
  <c r="E19" i="127"/>
  <c r="D19" i="127"/>
  <c r="C19" i="127"/>
  <c r="B19" i="127"/>
  <c r="I18" i="127"/>
  <c r="H18" i="127"/>
  <c r="G18" i="127"/>
  <c r="F18" i="127"/>
  <c r="E18" i="127"/>
  <c r="D18" i="127"/>
  <c r="C18" i="127"/>
  <c r="B18" i="127"/>
  <c r="I17" i="127"/>
  <c r="H17" i="127"/>
  <c r="H7" i="127" s="1"/>
  <c r="G17" i="127"/>
  <c r="F17" i="127"/>
  <c r="E17" i="127"/>
  <c r="D17" i="127"/>
  <c r="C17" i="127"/>
  <c r="B17" i="127"/>
  <c r="I16" i="127"/>
  <c r="H16" i="127"/>
  <c r="G16" i="127"/>
  <c r="F16" i="127"/>
  <c r="E16" i="127"/>
  <c r="D16" i="127"/>
  <c r="C16" i="127"/>
  <c r="B16" i="127"/>
  <c r="I15" i="127"/>
  <c r="H15" i="127"/>
  <c r="G15" i="127"/>
  <c r="F15" i="127"/>
  <c r="E15" i="127"/>
  <c r="D15" i="127"/>
  <c r="C15" i="127"/>
  <c r="B15" i="127"/>
  <c r="I14" i="127"/>
  <c r="H14" i="127"/>
  <c r="G14" i="127"/>
  <c r="F14" i="127"/>
  <c r="E14" i="127"/>
  <c r="D14" i="127"/>
  <c r="C14" i="127"/>
  <c r="B14" i="127"/>
  <c r="G35" i="125"/>
  <c r="F35" i="125"/>
  <c r="E35" i="125"/>
  <c r="D35" i="125"/>
  <c r="C35" i="125"/>
  <c r="G34" i="125"/>
  <c r="F34" i="125"/>
  <c r="E34" i="125"/>
  <c r="E12" i="125" s="1"/>
  <c r="D34" i="125"/>
  <c r="D12" i="125" s="1"/>
  <c r="C34" i="125"/>
  <c r="C12" i="125" s="1"/>
  <c r="G33" i="125"/>
  <c r="F33" i="125"/>
  <c r="E33" i="125"/>
  <c r="D33" i="125"/>
  <c r="C33" i="125"/>
  <c r="G32" i="125"/>
  <c r="F32" i="125"/>
  <c r="E32" i="125"/>
  <c r="D32" i="125"/>
  <c r="C32" i="125"/>
  <c r="G31" i="125"/>
  <c r="F31" i="125"/>
  <c r="E31" i="125"/>
  <c r="D31" i="125"/>
  <c r="C31" i="125"/>
  <c r="G30" i="125"/>
  <c r="F30" i="125"/>
  <c r="E30" i="125"/>
  <c r="D30" i="125"/>
  <c r="C30" i="125"/>
  <c r="G29" i="125"/>
  <c r="F29" i="125"/>
  <c r="E29" i="125"/>
  <c r="D29" i="125"/>
  <c r="C29" i="125"/>
  <c r="G28" i="125"/>
  <c r="F28" i="125"/>
  <c r="E28" i="125"/>
  <c r="D28" i="125"/>
  <c r="C28" i="125"/>
  <c r="G27" i="125"/>
  <c r="F27" i="125"/>
  <c r="E27" i="125"/>
  <c r="D27" i="125"/>
  <c r="C27" i="125"/>
  <c r="G26" i="125"/>
  <c r="F26" i="125"/>
  <c r="E26" i="125"/>
  <c r="D26" i="125"/>
  <c r="C26" i="125"/>
  <c r="G25" i="125"/>
  <c r="F25" i="125"/>
  <c r="E25" i="125"/>
  <c r="D25" i="125"/>
  <c r="C25" i="125"/>
  <c r="G24" i="125"/>
  <c r="F24" i="125"/>
  <c r="E24" i="125"/>
  <c r="D24" i="125"/>
  <c r="C24" i="125"/>
  <c r="G23" i="125"/>
  <c r="F23" i="125"/>
  <c r="E23" i="125"/>
  <c r="D23" i="125"/>
  <c r="C23" i="125"/>
  <c r="G22" i="125"/>
  <c r="F22" i="125"/>
  <c r="E22" i="125"/>
  <c r="D22" i="125"/>
  <c r="C22" i="125"/>
  <c r="G21" i="125"/>
  <c r="F21" i="125"/>
  <c r="E21" i="125"/>
  <c r="D21" i="125"/>
  <c r="C21" i="125"/>
  <c r="G20" i="125"/>
  <c r="F20" i="125"/>
  <c r="E20" i="125"/>
  <c r="D20" i="125"/>
  <c r="C20" i="125"/>
  <c r="G19" i="125"/>
  <c r="F19" i="125"/>
  <c r="E19" i="125"/>
  <c r="D19" i="125"/>
  <c r="C19" i="125"/>
  <c r="G18" i="125"/>
  <c r="F18" i="125"/>
  <c r="E18" i="125"/>
  <c r="D18" i="125"/>
  <c r="C18" i="125"/>
  <c r="G17" i="125"/>
  <c r="F17" i="125"/>
  <c r="E17" i="125"/>
  <c r="D17" i="125"/>
  <c r="C17" i="125"/>
  <c r="G16" i="125"/>
  <c r="F16" i="125"/>
  <c r="E16" i="125"/>
  <c r="D16" i="125"/>
  <c r="C16" i="125"/>
  <c r="G15" i="125"/>
  <c r="F15" i="125"/>
  <c r="E15" i="125"/>
  <c r="D15" i="125"/>
  <c r="C15" i="125"/>
  <c r="G14" i="125"/>
  <c r="F14" i="125"/>
  <c r="E14" i="125"/>
  <c r="D14" i="125"/>
  <c r="C14" i="125"/>
  <c r="B7" i="127" l="1"/>
  <c r="B10" i="127"/>
  <c r="B8" i="127"/>
  <c r="D8" i="127"/>
  <c r="D7" i="127"/>
  <c r="D10" i="127"/>
  <c r="E7" i="127"/>
  <c r="F7" i="127"/>
  <c r="D9" i="127"/>
  <c r="F9" i="127"/>
  <c r="G9" i="127"/>
  <c r="I8" i="127"/>
  <c r="F8" i="127"/>
  <c r="D7" i="125"/>
  <c r="G7" i="125"/>
  <c r="D8" i="125"/>
  <c r="C8" i="125"/>
  <c r="F8" i="125"/>
  <c r="G9" i="125"/>
  <c r="D10" i="125"/>
  <c r="C11" i="125"/>
  <c r="B9" i="127"/>
  <c r="F10" i="127"/>
  <c r="C8" i="127"/>
  <c r="E10" i="127"/>
  <c r="C7" i="127"/>
  <c r="I7" i="127"/>
  <c r="G7" i="127"/>
  <c r="G8" i="127"/>
  <c r="E8" i="127"/>
  <c r="E9" i="127"/>
  <c r="C9" i="127"/>
  <c r="I9" i="127"/>
  <c r="C10" i="127"/>
  <c r="I10" i="127"/>
  <c r="G10" i="127"/>
  <c r="G10" i="125"/>
  <c r="F11" i="125"/>
  <c r="C9" i="125"/>
  <c r="D11" i="125"/>
  <c r="E11" i="125"/>
  <c r="C7" i="125"/>
  <c r="E7" i="125"/>
  <c r="G8" i="125"/>
  <c r="D9" i="125"/>
  <c r="C10" i="125"/>
  <c r="G11" i="125"/>
  <c r="F7" i="125"/>
  <c r="E8" i="125"/>
  <c r="F10" i="125"/>
  <c r="E9" i="125"/>
  <c r="E10" i="125"/>
  <c r="F9" i="125"/>
  <c r="L103" i="123" l="1"/>
  <c r="L102" i="123"/>
  <c r="L101" i="123"/>
  <c r="L100" i="123"/>
  <c r="L99" i="123"/>
  <c r="L98" i="123"/>
  <c r="L97" i="123"/>
  <c r="L96" i="123"/>
  <c r="L95" i="123"/>
  <c r="L94" i="123"/>
  <c r="L93" i="123"/>
  <c r="L92" i="123"/>
  <c r="L91" i="123"/>
  <c r="L90" i="123"/>
  <c r="L89" i="123"/>
  <c r="L88" i="123"/>
  <c r="L87" i="123"/>
  <c r="L86" i="123"/>
  <c r="L85" i="123"/>
  <c r="L84" i="123"/>
  <c r="L83" i="123"/>
  <c r="L82" i="123"/>
  <c r="L81" i="123"/>
  <c r="L80" i="123"/>
  <c r="L79" i="123"/>
  <c r="L78" i="123"/>
  <c r="L77" i="123"/>
  <c r="L76" i="123"/>
  <c r="L75" i="123"/>
  <c r="K35" i="123"/>
  <c r="J35" i="123"/>
  <c r="I35" i="123"/>
  <c r="H35" i="123"/>
  <c r="G35" i="123"/>
  <c r="F35" i="123"/>
  <c r="E35" i="123"/>
  <c r="D35" i="123"/>
  <c r="C35" i="123"/>
  <c r="B35" i="123"/>
  <c r="B12" i="123" s="1"/>
  <c r="K34" i="123"/>
  <c r="K12" i="123" s="1"/>
  <c r="J34" i="123"/>
  <c r="I34" i="123"/>
  <c r="H34" i="123"/>
  <c r="H12" i="123" s="1"/>
  <c r="G34" i="123"/>
  <c r="G12" i="123" s="1"/>
  <c r="F34" i="123"/>
  <c r="E34" i="123"/>
  <c r="D34" i="123"/>
  <c r="D12" i="123" s="1"/>
  <c r="C34" i="123"/>
  <c r="B34" i="123"/>
  <c r="K33" i="123"/>
  <c r="J33" i="123"/>
  <c r="I33" i="123"/>
  <c r="H33" i="123"/>
  <c r="G33" i="123"/>
  <c r="F33" i="123"/>
  <c r="E33" i="123"/>
  <c r="D33" i="123"/>
  <c r="C33" i="123"/>
  <c r="B33" i="123"/>
  <c r="K32" i="123"/>
  <c r="J32" i="123"/>
  <c r="I32" i="123"/>
  <c r="H32" i="123"/>
  <c r="G32" i="123"/>
  <c r="F32" i="123"/>
  <c r="E32" i="123"/>
  <c r="D32" i="123"/>
  <c r="C32" i="123"/>
  <c r="B32" i="123"/>
  <c r="K31" i="123"/>
  <c r="J31" i="123"/>
  <c r="I31" i="123"/>
  <c r="H31" i="123"/>
  <c r="G31" i="123"/>
  <c r="F31" i="123"/>
  <c r="E31" i="123"/>
  <c r="D31" i="123"/>
  <c r="C31" i="123"/>
  <c r="B31" i="123"/>
  <c r="K30" i="123"/>
  <c r="J30" i="123"/>
  <c r="I30" i="123"/>
  <c r="H30" i="123"/>
  <c r="G30" i="123"/>
  <c r="F30" i="123"/>
  <c r="E30" i="123"/>
  <c r="D30" i="123"/>
  <c r="C30" i="123"/>
  <c r="B30" i="123"/>
  <c r="K29" i="123"/>
  <c r="J29" i="123"/>
  <c r="I29" i="123"/>
  <c r="H29" i="123"/>
  <c r="G29" i="123"/>
  <c r="F29" i="123"/>
  <c r="E29" i="123"/>
  <c r="D29" i="123"/>
  <c r="C29" i="123"/>
  <c r="B29" i="123"/>
  <c r="K28" i="123"/>
  <c r="J28" i="123"/>
  <c r="I28" i="123"/>
  <c r="H28" i="123"/>
  <c r="G28" i="123"/>
  <c r="F28" i="123"/>
  <c r="E28" i="123"/>
  <c r="D28" i="123"/>
  <c r="C28" i="123"/>
  <c r="B28" i="123"/>
  <c r="K27" i="123"/>
  <c r="J27" i="123"/>
  <c r="I27" i="123"/>
  <c r="H27" i="123"/>
  <c r="G27" i="123"/>
  <c r="F27" i="123"/>
  <c r="E27" i="123"/>
  <c r="D27" i="123"/>
  <c r="C27" i="123"/>
  <c r="B27" i="123"/>
  <c r="K26" i="123"/>
  <c r="J26" i="123"/>
  <c r="I26" i="123"/>
  <c r="H26" i="123"/>
  <c r="G26" i="123"/>
  <c r="F26" i="123"/>
  <c r="E26" i="123"/>
  <c r="D26" i="123"/>
  <c r="C26" i="123"/>
  <c r="B26" i="123"/>
  <c r="L25" i="123"/>
  <c r="K25" i="123"/>
  <c r="J25" i="123"/>
  <c r="I25" i="123"/>
  <c r="H25" i="123"/>
  <c r="G25" i="123"/>
  <c r="F25" i="123"/>
  <c r="E25" i="123"/>
  <c r="D25" i="123"/>
  <c r="C25" i="123"/>
  <c r="B25" i="123"/>
  <c r="L24" i="123"/>
  <c r="K24" i="123"/>
  <c r="J24" i="123"/>
  <c r="I24" i="123"/>
  <c r="H24" i="123"/>
  <c r="G24" i="123"/>
  <c r="F24" i="123"/>
  <c r="E24" i="123"/>
  <c r="D24" i="123"/>
  <c r="C24" i="123"/>
  <c r="B24" i="123"/>
  <c r="L23" i="123"/>
  <c r="K23" i="123"/>
  <c r="J23" i="123"/>
  <c r="I23" i="123"/>
  <c r="H23" i="123"/>
  <c r="G23" i="123"/>
  <c r="F23" i="123"/>
  <c r="E23" i="123"/>
  <c r="D23" i="123"/>
  <c r="C23" i="123"/>
  <c r="B23" i="123"/>
  <c r="L22" i="123"/>
  <c r="K22" i="123"/>
  <c r="J22" i="123"/>
  <c r="I22" i="123"/>
  <c r="H22" i="123"/>
  <c r="G22" i="123"/>
  <c r="F22" i="123"/>
  <c r="E22" i="123"/>
  <c r="D22" i="123"/>
  <c r="C22" i="123"/>
  <c r="B22" i="123"/>
  <c r="L21" i="123"/>
  <c r="K21" i="123"/>
  <c r="J21" i="123"/>
  <c r="I21" i="123"/>
  <c r="H21" i="123"/>
  <c r="G21" i="123"/>
  <c r="F21" i="123"/>
  <c r="E21" i="123"/>
  <c r="D21" i="123"/>
  <c r="C21" i="123"/>
  <c r="B21" i="123"/>
  <c r="L20" i="123"/>
  <c r="K20" i="123"/>
  <c r="J20" i="123"/>
  <c r="I20" i="123"/>
  <c r="H20" i="123"/>
  <c r="G20" i="123"/>
  <c r="F20" i="123"/>
  <c r="E20" i="123"/>
  <c r="D20" i="123"/>
  <c r="C20" i="123"/>
  <c r="B20" i="123"/>
  <c r="L19" i="123"/>
  <c r="K19" i="123"/>
  <c r="J19" i="123"/>
  <c r="I19" i="123"/>
  <c r="H19" i="123"/>
  <c r="G19" i="123"/>
  <c r="F19" i="123"/>
  <c r="E19" i="123"/>
  <c r="D19" i="123"/>
  <c r="C19" i="123"/>
  <c r="B19" i="123"/>
  <c r="L18" i="123"/>
  <c r="K18" i="123"/>
  <c r="J18" i="123"/>
  <c r="I18" i="123"/>
  <c r="H18" i="123"/>
  <c r="G18" i="123"/>
  <c r="F18" i="123"/>
  <c r="E18" i="123"/>
  <c r="D18" i="123"/>
  <c r="C18" i="123"/>
  <c r="B18" i="123"/>
  <c r="L17" i="123"/>
  <c r="K17" i="123"/>
  <c r="J17" i="123"/>
  <c r="I17" i="123"/>
  <c r="H17" i="123"/>
  <c r="G17" i="123"/>
  <c r="F17" i="123"/>
  <c r="E17" i="123"/>
  <c r="D17" i="123"/>
  <c r="C17" i="123"/>
  <c r="B17" i="123"/>
  <c r="L16" i="123"/>
  <c r="K16" i="123"/>
  <c r="J16" i="123"/>
  <c r="I16" i="123"/>
  <c r="H16" i="123"/>
  <c r="G16" i="123"/>
  <c r="F16" i="123"/>
  <c r="E16" i="123"/>
  <c r="D16" i="123"/>
  <c r="C16" i="123"/>
  <c r="B16" i="123"/>
  <c r="L15" i="123"/>
  <c r="K15" i="123"/>
  <c r="J15" i="123"/>
  <c r="I15" i="123"/>
  <c r="H15" i="123"/>
  <c r="G15" i="123"/>
  <c r="F15" i="123"/>
  <c r="E15" i="123"/>
  <c r="D15" i="123"/>
  <c r="C15" i="123"/>
  <c r="B15" i="123"/>
  <c r="L14" i="123"/>
  <c r="K14" i="123"/>
  <c r="J14" i="123"/>
  <c r="I14" i="123"/>
  <c r="H14" i="123"/>
  <c r="G14" i="123"/>
  <c r="F14" i="123"/>
  <c r="E14" i="123"/>
  <c r="D14" i="123"/>
  <c r="C14" i="123"/>
  <c r="B14" i="123"/>
  <c r="K111" i="122"/>
  <c r="K38" i="122" s="1"/>
  <c r="K105" i="122"/>
  <c r="K104" i="122"/>
  <c r="K103" i="122"/>
  <c r="K102" i="122"/>
  <c r="K101" i="122"/>
  <c r="K100" i="122"/>
  <c r="K99" i="122"/>
  <c r="K98" i="122"/>
  <c r="K97" i="122"/>
  <c r="K96" i="122"/>
  <c r="K95" i="122"/>
  <c r="K94" i="122"/>
  <c r="K93" i="122"/>
  <c r="K92" i="122"/>
  <c r="K91" i="122"/>
  <c r="K90" i="122"/>
  <c r="K89" i="122"/>
  <c r="K88" i="122"/>
  <c r="K87" i="122"/>
  <c r="K86" i="122"/>
  <c r="K85" i="122"/>
  <c r="K84" i="122"/>
  <c r="K83" i="122"/>
  <c r="K82" i="122"/>
  <c r="K81" i="122"/>
  <c r="K80" i="122"/>
  <c r="K79" i="122"/>
  <c r="K78" i="122"/>
  <c r="K77" i="122"/>
  <c r="K76" i="122"/>
  <c r="K75" i="122"/>
  <c r="K74" i="122"/>
  <c r="K73" i="122"/>
  <c r="K72" i="122"/>
  <c r="K71" i="122"/>
  <c r="K70" i="122"/>
  <c r="K69" i="122"/>
  <c r="K68" i="122"/>
  <c r="K67" i="122"/>
  <c r="K66" i="122"/>
  <c r="K65" i="122"/>
  <c r="K64" i="122"/>
  <c r="K63" i="122"/>
  <c r="K62" i="122"/>
  <c r="K61" i="122"/>
  <c r="K60" i="122"/>
  <c r="K59" i="122"/>
  <c r="K58" i="122"/>
  <c r="K57" i="122"/>
  <c r="K56" i="122"/>
  <c r="K55" i="122"/>
  <c r="K54" i="122"/>
  <c r="K53" i="122"/>
  <c r="K52" i="122"/>
  <c r="K51" i="122"/>
  <c r="K50" i="122"/>
  <c r="K49" i="122"/>
  <c r="K46" i="122"/>
  <c r="K17" i="122" s="1"/>
  <c r="K45" i="122"/>
  <c r="K44" i="122"/>
  <c r="K43" i="122"/>
  <c r="K42" i="122"/>
  <c r="K15" i="122" s="1"/>
  <c r="M36" i="122"/>
  <c r="L36" i="122"/>
  <c r="J36" i="122"/>
  <c r="I36" i="122"/>
  <c r="H36" i="122"/>
  <c r="G36" i="122"/>
  <c r="F36" i="122"/>
  <c r="E36" i="122"/>
  <c r="D36" i="122"/>
  <c r="C36" i="122"/>
  <c r="M35" i="122"/>
  <c r="M13" i="122" s="1"/>
  <c r="L35" i="122"/>
  <c r="L13" i="122" s="1"/>
  <c r="J35" i="122"/>
  <c r="I35" i="122"/>
  <c r="H35" i="122"/>
  <c r="H13" i="122" s="1"/>
  <c r="G35" i="122"/>
  <c r="G13" i="122" s="1"/>
  <c r="F35" i="122"/>
  <c r="E35" i="122"/>
  <c r="D35" i="122"/>
  <c r="C35" i="122"/>
  <c r="B35" i="122"/>
  <c r="M34" i="122"/>
  <c r="L34" i="122"/>
  <c r="J34" i="122"/>
  <c r="I34" i="122"/>
  <c r="H34" i="122"/>
  <c r="G34" i="122"/>
  <c r="F34" i="122"/>
  <c r="E34" i="122"/>
  <c r="D34" i="122"/>
  <c r="C34" i="122"/>
  <c r="B34" i="122"/>
  <c r="M33" i="122"/>
  <c r="L33" i="122"/>
  <c r="J33" i="122"/>
  <c r="I33" i="122"/>
  <c r="H33" i="122"/>
  <c r="G33" i="122"/>
  <c r="F33" i="122"/>
  <c r="E33" i="122"/>
  <c r="D33" i="122"/>
  <c r="C33" i="122"/>
  <c r="B33" i="122"/>
  <c r="M32" i="122"/>
  <c r="L32" i="122"/>
  <c r="J32" i="122"/>
  <c r="I32" i="122"/>
  <c r="H32" i="122"/>
  <c r="G32" i="122"/>
  <c r="F32" i="122"/>
  <c r="E32" i="122"/>
  <c r="D32" i="122"/>
  <c r="C32" i="122"/>
  <c r="B32" i="122"/>
  <c r="M31" i="122"/>
  <c r="L31" i="122"/>
  <c r="J31" i="122"/>
  <c r="I31" i="122"/>
  <c r="H31" i="122"/>
  <c r="G31" i="122"/>
  <c r="F31" i="122"/>
  <c r="E31" i="122"/>
  <c r="D31" i="122"/>
  <c r="C31" i="122"/>
  <c r="B31" i="122"/>
  <c r="M30" i="122"/>
  <c r="L30" i="122"/>
  <c r="J30" i="122"/>
  <c r="I30" i="122"/>
  <c r="H30" i="122"/>
  <c r="G30" i="122"/>
  <c r="F30" i="122"/>
  <c r="E30" i="122"/>
  <c r="D30" i="122"/>
  <c r="C30" i="122"/>
  <c r="B30" i="122"/>
  <c r="M29" i="122"/>
  <c r="L29" i="122"/>
  <c r="J29" i="122"/>
  <c r="I29" i="122"/>
  <c r="H29" i="122"/>
  <c r="G29" i="122"/>
  <c r="F29" i="122"/>
  <c r="E29" i="122"/>
  <c r="D29" i="122"/>
  <c r="C29" i="122"/>
  <c r="B29" i="122"/>
  <c r="M28" i="122"/>
  <c r="L28" i="122"/>
  <c r="J28" i="122"/>
  <c r="I28" i="122"/>
  <c r="H28" i="122"/>
  <c r="G28" i="122"/>
  <c r="F28" i="122"/>
  <c r="E28" i="122"/>
  <c r="D28" i="122"/>
  <c r="C28" i="122"/>
  <c r="B28" i="122"/>
  <c r="M27" i="122"/>
  <c r="L27" i="122"/>
  <c r="J27" i="122"/>
  <c r="I27" i="122"/>
  <c r="H27" i="122"/>
  <c r="G27" i="122"/>
  <c r="F27" i="122"/>
  <c r="E27" i="122"/>
  <c r="D27" i="122"/>
  <c r="C27" i="122"/>
  <c r="B27" i="122"/>
  <c r="M26" i="122"/>
  <c r="L26" i="122"/>
  <c r="J26" i="122"/>
  <c r="I26" i="122"/>
  <c r="H26" i="122"/>
  <c r="G26" i="122"/>
  <c r="F26" i="122"/>
  <c r="E26" i="122"/>
  <c r="D26" i="122"/>
  <c r="C26" i="122"/>
  <c r="B26" i="122"/>
  <c r="M25" i="122"/>
  <c r="L25" i="122"/>
  <c r="J25" i="122"/>
  <c r="I25" i="122"/>
  <c r="H25" i="122"/>
  <c r="G25" i="122"/>
  <c r="F25" i="122"/>
  <c r="E25" i="122"/>
  <c r="D25" i="122"/>
  <c r="C25" i="122"/>
  <c r="B25" i="122"/>
  <c r="M24" i="122"/>
  <c r="L24" i="122"/>
  <c r="J24" i="122"/>
  <c r="I24" i="122"/>
  <c r="H24" i="122"/>
  <c r="G24" i="122"/>
  <c r="F24" i="122"/>
  <c r="E24" i="122"/>
  <c r="D24" i="122"/>
  <c r="C24" i="122"/>
  <c r="B24" i="122"/>
  <c r="M23" i="122"/>
  <c r="L23" i="122"/>
  <c r="J23" i="122"/>
  <c r="I23" i="122"/>
  <c r="H23" i="122"/>
  <c r="G23" i="122"/>
  <c r="F23" i="122"/>
  <c r="E23" i="122"/>
  <c r="D23" i="122"/>
  <c r="C23" i="122"/>
  <c r="B23" i="122"/>
  <c r="M22" i="122"/>
  <c r="L22" i="122"/>
  <c r="J22" i="122"/>
  <c r="I22" i="122"/>
  <c r="H22" i="122"/>
  <c r="G22" i="122"/>
  <c r="F22" i="122"/>
  <c r="E22" i="122"/>
  <c r="D22" i="122"/>
  <c r="C22" i="122"/>
  <c r="B22" i="122"/>
  <c r="M21" i="122"/>
  <c r="L21" i="122"/>
  <c r="J21" i="122"/>
  <c r="I21" i="122"/>
  <c r="H21" i="122"/>
  <c r="G21" i="122"/>
  <c r="F21" i="122"/>
  <c r="E21" i="122"/>
  <c r="D21" i="122"/>
  <c r="C21" i="122"/>
  <c r="B21" i="122"/>
  <c r="M20" i="122"/>
  <c r="L20" i="122"/>
  <c r="J20" i="122"/>
  <c r="I20" i="122"/>
  <c r="H20" i="122"/>
  <c r="G20" i="122"/>
  <c r="F20" i="122"/>
  <c r="E20" i="122"/>
  <c r="D20" i="122"/>
  <c r="C20" i="122"/>
  <c r="B20" i="122"/>
  <c r="M19" i="122"/>
  <c r="L19" i="122"/>
  <c r="J19" i="122"/>
  <c r="I19" i="122"/>
  <c r="H19" i="122"/>
  <c r="G19" i="122"/>
  <c r="F19" i="122"/>
  <c r="E19" i="122"/>
  <c r="D19" i="122"/>
  <c r="C19" i="122"/>
  <c r="B19" i="122"/>
  <c r="M18" i="122"/>
  <c r="L18" i="122"/>
  <c r="J18" i="122"/>
  <c r="I18" i="122"/>
  <c r="H18" i="122"/>
  <c r="G18" i="122"/>
  <c r="F18" i="122"/>
  <c r="E18" i="122"/>
  <c r="D18" i="122"/>
  <c r="C18" i="122"/>
  <c r="B18" i="122"/>
  <c r="M17" i="122"/>
  <c r="L17" i="122"/>
  <c r="J17" i="122"/>
  <c r="I17" i="122"/>
  <c r="H17" i="122"/>
  <c r="G17" i="122"/>
  <c r="F17" i="122"/>
  <c r="E17" i="122"/>
  <c r="D17" i="122"/>
  <c r="C17" i="122"/>
  <c r="B17" i="122"/>
  <c r="M16" i="122"/>
  <c r="L16" i="122"/>
  <c r="J16" i="122"/>
  <c r="I16" i="122"/>
  <c r="H16" i="122"/>
  <c r="G16" i="122"/>
  <c r="F16" i="122"/>
  <c r="E16" i="122"/>
  <c r="D16" i="122"/>
  <c r="C16" i="122"/>
  <c r="B16" i="122"/>
  <c r="M15" i="122"/>
  <c r="L15" i="122"/>
  <c r="J15" i="122"/>
  <c r="I15" i="122"/>
  <c r="H15" i="122"/>
  <c r="G15" i="122"/>
  <c r="F15" i="122"/>
  <c r="E15" i="122"/>
  <c r="D15" i="122"/>
  <c r="C15" i="122"/>
  <c r="B15" i="122"/>
  <c r="G104" i="121"/>
  <c r="G103" i="121"/>
  <c r="G36" i="121" s="1"/>
  <c r="G102" i="121"/>
  <c r="G101" i="121"/>
  <c r="G100" i="121"/>
  <c r="G99" i="121"/>
  <c r="G98" i="121"/>
  <c r="G97" i="121"/>
  <c r="G96" i="121"/>
  <c r="G95" i="121"/>
  <c r="G94" i="121"/>
  <c r="G93" i="121"/>
  <c r="G92" i="121"/>
  <c r="G91" i="121"/>
  <c r="G90" i="121"/>
  <c r="G89" i="121"/>
  <c r="G88" i="121"/>
  <c r="G87" i="121"/>
  <c r="G86" i="121"/>
  <c r="G85" i="121"/>
  <c r="G84" i="121"/>
  <c r="G83" i="121"/>
  <c r="G82" i="121"/>
  <c r="G81" i="121"/>
  <c r="G80" i="121"/>
  <c r="G79" i="121"/>
  <c r="G78" i="121"/>
  <c r="G77" i="121"/>
  <c r="G76" i="121"/>
  <c r="G75" i="121"/>
  <c r="G74" i="121"/>
  <c r="G73" i="121"/>
  <c r="G72" i="121"/>
  <c r="G71" i="121"/>
  <c r="G70" i="121"/>
  <c r="G69" i="121"/>
  <c r="G68" i="121"/>
  <c r="G67" i="121"/>
  <c r="G66" i="121"/>
  <c r="G65" i="121"/>
  <c r="G64" i="121"/>
  <c r="G63" i="121"/>
  <c r="G62" i="121"/>
  <c r="G61" i="121"/>
  <c r="G60" i="121"/>
  <c r="G59" i="121"/>
  <c r="G58" i="121"/>
  <c r="G57" i="121"/>
  <c r="G56" i="121"/>
  <c r="G55" i="121"/>
  <c r="G54" i="121"/>
  <c r="G53" i="121"/>
  <c r="G52" i="121"/>
  <c r="G51" i="121"/>
  <c r="G50" i="121"/>
  <c r="G49" i="121"/>
  <c r="G48" i="121"/>
  <c r="G47" i="121"/>
  <c r="G46" i="121"/>
  <c r="G45" i="121"/>
  <c r="G44" i="121"/>
  <c r="G43" i="121"/>
  <c r="G42" i="121"/>
  <c r="G41" i="121"/>
  <c r="G40" i="121"/>
  <c r="M35" i="121"/>
  <c r="L35" i="121"/>
  <c r="L13" i="121" s="1"/>
  <c r="K35" i="121"/>
  <c r="K13" i="121" s="1"/>
  <c r="J13" i="121"/>
  <c r="I35" i="121"/>
  <c r="I13" i="121" s="1"/>
  <c r="H35" i="121"/>
  <c r="H13" i="121" s="1"/>
  <c r="F13" i="121"/>
  <c r="E13" i="121"/>
  <c r="D13" i="121"/>
  <c r="B35" i="121"/>
  <c r="M34" i="121"/>
  <c r="L34" i="121"/>
  <c r="K34" i="121"/>
  <c r="J34" i="121"/>
  <c r="I34" i="121"/>
  <c r="H34" i="121"/>
  <c r="F34" i="121"/>
  <c r="E34" i="121"/>
  <c r="D34" i="121"/>
  <c r="M33" i="121"/>
  <c r="L33" i="121"/>
  <c r="K33" i="121"/>
  <c r="J33" i="121"/>
  <c r="I33" i="121"/>
  <c r="H33" i="121"/>
  <c r="F33" i="121"/>
  <c r="E33" i="121"/>
  <c r="D33" i="121"/>
  <c r="C33" i="121"/>
  <c r="B33" i="121"/>
  <c r="M32" i="121"/>
  <c r="L32" i="121"/>
  <c r="K32" i="121"/>
  <c r="J32" i="121"/>
  <c r="I32" i="121"/>
  <c r="H32" i="121"/>
  <c r="F32" i="121"/>
  <c r="E32" i="121"/>
  <c r="D32" i="121"/>
  <c r="C32" i="121"/>
  <c r="B32" i="121"/>
  <c r="M31" i="121"/>
  <c r="L31" i="121"/>
  <c r="K31" i="121"/>
  <c r="J31" i="121"/>
  <c r="I31" i="121"/>
  <c r="H31" i="121"/>
  <c r="F31" i="121"/>
  <c r="E31" i="121"/>
  <c r="D31" i="121"/>
  <c r="C31" i="121"/>
  <c r="B31" i="121"/>
  <c r="M30" i="121"/>
  <c r="L30" i="121"/>
  <c r="K30" i="121"/>
  <c r="J30" i="121"/>
  <c r="I30" i="121"/>
  <c r="H30" i="121"/>
  <c r="F30" i="121"/>
  <c r="E30" i="121"/>
  <c r="D30" i="121"/>
  <c r="C30" i="121"/>
  <c r="B30" i="121"/>
  <c r="B11" i="121" s="1"/>
  <c r="M29" i="121"/>
  <c r="L29" i="121"/>
  <c r="K29" i="121"/>
  <c r="J29" i="121"/>
  <c r="I29" i="121"/>
  <c r="H29" i="121"/>
  <c r="F29" i="121"/>
  <c r="E29" i="121"/>
  <c r="D29" i="121"/>
  <c r="C29" i="121"/>
  <c r="B29" i="121"/>
  <c r="M28" i="121"/>
  <c r="L28" i="121"/>
  <c r="K28" i="121"/>
  <c r="J28" i="121"/>
  <c r="I28" i="121"/>
  <c r="H28" i="121"/>
  <c r="F28" i="121"/>
  <c r="E28" i="121"/>
  <c r="D28" i="121"/>
  <c r="C28" i="121"/>
  <c r="B28" i="121"/>
  <c r="M27" i="121"/>
  <c r="L27" i="121"/>
  <c r="K27" i="121"/>
  <c r="J27" i="121"/>
  <c r="I27" i="121"/>
  <c r="H27" i="121"/>
  <c r="F27" i="121"/>
  <c r="E27" i="121"/>
  <c r="D27" i="121"/>
  <c r="C27" i="121"/>
  <c r="B27" i="121"/>
  <c r="M26" i="121"/>
  <c r="L26" i="121"/>
  <c r="K26" i="121"/>
  <c r="J26" i="121"/>
  <c r="I26" i="121"/>
  <c r="H26" i="121"/>
  <c r="F26" i="121"/>
  <c r="E26" i="121"/>
  <c r="D26" i="121"/>
  <c r="C26" i="121"/>
  <c r="B26" i="121"/>
  <c r="B10" i="121" s="1"/>
  <c r="M25" i="121"/>
  <c r="L25" i="121"/>
  <c r="K25" i="121"/>
  <c r="J25" i="121"/>
  <c r="I25" i="121"/>
  <c r="H25" i="121"/>
  <c r="F25" i="121"/>
  <c r="E25" i="121"/>
  <c r="D25" i="121"/>
  <c r="C25" i="121"/>
  <c r="B25" i="121"/>
  <c r="M24" i="121"/>
  <c r="L24" i="121"/>
  <c r="K24" i="121"/>
  <c r="J24" i="121"/>
  <c r="I24" i="121"/>
  <c r="H24" i="121"/>
  <c r="F24" i="121"/>
  <c r="E24" i="121"/>
  <c r="D24" i="121"/>
  <c r="C24" i="121"/>
  <c r="B24" i="121"/>
  <c r="M23" i="121"/>
  <c r="L23" i="121"/>
  <c r="K23" i="121"/>
  <c r="J23" i="121"/>
  <c r="I23" i="121"/>
  <c r="H23" i="121"/>
  <c r="F23" i="121"/>
  <c r="E23" i="121"/>
  <c r="D23" i="121"/>
  <c r="C23" i="121"/>
  <c r="B23" i="121"/>
  <c r="M22" i="121"/>
  <c r="L22" i="121"/>
  <c r="K22" i="121"/>
  <c r="J22" i="121"/>
  <c r="I22" i="121"/>
  <c r="H22" i="121"/>
  <c r="F22" i="121"/>
  <c r="E22" i="121"/>
  <c r="D22" i="121"/>
  <c r="C22" i="121"/>
  <c r="B22" i="121"/>
  <c r="B9" i="121" s="1"/>
  <c r="M21" i="121"/>
  <c r="L21" i="121"/>
  <c r="K21" i="121"/>
  <c r="J21" i="121"/>
  <c r="I21" i="121"/>
  <c r="H21" i="121"/>
  <c r="F21" i="121"/>
  <c r="E21" i="121"/>
  <c r="D21" i="121"/>
  <c r="C21" i="121"/>
  <c r="B21" i="121"/>
  <c r="M20" i="121"/>
  <c r="L20" i="121"/>
  <c r="K20" i="121"/>
  <c r="J20" i="121"/>
  <c r="I20" i="121"/>
  <c r="H20" i="121"/>
  <c r="F20" i="121"/>
  <c r="E20" i="121"/>
  <c r="D20" i="121"/>
  <c r="C20" i="121"/>
  <c r="B20" i="121"/>
  <c r="M19" i="121"/>
  <c r="L19" i="121"/>
  <c r="K19" i="121"/>
  <c r="J19" i="121"/>
  <c r="I19" i="121"/>
  <c r="H19" i="121"/>
  <c r="F19" i="121"/>
  <c r="E19" i="121"/>
  <c r="D19" i="121"/>
  <c r="C19" i="121"/>
  <c r="B19" i="121"/>
  <c r="M18" i="121"/>
  <c r="L18" i="121"/>
  <c r="K18" i="121"/>
  <c r="J18" i="121"/>
  <c r="I18" i="121"/>
  <c r="H18" i="121"/>
  <c r="F18" i="121"/>
  <c r="E18" i="121"/>
  <c r="D18" i="121"/>
  <c r="C18" i="121"/>
  <c r="B18" i="121"/>
  <c r="B8" i="121" s="1"/>
  <c r="M17" i="121"/>
  <c r="L17" i="121"/>
  <c r="K17" i="121"/>
  <c r="J17" i="121"/>
  <c r="I17" i="121"/>
  <c r="H17" i="121"/>
  <c r="F17" i="121"/>
  <c r="E17" i="121"/>
  <c r="D17" i="121"/>
  <c r="C17" i="121"/>
  <c r="B17" i="121"/>
  <c r="L16" i="121"/>
  <c r="K16" i="121"/>
  <c r="I16" i="121"/>
  <c r="H16" i="121"/>
  <c r="F16" i="121"/>
  <c r="E16" i="121"/>
  <c r="D16" i="121"/>
  <c r="C16" i="121"/>
  <c r="B16" i="121"/>
  <c r="I15" i="121"/>
  <c r="H15" i="121"/>
  <c r="F15" i="121"/>
  <c r="E15" i="121"/>
  <c r="D15" i="121"/>
  <c r="C15" i="121"/>
  <c r="B15" i="121"/>
  <c r="G10" i="120"/>
  <c r="F10" i="120"/>
  <c r="E10" i="120"/>
  <c r="D10" i="120"/>
  <c r="C10" i="120"/>
  <c r="B10" i="120"/>
  <c r="G9" i="120"/>
  <c r="F9" i="120"/>
  <c r="E9" i="120"/>
  <c r="D9" i="120"/>
  <c r="C9" i="120"/>
  <c r="B9" i="120"/>
  <c r="H8" i="120"/>
  <c r="G8" i="120"/>
  <c r="F8" i="120"/>
  <c r="E8" i="120"/>
  <c r="D8" i="120"/>
  <c r="C8" i="120"/>
  <c r="B8" i="120"/>
  <c r="H7" i="120"/>
  <c r="G7" i="120"/>
  <c r="F7" i="120"/>
  <c r="E7" i="120"/>
  <c r="D7" i="120"/>
  <c r="C7" i="120"/>
  <c r="B7" i="120"/>
  <c r="H6" i="120"/>
  <c r="G6" i="120"/>
  <c r="F6" i="120"/>
  <c r="E6" i="120"/>
  <c r="D6" i="120"/>
  <c r="C6" i="120"/>
  <c r="B6" i="120"/>
  <c r="G35" i="121" l="1"/>
  <c r="C13" i="122"/>
  <c r="C12" i="121"/>
  <c r="H12" i="121"/>
  <c r="I12" i="121"/>
  <c r="E13" i="122"/>
  <c r="I13" i="122"/>
  <c r="E12" i="123"/>
  <c r="I12" i="123"/>
  <c r="J13" i="122"/>
  <c r="F12" i="123"/>
  <c r="J12" i="123"/>
  <c r="F13" i="122"/>
  <c r="C12" i="123"/>
  <c r="H9" i="121"/>
  <c r="B10" i="123"/>
  <c r="H10" i="123"/>
  <c r="L26" i="123"/>
  <c r="L28" i="123"/>
  <c r="L30" i="123"/>
  <c r="L32" i="123"/>
  <c r="L34" i="123"/>
  <c r="E10" i="123"/>
  <c r="K10" i="123"/>
  <c r="L27" i="123"/>
  <c r="L29" i="123"/>
  <c r="L31" i="123"/>
  <c r="B11" i="123"/>
  <c r="G10" i="123"/>
  <c r="C10" i="123"/>
  <c r="I10" i="123"/>
  <c r="G11" i="123"/>
  <c r="C11" i="123"/>
  <c r="I11" i="123"/>
  <c r="F11" i="123"/>
  <c r="L35" i="123"/>
  <c r="L12" i="123" s="1"/>
  <c r="E11" i="123"/>
  <c r="K11" i="123"/>
  <c r="D11" i="123"/>
  <c r="J11" i="123"/>
  <c r="L33" i="123"/>
  <c r="D10" i="123"/>
  <c r="J10" i="123"/>
  <c r="F10" i="123"/>
  <c r="H11" i="123"/>
  <c r="K18" i="122"/>
  <c r="K20" i="122"/>
  <c r="K22" i="122"/>
  <c r="K24" i="122"/>
  <c r="K26" i="122"/>
  <c r="K28" i="122"/>
  <c r="K30" i="122"/>
  <c r="K32" i="122"/>
  <c r="K34" i="122"/>
  <c r="K36" i="122"/>
  <c r="L12" i="122"/>
  <c r="M11" i="122"/>
  <c r="D12" i="122"/>
  <c r="J12" i="122"/>
  <c r="B11" i="122"/>
  <c r="H11" i="122"/>
  <c r="C11" i="122"/>
  <c r="I11" i="122"/>
  <c r="D11" i="122"/>
  <c r="J11" i="122"/>
  <c r="F12" i="122"/>
  <c r="M12" i="122"/>
  <c r="G12" i="122"/>
  <c r="E11" i="122"/>
  <c r="E12" i="122"/>
  <c r="K19" i="122"/>
  <c r="K21" i="122"/>
  <c r="K23" i="122"/>
  <c r="K25" i="122"/>
  <c r="K27" i="122"/>
  <c r="K29" i="122"/>
  <c r="K11" i="122" s="1"/>
  <c r="K31" i="122"/>
  <c r="K33" i="122"/>
  <c r="K35" i="122"/>
  <c r="K13" i="122" s="1"/>
  <c r="C12" i="122"/>
  <c r="I12" i="122"/>
  <c r="B12" i="122"/>
  <c r="H12" i="122"/>
  <c r="L11" i="122"/>
  <c r="G11" i="122"/>
  <c r="F11" i="122"/>
  <c r="K16" i="122"/>
  <c r="I8" i="121"/>
  <c r="F9" i="121"/>
  <c r="M9" i="121"/>
  <c r="D10" i="121"/>
  <c r="K10" i="121"/>
  <c r="E10" i="121"/>
  <c r="L10" i="121"/>
  <c r="F10" i="121"/>
  <c r="M10" i="121"/>
  <c r="H10" i="121"/>
  <c r="I11" i="121"/>
  <c r="K11" i="121"/>
  <c r="E11" i="121"/>
  <c r="L11" i="121"/>
  <c r="F12" i="121"/>
  <c r="M12" i="121"/>
  <c r="G15" i="121"/>
  <c r="K15" i="121"/>
  <c r="K8" i="121" s="1"/>
  <c r="G16" i="121"/>
  <c r="C8" i="121"/>
  <c r="J16" i="121"/>
  <c r="H11" i="121"/>
  <c r="K9" i="121"/>
  <c r="I10" i="121"/>
  <c r="M11" i="121"/>
  <c r="D12" i="121"/>
  <c r="E12" i="121"/>
  <c r="M15" i="121"/>
  <c r="D9" i="121"/>
  <c r="L9" i="121"/>
  <c r="F11" i="121"/>
  <c r="D8" i="121"/>
  <c r="E8" i="121"/>
  <c r="F8" i="121"/>
  <c r="E9" i="121"/>
  <c r="L12" i="121"/>
  <c r="C11" i="121"/>
  <c r="J11" i="121"/>
  <c r="K12" i="121"/>
  <c r="G18" i="121"/>
  <c r="G20" i="121"/>
  <c r="G22" i="121"/>
  <c r="G24" i="121"/>
  <c r="G26" i="121"/>
  <c r="G28" i="121"/>
  <c r="G30" i="121"/>
  <c r="G32" i="121"/>
  <c r="I9" i="121"/>
  <c r="D11" i="121"/>
  <c r="H8" i="121"/>
  <c r="C9" i="121"/>
  <c r="J9" i="121"/>
  <c r="J12" i="121"/>
  <c r="G17" i="121"/>
  <c r="G19" i="121"/>
  <c r="G21" i="121"/>
  <c r="G23" i="121"/>
  <c r="G25" i="121"/>
  <c r="G27" i="121"/>
  <c r="G29" i="121"/>
  <c r="G31" i="121"/>
  <c r="G33" i="121"/>
  <c r="C10" i="121"/>
  <c r="J10" i="121"/>
  <c r="J15" i="121"/>
  <c r="M16" i="121"/>
  <c r="L15" i="121"/>
  <c r="L8" i="121" s="1"/>
  <c r="G34" i="121"/>
  <c r="G13" i="121" l="1"/>
  <c r="J8" i="121"/>
  <c r="L10" i="123"/>
  <c r="L11" i="123"/>
  <c r="K12" i="122"/>
  <c r="M8" i="121"/>
  <c r="G8" i="121"/>
  <c r="G11" i="121"/>
  <c r="G12" i="121"/>
  <c r="G9" i="121"/>
  <c r="G10" i="121"/>
</calcChain>
</file>

<file path=xl/sharedStrings.xml><?xml version="1.0" encoding="utf-8"?>
<sst xmlns="http://schemas.openxmlformats.org/spreadsheetml/2006/main" count="2350" uniqueCount="774">
  <si>
    <t>REAL SECTOR</t>
  </si>
  <si>
    <t>(c) Provisional</t>
  </si>
  <si>
    <t>n.a.</t>
  </si>
  <si>
    <t>-</t>
  </si>
  <si>
    <t>(a) Revised</t>
  </si>
  <si>
    <t>Sources:</t>
  </si>
  <si>
    <t>(b) Provisional</t>
  </si>
  <si>
    <t>Department of Census and Statistics</t>
  </si>
  <si>
    <t>Total</t>
  </si>
  <si>
    <t>Paddy Production</t>
  </si>
  <si>
    <t>Petrol</t>
  </si>
  <si>
    <t>Avtur</t>
  </si>
  <si>
    <t>Fuel Oil</t>
  </si>
  <si>
    <t>Period</t>
  </si>
  <si>
    <t>Electricity</t>
  </si>
  <si>
    <t>Coal</t>
  </si>
  <si>
    <t>Kerosene</t>
  </si>
  <si>
    <t>Ceylon Petroleum Corporation</t>
  </si>
  <si>
    <t>Lanka IOC PLC</t>
  </si>
  <si>
    <t>Sinopec Energy Lanka (Pvt.) Ltd</t>
  </si>
  <si>
    <t>New Registration of Motor Vehicles</t>
  </si>
  <si>
    <t>Buses</t>
  </si>
  <si>
    <t>Three Wheelers</t>
  </si>
  <si>
    <t>Motor Cycles</t>
  </si>
  <si>
    <t>Sri Lanka Railways</t>
  </si>
  <si>
    <t>Sri Lanka Transport Board</t>
  </si>
  <si>
    <t xml:space="preserve">Sources: </t>
  </si>
  <si>
    <t xml:space="preserve">Table of Contents </t>
  </si>
  <si>
    <t>Table / Sheet No.</t>
  </si>
  <si>
    <t xml:space="preserve">(Click on the name to access the required table) </t>
  </si>
  <si>
    <t>Table Name</t>
  </si>
  <si>
    <t>Back to Contents</t>
  </si>
  <si>
    <t>RM Parks (Pvt) Ltd</t>
  </si>
  <si>
    <t>United Petroleum Lanka (Pvt) Ltd</t>
  </si>
  <si>
    <t>PRODUCTION, RAINFALL, INPUTS AND INVESTMENT</t>
  </si>
  <si>
    <t>Gross Value Added and Gross Domestic Product by Economic Activity</t>
  </si>
  <si>
    <t>Production of Tea, Rubber and Coconut</t>
  </si>
  <si>
    <t>Selected Industrial Production Indicators</t>
  </si>
  <si>
    <t>Index of Industrial Production for Major Divisions</t>
  </si>
  <si>
    <t>Investments, Exports and Commercial Operations in BOI Enterprises</t>
  </si>
  <si>
    <t xml:space="preserve">Rainfall and Rainy Days </t>
  </si>
  <si>
    <t>COMMUNICATION, ENERGY, TRANSPORTATION AND HOUSING</t>
  </si>
  <si>
    <t>Electricity Generation and Petroleum Imports</t>
  </si>
  <si>
    <t>Passenger Transportation and Port Operations</t>
  </si>
  <si>
    <t>Greater Colombo Housing Approval Index</t>
  </si>
  <si>
    <t>Telecommunication Services</t>
  </si>
  <si>
    <t>PRICES AND WAGES</t>
  </si>
  <si>
    <t>National Consumer Price Index (NCPI) (Base 2013 = 100)</t>
  </si>
  <si>
    <t>Colombo Consumer Price Index (CCPI) (Base 2013 = 100)</t>
  </si>
  <si>
    <t>Wholesale Prices of Selected Food Items at Pettah Market</t>
  </si>
  <si>
    <t>Average Producer and Retail Prices of Selected Food Items</t>
  </si>
  <si>
    <t>Average Producer Prices of Selected Varieties of Vegetables, Sea Fish, Fruits and Poultry Products</t>
  </si>
  <si>
    <t>Wage Rate Indices (Public Sector Employees) – 2016 = 100</t>
  </si>
  <si>
    <t>All Island Average Daily Wages in the Informal Sector</t>
  </si>
  <si>
    <t>Average Retail Prices of Selected Varieties of Vegetables and Fish</t>
  </si>
  <si>
    <t>Utility Prices</t>
  </si>
  <si>
    <t>Minimum Wage Rate Indices of Workers in Wages Board Trades</t>
  </si>
  <si>
    <t xml:space="preserve">Producer’s Price Index </t>
  </si>
  <si>
    <t>MONTHLY BULLETIN</t>
  </si>
  <si>
    <t xml:space="preserve">Period </t>
  </si>
  <si>
    <t xml:space="preserve">Wireline Telephones in services </t>
  </si>
  <si>
    <t>Fixed Access CDMA and Wireless Local Loop Phones</t>
  </si>
  <si>
    <t>Telephone Density - Fixed Lines (Telephones per 100 persons)</t>
  </si>
  <si>
    <t xml:space="preserve">Cellular Mobile Telephones </t>
  </si>
  <si>
    <t>Telephone Density - including Cellular (Telephones per 100 persons)</t>
  </si>
  <si>
    <t>Internet Connections (a)</t>
  </si>
  <si>
    <t xml:space="preserve">Public Payphone Booths </t>
  </si>
  <si>
    <r>
      <rPr>
        <i/>
        <sz val="10"/>
        <rFont val="Times New Roman"/>
        <family val="1"/>
      </rPr>
      <t>Source</t>
    </r>
    <r>
      <rPr>
        <sz val="10"/>
        <rFont val="Times New Roman"/>
        <family val="1"/>
      </rPr>
      <t xml:space="preserve">: Telecommunications Regulatory Commission of Sri Lanka </t>
    </r>
  </si>
  <si>
    <t xml:space="preserve">Petroleum </t>
  </si>
  <si>
    <t>LPG Local Production (MT)</t>
  </si>
  <si>
    <t xml:space="preserve">Installed Capacity  (MW)  </t>
  </si>
  <si>
    <t>Units Generated (GWh)</t>
  </si>
  <si>
    <t>Crude Oil Imports (MT)</t>
  </si>
  <si>
    <t>Refined Products Imports (MT)</t>
  </si>
  <si>
    <t>Hydro (a)</t>
  </si>
  <si>
    <t>NCRE (b)</t>
  </si>
  <si>
    <t xml:space="preserve">Total </t>
  </si>
  <si>
    <t>Diesel</t>
  </si>
  <si>
    <t>(a) Excluding mini hydro power plants</t>
  </si>
  <si>
    <t>Ceylon Electricity Board</t>
  </si>
  <si>
    <t>(b) Refers to Non-Conventional Renewable Energy including mini hydro</t>
  </si>
  <si>
    <t>Sri Lanka Transport Baord</t>
  </si>
  <si>
    <t>Port Services (a)</t>
  </si>
  <si>
    <t>Operated Kms.'000</t>
  </si>
  <si>
    <t>Passenger Kms.'000</t>
  </si>
  <si>
    <t>Cargo Tonnes Kms.'000</t>
  </si>
  <si>
    <t xml:space="preserve">No. of Ship Arrivals </t>
  </si>
  <si>
    <t>Container Throughput (TEUs) (b)</t>
  </si>
  <si>
    <t>Total Cargo</t>
  </si>
  <si>
    <t>Domestic (Imp.+Exp.)</t>
  </si>
  <si>
    <t>Transshipment</t>
  </si>
  <si>
    <t>Re-stowing</t>
  </si>
  <si>
    <t>Discharged MT '000</t>
  </si>
  <si>
    <t>Loaded MT '000</t>
  </si>
  <si>
    <t>(a) Ports of Colombo, Galle, Trincomalee and Magam Ruhunupura Mahinda Rajapaksa Port</t>
  </si>
  <si>
    <t>(b) Port of Colombo only</t>
  </si>
  <si>
    <t xml:space="preserve">              </t>
  </si>
  <si>
    <t xml:space="preserve">Sri Lanka Railways </t>
  </si>
  <si>
    <t>Sri Lanka Ports Authority</t>
  </si>
  <si>
    <t>TEUs  =  Twenty-foot Equivalent Container Units</t>
  </si>
  <si>
    <t>Passenger Transport</t>
  </si>
  <si>
    <t>Goods Transport</t>
  </si>
  <si>
    <t xml:space="preserve">       Land Vehicles</t>
  </si>
  <si>
    <t>Motor Cars</t>
  </si>
  <si>
    <t>Dual Purpose (a)</t>
  </si>
  <si>
    <t>Lorries</t>
  </si>
  <si>
    <t>Others (b)</t>
  </si>
  <si>
    <t>Tractors</t>
  </si>
  <si>
    <t>Hand Tractors</t>
  </si>
  <si>
    <t>Other Land Vehicles</t>
  </si>
  <si>
    <t>(a) Including single cabs</t>
  </si>
  <si>
    <r>
      <rPr>
        <i/>
        <sz val="10"/>
        <rFont val="Times New Roman"/>
        <family val="1"/>
      </rPr>
      <t>Source:</t>
    </r>
    <r>
      <rPr>
        <sz val="10"/>
        <rFont val="Times New Roman"/>
        <family val="1"/>
      </rPr>
      <t xml:space="preserve"> Department of Motor Traffic</t>
    </r>
  </si>
  <si>
    <t>(b) Including other goods transport vehicles and special purpose vehicles</t>
  </si>
  <si>
    <r>
      <t xml:space="preserve">              Greater Colombo Housing Approval Index </t>
    </r>
    <r>
      <rPr>
        <b/>
        <vertAlign val="superscript"/>
        <sz val="11"/>
        <rFont val="Times New Roman"/>
        <family val="1"/>
      </rPr>
      <t>(a)</t>
    </r>
  </si>
  <si>
    <t>1995 = 100</t>
  </si>
  <si>
    <t xml:space="preserve">                  Number of Housing Approvals</t>
  </si>
  <si>
    <r>
      <t xml:space="preserve">                        Housing Approval Index  </t>
    </r>
    <r>
      <rPr>
        <vertAlign val="superscript"/>
        <sz val="10"/>
        <rFont val="Times New Roman"/>
        <family val="1"/>
      </rPr>
      <t xml:space="preserve"> </t>
    </r>
  </si>
  <si>
    <t>Other Building Approvals</t>
  </si>
  <si>
    <t>All Buildings</t>
  </si>
  <si>
    <t>&lt;1000 sq. ft.</t>
  </si>
  <si>
    <t>1000-2000     sq. ft.</t>
  </si>
  <si>
    <t>&gt;2000 sq. ft.</t>
  </si>
  <si>
    <t>All</t>
  </si>
  <si>
    <t xml:space="preserve"> No.</t>
  </si>
  <si>
    <t xml:space="preserve"> Index </t>
  </si>
  <si>
    <t xml:space="preserve">No. </t>
  </si>
  <si>
    <r>
      <rPr>
        <i/>
        <sz val="10"/>
        <rFont val="Times New Roman"/>
        <family val="1"/>
      </rPr>
      <t>Source:</t>
    </r>
    <r>
      <rPr>
        <sz val="10"/>
        <rFont val="Times New Roman"/>
        <family val="1"/>
      </rPr>
      <t xml:space="preserve"> Central Bank of Sri Lanka</t>
    </r>
  </si>
  <si>
    <t xml:space="preserve">(a) Includes 5 Municipal Councils (Colombo, Dehiwala-Mount Lavinia, Sri Jayawardanapura, Moratuwa and Kaduwela), 7 Urban Councils ( Wattala-Mabole, Peliyagoda, Panadura, Horana, </t>
  </si>
  <si>
    <t xml:space="preserve">      Kesbewa, Maharagama and Boralesgamuwa) and 8 Pradeshiya Sabhas (Homagama, Kotikawatta-Mulleriyawa,  Kelaniya, Attanagalla, Wattala-Mabole, Horana, Panadura and Mahara).</t>
  </si>
  <si>
    <t>2010  Jan</t>
  </si>
  <si>
    <t>TABLE  8</t>
  </si>
  <si>
    <t>TABLE  9</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</si>
  <si>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</si>
  <si>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</si>
  <si>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</si>
  <si>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</si>
  <si>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</si>
  <si>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</si>
  <si>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</si>
  <si>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</si>
  <si>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</si>
  <si>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</si>
  <si>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</si>
  <si>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</si>
  <si>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</si>
  <si>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</si>
  <si>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</si>
  <si>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</si>
  <si>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</si>
  <si>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</si>
  <si>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</si>
  <si>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</si>
  <si>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2025-Q3</t>
  </si>
  <si>
    <t>2025-Q4</t>
  </si>
  <si>
    <t>2025-Q1 (c)</t>
  </si>
  <si>
    <t>2025-Q2 (c)</t>
  </si>
  <si>
    <t>2025-Q3 (c)</t>
  </si>
  <si>
    <t>2025-Q4 (c)</t>
  </si>
  <si>
    <t>2025-Jan (c)</t>
  </si>
  <si>
    <t>2025-Feb (c)</t>
  </si>
  <si>
    <t>2025-Mar (c)</t>
  </si>
  <si>
    <t>2025-Apr (c)</t>
  </si>
  <si>
    <t>2025-May (c)</t>
  </si>
  <si>
    <t>2025-Jun (c)</t>
  </si>
  <si>
    <t>TABLE  10</t>
  </si>
  <si>
    <t>TABLE  11</t>
  </si>
  <si>
    <t>TABLE  12</t>
  </si>
  <si>
    <t xml:space="preserve"> Index of  Industrial Production (a) </t>
  </si>
  <si>
    <t>Electricity Usage in Industry (GWh) (b)</t>
  </si>
  <si>
    <t>Domestic Sales of Furnace Oil to Industry ('000 mt)</t>
  </si>
  <si>
    <t>Selected Industrial Exports (USD mn) (c)</t>
  </si>
  <si>
    <t>Small Industry</t>
  </si>
  <si>
    <t>Medium Industry</t>
  </si>
  <si>
    <t>Large Industry</t>
  </si>
  <si>
    <t>(a)  Based on the Index of Industrial Production compiled by the Department of Census and Statistics (2015 = 100)</t>
  </si>
  <si>
    <t>(c)  Excluding petroleum exports</t>
  </si>
  <si>
    <t>Index of Industrial Production for  Major Divisions</t>
  </si>
  <si>
    <t>2015=100</t>
  </si>
  <si>
    <t>Overall Index
(IIP)</t>
  </si>
  <si>
    <t>Food Products</t>
  </si>
  <si>
    <t>Beverages</t>
  </si>
  <si>
    <t>Tobacco Products</t>
  </si>
  <si>
    <t>Wearing Apparel</t>
  </si>
  <si>
    <t>Coke &amp; Refined Petroleum Products</t>
  </si>
  <si>
    <t>Chemical and Chemical Products</t>
  </si>
  <si>
    <t>Rubber and Plastic Products</t>
  </si>
  <si>
    <t>Other Non-metallic Mineral Products</t>
  </si>
  <si>
    <t xml:space="preserve">Basic Metal Products </t>
  </si>
  <si>
    <t>Textiles</t>
  </si>
  <si>
    <t>Electrical Equipment</t>
  </si>
  <si>
    <t>Paper and Paper Products</t>
  </si>
  <si>
    <t>No. of Units</t>
  </si>
  <si>
    <t>Foreign Envisaged Investment (Rs. million)</t>
  </si>
  <si>
    <t>Total Envisaged Investment (Rs. million)</t>
  </si>
  <si>
    <t>No. of Units in Commercial Operation As at end of the Period</t>
  </si>
  <si>
    <t>Export Earnings
( F O B )
Rs. Mn.</t>
  </si>
  <si>
    <t>Approvals</t>
  </si>
  <si>
    <t>Agreements</t>
  </si>
  <si>
    <t>(a)   Projects approved under Section 17 of the BOI Law</t>
  </si>
  <si>
    <t>(b)   Including expanded projects</t>
  </si>
  <si>
    <t>(c)   Provisional</t>
  </si>
  <si>
    <r>
      <t>Sources:</t>
    </r>
    <r>
      <rPr>
        <sz val="9"/>
        <rFont val="Times New Roman"/>
        <family val="1"/>
      </rPr>
      <t xml:space="preserve"> Central Bank of Sri Lanka</t>
    </r>
  </si>
  <si>
    <t>TABLE  6</t>
  </si>
  <si>
    <t>TABLE  7</t>
  </si>
  <si>
    <r>
      <t>Investments, Exports and Commercial Operations of BOI Enterprises</t>
    </r>
    <r>
      <rPr>
        <b/>
        <vertAlign val="superscript"/>
        <sz val="12"/>
        <rFont val="Times New Roman"/>
        <family val="1"/>
      </rPr>
      <t xml:space="preserve"> (a)(b)</t>
    </r>
  </si>
  <si>
    <t>(b) (1) Includes manufacturing and export processing industries.  Small industry is defined as those units having supply of electiricity at 400/230 volts and contract demand is less than or equal  to 42 kVA, medium industry as supply of electricity at 400/230 volts and contract demand is more  than 42 kVA and large industry as supply of electricity at 11kV and above (2)   Figures include electricity consumption of hotels</t>
  </si>
  <si>
    <t>2025-Q1 (b)</t>
  </si>
  <si>
    <t>2025-Q2 (b)</t>
  </si>
  <si>
    <t>2025-Q3 (b)</t>
  </si>
  <si>
    <t>2025-Q4 (b)</t>
  </si>
  <si>
    <t>2025-Jan (b)</t>
  </si>
  <si>
    <t>2025-Feb (b)</t>
  </si>
  <si>
    <t>2025-Mar (b)</t>
  </si>
  <si>
    <t>2025-Apr (b)</t>
  </si>
  <si>
    <t>2025-May (b)</t>
  </si>
  <si>
    <t>2025-Jun (b)</t>
  </si>
  <si>
    <t>2025-Jul (b)</t>
  </si>
  <si>
    <t>2025-Aug (b)</t>
  </si>
  <si>
    <t>2025-Sep (b)</t>
  </si>
  <si>
    <t>2025-Oct (b)</t>
  </si>
  <si>
    <t>2025-Nov (b)</t>
  </si>
  <si>
    <t>2025-Dec (b)</t>
  </si>
  <si>
    <t>2025-Q1 (d)</t>
  </si>
  <si>
    <t>2025-Q2 (d)</t>
  </si>
  <si>
    <t>2025-Q3 (d)</t>
  </si>
  <si>
    <t>2025-Q4 (d)</t>
  </si>
  <si>
    <t>2025-Jul (c)</t>
  </si>
  <si>
    <t>2025-Aug (c)</t>
  </si>
  <si>
    <t>2025-Sep (c)</t>
  </si>
  <si>
    <t>2025-Oct (c)</t>
  </si>
  <si>
    <t>2025-Nov (c)</t>
  </si>
  <si>
    <t>2025-Dec (c)</t>
  </si>
  <si>
    <t>TABLE  5</t>
  </si>
  <si>
    <t>Tea (mn kg )</t>
  </si>
  <si>
    <t>Rubber (mn kg)</t>
  </si>
  <si>
    <t>Coconut (mn nuts)</t>
  </si>
  <si>
    <t>High</t>
  </si>
  <si>
    <t>Medium</t>
  </si>
  <si>
    <t>Low</t>
  </si>
  <si>
    <t>Sheet</t>
  </si>
  <si>
    <t>Crepe</t>
  </si>
  <si>
    <t>Other</t>
  </si>
  <si>
    <t xml:space="preserve">Local  </t>
  </si>
  <si>
    <t xml:space="preserve">Desiccated </t>
  </si>
  <si>
    <t xml:space="preserve">Coconut </t>
  </si>
  <si>
    <t xml:space="preserve">Other </t>
  </si>
  <si>
    <t>Grown</t>
  </si>
  <si>
    <t xml:space="preserve">    Grown</t>
  </si>
  <si>
    <t>Consumption</t>
  </si>
  <si>
    <t>Coconut</t>
  </si>
  <si>
    <t>Oil</t>
  </si>
  <si>
    <t>(a)</t>
  </si>
  <si>
    <t>2024-Q1(b)</t>
  </si>
  <si>
    <t>2024-Q2(b)</t>
  </si>
  <si>
    <t>2024-Q3(b)</t>
  </si>
  <si>
    <t>2024-Q4(b)</t>
  </si>
  <si>
    <t xml:space="preserve">2025-Q1(c) </t>
  </si>
  <si>
    <t>2025-Q2(c)</t>
  </si>
  <si>
    <t xml:space="preserve">2025-Q3(c) </t>
  </si>
  <si>
    <t>2020-Jan</t>
  </si>
  <si>
    <t>2020-Feb</t>
  </si>
  <si>
    <t>2020-Mar</t>
  </si>
  <si>
    <t>2020-Apr</t>
  </si>
  <si>
    <t>2020-May</t>
  </si>
  <si>
    <t>2020-Jun</t>
  </si>
  <si>
    <t>2020-Jul</t>
  </si>
  <si>
    <t>2020-Aug</t>
  </si>
  <si>
    <t>2020-Sep</t>
  </si>
  <si>
    <t>2020-Oct</t>
  </si>
  <si>
    <t>2020-Nov</t>
  </si>
  <si>
    <t>2020-Dec</t>
  </si>
  <si>
    <t>2021-Jan</t>
  </si>
  <si>
    <t>2021-Feb</t>
  </si>
  <si>
    <t>2021-Mar</t>
  </si>
  <si>
    <t>2021-Apr</t>
  </si>
  <si>
    <t>2021-May</t>
  </si>
  <si>
    <t>2021-Jun</t>
  </si>
  <si>
    <t>2021-Jul</t>
  </si>
  <si>
    <t>2021-Aug</t>
  </si>
  <si>
    <t>2021-Sep</t>
  </si>
  <si>
    <t>2021-Oct</t>
  </si>
  <si>
    <t>2021-Nov</t>
  </si>
  <si>
    <t>2021-Dec</t>
  </si>
  <si>
    <t>2022-Jan</t>
  </si>
  <si>
    <t>2022-Feb</t>
  </si>
  <si>
    <t>2022-Mar</t>
  </si>
  <si>
    <t>2022-Apr</t>
  </si>
  <si>
    <t>2022-May</t>
  </si>
  <si>
    <t>2022-Jun</t>
  </si>
  <si>
    <t>2022-Jul</t>
  </si>
  <si>
    <t>2022-Aug</t>
  </si>
  <si>
    <t>2022-Sep</t>
  </si>
  <si>
    <t>2022-Oct</t>
  </si>
  <si>
    <t>2022-Nov</t>
  </si>
  <si>
    <t>2022-Dec</t>
  </si>
  <si>
    <t>2023-Jan</t>
  </si>
  <si>
    <t>2023-Feb</t>
  </si>
  <si>
    <t>2023-Mar</t>
  </si>
  <si>
    <t>2023-Apr</t>
  </si>
  <si>
    <t>2023-May</t>
  </si>
  <si>
    <t>2023-Jun</t>
  </si>
  <si>
    <t>2023-Jul</t>
  </si>
  <si>
    <t>2023-Aug</t>
  </si>
  <si>
    <t>2023-Sep</t>
  </si>
  <si>
    <t>2023-Oct</t>
  </si>
  <si>
    <t>2023-Nov</t>
  </si>
  <si>
    <t>2023-Dec</t>
  </si>
  <si>
    <t>2024-Jan</t>
  </si>
  <si>
    <t>2024-Feb</t>
  </si>
  <si>
    <t>2024-Mar</t>
  </si>
  <si>
    <t>2024-Apr</t>
  </si>
  <si>
    <t>2024-May</t>
  </si>
  <si>
    <t>2024-Jun</t>
  </si>
  <si>
    <t>2024-Jul</t>
  </si>
  <si>
    <t>2024-Aug</t>
  </si>
  <si>
    <t>2024-Sep</t>
  </si>
  <si>
    <t>2024-Oct</t>
  </si>
  <si>
    <t>2024-Nov</t>
  </si>
  <si>
    <t>2024-Dec</t>
  </si>
  <si>
    <t xml:space="preserve">2025-Jan(c) </t>
  </si>
  <si>
    <t xml:space="preserve">2025-Feb(c) </t>
  </si>
  <si>
    <t>2025-Mar(c)</t>
  </si>
  <si>
    <t xml:space="preserve">2025-Apr(c) </t>
  </si>
  <si>
    <t>2025-May(c)</t>
  </si>
  <si>
    <t xml:space="preserve">2025-Jun(c) </t>
  </si>
  <si>
    <t>2025-Jul(c)</t>
  </si>
  <si>
    <t>2025-Sep</t>
  </si>
  <si>
    <t>(a) The monthly and quarterly figures do not add up to the annual total due to adjustments in stock</t>
  </si>
  <si>
    <t xml:space="preserve">     Sri Lanka Tea Board</t>
  </si>
  <si>
    <t>(b) Revised</t>
  </si>
  <si>
    <t xml:space="preserve">     Rubber Development Department</t>
  </si>
  <si>
    <t xml:space="preserve">     Coconut Development Authority</t>
  </si>
  <si>
    <t>MAHA</t>
  </si>
  <si>
    <t>YALA</t>
  </si>
  <si>
    <t>TOTAL</t>
  </si>
  <si>
    <t>Gross Extent</t>
  </si>
  <si>
    <t>Net Extent</t>
  </si>
  <si>
    <t>Production</t>
  </si>
  <si>
    <t>Yield  per</t>
  </si>
  <si>
    <t>Yield per</t>
  </si>
  <si>
    <t>Year</t>
  </si>
  <si>
    <t>Sown</t>
  </si>
  <si>
    <t>Harvested</t>
  </si>
  <si>
    <t>(mt '000)</t>
  </si>
  <si>
    <t>Hectare (a)</t>
  </si>
  <si>
    <t>(mt ' 000)</t>
  </si>
  <si>
    <t>(Hectares '000)</t>
  </si>
  <si>
    <t>(kg.)</t>
  </si>
  <si>
    <t xml:space="preserve"> (a)  Yield per hectare is calculated by dividing the production by the net extent harvested.</t>
  </si>
  <si>
    <t>Source: Department of Census and Statistics</t>
  </si>
  <si>
    <t xml:space="preserve"> (b)  Provisional </t>
  </si>
  <si>
    <t>Rainfall and Rainy Days</t>
  </si>
  <si>
    <t>Rainfall</t>
  </si>
  <si>
    <t>Rainy days</t>
  </si>
  <si>
    <t>Anuradapura</t>
  </si>
  <si>
    <t>Bandarawela</t>
  </si>
  <si>
    <t>Colombo</t>
  </si>
  <si>
    <t>Hambantota</t>
  </si>
  <si>
    <t>Katugastota</t>
  </si>
  <si>
    <t>Nuwara Eliya</t>
  </si>
  <si>
    <t>Ratnapura</t>
  </si>
  <si>
    <t>Trincomalee</t>
  </si>
  <si>
    <t>2025-Q2</t>
  </si>
  <si>
    <t>2025-Jan</t>
  </si>
  <si>
    <t>2025-Mar</t>
  </si>
  <si>
    <t>2025-Apr</t>
  </si>
  <si>
    <t>TABLE  2</t>
  </si>
  <si>
    <t>TABLE  3</t>
  </si>
  <si>
    <t>TABLE  4</t>
  </si>
  <si>
    <t>(a) Including mobile internet connections</t>
  </si>
  <si>
    <t xml:space="preserve">2025-Jan (c) </t>
  </si>
  <si>
    <t xml:space="preserve">2025-Feb (c) </t>
  </si>
  <si>
    <t xml:space="preserve">2025-Mar (c) </t>
  </si>
  <si>
    <t xml:space="preserve">2025-Apr (c) </t>
  </si>
  <si>
    <t xml:space="preserve">2025-May (c) </t>
  </si>
  <si>
    <t xml:space="preserve">2025-Jun (c) </t>
  </si>
  <si>
    <t xml:space="preserve">2025-Q1 (c) </t>
  </si>
  <si>
    <t xml:space="preserve">2025-Q2 (c) </t>
  </si>
  <si>
    <t xml:space="preserve">2025-Q4(c) </t>
  </si>
  <si>
    <t xml:space="preserve">2025-Jul (c) </t>
  </si>
  <si>
    <t xml:space="preserve">2025-Aug (c) </t>
  </si>
  <si>
    <t xml:space="preserve">2025-Sep (c) </t>
  </si>
  <si>
    <t xml:space="preserve">2025-Oct (c) </t>
  </si>
  <si>
    <t xml:space="preserve">2025-Q3 (c) </t>
  </si>
  <si>
    <t xml:space="preserve">2025-Nov (c) </t>
  </si>
  <si>
    <t xml:space="preserve">2025-Dec (c) </t>
  </si>
  <si>
    <t xml:space="preserve">2025-Q4 (c) </t>
  </si>
  <si>
    <t xml:space="preserve">2025 (c) </t>
  </si>
  <si>
    <t xml:space="preserve">(b) Updated in line with the revised mid-year population estimates by the Registrar General’s Department </t>
  </si>
  <si>
    <t>(c) Revised due to rectification in classification</t>
  </si>
  <si>
    <t>(d) Provisional</t>
  </si>
  <si>
    <t>2,360,899 (c)</t>
  </si>
  <si>
    <t>2025 (d)</t>
  </si>
  <si>
    <t>11.92 (b)</t>
  </si>
  <si>
    <t>10.61 (b)</t>
  </si>
  <si>
    <t>10.62 (b)</t>
  </si>
  <si>
    <t>10.58 (b)</t>
  </si>
  <si>
    <t>155.98 (b)</t>
  </si>
  <si>
    <t>136.85 (b)</t>
  </si>
  <si>
    <t>133.05 (b)</t>
  </si>
  <si>
    <t>142.99 (b)</t>
  </si>
  <si>
    <t>2025-Q1</t>
  </si>
  <si>
    <t>2025-Feb</t>
  </si>
  <si>
    <t>2025-May</t>
  </si>
  <si>
    <t>2025-Jun</t>
  </si>
  <si>
    <t>2025-Jul</t>
  </si>
  <si>
    <t>2025-Aug</t>
  </si>
  <si>
    <t>2025-Oct</t>
  </si>
  <si>
    <t>2025-Nov</t>
  </si>
  <si>
    <t>2025-Dec</t>
  </si>
  <si>
    <t>2025(b)</t>
  </si>
  <si>
    <t>2025 (c)</t>
  </si>
  <si>
    <t xml:space="preserve">2025 (b) </t>
  </si>
  <si>
    <t>2025-Aug(c)</t>
  </si>
  <si>
    <t>2025-Sep(c)</t>
  </si>
  <si>
    <t>2025-Oct(c)</t>
  </si>
  <si>
    <t xml:space="preserve">2025-Nov(c) </t>
  </si>
  <si>
    <t xml:space="preserve">2025-Dec(c) </t>
  </si>
  <si>
    <t>2024 (b)</t>
  </si>
  <si>
    <t>2024-Jan (b)</t>
  </si>
  <si>
    <t>2024-Feb (b)</t>
  </si>
  <si>
    <t>2024-Mar (b)</t>
  </si>
  <si>
    <t>2024-Apr (b)</t>
  </si>
  <si>
    <t>2024-May (b)</t>
  </si>
  <si>
    <t>2024-Jun (b)</t>
  </si>
  <si>
    <t>2024-Jul (b)</t>
  </si>
  <si>
    <t>2024-Aug (b)</t>
  </si>
  <si>
    <t>2024-Sep (b)</t>
  </si>
  <si>
    <t>2024-Oct (b)</t>
  </si>
  <si>
    <t>2024-Nov (b)</t>
  </si>
  <si>
    <t>2024-Dec (b)</t>
  </si>
  <si>
    <t>(a) Provisional</t>
  </si>
  <si>
    <t>2025-Jan (a)</t>
  </si>
  <si>
    <t>2025-Feb (a)</t>
  </si>
  <si>
    <t>2025-Mar (a)</t>
  </si>
  <si>
    <t>2025-Apr (a)</t>
  </si>
  <si>
    <t>2025-May (a)</t>
  </si>
  <si>
    <t>2025-Jun (a)</t>
  </si>
  <si>
    <t>2025-Jul (a)</t>
  </si>
  <si>
    <t>2025-Aug (a)</t>
  </si>
  <si>
    <t>2025-Sep (a)</t>
  </si>
  <si>
    <t>2025-Oct (a)</t>
  </si>
  <si>
    <t>2025-Nov (a)</t>
  </si>
  <si>
    <t>2025-Dec (a)</t>
  </si>
  <si>
    <t>2025 (a)</t>
  </si>
  <si>
    <t>2025-Q1 (a)</t>
  </si>
  <si>
    <t>2025-Q2 (a)</t>
  </si>
  <si>
    <t>2025-Q3 (a)</t>
  </si>
  <si>
    <t>2025-Q4 (a)</t>
  </si>
  <si>
    <t>Annual and quarterly figures are averages of monthly indices.</t>
  </si>
  <si>
    <t>b)</t>
  </si>
  <si>
    <r>
      <rPr>
        <i/>
        <sz val="10"/>
        <rFont val="Times New Roman"/>
        <family val="1"/>
      </rPr>
      <t>Source:</t>
    </r>
    <r>
      <rPr>
        <sz val="10"/>
        <rFont val="Times New Roman"/>
        <family val="1"/>
      </rPr>
      <t xml:space="preserve"> Department of Census and Statistics</t>
    </r>
  </si>
  <si>
    <t>Compilation of National Consumer Price Index (NCPI, 2013=100) is discontinued and replaced by NCPI (2021=100) since January 2023 by the Department of Census and Statistics (DCS). The Index is based on Household Income and Expenditure Survey (HIES) conducted in 2019. The weights are based on the consumption pattern of the entire island. The total basket value (at 2019 prices) was Rs.50,728.60.</t>
  </si>
  <si>
    <t>a)</t>
  </si>
  <si>
    <t>2026-Mar</t>
  </si>
  <si>
    <t>2026-Feb</t>
  </si>
  <si>
    <t>2026-Jan</t>
  </si>
  <si>
    <t>2026-Q1</t>
  </si>
  <si>
    <t>(3.3%)</t>
  </si>
  <si>
    <t>(4.4%)</t>
  </si>
  <si>
    <t>(3.9%)</t>
  </si>
  <si>
    <t>(1.7%)</t>
  </si>
  <si>
    <t>(2.4%)</t>
  </si>
  <si>
    <t>(11.0%)</t>
  </si>
  <si>
    <t>(3.0%)</t>
  </si>
  <si>
    <t>(22.9%)</t>
  </si>
  <si>
    <t>(1.9%)</t>
  </si>
  <si>
    <t>(39.2%)</t>
  </si>
  <si>
    <t>(100%)</t>
  </si>
  <si>
    <t>Miscellaneous Goods and Services</t>
  </si>
  <si>
    <t>Restaurants and Hotels</t>
  </si>
  <si>
    <t>Education</t>
  </si>
  <si>
    <t>Recreation and Culture</t>
  </si>
  <si>
    <t>Communication</t>
  </si>
  <si>
    <t>Transport</t>
  </si>
  <si>
    <t>Health</t>
  </si>
  <si>
    <t>Furnishing, H/H Equipment and Routine Maintanance of the House</t>
  </si>
  <si>
    <t>Housing, Water, Electricity, Gas and Other Fuels</t>
  </si>
  <si>
    <t>Clothing and Footwear</t>
  </si>
  <si>
    <t>Alcoholic Beverages and Tobacco</t>
  </si>
  <si>
    <t>Food and Non-Alcoholic Beverages</t>
  </si>
  <si>
    <t>All Items</t>
  </si>
  <si>
    <t>Commodities and Weights</t>
  </si>
  <si>
    <t>Period(b)</t>
  </si>
  <si>
    <t>National Consumer Price Index (NCPI) (2021=100) (a)</t>
  </si>
  <si>
    <t>TABLE 13</t>
  </si>
  <si>
    <t>Compilation of Colombo Consumer Price Index (CCPI, 2013=100) is discontinued and replaced by CCPI (2021=100) since February 2023 by the Department of Census and Statistics (DCS). The Index is based on Household Income and Expenditure Survey (HIES) conducted in 2019. The weights are based on the consumption pattern of the urban households within the Colombo district. The total basket value (at 2019 prices) was Rs.91,880.34.</t>
  </si>
  <si>
    <t>2026-Apr</t>
  </si>
  <si>
    <t>(3.2%)</t>
  </si>
  <si>
    <t>(5.1%)</t>
  </si>
  <si>
    <t>(5.1)%)</t>
  </si>
  <si>
    <t>(2.0%)</t>
  </si>
  <si>
    <t>(12.5%)</t>
  </si>
  <si>
    <t>(4.0%)</t>
  </si>
  <si>
    <t>(3.5%)</t>
  </si>
  <si>
    <t>(31.6%)</t>
  </si>
  <si>
    <t>(2.2%)</t>
  </si>
  <si>
    <t>(26.2%)</t>
  </si>
  <si>
    <t>Colombo Consumer Price Index (CCPI) (2021=100) (a)</t>
  </si>
  <si>
    <t>TABLE 14</t>
  </si>
  <si>
    <t>Revised</t>
  </si>
  <si>
    <t>d)</t>
  </si>
  <si>
    <t>Provisional</t>
  </si>
  <si>
    <t>c)</t>
  </si>
  <si>
    <t>Electricity, Gas, Steam and Air conditioning supply and Water collection, treatment and supply</t>
  </si>
  <si>
    <t>Annual and quarterly figures are averages of monthly figures.</t>
  </si>
  <si>
    <t>2026-Feb (c)</t>
  </si>
  <si>
    <t>2026-Feb (d)</t>
  </si>
  <si>
    <t>2026-Jan (d)</t>
  </si>
  <si>
    <t xml:space="preserve">2025-Dec </t>
  </si>
  <si>
    <t xml:space="preserve">2025-Aug </t>
  </si>
  <si>
    <t xml:space="preserve">2025-Jul </t>
  </si>
  <si>
    <t xml:space="preserve">2025-Jun </t>
  </si>
  <si>
    <t>2026-Q1 (c)</t>
  </si>
  <si>
    <t xml:space="preserve">2025-Q4 </t>
  </si>
  <si>
    <t xml:space="preserve">2025-Q3 </t>
  </si>
  <si>
    <t xml:space="preserve">2025-Q2 </t>
  </si>
  <si>
    <t>Utility (b)</t>
  </si>
  <si>
    <t>Manufacturing</t>
  </si>
  <si>
    <t>Agriculture</t>
  </si>
  <si>
    <t>All Activities</t>
  </si>
  <si>
    <t>Period (a)</t>
  </si>
  <si>
    <t>Producer Price Index (2018 Q4 =100)</t>
  </si>
  <si>
    <t>TABLE 15</t>
  </si>
  <si>
    <t>n.a. - not available</t>
  </si>
  <si>
    <t>Annual and quarterly  figures are averages of monthly figures.</t>
  </si>
  <si>
    <t>2026-Apr (b)</t>
  </si>
  <si>
    <t xml:space="preserve">Kelawalla Fish </t>
  </si>
  <si>
    <t xml:space="preserve">Coconut 
( Per Nut) </t>
  </si>
  <si>
    <t xml:space="preserve">Dried Chillies </t>
  </si>
  <si>
    <t>Potatoes</t>
  </si>
  <si>
    <t xml:space="preserve">Big Onions </t>
  </si>
  <si>
    <t xml:space="preserve">Red Onions </t>
  </si>
  <si>
    <t>Pumpkins</t>
  </si>
  <si>
    <t>Tomatoes</t>
  </si>
  <si>
    <t>Cabbages</t>
  </si>
  <si>
    <t>Beans</t>
  </si>
  <si>
    <t xml:space="preserve">Kekulu Rice </t>
  </si>
  <si>
    <t xml:space="preserve">Samba Rice </t>
  </si>
  <si>
    <t>Rs. per kg</t>
  </si>
  <si>
    <t xml:space="preserve">Wholesale Prices of Selected  Food Items at Pettah Market  </t>
  </si>
  <si>
    <t>TABLE 16</t>
  </si>
  <si>
    <r>
      <rPr>
        <i/>
        <sz val="10"/>
        <color theme="1"/>
        <rFont val="Times New Roman"/>
        <family val="1"/>
      </rPr>
      <t>Source:</t>
    </r>
    <r>
      <rPr>
        <sz val="10"/>
        <color theme="1"/>
        <rFont val="Times New Roman"/>
        <family val="1"/>
      </rPr>
      <t xml:space="preserve"> Central Bank of Sri Lanka</t>
    </r>
  </si>
  <si>
    <t>2026-Apr(b)</t>
  </si>
  <si>
    <t>Raw</t>
  </si>
  <si>
    <t>Ordinary</t>
  </si>
  <si>
    <t>Samba</t>
  </si>
  <si>
    <t>Coconut 
(per nut)</t>
  </si>
  <si>
    <t>Dried Chillies (per kg)</t>
  </si>
  <si>
    <t xml:space="preserve">Red Onions 
(per kg) </t>
  </si>
  <si>
    <t>Rice (per kg.)</t>
  </si>
  <si>
    <t>Coconuts 
(per 1000 nuts)</t>
  </si>
  <si>
    <t>Red Onion 
(per kg)</t>
  </si>
  <si>
    <t>Paddy 
(per bushel)</t>
  </si>
  <si>
    <t>Retail Prices</t>
  </si>
  <si>
    <t>Producer  Prices</t>
  </si>
  <si>
    <t>Rupees</t>
  </si>
  <si>
    <t>TABLE 17</t>
  </si>
  <si>
    <t>2026-Apr (a)</t>
  </si>
  <si>
    <t xml:space="preserve">Chicken </t>
  </si>
  <si>
    <t xml:space="preserve">Egg(each) </t>
  </si>
  <si>
    <t xml:space="preserve">Pinapple </t>
  </si>
  <si>
    <t xml:space="preserve">Papaw </t>
  </si>
  <si>
    <t>Banana-Ambul</t>
  </si>
  <si>
    <t>Salaya</t>
  </si>
  <si>
    <t>Hurulla</t>
  </si>
  <si>
    <t>Kelawalla</t>
  </si>
  <si>
    <t>Seer Fish</t>
  </si>
  <si>
    <t>Beetroot</t>
  </si>
  <si>
    <t>Leeks</t>
  </si>
  <si>
    <t>Carrot</t>
  </si>
  <si>
    <t>Green Beans</t>
  </si>
  <si>
    <t>Mukunuwenna</t>
  </si>
  <si>
    <t>Limes</t>
  </si>
  <si>
    <t>Brinjals</t>
  </si>
  <si>
    <t xml:space="preserve">Bitter Gourd </t>
  </si>
  <si>
    <t xml:space="preserve">Ladies Fingers </t>
  </si>
  <si>
    <t>Long Beans</t>
  </si>
  <si>
    <t>Wetakolu</t>
  </si>
  <si>
    <t>Ash plantains</t>
  </si>
  <si>
    <t xml:space="preserve">Poultry Products </t>
  </si>
  <si>
    <t xml:space="preserve">Fruits </t>
  </si>
  <si>
    <t>Sea Fish</t>
  </si>
  <si>
    <t xml:space="preserve">Up-Country Vegetables </t>
  </si>
  <si>
    <t>Low Country Vegetables</t>
  </si>
  <si>
    <t>TABLE 18</t>
  </si>
  <si>
    <t>Unit of  these item was changed from kg to bundles in 2003 to reflect the market price.</t>
  </si>
  <si>
    <t>Mullet</t>
  </si>
  <si>
    <t>Mukunuwenna (a)</t>
  </si>
  <si>
    <t xml:space="preserve">Bitter gourd </t>
  </si>
  <si>
    <t>Ash Plaintan</t>
  </si>
  <si>
    <t>Up-Country</t>
  </si>
  <si>
    <t>Low Country</t>
  </si>
  <si>
    <t>Vegetable</t>
  </si>
  <si>
    <t>TABLE 19</t>
  </si>
  <si>
    <t>Sources: Ceylon Electricity Board
               National Water Supply and Drainage Board
               National Transport Commission</t>
  </si>
  <si>
    <t>24.03.2026</t>
  </si>
  <si>
    <t xml:space="preserve">Fare Stage </t>
  </si>
  <si>
    <t xml:space="preserve">Bus Fare (Private Sector ) </t>
  </si>
  <si>
    <t>Over 100</t>
  </si>
  <si>
    <t>76-100</t>
  </si>
  <si>
    <t>51-75</t>
  </si>
  <si>
    <t>41-50</t>
  </si>
  <si>
    <t>31-40</t>
  </si>
  <si>
    <t>26-30</t>
  </si>
  <si>
    <t>21-25</t>
  </si>
  <si>
    <t>16-20</t>
  </si>
  <si>
    <t>11-15</t>
  </si>
  <si>
    <t>06-10</t>
  </si>
  <si>
    <t>21.08.2024</t>
  </si>
  <si>
    <t>00-05</t>
  </si>
  <si>
    <t>Service Charges</t>
  </si>
  <si>
    <t xml:space="preserve"> </t>
  </si>
  <si>
    <t xml:space="preserve">Category </t>
  </si>
  <si>
    <t>Water (Domestic)</t>
  </si>
  <si>
    <t>Above 180</t>
  </si>
  <si>
    <t>120-180</t>
  </si>
  <si>
    <t>91-120</t>
  </si>
  <si>
    <t>61-90</t>
  </si>
  <si>
    <t>31-60</t>
  </si>
  <si>
    <t>01.04.2026</t>
  </si>
  <si>
    <t>0-30</t>
  </si>
  <si>
    <t xml:space="preserve">Fixed Charges </t>
  </si>
  <si>
    <t>Over 180</t>
  </si>
  <si>
    <t>121-180</t>
  </si>
  <si>
    <t>0-60</t>
  </si>
  <si>
    <r>
      <rPr>
        <b/>
        <sz val="10"/>
        <rFont val="Times New Roman"/>
        <family val="1"/>
      </rPr>
      <t>Unit Charge</t>
    </r>
    <r>
      <rPr>
        <sz val="10"/>
        <rFont val="Times New Roman"/>
        <family val="1"/>
      </rPr>
      <t xml:space="preserve"> - Usage more than 60 units  </t>
    </r>
  </si>
  <si>
    <r>
      <rPr>
        <b/>
        <sz val="10"/>
        <rFont val="Times New Roman"/>
        <family val="1"/>
      </rPr>
      <t>Unit Charge</t>
    </r>
    <r>
      <rPr>
        <sz val="10"/>
        <rFont val="Times New Roman"/>
        <family val="1"/>
      </rPr>
      <t xml:space="preserve"> - Usage less than 60 units</t>
    </r>
  </si>
  <si>
    <t>12.06.2025</t>
  </si>
  <si>
    <t>18.01.2025</t>
  </si>
  <si>
    <t>Electricity (Domestic)</t>
  </si>
  <si>
    <t>Date of Revision</t>
  </si>
  <si>
    <t>% Change</t>
  </si>
  <si>
    <t>Absolute Change (Rs per unit)</t>
  </si>
  <si>
    <t>Price after Change (Rs per unit)</t>
  </si>
  <si>
    <t>Price before Change (Rs per unit)</t>
  </si>
  <si>
    <t xml:space="preserve">Unit </t>
  </si>
  <si>
    <t>Item</t>
  </si>
  <si>
    <t xml:space="preserve">Utility Prices </t>
  </si>
  <si>
    <t>TABLE 20</t>
  </si>
  <si>
    <t>e)</t>
  </si>
  <si>
    <t>Combined Index for workers in Agriculture, Industry &amp; Commerce and Services.</t>
  </si>
  <si>
    <t>This includes cinema, motor transport and nursing homes trade only.</t>
  </si>
  <si>
    <t xml:space="preserve">Includes baking, brick and tile manufactuirng, coconut manufacturing, printing textile, tyre and tube manufacturing, coir mattresses &amp; bristle fibre export, hosiery manufacturing, engineering, garment manufacturing, match manufacturing, biscuit manufacturing, tea export and rubber export trades only. </t>
  </si>
  <si>
    <t>The Index refers to wage rates of tea growing and manufacturing, rubber growing and manufacturing, coconut, cocoa, cardamoms and pepper growing trades only.</t>
  </si>
  <si>
    <r>
      <rPr>
        <i/>
        <sz val="10"/>
        <rFont val="Times New Roman"/>
        <family val="1"/>
      </rPr>
      <t xml:space="preserve">Sources: </t>
    </r>
    <r>
      <rPr>
        <sz val="10"/>
        <rFont val="Times New Roman"/>
        <family val="1"/>
      </rPr>
      <t>Department of Labour     
               Central Bank of Sri Lanka</t>
    </r>
  </si>
  <si>
    <t xml:space="preserve">The Index numbers are calculated by the Department of Labour on fixed weights based on the numbers employed as at 31 December 1978 The wage rate used in the calculation of Index numbers are minimum wages for different trades fixed by the Wages Boards.   </t>
  </si>
  <si>
    <t>Note:</t>
  </si>
  <si>
    <t xml:space="preserve">2026-Mar (e) </t>
  </si>
  <si>
    <t>Rate Index</t>
  </si>
  <si>
    <t>Wage Rate</t>
  </si>
  <si>
    <t>Real Wage</t>
  </si>
  <si>
    <t>Nominal</t>
  </si>
  <si>
    <t>Real  Wage</t>
  </si>
  <si>
    <t>Workers in Wages Boards (d)</t>
  </si>
  <si>
    <t>Workers in Services (c)</t>
  </si>
  <si>
    <t>Workers in Industry and Commerce (b)</t>
  </si>
  <si>
    <t>Workers in Agriculture (a)</t>
  </si>
  <si>
    <t>Minimum Wage Rate Indices of Workers in Wages Boards Trades (1978 Dec = 100)</t>
  </si>
  <si>
    <t>TABLE 21</t>
  </si>
  <si>
    <t>Based on NCPI (2013 = 100)</t>
  </si>
  <si>
    <t>Public sector wage rate index was rebased to 2016 (from 2012) in order to capture the changes introduced to public sector salary structure by the Public Administration Circular No. 03/2016 issued by the Ministry of Public Administration and Management on 25 February 2016. The data relating to the base period employment structure was obtained from the Census of Public and Semi Government Sector Employment conducted by the Department of Census and Statistics in November 2016.</t>
  </si>
  <si>
    <t xml:space="preserve">RWRI = Real Wage Rate Index </t>
  </si>
  <si>
    <t xml:space="preserve">NWRI = Nominal Wage Rate Index </t>
  </si>
  <si>
    <t>RWRI (b)</t>
  </si>
  <si>
    <t>NWRI</t>
  </si>
  <si>
    <t xml:space="preserve">NWRI </t>
  </si>
  <si>
    <t>All Central Government</t>
  </si>
  <si>
    <t>Primary Level Officers</t>
  </si>
  <si>
    <t>Secondary Level Officers</t>
  </si>
  <si>
    <t>Tertiary Level Officers</t>
  </si>
  <si>
    <t>Senior Level Officers</t>
  </si>
  <si>
    <t>Wage Rate Indices (Public Sector Employees) (2016 = 100) (a)</t>
  </si>
  <si>
    <t>TABLE 22</t>
  </si>
  <si>
    <t>Daily wages up to December 2004 are the average of daily wages for the two activities. From January 2005 onwards, the daily wages cover both activities under a single category following the restructuring of data collection schedules.</t>
  </si>
  <si>
    <t>Wages in the construction sector are paid on both daily payment and contractual basis. The series on contractual basis in previous bulletin publications has been replaced by the series on daily payment basis from the monthly bulletin of December 2005 onwards for comparison with wages in other sectors.</t>
  </si>
  <si>
    <t>Daily wages represent payments in cash where meals are not provided by the employer. Annual and quarterly figures are averages of monthly figures.</t>
  </si>
  <si>
    <t>Female</t>
  </si>
  <si>
    <t>Male</t>
  </si>
  <si>
    <t xml:space="preserve">Unskilled Helper </t>
  </si>
  <si>
    <t xml:space="preserve">Skilled Helper </t>
  </si>
  <si>
    <t xml:space="preserve">Master Mason  </t>
  </si>
  <si>
    <t xml:space="preserve">Master Carpenter </t>
  </si>
  <si>
    <t xml:space="preserve">Transplanting / Harvesting (c) </t>
  </si>
  <si>
    <t xml:space="preserve">Ploughing with memoties </t>
  </si>
  <si>
    <t xml:space="preserve">Plucking with sticks </t>
  </si>
  <si>
    <t xml:space="preserve">Digging Pits </t>
  </si>
  <si>
    <t>Tapping</t>
  </si>
  <si>
    <t>Planting</t>
  </si>
  <si>
    <t>Plucking</t>
  </si>
  <si>
    <t xml:space="preserve">Preparation of Land </t>
  </si>
  <si>
    <t>Masonry</t>
  </si>
  <si>
    <t>Carpentry</t>
  </si>
  <si>
    <t>Paddy</t>
  </si>
  <si>
    <t>Rubber</t>
  </si>
  <si>
    <t>Tea</t>
  </si>
  <si>
    <t>HOUSING CONSTRUCTION (b)</t>
  </si>
  <si>
    <t>AGRICULTURE</t>
  </si>
  <si>
    <t xml:space="preserve">All Island Average Daily Wages in the Informal Sector (a) </t>
  </si>
  <si>
    <t>TABLE 23</t>
  </si>
  <si>
    <t>(d) Revised</t>
  </si>
  <si>
    <t>(b) Based on the latest available GDP estimates</t>
  </si>
  <si>
    <r>
      <rPr>
        <i/>
        <sz val="11"/>
        <color theme="1"/>
        <rFont val="Times New Roman"/>
        <family val="1"/>
      </rPr>
      <t xml:space="preserve">Source: </t>
    </r>
    <r>
      <rPr>
        <sz val="11"/>
        <color theme="1"/>
        <rFont val="Times New Roman"/>
        <family val="1"/>
      </rPr>
      <t>Department of Census and Statistics</t>
    </r>
  </si>
  <si>
    <t>(a) Based on the GDP estimates (Base year 2015)</t>
  </si>
  <si>
    <t>Equals Gross Domestic Product (GDP) at market price</t>
  </si>
  <si>
    <t xml:space="preserve">Taxes less Subsidies on Products </t>
  </si>
  <si>
    <t>Equals Gross Value Added (GVA), at basic price</t>
  </si>
  <si>
    <t>Other personal service activities</t>
  </si>
  <si>
    <t>Human health activities and Residential care activities, social work activities</t>
  </si>
  <si>
    <t>Public administration and defense; compulsory social security</t>
  </si>
  <si>
    <t>Professional services</t>
  </si>
  <si>
    <t>Real estate activities, Including Ownership of dwelling</t>
  </si>
  <si>
    <t>Insurance, reinsurance and pension funding except compulsory social security</t>
  </si>
  <si>
    <t>Financial Service activities, except insurance and pension funding and auxiliary financial services</t>
  </si>
  <si>
    <t>Computer programming consultancy and related activities, Information service activities</t>
  </si>
  <si>
    <t xml:space="preserve">Telecommunication </t>
  </si>
  <si>
    <t xml:space="preserve">Programming and broadcasting activities and audio video productions </t>
  </si>
  <si>
    <t>Accommodation, Food and beverage service activities</t>
  </si>
  <si>
    <t>Postal and courier activities</t>
  </si>
  <si>
    <t>Transportation of goods and passengers (Land, Water and Air) &amp; Warehousing activities</t>
  </si>
  <si>
    <t>Wholesale and retail trade</t>
  </si>
  <si>
    <t>Services</t>
  </si>
  <si>
    <t>Construction</t>
  </si>
  <si>
    <t>Sewerage, Waste collection, treatment and disposal activities; materials recovery</t>
  </si>
  <si>
    <t>Water collection, treatment and supply</t>
  </si>
  <si>
    <t>Electricity, gas, steam and air conditioning supply</t>
  </si>
  <si>
    <t>Other manufacturing and Repair and installation of machinery and equipment</t>
  </si>
  <si>
    <t xml:space="preserve">Manufacture of furniture </t>
  </si>
  <si>
    <t>Manufacture of machinery and equipment n.e.c.</t>
  </si>
  <si>
    <t>Manufacture of basic metals and fabricated metal products (except machinery and equipment)</t>
  </si>
  <si>
    <t xml:space="preserve">Manufacture of other non- metallic mineral products </t>
  </si>
  <si>
    <t>Manufacture of rubber and plastic products</t>
  </si>
  <si>
    <t>Manufacture of chemicals and chemical  products, basic pharmaceutical  products and pharmaceutical preparations</t>
  </si>
  <si>
    <t>Manufacture of coke and refined petroleum products</t>
  </si>
  <si>
    <t>Manufacture of paper &amp; paper products, printing and reproduction of media products</t>
  </si>
  <si>
    <t>Manufacture of wood and of products of wood and cork, except furniture; manufacture of articles of straw and plaiting material</t>
  </si>
  <si>
    <t>Manufacture of textiles, wearing apparel, leather and other related products</t>
  </si>
  <si>
    <t>Manufacture of food, beverages &amp; Tobacco products</t>
  </si>
  <si>
    <t>Mining and quarrying</t>
  </si>
  <si>
    <t>Industries</t>
  </si>
  <si>
    <t>Fresh water fishing and Fresh water Aquaculture</t>
  </si>
  <si>
    <t>Marine fishing and Marine Aquaculture</t>
  </si>
  <si>
    <t>Forestry and Logging</t>
  </si>
  <si>
    <t>Agricultural supporting activities</t>
  </si>
  <si>
    <t xml:space="preserve">Plant propagation </t>
  </si>
  <si>
    <t>Animal Production</t>
  </si>
  <si>
    <t>Growing of other perennial crops (except rubber)</t>
  </si>
  <si>
    <t>Growing of rubber</t>
  </si>
  <si>
    <t>Growing of spices, aromatic, drug and pharmaceutical crops</t>
  </si>
  <si>
    <t>Growing of Coffee, cocoa &amp; Other beverage crops</t>
  </si>
  <si>
    <t>Growing of Tea (Green leaves)</t>
  </si>
  <si>
    <t>Growing of Oleaginous Fruits (Coconut, king coconut, Oil palm)</t>
  </si>
  <si>
    <t>Growing of fruits</t>
  </si>
  <si>
    <t xml:space="preserve">Growing of Suger cane, tobacco and other non-perennial crops </t>
  </si>
  <si>
    <t>Growing of Vegetables</t>
  </si>
  <si>
    <t xml:space="preserve">Growing of Rice </t>
  </si>
  <si>
    <t>Growing of Cereals (except rice)</t>
  </si>
  <si>
    <t>Agriculture, Forestry and Fishing</t>
  </si>
  <si>
    <t>Q4</t>
  </si>
  <si>
    <t>Q3</t>
  </si>
  <si>
    <t>Q2</t>
  </si>
  <si>
    <t>Q1</t>
  </si>
  <si>
    <t xml:space="preserve">Q3 </t>
  </si>
  <si>
    <t>2025(c)</t>
  </si>
  <si>
    <t>2024(c)(d)</t>
  </si>
  <si>
    <t>2023(c)(d)</t>
  </si>
  <si>
    <t>2022 (d)</t>
  </si>
  <si>
    <t xml:space="preserve">2025(c) </t>
  </si>
  <si>
    <t>Constant (2015) Prices</t>
  </si>
  <si>
    <t>Current Market Prices</t>
  </si>
  <si>
    <t>Economic Activity</t>
  </si>
  <si>
    <t>Rs. Million</t>
  </si>
  <si>
    <t>Gross Value Added and Gross Domestic Product by Economic Activity (a) (b)</t>
  </si>
  <si>
    <t>TABLE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</si>
</sst>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3" formatCode="_(* #,##0.00_);_(* \(#,##0.00\);_(* &quot;-&quot;??_);_(@_)"/>
    <numFmt numFmtId="164" formatCode="_-* #,##0.00_-;\-* #,##0.00_-;_-* &quot;-&quot;??_-;_-@_-"/>
    <numFmt numFmtId="165" formatCode="_(* #,##0.00_);_(* \(#,##0.00\);_(* \-??_);_(@_)"/>
    <numFmt numFmtId="166" formatCode="_(* #,##0_);_(* \(#,##0\);_(* \-??_);_(@_)"/>
    <numFmt numFmtId="167" formatCode="_(* #,##0_);_(* \(#,##0\);_(* &quot;-&quot;??_);_(@_)"/>
    <numFmt numFmtId="168" formatCode="#,##0.0"/>
    <numFmt numFmtId="169" formatCode="_-* #,##0_-;\-* #,##0_-;_-* &quot;-&quot;??_-;_-@_-"/>
    <numFmt numFmtId="170" formatCode="0.0"/>
    <numFmt numFmtId="171" formatCode="#,##0.00\ ;\-#,##0.00\ ;&quot; -&quot;#\ ;@\ "/>
    <numFmt numFmtId="172" formatCode="_-* #,##0.00_-;\-* #,##0.00_-;_-* \-??_-;_-@_-"/>
    <numFmt numFmtId="173" formatCode="mmm\ dd"/>
    <numFmt numFmtId="174" formatCode="_-* #,##0.000_-;\-* #,##0.000_-;_-* &quot;-&quot;??_-;_-@_-"/>
    <numFmt numFmtId="175" formatCode="_(* #,##0.000_);_(* \(#,##0.000\);_(* &quot;-&quot;??_);_(@_)"/>
    <numFmt numFmtId="176" formatCode="General_)"/>
    <numFmt numFmtId="177" formatCode="yyyy\-mmm"/>
    <numFmt numFmtId="178" formatCode="_(* #,##0.0_);_(* \(#,##0.0\);_(* &quot;-&quot;??_);_(@_)"/>
    <numFmt numFmtId="179" formatCode="#,##0.00000000"/>
    <numFmt numFmtId="180" formatCode="#,##0.0000"/>
    <numFmt numFmtId="181" formatCode="_-* #,##0.0_-;\-* #,##0.0_-;_-* &quot;-&quot;??_-;_-@_-"/>
    <numFmt numFmtId="182" formatCode="0.000"/>
    <numFmt numFmtId="183" formatCode="0.0%"/>
    <numFmt numFmtId="184" formatCode="mm/dd/yy"/>
  </numFmts>
  <fonts count="50" x14ac:knownFonts="1">
    <font>
      <sz val="11"/>
      <color theme="1"/>
      <name val="Aptos Narrow"/>
      <family val="2"/>
      <scheme val="minor"/>
    </font>
    <font>
      <sz val="11"/>
      <color theme="1"/>
      <name val="Aptos Narrow"/>
      <family val="2"/>
      <scheme val="minor"/>
    </font>
    <font>
      <sz val="10"/>
      <color rgb="FF000000"/>
      <name val="Times New Roman"/>
      <family val="1"/>
    </font>
    <font>
      <b/>
      <sz val="12"/>
      <color theme="1"/>
      <name val="Times New Roman"/>
      <family val="1"/>
    </font>
    <font>
      <sz val="10"/>
      <name val="Arial"/>
      <family val="2"/>
    </font>
    <font>
      <b/>
      <sz val="12"/>
      <name val="Times New Roman"/>
      <family val="1"/>
    </font>
    <font>
      <sz val="12"/>
      <name val="Times New Roman"/>
      <family val="1"/>
    </font>
    <font>
      <sz val="10"/>
      <name val="Times New Roman"/>
      <family val="1"/>
    </font>
    <font>
      <b/>
      <sz val="10"/>
      <name val="Times New Roman"/>
      <family val="1"/>
    </font>
    <font>
      <sz val="10"/>
      <color rgb="FFFF0000"/>
      <name val="Times New Roman"/>
      <family val="1"/>
    </font>
    <font>
      <i/>
      <sz val="10"/>
      <name val="Times New Roman"/>
      <family val="1"/>
    </font>
    <font>
      <sz val="11"/>
      <color indexed="8"/>
      <name val="Calibri"/>
      <family val="2"/>
    </font>
    <font>
      <sz val="12"/>
      <name val="Arial"/>
      <family val="2"/>
    </font>
    <font>
      <sz val="10"/>
      <color theme="1"/>
      <name val="Times New Roman"/>
      <family val="1"/>
    </font>
    <font>
      <sz val="12"/>
      <color theme="1"/>
      <name val="Times New Roman"/>
      <family val="1"/>
    </font>
    <font>
      <i/>
      <sz val="10"/>
      <color theme="1"/>
      <name val="Times New Roman"/>
      <family val="1"/>
    </font>
    <font>
      <sz val="10"/>
      <color theme="1"/>
      <name val="Arial"/>
      <family val="2"/>
    </font>
    <font>
      <sz val="11"/>
      <color theme="1"/>
      <name val="Times New Roman"/>
      <family val="1"/>
    </font>
    <font>
      <vertAlign val="superscript"/>
      <sz val="10"/>
      <name val="Times New Roman"/>
      <family val="1"/>
    </font>
    <font>
      <b/>
      <sz val="11"/>
      <name val="Times New Roman"/>
      <family val="1"/>
    </font>
    <font>
      <sz val="8"/>
      <name val="Times New Roman"/>
      <family val="1"/>
    </font>
    <font>
      <u/>
      <sz val="11"/>
      <color theme="10"/>
      <name val="Aptos Narrow"/>
      <family val="2"/>
      <scheme val="minor"/>
    </font>
    <font>
      <b/>
      <sz val="16"/>
      <name val="Times New Roman"/>
      <family val="1"/>
    </font>
    <font>
      <b/>
      <sz val="14"/>
      <name val="Times New Roman"/>
      <family val="1"/>
    </font>
    <font>
      <b/>
      <u/>
      <sz val="12"/>
      <color rgb="FFFF0000"/>
      <name val="Times New Roman"/>
      <family val="1"/>
    </font>
    <font>
      <sz val="8"/>
      <name val="Aptos Narrow"/>
      <family val="2"/>
      <scheme val="minor"/>
    </font>
    <font>
      <b/>
      <sz val="11"/>
      <color rgb="FF231F20"/>
      <name val="Times New Roman"/>
      <family val="1"/>
    </font>
    <font>
      <sz val="12"/>
      <color rgb="FF231F20"/>
      <name val="Times New Roman"/>
      <family val="1"/>
    </font>
    <font>
      <sz val="8"/>
      <color theme="1"/>
      <name val="Times New Roman"/>
      <family val="1"/>
    </font>
    <font>
      <strike/>
      <sz val="10"/>
      <name val="Times New Roman"/>
      <family val="1"/>
    </font>
    <font>
      <sz val="10"/>
      <color rgb="FF7030A0"/>
      <name val="Times New Roman"/>
      <family val="1"/>
    </font>
    <font>
      <b/>
      <sz val="10"/>
      <color rgb="FFFF0000"/>
      <name val="Times New Roman"/>
      <family val="1"/>
    </font>
    <font>
      <b/>
      <vertAlign val="superscript"/>
      <sz val="11"/>
      <name val="Times New Roman"/>
      <family val="1"/>
    </font>
    <font>
      <sz val="9"/>
      <name val="Times New Roman"/>
      <family val="1"/>
    </font>
    <font>
      <i/>
      <sz val="9"/>
      <name val="Times New Roman"/>
      <family val="1"/>
    </font>
    <font>
      <sz val="9"/>
      <color rgb="FFFF0000"/>
      <name val="Times New Roman"/>
      <family val="1"/>
    </font>
    <font>
      <b/>
      <vertAlign val="superscript"/>
      <sz val="12"/>
      <name val="Times New Roman"/>
      <family val="1"/>
    </font>
    <font>
      <b/>
      <sz val="11"/>
      <color theme="1"/>
      <name val="Times New Roman"/>
      <family val="1"/>
    </font>
    <font>
      <sz val="7"/>
      <name val="Times New Roman"/>
      <family val="1"/>
    </font>
    <font>
      <b/>
      <sz val="10"/>
      <color theme="1"/>
      <name val="Times New Roman"/>
      <family val="1"/>
    </font>
    <font>
      <b/>
      <u/>
      <sz val="10"/>
      <name val="Times New Roman"/>
      <family val="1"/>
    </font>
    <font>
      <u/>
      <sz val="10"/>
      <name val="Times New Roman"/>
      <family val="1"/>
    </font>
    <font>
      <sz val="11"/>
      <name val="Times New Roman"/>
      <family val="1"/>
    </font>
    <font>
      <b/>
      <sz val="12"/>
      <color indexed="8"/>
      <name val="Times New Roman"/>
      <family val="1"/>
    </font>
    <font>
      <sz val="11"/>
      <name val="Arial"/>
      <family val="2"/>
    </font>
    <font>
      <sz val="9"/>
      <name val="Arial"/>
      <family val="2"/>
    </font>
    <font>
      <sz val="9"/>
      <color theme="1"/>
      <name val="Times New Roman"/>
      <family val="1"/>
    </font>
    <font>
      <sz val="8"/>
      <name val="Arial"/>
      <family val="2"/>
    </font>
    <font>
      <i/>
      <sz val="11"/>
      <color theme="1"/>
      <name val="Times New Roman"/>
      <family val="1"/>
    </font>
    <font>
      <sz val="11"/>
      <color rgb="FF000000"/>
      <name val="Times New Roman"/>
      <family val="1"/>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64"/>
      </patternFill>
    </fill>
  </fills>
  <borders count="36">
    <border>
      <left/>
      <right/>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style="thin">
        <color indexed="8"/>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top style="thin">
        <color indexed="8"/>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8"/>
      </top>
      <bottom/>
      <diagonal/>
    </border>
    <border>
      <left style="thin">
        <color indexed="64"/>
      </left>
      <right/>
      <top style="thin">
        <color theme="1"/>
      </top>
      <bottom style="thin">
        <color indexed="8"/>
      </bottom>
      <diagonal/>
    </border>
    <border>
      <left style="thin">
        <color indexed="64"/>
      </left>
      <right style="thin">
        <color indexed="64"/>
      </right>
      <top style="thin">
        <color theme="1"/>
      </top>
      <bottom style="thin">
        <color indexed="8"/>
      </bottom>
      <diagonal/>
    </border>
    <border>
      <left/>
      <right style="thin">
        <color indexed="64"/>
      </right>
      <top style="thin">
        <color theme="1"/>
      </top>
      <bottom style="thin">
        <color indexed="8"/>
      </bottom>
      <diagonal/>
    </border>
    <border>
      <left/>
      <right/>
      <top style="thin">
        <color theme="1"/>
      </top>
      <bottom/>
      <diagonal/>
    </border>
    <border>
      <left/>
      <right/>
      <top/>
      <bottom style="thin">
        <color theme="1"/>
      </bottom>
      <diagonal/>
    </border>
    <border>
      <left/>
      <right/>
      <top style="thin">
        <color indexed="64"/>
      </top>
      <bottom style="thick">
        <color theme="0"/>
      </bottom>
      <diagonal/>
    </border>
    <border>
      <left/>
      <right/>
      <top/>
      <bottom style="thick">
        <color theme="0"/>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ck">
        <color theme="0"/>
      </left>
      <right/>
      <top style="thin">
        <color indexed="8"/>
      </top>
      <bottom style="thin">
        <color indexed="64"/>
      </bottom>
      <diagonal/>
    </border>
    <border>
      <left/>
      <right/>
      <top style="thin">
        <color indexed="8"/>
      </top>
      <bottom style="thin">
        <color indexed="8"/>
      </bottom>
      <diagonal/>
    </border>
    <border>
      <left style="thick">
        <color theme="0"/>
      </left>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64"/>
      </top>
      <bottom style="thin">
        <color indexed="8"/>
      </bottom>
      <diagonal/>
    </border>
    <border>
      <left style="thin">
        <color indexed="8"/>
      </left>
      <right/>
      <top style="thin">
        <color indexed="64"/>
      </top>
      <bottom style="thin">
        <color indexed="8"/>
      </bottom>
      <diagonal/>
    </border>
  </borders>
  <cellStyleXfs count="36">
    <xf numFmtId="0" fontId="0" fillId="0" borderId="0"/>
    <xf numFmtId="0" fontId="2" fillId="0" borderId="0"/>
    <xf numFmtId="0" fontId="4" fillId="0" borderId="0"/>
    <xf numFmtId="165" fontId="4" fillId="0" borderId="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43" fontId="11" fillId="0" borderId="0" applyFont="0" applyFill="0" applyBorder="0" applyAlignment="0" applyProtection="0"/>
    <xf numFmtId="0" fontId="12" fillId="0" borderId="0"/>
    <xf numFmtId="43" fontId="4" fillId="0" borderId="0" applyFill="0" applyBorder="0" applyAlignment="0" applyProtection="0"/>
    <xf numFmtId="43" fontId="1" fillId="0" borderId="0" applyFont="0" applyFill="0" applyBorder="0" applyAlignment="0" applyProtection="0"/>
    <xf numFmtId="0" fontId="11" fillId="0" borderId="0"/>
    <xf numFmtId="165" fontId="4" fillId="0" borderId="0" applyFill="0" applyBorder="0" applyAlignment="0" applyProtection="0"/>
    <xf numFmtId="9" fontId="4" fillId="0" borderId="0" applyFill="0" applyBorder="0" applyAlignment="0" applyProtection="0"/>
    <xf numFmtId="0" fontId="4" fillId="0" borderId="0"/>
    <xf numFmtId="0" fontId="4" fillId="0" borderId="0"/>
    <xf numFmtId="0" fontId="1" fillId="0" borderId="0"/>
    <xf numFmtId="171" fontId="4" fillId="0" borderId="0" applyFill="0" applyBorder="0" applyAlignment="0" applyProtection="0"/>
    <xf numFmtId="43" fontId="1" fillId="0" borderId="0" applyFont="0" applyFill="0" applyBorder="0" applyAlignment="0" applyProtection="0"/>
    <xf numFmtId="0" fontId="1" fillId="0" borderId="0"/>
    <xf numFmtId="0" fontId="4" fillId="0" borderId="0"/>
    <xf numFmtId="172" fontId="4" fillId="0" borderId="0" applyFill="0" applyBorder="0" applyAlignment="0" applyProtection="0"/>
    <xf numFmtId="164" fontId="4" fillId="0" borderId="0" applyFont="0" applyFill="0" applyBorder="0" applyAlignment="0" applyProtection="0"/>
    <xf numFmtId="0" fontId="4" fillId="0" borderId="0"/>
    <xf numFmtId="173" fontId="4" fillId="0" borderId="0" applyFill="0" applyBorder="0" applyAlignment="0" applyProtection="0"/>
    <xf numFmtId="0" fontId="21" fillId="0" borderId="0" applyNumberForma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xf numFmtId="0" fontId="12" fillId="0" borderId="0"/>
    <xf numFmtId="0" fontId="4" fillId="0" borderId="0"/>
    <xf numFmtId="164" fontId="11" fillId="0" borderId="0" applyFont="0" applyFill="0" applyBorder="0" applyAlignment="0" applyProtection="0"/>
    <xf numFmtId="0" fontId="1" fillId="0" borderId="0"/>
    <xf numFmtId="164" fontId="1" fillId="0" borderId="0" applyFont="0" applyFill="0" applyBorder="0" applyAlignment="0" applyProtection="0"/>
  </cellStyleXfs>
  <cellXfs count="554">
    <xf numFmtId="0" fontId="0" fillId="0" borderId="0" xfId="0"/>
    <xf numFmtId="0" fontId="3" fillId="0" borderId="0" xfId="9" applyFont="1"/>
    <xf numFmtId="0" fontId="3" fillId="0" borderId="0" xfId="9" applyFont="1" applyAlignment="1">
      <alignment horizontal="right"/>
    </xf>
    <xf numFmtId="0" fontId="6" fillId="0" borderId="0" xfId="16" applyFont="1"/>
    <xf numFmtId="0" fontId="7" fillId="0" borderId="0" xfId="16" applyFont="1" applyAlignment="1">
      <alignment vertical="center"/>
    </xf>
    <xf numFmtId="0" fontId="7" fillId="0" borderId="0" xfId="16" applyFont="1"/>
    <xf numFmtId="1" fontId="13" fillId="0" borderId="0" xfId="16" applyNumberFormat="1" applyFont="1"/>
    <xf numFmtId="0" fontId="5" fillId="0" borderId="0" xfId="16" applyFont="1"/>
    <xf numFmtId="3" fontId="7" fillId="0" borderId="0" xfId="16" applyNumberFormat="1" applyFont="1"/>
    <xf numFmtId="0" fontId="13" fillId="0" borderId="0" xfId="16" applyFont="1"/>
    <xf numFmtId="3" fontId="13" fillId="0" borderId="0" xfId="16" applyNumberFormat="1" applyFont="1"/>
    <xf numFmtId="0" fontId="16" fillId="0" borderId="0" xfId="16" applyFont="1"/>
    <xf numFmtId="0" fontId="13" fillId="0" borderId="0" xfId="16" applyFont="1" applyAlignment="1">
      <alignment horizontal="left"/>
    </xf>
    <xf numFmtId="0" fontId="7" fillId="0" borderId="0" xfId="16" applyFont="1" applyAlignment="1">
      <alignment horizontal="center"/>
    </xf>
    <xf numFmtId="0" fontId="7" fillId="0" borderId="0" xfId="16" applyFont="1" applyAlignment="1">
      <alignment horizontal="left"/>
    </xf>
    <xf numFmtId="168" fontId="7" fillId="0" borderId="0" xfId="16" applyNumberFormat="1" applyFont="1" applyAlignment="1">
      <alignment horizontal="right"/>
    </xf>
    <xf numFmtId="0" fontId="7" fillId="0" borderId="0" xfId="16" applyFont="1" applyAlignment="1">
      <alignment horizontal="right"/>
    </xf>
    <xf numFmtId="0" fontId="13" fillId="0" borderId="0" xfId="16" applyFont="1" applyAlignment="1">
      <alignment horizontal="right"/>
    </xf>
    <xf numFmtId="0" fontId="5" fillId="0" borderId="0" xfId="0" applyFont="1" applyAlignment="1">
      <alignment horizontal="center"/>
    </xf>
    <xf numFmtId="0" fontId="6" fillId="0" borderId="0" xfId="0" applyFont="1"/>
    <xf numFmtId="0" fontId="5" fillId="0" borderId="0" xfId="0" applyFont="1" applyAlignment="1">
      <alignment horizontal="center" wrapText="1"/>
    </xf>
    <xf numFmtId="0" fontId="6" fillId="4" borderId="0" xfId="0" applyFont="1" applyFill="1" applyAlignment="1">
      <alignment horizontal="center"/>
    </xf>
    <xf numFmtId="0" fontId="5" fillId="0" borderId="0" xfId="0" applyFont="1" applyAlignment="1">
      <alignment horizontal="left" wrapText="1"/>
    </xf>
    <xf numFmtId="0" fontId="4" fillId="0" borderId="0" xfId="16"/>
    <xf numFmtId="0" fontId="24" fillId="2" borderId="0" xfId="26" applyFont="1" applyFill="1" applyAlignment="1">
      <alignment horizontal="right" vertical="center"/>
    </xf>
    <xf numFmtId="170" fontId="7" fillId="0" borderId="0" xfId="16" applyNumberFormat="1" applyFont="1"/>
    <xf numFmtId="0" fontId="5" fillId="3" borderId="0" xfId="0" applyFont="1" applyFill="1" applyAlignment="1">
      <alignment horizontal="center" wrapText="1"/>
    </xf>
    <xf numFmtId="0" fontId="7" fillId="0" borderId="3" xfId="16" applyFont="1" applyBorder="1" applyAlignment="1">
      <alignment horizontal="center" vertical="center" wrapText="1"/>
    </xf>
    <xf numFmtId="0" fontId="27" fillId="0" borderId="0" xfId="0" applyFont="1" applyAlignment="1">
      <alignment vertical="center" wrapText="1"/>
    </xf>
    <xf numFmtId="0" fontId="6" fillId="0" borderId="0" xfId="0" applyFont="1" applyAlignment="1">
      <alignment horizontal="center"/>
    </xf>
    <xf numFmtId="0" fontId="26" fillId="3" borderId="0" xfId="0" applyFont="1" applyFill="1" applyAlignment="1">
      <alignment vertical="center" wrapText="1"/>
    </xf>
    <xf numFmtId="0" fontId="6" fillId="3" borderId="0" xfId="0" applyFont="1" applyFill="1" applyAlignment="1">
      <alignment horizontal="center"/>
    </xf>
    <xf numFmtId="0" fontId="19" fillId="0" borderId="0" xfId="16" applyFont="1" applyAlignment="1">
      <alignment horizontal="right"/>
    </xf>
    <xf numFmtId="0" fontId="7" fillId="0" borderId="3" xfId="16" applyFont="1" applyBorder="1" applyAlignment="1">
      <alignment horizontal="center" vertical="center"/>
    </xf>
    <xf numFmtId="167" fontId="7" fillId="0" borderId="0" xfId="16" applyNumberFormat="1" applyFont="1"/>
    <xf numFmtId="43" fontId="7" fillId="0" borderId="0" xfId="16" applyNumberFormat="1" applyFont="1"/>
    <xf numFmtId="167" fontId="7" fillId="0" borderId="0" xfId="16" applyNumberFormat="1" applyFont="1" applyAlignment="1">
      <alignment horizontal="right"/>
    </xf>
    <xf numFmtId="43" fontId="7" fillId="0" borderId="0" xfId="16" quotePrefix="1" applyNumberFormat="1" applyFont="1" applyAlignment="1">
      <alignment horizontal="right"/>
    </xf>
    <xf numFmtId="43" fontId="7" fillId="0" borderId="0" xfId="4" applyFont="1" applyFill="1"/>
    <xf numFmtId="167" fontId="7" fillId="0" borderId="0" xfId="4" applyNumberFormat="1" applyFont="1" applyFill="1" applyBorder="1" applyAlignment="1">
      <alignment horizontal="right"/>
    </xf>
    <xf numFmtId="167" fontId="7" fillId="0" borderId="0" xfId="4" applyNumberFormat="1" applyFont="1" applyFill="1" applyBorder="1" applyAlignment="1">
      <alignment horizontal="center"/>
    </xf>
    <xf numFmtId="167" fontId="7" fillId="0" borderId="0" xfId="4" applyNumberFormat="1" applyFont="1" applyFill="1"/>
    <xf numFmtId="0" fontId="13" fillId="0" borderId="0" xfId="16" applyFont="1" applyAlignment="1">
      <alignment vertical="center"/>
    </xf>
    <xf numFmtId="0" fontId="13" fillId="0" borderId="4" xfId="16" applyFont="1" applyBorder="1" applyAlignment="1">
      <alignment horizontal="center" vertical="center"/>
    </xf>
    <xf numFmtId="169" fontId="13" fillId="0" borderId="0" xfId="4" applyNumberFormat="1" applyFont="1" applyFill="1" applyBorder="1" applyAlignment="1">
      <alignment horizontal="right"/>
    </xf>
    <xf numFmtId="167" fontId="13" fillId="0" borderId="0" xfId="4" applyNumberFormat="1" applyFont="1" applyFill="1" applyBorder="1"/>
    <xf numFmtId="169" fontId="13" fillId="0" borderId="0" xfId="4" quotePrefix="1" applyNumberFormat="1" applyFont="1" applyFill="1" applyBorder="1" applyAlignment="1">
      <alignment horizontal="right"/>
    </xf>
    <xf numFmtId="167" fontId="13" fillId="0" borderId="0" xfId="4" applyNumberFormat="1" applyFont="1" applyFill="1" applyBorder="1" applyAlignment="1">
      <alignment horizontal="right"/>
    </xf>
    <xf numFmtId="167" fontId="13" fillId="0" borderId="0" xfId="4" quotePrefix="1" applyNumberFormat="1" applyFont="1" applyFill="1" applyBorder="1" applyAlignment="1">
      <alignment horizontal="right"/>
    </xf>
    <xf numFmtId="167" fontId="13" fillId="0" borderId="0" xfId="16" applyNumberFormat="1" applyFont="1"/>
    <xf numFmtId="167" fontId="13" fillId="0" borderId="0" xfId="4" applyNumberFormat="1" applyFont="1" applyFill="1"/>
    <xf numFmtId="1" fontId="16" fillId="0" borderId="0" xfId="16" applyNumberFormat="1" applyFont="1"/>
    <xf numFmtId="167" fontId="16" fillId="0" borderId="0" xfId="16" applyNumberFormat="1" applyFont="1"/>
    <xf numFmtId="164" fontId="16" fillId="0" borderId="0" xfId="16" applyNumberFormat="1" applyFont="1"/>
    <xf numFmtId="167" fontId="16" fillId="0" borderId="0" xfId="4" applyNumberFormat="1" applyFont="1" applyFill="1"/>
    <xf numFmtId="175" fontId="13" fillId="0" borderId="0" xfId="16" applyNumberFormat="1" applyFont="1"/>
    <xf numFmtId="167" fontId="15" fillId="0" borderId="0" xfId="4" applyNumberFormat="1" applyFont="1" applyFill="1" applyBorder="1" applyAlignment="1">
      <alignment horizontal="right"/>
    </xf>
    <xf numFmtId="174" fontId="13" fillId="0" borderId="0" xfId="4" applyNumberFormat="1" applyFont="1" applyFill="1" applyBorder="1" applyAlignment="1">
      <alignment horizontal="right"/>
    </xf>
    <xf numFmtId="169" fontId="13" fillId="0" borderId="0" xfId="16" applyNumberFormat="1" applyFont="1"/>
    <xf numFmtId="176" fontId="7" fillId="0" borderId="0" xfId="16" quotePrefix="1" applyNumberFormat="1" applyFont="1" applyAlignment="1">
      <alignment horizontal="center" vertical="center"/>
    </xf>
    <xf numFmtId="176" fontId="7" fillId="0" borderId="0" xfId="16" applyNumberFormat="1" applyFont="1" applyAlignment="1">
      <alignment horizontal="center" vertical="center"/>
    </xf>
    <xf numFmtId="176" fontId="7" fillId="0" borderId="0" xfId="16" applyNumberFormat="1" applyFont="1" applyAlignment="1">
      <alignment horizontal="center"/>
    </xf>
    <xf numFmtId="167" fontId="7" fillId="0" borderId="0" xfId="4" applyNumberFormat="1" applyFont="1" applyFill="1" applyBorder="1"/>
    <xf numFmtId="3" fontId="20" fillId="0" borderId="0" xfId="16" applyNumberFormat="1" applyFont="1"/>
    <xf numFmtId="166" fontId="7" fillId="0" borderId="0" xfId="4" applyNumberFormat="1" applyFont="1" applyFill="1" applyBorder="1" applyAlignment="1" applyProtection="1">
      <alignment horizontal="right"/>
    </xf>
    <xf numFmtId="164" fontId="7" fillId="0" borderId="0" xfId="4" applyNumberFormat="1" applyFont="1" applyFill="1" applyBorder="1" applyAlignment="1">
      <alignment horizontal="center"/>
    </xf>
    <xf numFmtId="167" fontId="4" fillId="0" borderId="0" xfId="16" applyNumberFormat="1"/>
    <xf numFmtId="167" fontId="0" fillId="0" borderId="0" xfId="4" applyNumberFormat="1" applyFont="1" applyFill="1"/>
    <xf numFmtId="176" fontId="7" fillId="0" borderId="0" xfId="16" quotePrefix="1" applyNumberFormat="1" applyFont="1" applyAlignment="1">
      <alignment horizontal="left"/>
    </xf>
    <xf numFmtId="176" fontId="7" fillId="0" borderId="0" xfId="16" applyNumberFormat="1" applyFont="1" applyAlignment="1">
      <alignment horizontal="left"/>
    </xf>
    <xf numFmtId="176" fontId="6" fillId="0" borderId="0" xfId="16" applyNumberFormat="1" applyFont="1"/>
    <xf numFmtId="176" fontId="10" fillId="0" borderId="0" xfId="16" applyNumberFormat="1" applyFont="1" applyAlignment="1">
      <alignment horizontal="right"/>
    </xf>
    <xf numFmtId="176" fontId="7" fillId="0" borderId="0" xfId="16" applyNumberFormat="1" applyFont="1"/>
    <xf numFmtId="167" fontId="7" fillId="0" borderId="0" xfId="4" applyNumberFormat="1" applyFont="1" applyFill="1" applyBorder="1" applyProtection="1"/>
    <xf numFmtId="164" fontId="7" fillId="0" borderId="0" xfId="4" applyNumberFormat="1" applyFont="1" applyFill="1" applyBorder="1" applyProtection="1"/>
    <xf numFmtId="0" fontId="7" fillId="0" borderId="0" xfId="16" quotePrefix="1" applyFont="1" applyAlignment="1">
      <alignment horizontal="left"/>
    </xf>
    <xf numFmtId="0" fontId="29" fillId="0" borderId="0" xfId="16" applyFont="1" applyAlignment="1">
      <alignment horizontal="left"/>
    </xf>
    <xf numFmtId="164" fontId="7" fillId="0" borderId="0" xfId="16" applyNumberFormat="1" applyFont="1"/>
    <xf numFmtId="169" fontId="7" fillId="0" borderId="0" xfId="16" applyNumberFormat="1" applyFont="1"/>
    <xf numFmtId="3" fontId="7" fillId="0" borderId="0" xfId="4" applyNumberFormat="1" applyFont="1" applyFill="1" applyBorder="1"/>
    <xf numFmtId="3" fontId="7" fillId="0" borderId="0" xfId="16" applyNumberFormat="1" applyFont="1" applyAlignment="1">
      <alignment horizontal="right"/>
    </xf>
    <xf numFmtId="0" fontId="4" fillId="0" borderId="0" xfId="16" applyAlignment="1">
      <alignment horizontal="left"/>
    </xf>
    <xf numFmtId="3" fontId="7" fillId="0" borderId="0" xfId="4" applyNumberFormat="1" applyFont="1" applyFill="1" applyBorder="1" applyAlignment="1">
      <alignment horizontal="right"/>
    </xf>
    <xf numFmtId="3" fontId="4" fillId="0" borderId="0" xfId="16" applyNumberFormat="1"/>
    <xf numFmtId="3" fontId="9" fillId="0" borderId="0" xfId="4" applyNumberFormat="1" applyFont="1" applyFill="1" applyBorder="1"/>
    <xf numFmtId="3" fontId="30" fillId="0" borderId="0" xfId="4" applyNumberFormat="1" applyFont="1" applyFill="1" applyBorder="1"/>
    <xf numFmtId="3" fontId="30" fillId="0" borderId="0" xfId="16" applyNumberFormat="1" applyFont="1"/>
    <xf numFmtId="3" fontId="8" fillId="0" borderId="0" xfId="4" applyNumberFormat="1" applyFont="1" applyFill="1" applyBorder="1"/>
    <xf numFmtId="3" fontId="31" fillId="0" borderId="0" xfId="4" applyNumberFormat="1" applyFont="1" applyFill="1" applyBorder="1"/>
    <xf numFmtId="0" fontId="8" fillId="0" borderId="0" xfId="16" applyFont="1"/>
    <xf numFmtId="0" fontId="7" fillId="0" borderId="0" xfId="16" applyFont="1" applyAlignment="1">
      <alignment vertical="center" wrapText="1"/>
    </xf>
    <xf numFmtId="168" fontId="7" fillId="0" borderId="0" xfId="16" applyNumberFormat="1" applyFont="1"/>
    <xf numFmtId="1" fontId="8" fillId="0" borderId="0" xfId="16" applyNumberFormat="1" applyFont="1"/>
    <xf numFmtId="170" fontId="8" fillId="0" borderId="0" xfId="16" applyNumberFormat="1" applyFont="1"/>
    <xf numFmtId="0" fontId="7" fillId="0" borderId="0" xfId="16" quotePrefix="1" applyFont="1"/>
    <xf numFmtId="167" fontId="13" fillId="0" borderId="4" xfId="4" applyNumberFormat="1" applyFont="1" applyFill="1" applyBorder="1"/>
    <xf numFmtId="167" fontId="13" fillId="0" borderId="4" xfId="4" quotePrefix="1" applyNumberFormat="1" applyFont="1" applyFill="1" applyBorder="1" applyAlignment="1">
      <alignment horizontal="right"/>
    </xf>
    <xf numFmtId="170" fontId="7" fillId="0" borderId="7" xfId="15" applyNumberFormat="1" applyFont="1" applyBorder="1" applyAlignment="1">
      <alignment horizontal="left"/>
    </xf>
    <xf numFmtId="177" fontId="7" fillId="0" borderId="7" xfId="15" applyNumberFormat="1" applyFont="1" applyBorder="1" applyAlignment="1">
      <alignment horizontal="left"/>
    </xf>
    <xf numFmtId="170" fontId="7" fillId="4" borderId="7" xfId="15" applyNumberFormat="1" applyFont="1" applyFill="1" applyBorder="1" applyAlignment="1">
      <alignment horizontal="left"/>
    </xf>
    <xf numFmtId="177" fontId="7" fillId="4" borderId="7" xfId="15" applyNumberFormat="1" applyFont="1" applyFill="1" applyBorder="1" applyAlignment="1">
      <alignment horizontal="left"/>
    </xf>
    <xf numFmtId="167" fontId="7" fillId="0" borderId="4" xfId="4" applyNumberFormat="1" applyFont="1" applyFill="1" applyBorder="1" applyAlignment="1">
      <alignment horizontal="right"/>
    </xf>
    <xf numFmtId="167" fontId="7" fillId="0" borderId="4" xfId="4" applyNumberFormat="1" applyFont="1" applyFill="1" applyBorder="1" applyAlignment="1">
      <alignment horizontal="center"/>
    </xf>
    <xf numFmtId="0" fontId="28" fillId="0" borderId="0" xfId="16" applyFont="1"/>
    <xf numFmtId="0" fontId="24" fillId="0" borderId="0" xfId="26" applyFont="1" applyFill="1" applyAlignment="1">
      <alignment horizontal="right" vertical="center"/>
    </xf>
    <xf numFmtId="0" fontId="5" fillId="0" borderId="0" xfId="16" applyFont="1" applyAlignment="1">
      <alignment horizontal="left"/>
    </xf>
    <xf numFmtId="176" fontId="5" fillId="0" borderId="0" xfId="16" applyNumberFormat="1" applyFont="1" applyAlignment="1">
      <alignment horizontal="left"/>
    </xf>
    <xf numFmtId="0" fontId="7" fillId="0" borderId="4" xfId="16" applyFont="1" applyBorder="1" applyAlignment="1">
      <alignment horizontal="center" vertical="center" wrapText="1"/>
    </xf>
    <xf numFmtId="168" fontId="7" fillId="0" borderId="0" xfId="16" applyNumberFormat="1" applyFont="1" applyAlignment="1">
      <alignment horizontal="center"/>
    </xf>
    <xf numFmtId="170" fontId="7" fillId="0" borderId="0" xfId="16" applyNumberFormat="1" applyFont="1" applyAlignment="1">
      <alignment horizontal="center"/>
    </xf>
    <xf numFmtId="170" fontId="7" fillId="0" borderId="0" xfId="16" applyNumberFormat="1" applyFont="1" applyAlignment="1">
      <alignment horizontal="left"/>
    </xf>
    <xf numFmtId="178" fontId="17" fillId="0" borderId="0" xfId="4" applyNumberFormat="1" applyFont="1" applyFill="1" applyBorder="1"/>
    <xf numFmtId="170" fontId="17" fillId="0" borderId="0" xfId="4" applyNumberFormat="1" applyFont="1" applyFill="1" applyBorder="1"/>
    <xf numFmtId="168" fontId="17" fillId="0" borderId="0" xfId="4" applyNumberFormat="1" applyFont="1" applyFill="1" applyBorder="1"/>
    <xf numFmtId="0" fontId="33" fillId="0" borderId="0" xfId="16" applyFont="1"/>
    <xf numFmtId="0" fontId="33" fillId="0" borderId="0" xfId="16" applyFont="1" applyAlignment="1">
      <alignment horizontal="left" indent="8"/>
    </xf>
    <xf numFmtId="170" fontId="33" fillId="0" borderId="0" xfId="16" applyNumberFormat="1" applyFont="1"/>
    <xf numFmtId="0" fontId="33" fillId="0" borderId="0" xfId="16" applyFont="1" applyAlignment="1">
      <alignment horizontal="left"/>
    </xf>
    <xf numFmtId="0" fontId="34" fillId="0" borderId="0" xfId="16" applyFont="1" applyAlignment="1">
      <alignment horizontal="right" wrapText="1"/>
    </xf>
    <xf numFmtId="170" fontId="33" fillId="0" borderId="0" xfId="16" applyNumberFormat="1" applyFont="1" applyAlignment="1">
      <alignment horizontal="left"/>
    </xf>
    <xf numFmtId="0" fontId="33" fillId="0" borderId="0" xfId="16" applyFont="1" applyAlignment="1">
      <alignment horizontal="center"/>
    </xf>
    <xf numFmtId="0" fontId="35" fillId="0" borderId="0" xfId="16" applyFont="1"/>
    <xf numFmtId="0" fontId="33" fillId="0" borderId="0" xfId="16" applyFont="1" applyAlignment="1">
      <alignment horizontal="right"/>
    </xf>
    <xf numFmtId="179" fontId="7" fillId="0" borderId="0" xfId="16" applyNumberFormat="1" applyFont="1"/>
    <xf numFmtId="0" fontId="7" fillId="0" borderId="3" xfId="16" applyFont="1" applyBorder="1" applyAlignment="1">
      <alignment horizontal="center" vertical="center" wrapText="1" readingOrder="2"/>
    </xf>
    <xf numFmtId="0" fontId="8" fillId="0" borderId="3" xfId="16" applyFont="1" applyBorder="1" applyAlignment="1">
      <alignment horizontal="center" vertical="center" wrapText="1"/>
    </xf>
    <xf numFmtId="170" fontId="8" fillId="0" borderId="0" xfId="16" applyNumberFormat="1" applyFont="1" applyAlignment="1">
      <alignment horizontal="center"/>
    </xf>
    <xf numFmtId="168" fontId="8" fillId="0" borderId="0" xfId="16" applyNumberFormat="1" applyFont="1" applyAlignment="1">
      <alignment horizontal="center"/>
    </xf>
    <xf numFmtId="0" fontId="7" fillId="0" borderId="0" xfId="16" applyFont="1" applyAlignment="1" applyProtection="1">
      <alignment horizontal="left" vertical="center"/>
      <protection locked="0"/>
    </xf>
    <xf numFmtId="0" fontId="7" fillId="0" borderId="0" xfId="16" applyFont="1" applyAlignment="1">
      <alignment horizontal="center" vertical="center"/>
    </xf>
    <xf numFmtId="0" fontId="7" fillId="0" borderId="4" xfId="16" applyFont="1" applyBorder="1" applyAlignment="1">
      <alignment horizontal="center" vertical="center"/>
    </xf>
    <xf numFmtId="3" fontId="13" fillId="0" borderId="0" xfId="16" applyNumberFormat="1" applyFont="1" applyAlignment="1">
      <alignment horizontal="center"/>
    </xf>
    <xf numFmtId="3" fontId="13" fillId="0" borderId="0" xfId="16" applyNumberFormat="1" applyFont="1" applyAlignment="1">
      <alignment horizontal="right"/>
    </xf>
    <xf numFmtId="1" fontId="13" fillId="0" borderId="0" xfId="16" applyNumberFormat="1" applyFont="1" applyAlignment="1">
      <alignment horizontal="right"/>
    </xf>
    <xf numFmtId="43" fontId="13" fillId="0" borderId="0" xfId="16" applyNumberFormat="1" applyFont="1"/>
    <xf numFmtId="0" fontId="13" fillId="0" borderId="0" xfId="16" applyFont="1" applyAlignment="1">
      <alignment horizontal="center"/>
    </xf>
    <xf numFmtId="3" fontId="7" fillId="0" borderId="0" xfId="16" applyNumberFormat="1" applyFont="1" applyAlignment="1">
      <alignment horizontal="center"/>
    </xf>
    <xf numFmtId="1" fontId="7" fillId="0" borderId="0" xfId="16" applyNumberFormat="1" applyFont="1"/>
    <xf numFmtId="37" fontId="7" fillId="0" borderId="0" xfId="16" applyNumberFormat="1" applyFont="1"/>
    <xf numFmtId="180" fontId="9" fillId="0" borderId="0" xfId="16" applyNumberFormat="1" applyFont="1"/>
    <xf numFmtId="0" fontId="14" fillId="0" borderId="0" xfId="16" applyFont="1"/>
    <xf numFmtId="176" fontId="5" fillId="0" borderId="0" xfId="16" applyNumberFormat="1" applyFont="1"/>
    <xf numFmtId="176" fontId="5" fillId="0" borderId="0" xfId="16" applyNumberFormat="1" applyFont="1" applyAlignment="1">
      <alignment horizontal="right"/>
    </xf>
    <xf numFmtId="176" fontId="19" fillId="0" borderId="0" xfId="16" applyNumberFormat="1" applyFont="1" applyAlignment="1">
      <alignment horizontal="center"/>
    </xf>
    <xf numFmtId="0" fontId="5" fillId="0" borderId="0" xfId="16" applyFont="1" applyAlignment="1">
      <alignment horizontal="right"/>
    </xf>
    <xf numFmtId="0" fontId="19" fillId="0" borderId="0" xfId="16" applyFont="1"/>
    <xf numFmtId="0" fontId="6" fillId="0" borderId="0" xfId="16" applyFont="1" applyAlignment="1">
      <alignment vertical="center"/>
    </xf>
    <xf numFmtId="0" fontId="6" fillId="0" borderId="0" xfId="16" applyFont="1" applyAlignment="1">
      <alignment horizontal="right"/>
    </xf>
    <xf numFmtId="0" fontId="7" fillId="0" borderId="2" xfId="16" applyFont="1" applyBorder="1" applyAlignment="1">
      <alignment vertical="center"/>
    </xf>
    <xf numFmtId="0" fontId="7" fillId="0" borderId="4" xfId="16" applyFont="1" applyBorder="1" applyAlignment="1">
      <alignment vertical="center"/>
    </xf>
    <xf numFmtId="167" fontId="13" fillId="0" borderId="4" xfId="4" applyNumberFormat="1" applyFont="1" applyFill="1" applyBorder="1" applyAlignment="1">
      <alignment horizontal="right"/>
    </xf>
    <xf numFmtId="177" fontId="7" fillId="0" borderId="8" xfId="15" applyNumberFormat="1" applyFont="1" applyBorder="1" applyAlignment="1">
      <alignment horizontal="left"/>
    </xf>
    <xf numFmtId="169" fontId="7" fillId="0" borderId="0" xfId="35" applyNumberFormat="1" applyFont="1"/>
    <xf numFmtId="169" fontId="7" fillId="0" borderId="0" xfId="35" applyNumberFormat="1" applyFont="1" applyFill="1" applyBorder="1"/>
    <xf numFmtId="169" fontId="7" fillId="0" borderId="0" xfId="35" applyNumberFormat="1" applyFont="1" applyAlignment="1">
      <alignment horizontal="right"/>
    </xf>
    <xf numFmtId="169" fontId="7" fillId="0" borderId="0" xfId="35" applyNumberFormat="1" applyFont="1" applyFill="1" applyBorder="1" applyAlignment="1">
      <alignment horizontal="right"/>
    </xf>
    <xf numFmtId="169" fontId="4" fillId="0" borderId="0" xfId="35" applyNumberFormat="1" applyFont="1"/>
    <xf numFmtId="0" fontId="7" fillId="4" borderId="0" xfId="16" applyFont="1" applyFill="1" applyAlignment="1">
      <alignment horizontal="left"/>
    </xf>
    <xf numFmtId="170" fontId="8" fillId="4" borderId="0" xfId="16" applyNumberFormat="1" applyFont="1" applyFill="1" applyAlignment="1">
      <alignment horizontal="center"/>
    </xf>
    <xf numFmtId="170" fontId="7" fillId="4" borderId="0" xfId="16" applyNumberFormat="1" applyFont="1" applyFill="1" applyAlignment="1">
      <alignment horizontal="center"/>
    </xf>
    <xf numFmtId="168" fontId="8" fillId="4" borderId="0" xfId="16" applyNumberFormat="1" applyFont="1" applyFill="1" applyAlignment="1">
      <alignment horizontal="center"/>
    </xf>
    <xf numFmtId="168" fontId="7" fillId="4" borderId="0" xfId="16" applyNumberFormat="1" applyFont="1" applyFill="1" applyAlignment="1">
      <alignment horizontal="center"/>
    </xf>
    <xf numFmtId="3" fontId="13" fillId="4" borderId="0" xfId="16" applyNumberFormat="1" applyFont="1" applyFill="1" applyAlignment="1">
      <alignment horizontal="center"/>
    </xf>
    <xf numFmtId="3" fontId="13" fillId="4" borderId="0" xfId="16" applyNumberFormat="1" applyFont="1" applyFill="1" applyAlignment="1">
      <alignment horizontal="right"/>
    </xf>
    <xf numFmtId="0" fontId="13" fillId="4" borderId="0" xfId="16" applyFont="1" applyFill="1" applyAlignment="1">
      <alignment horizontal="left"/>
    </xf>
    <xf numFmtId="170" fontId="7" fillId="2" borderId="7" xfId="15" applyNumberFormat="1" applyFont="1" applyFill="1" applyBorder="1" applyAlignment="1">
      <alignment horizontal="left"/>
    </xf>
    <xf numFmtId="3" fontId="13" fillId="2" borderId="0" xfId="16" applyNumberFormat="1" applyFont="1" applyFill="1" applyAlignment="1">
      <alignment horizontal="center"/>
    </xf>
    <xf numFmtId="3" fontId="13" fillId="2" borderId="0" xfId="16" applyNumberFormat="1" applyFont="1" applyFill="1" applyAlignment="1">
      <alignment horizontal="right"/>
    </xf>
    <xf numFmtId="0" fontId="13" fillId="2" borderId="0" xfId="16" applyFont="1" applyFill="1"/>
    <xf numFmtId="0" fontId="13" fillId="4" borderId="0" xfId="16" applyFont="1" applyFill="1" applyAlignment="1">
      <alignment horizontal="center"/>
    </xf>
    <xf numFmtId="167" fontId="7" fillId="4" borderId="0" xfId="16" applyNumberFormat="1" applyFont="1" applyFill="1"/>
    <xf numFmtId="43" fontId="7" fillId="4" borderId="0" xfId="16" applyNumberFormat="1" applyFont="1" applyFill="1"/>
    <xf numFmtId="167" fontId="7" fillId="4" borderId="0" xfId="16" applyNumberFormat="1" applyFont="1" applyFill="1" applyAlignment="1">
      <alignment horizontal="right"/>
    </xf>
    <xf numFmtId="43" fontId="7" fillId="4" borderId="0" xfId="16" quotePrefix="1" applyNumberFormat="1" applyFont="1" applyFill="1" applyAlignment="1">
      <alignment horizontal="right"/>
    </xf>
    <xf numFmtId="3" fontId="7" fillId="4" borderId="0" xfId="16" applyNumberFormat="1" applyFont="1" applyFill="1"/>
    <xf numFmtId="169" fontId="13" fillId="4" borderId="0" xfId="4" applyNumberFormat="1" applyFont="1" applyFill="1" applyBorder="1" applyAlignment="1">
      <alignment horizontal="right"/>
    </xf>
    <xf numFmtId="167" fontId="13" fillId="4" borderId="0" xfId="4" applyNumberFormat="1" applyFont="1" applyFill="1" applyBorder="1"/>
    <xf numFmtId="169" fontId="13" fillId="4" borderId="0" xfId="4" quotePrefix="1" applyNumberFormat="1" applyFont="1" applyFill="1" applyBorder="1" applyAlignment="1">
      <alignment horizontal="right"/>
    </xf>
    <xf numFmtId="167" fontId="13" fillId="4" borderId="0" xfId="4" applyNumberFormat="1" applyFont="1" applyFill="1" applyBorder="1" applyAlignment="1">
      <alignment horizontal="right"/>
    </xf>
    <xf numFmtId="167" fontId="13" fillId="4" borderId="0" xfId="4" quotePrefix="1" applyNumberFormat="1" applyFont="1" applyFill="1" applyBorder="1" applyAlignment="1">
      <alignment horizontal="right"/>
    </xf>
    <xf numFmtId="167" fontId="7" fillId="4" borderId="0" xfId="4" applyNumberFormat="1" applyFont="1" applyFill="1" applyBorder="1" applyAlignment="1">
      <alignment horizontal="right"/>
    </xf>
    <xf numFmtId="167" fontId="7" fillId="4" borderId="0" xfId="4" applyNumberFormat="1" applyFont="1" applyFill="1" applyBorder="1" applyAlignment="1">
      <alignment horizontal="center"/>
    </xf>
    <xf numFmtId="166" fontId="7" fillId="4" borderId="0" xfId="4" applyNumberFormat="1" applyFont="1" applyFill="1" applyBorder="1" applyAlignment="1">
      <alignment horizontal="center"/>
    </xf>
    <xf numFmtId="169" fontId="7" fillId="4" borderId="0" xfId="35" applyNumberFormat="1" applyFont="1" applyFill="1" applyBorder="1"/>
    <xf numFmtId="169" fontId="7" fillId="4" borderId="0" xfId="35" applyNumberFormat="1" applyFont="1" applyFill="1"/>
    <xf numFmtId="169" fontId="7" fillId="4" borderId="0" xfId="35" applyNumberFormat="1" applyFont="1" applyFill="1" applyAlignment="1">
      <alignment horizontal="right"/>
    </xf>
    <xf numFmtId="169" fontId="7" fillId="4" borderId="0" xfId="35" applyNumberFormat="1" applyFont="1" applyFill="1" applyBorder="1" applyAlignment="1">
      <alignment horizontal="right"/>
    </xf>
    <xf numFmtId="169" fontId="7" fillId="0" borderId="4" xfId="35" applyNumberFormat="1" applyFont="1" applyBorder="1"/>
    <xf numFmtId="169" fontId="7" fillId="0" borderId="4" xfId="35" applyNumberFormat="1" applyFont="1" applyFill="1" applyBorder="1"/>
    <xf numFmtId="169" fontId="7" fillId="0" borderId="4" xfId="35" applyNumberFormat="1" applyFont="1" applyBorder="1" applyAlignment="1">
      <alignment horizontal="right"/>
    </xf>
    <xf numFmtId="0" fontId="7" fillId="4" borderId="0" xfId="16" applyFont="1" applyFill="1" applyAlignment="1">
      <alignment horizontal="center"/>
    </xf>
    <xf numFmtId="168" fontId="7" fillId="4" borderId="0" xfId="16" applyNumberFormat="1" applyFont="1" applyFill="1"/>
    <xf numFmtId="0" fontId="3" fillId="0" borderId="0" xfId="0" applyFont="1"/>
    <xf numFmtId="0" fontId="7" fillId="0" borderId="0" xfId="0" applyFont="1"/>
    <xf numFmtId="0" fontId="8" fillId="0" borderId="0" xfId="0" applyFont="1" applyAlignment="1">
      <alignment horizontal="center"/>
    </xf>
    <xf numFmtId="0" fontId="8" fillId="0" borderId="0" xfId="0" applyFont="1"/>
    <xf numFmtId="0" fontId="7" fillId="0" borderId="0" xfId="0" applyFont="1" applyAlignment="1">
      <alignment horizontal="center"/>
    </xf>
    <xf numFmtId="0" fontId="13" fillId="0" borderId="0" xfId="0" applyFont="1"/>
    <xf numFmtId="170" fontId="13" fillId="0" borderId="0" xfId="0" applyNumberFormat="1" applyFont="1"/>
    <xf numFmtId="0" fontId="20" fillId="0" borderId="0" xfId="0" applyFont="1"/>
    <xf numFmtId="0" fontId="13" fillId="0" borderId="6" xfId="9" applyFont="1" applyBorder="1" applyAlignment="1">
      <alignment horizontal="center"/>
    </xf>
    <xf numFmtId="3" fontId="13" fillId="0" borderId="6" xfId="9" applyNumberFormat="1" applyFont="1" applyBorder="1"/>
    <xf numFmtId="0" fontId="33" fillId="0" borderId="0" xfId="0" applyFont="1"/>
    <xf numFmtId="182" fontId="20" fillId="0" borderId="0" xfId="0" applyNumberFormat="1" applyFont="1"/>
    <xf numFmtId="0" fontId="7" fillId="0" borderId="0" xfId="0" applyFont="1" applyAlignment="1">
      <alignment horizontal="right"/>
    </xf>
    <xf numFmtId="1" fontId="20" fillId="0" borderId="0" xfId="0" applyNumberFormat="1" applyFont="1"/>
    <xf numFmtId="0" fontId="13" fillId="0" borderId="0" xfId="0" applyFont="1" applyAlignment="1">
      <alignment horizontal="right"/>
    </xf>
    <xf numFmtId="170" fontId="13" fillId="0" borderId="0" xfId="0" applyNumberFormat="1" applyFont="1" applyAlignment="1">
      <alignment horizontal="center"/>
    </xf>
    <xf numFmtId="170" fontId="13" fillId="0" borderId="0" xfId="34" applyNumberFormat="1" applyFont="1" applyAlignment="1">
      <alignment horizontal="center"/>
    </xf>
    <xf numFmtId="1" fontId="13" fillId="0" borderId="0" xfId="34" applyNumberFormat="1" applyFont="1" applyAlignment="1">
      <alignment horizontal="center"/>
    </xf>
    <xf numFmtId="0" fontId="13" fillId="0" borderId="0" xfId="0" applyFont="1" applyAlignment="1">
      <alignment horizontal="left"/>
    </xf>
    <xf numFmtId="0" fontId="13" fillId="4" borderId="6" xfId="9" applyFont="1" applyFill="1" applyBorder="1" applyAlignment="1">
      <alignment horizontal="center"/>
    </xf>
    <xf numFmtId="3" fontId="13" fillId="4" borderId="6" xfId="9" applyNumberFormat="1" applyFont="1" applyFill="1" applyBorder="1"/>
    <xf numFmtId="3" fontId="13" fillId="4" borderId="0" xfId="9" applyNumberFormat="1" applyFont="1" applyFill="1"/>
    <xf numFmtId="170" fontId="13" fillId="0" borderId="0" xfId="3" applyNumberFormat="1" applyFont="1" applyFill="1" applyBorder="1" applyAlignment="1">
      <alignment horizontal="center"/>
    </xf>
    <xf numFmtId="1" fontId="13" fillId="0" borderId="0" xfId="0" applyNumberFormat="1" applyFont="1" applyAlignment="1">
      <alignment horizontal="center"/>
    </xf>
    <xf numFmtId="1" fontId="13" fillId="0" borderId="0" xfId="3" applyNumberFormat="1" applyFont="1" applyFill="1" applyBorder="1" applyAlignment="1">
      <alignment horizontal="center"/>
    </xf>
    <xf numFmtId="170" fontId="7" fillId="0" borderId="4" xfId="16" applyNumberFormat="1" applyFont="1" applyBorder="1" applyAlignment="1">
      <alignment horizontal="center"/>
    </xf>
    <xf numFmtId="0" fontId="7" fillId="0" borderId="2" xfId="0" applyFont="1" applyBorder="1"/>
    <xf numFmtId="168" fontId="13" fillId="0" borderId="0" xfId="0" applyNumberFormat="1" applyFont="1"/>
    <xf numFmtId="181" fontId="13" fillId="0" borderId="0" xfId="0" applyNumberFormat="1" applyFont="1"/>
    <xf numFmtId="170" fontId="7" fillId="0" borderId="0" xfId="0" applyNumberFormat="1" applyFont="1"/>
    <xf numFmtId="0" fontId="38" fillId="0" borderId="2" xfId="0" applyFont="1" applyBorder="1"/>
    <xf numFmtId="170" fontId="38" fillId="0" borderId="2" xfId="0" applyNumberFormat="1" applyFont="1" applyBorder="1"/>
    <xf numFmtId="0" fontId="7" fillId="0" borderId="2" xfId="0" applyFont="1" applyBorder="1" applyAlignment="1">
      <alignment horizontal="right"/>
    </xf>
    <xf numFmtId="0" fontId="7" fillId="0" borderId="2" xfId="0" applyFont="1" applyBorder="1" applyAlignment="1">
      <alignment horizontal="left"/>
    </xf>
    <xf numFmtId="2" fontId="8" fillId="0" borderId="2" xfId="0" applyNumberFormat="1" applyFont="1" applyBorder="1"/>
    <xf numFmtId="0" fontId="38" fillId="0" borderId="0" xfId="0" applyFont="1"/>
    <xf numFmtId="0" fontId="7" fillId="0" borderId="0" xfId="0" applyFont="1" applyAlignment="1">
      <alignment horizontal="left"/>
    </xf>
    <xf numFmtId="170" fontId="38" fillId="0" borderId="0" xfId="0" applyNumberFormat="1" applyFont="1"/>
    <xf numFmtId="0" fontId="13" fillId="4" borderId="0" xfId="0" applyFont="1" applyFill="1" applyAlignment="1">
      <alignment horizontal="left"/>
    </xf>
    <xf numFmtId="181" fontId="13" fillId="4" borderId="0" xfId="0" applyNumberFormat="1" applyFont="1" applyFill="1"/>
    <xf numFmtId="0" fontId="13" fillId="4" borderId="0" xfId="0" applyFont="1" applyFill="1"/>
    <xf numFmtId="168" fontId="13" fillId="4" borderId="0" xfId="0" applyNumberFormat="1" applyFont="1" applyFill="1"/>
    <xf numFmtId="170" fontId="13" fillId="4" borderId="0" xfId="0" applyNumberFormat="1" applyFont="1" applyFill="1"/>
    <xf numFmtId="181" fontId="7" fillId="4" borderId="0" xfId="3" applyNumberFormat="1" applyFont="1" applyFill="1" applyBorder="1" applyAlignment="1">
      <alignment horizontal="right"/>
    </xf>
    <xf numFmtId="168" fontId="7" fillId="4" borderId="0" xfId="0" applyNumberFormat="1" applyFont="1" applyFill="1"/>
    <xf numFmtId="168" fontId="7" fillId="4" borderId="0" xfId="3" applyNumberFormat="1" applyFont="1" applyFill="1" applyBorder="1" applyAlignment="1">
      <alignment horizontal="right"/>
    </xf>
    <xf numFmtId="168" fontId="7" fillId="4" borderId="0" xfId="0" applyNumberFormat="1" applyFont="1" applyFill="1" applyAlignment="1">
      <alignment horizontal="right"/>
    </xf>
    <xf numFmtId="170" fontId="13" fillId="4" borderId="0" xfId="0" applyNumberFormat="1" applyFont="1" applyFill="1" applyAlignment="1">
      <alignment horizontal="center"/>
    </xf>
    <xf numFmtId="0" fontId="13" fillId="4" borderId="0" xfId="0" applyFont="1" applyFill="1" applyAlignment="1">
      <alignment horizontal="right"/>
    </xf>
    <xf numFmtId="1" fontId="13" fillId="4" borderId="0" xfId="0" applyNumberFormat="1" applyFont="1" applyFill="1" applyAlignment="1">
      <alignment horizontal="center"/>
    </xf>
    <xf numFmtId="170" fontId="13" fillId="4" borderId="0" xfId="3" applyNumberFormat="1" applyFont="1" applyFill="1" applyBorder="1" applyAlignment="1">
      <alignment horizontal="center"/>
    </xf>
    <xf numFmtId="1" fontId="13" fillId="4" borderId="0" xfId="3" applyNumberFormat="1" applyFont="1" applyFill="1" applyBorder="1" applyAlignment="1">
      <alignment horizontal="center"/>
    </xf>
    <xf numFmtId="170" fontId="13" fillId="4" borderId="0" xfId="34" applyNumberFormat="1" applyFont="1" applyFill="1" applyAlignment="1">
      <alignment horizontal="center"/>
    </xf>
    <xf numFmtId="1" fontId="13" fillId="4" borderId="0" xfId="34" applyNumberFormat="1" applyFont="1" applyFill="1" applyAlignment="1">
      <alignment horizontal="center"/>
    </xf>
    <xf numFmtId="0" fontId="13" fillId="0" borderId="4" xfId="0" applyFont="1" applyBorder="1" applyAlignment="1">
      <alignment horizontal="left"/>
    </xf>
    <xf numFmtId="170" fontId="13" fillId="0" borderId="4" xfId="34" applyNumberFormat="1" applyFont="1" applyBorder="1" applyAlignment="1">
      <alignment horizontal="center"/>
    </xf>
    <xf numFmtId="0" fontId="13" fillId="0" borderId="4" xfId="0" applyFont="1" applyBorder="1"/>
    <xf numFmtId="1" fontId="13" fillId="0" borderId="4" xfId="34" applyNumberFormat="1" applyFont="1" applyBorder="1" applyAlignment="1">
      <alignment horizontal="center"/>
    </xf>
    <xf numFmtId="168" fontId="8" fillId="0" borderId="4" xfId="16" applyNumberFormat="1" applyFont="1" applyBorder="1" applyAlignment="1">
      <alignment horizontal="center"/>
    </xf>
    <xf numFmtId="0" fontId="17" fillId="0" borderId="0" xfId="26" applyFont="1" applyAlignment="1">
      <alignment vertical="center" wrapText="1"/>
    </xf>
    <xf numFmtId="0" fontId="17" fillId="4" borderId="0" xfId="26" applyFont="1" applyFill="1" applyAlignment="1">
      <alignment vertical="center" wrapText="1"/>
    </xf>
    <xf numFmtId="0" fontId="17" fillId="0" borderId="0" xfId="0" applyFont="1" applyAlignment="1">
      <alignment vertical="center" wrapText="1"/>
    </xf>
    <xf numFmtId="0" fontId="37" fillId="3" borderId="0" xfId="0" applyFont="1" applyFill="1" applyAlignment="1">
      <alignment vertical="center" wrapText="1"/>
    </xf>
    <xf numFmtId="0" fontId="17" fillId="4" borderId="0" xfId="0" applyFont="1" applyFill="1" applyAlignment="1">
      <alignment vertical="center" wrapText="1"/>
    </xf>
    <xf numFmtId="0" fontId="7" fillId="0" borderId="2" xfId="16" applyFont="1" applyBorder="1" applyAlignment="1">
      <alignment horizontal="left"/>
    </xf>
    <xf numFmtId="0" fontId="7" fillId="0" borderId="2" xfId="16" applyFont="1" applyBorder="1"/>
    <xf numFmtId="3" fontId="7" fillId="0" borderId="2" xfId="16" applyNumberFormat="1" applyFont="1" applyBorder="1"/>
    <xf numFmtId="1" fontId="7" fillId="0" borderId="2" xfId="16" applyNumberFormat="1" applyFont="1" applyBorder="1"/>
    <xf numFmtId="0" fontId="6" fillId="0" borderId="2" xfId="16" applyFont="1" applyBorder="1"/>
    <xf numFmtId="0" fontId="7" fillId="0" borderId="2" xfId="16" applyFont="1" applyBorder="1" applyAlignment="1">
      <alignment horizontal="right"/>
    </xf>
    <xf numFmtId="0" fontId="13" fillId="4" borderId="1" xfId="9" applyFont="1" applyFill="1" applyBorder="1" applyAlignment="1">
      <alignment horizontal="center"/>
    </xf>
    <xf numFmtId="3" fontId="13" fillId="4" borderId="1" xfId="9" applyNumberFormat="1" applyFont="1" applyFill="1" applyBorder="1"/>
    <xf numFmtId="3" fontId="13" fillId="4" borderId="4" xfId="9" applyNumberFormat="1" applyFont="1" applyFill="1" applyBorder="1"/>
    <xf numFmtId="0" fontId="13" fillId="0" borderId="9" xfId="9" applyFont="1" applyBorder="1" applyAlignment="1">
      <alignment horizontal="center"/>
    </xf>
    <xf numFmtId="164" fontId="7" fillId="0" borderId="0" xfId="35" applyFont="1"/>
    <xf numFmtId="164" fontId="13" fillId="4" borderId="0" xfId="35" applyFont="1" applyFill="1" applyAlignment="1">
      <alignment horizontal="right"/>
    </xf>
    <xf numFmtId="3" fontId="7" fillId="0" borderId="0" xfId="0" applyNumberFormat="1" applyFont="1" applyAlignment="1">
      <alignment horizontal="center"/>
    </xf>
    <xf numFmtId="167" fontId="0" fillId="0" borderId="0" xfId="4" applyNumberFormat="1" applyFont="1" applyFill="1" applyBorder="1"/>
    <xf numFmtId="176" fontId="7" fillId="0" borderId="3" xfId="16" applyNumberFormat="1" applyFont="1" applyBorder="1" applyAlignment="1">
      <alignment horizontal="center" vertical="center"/>
    </xf>
    <xf numFmtId="177" fontId="7" fillId="0" borderId="0" xfId="15" applyNumberFormat="1" applyFont="1" applyAlignment="1">
      <alignment horizontal="left"/>
    </xf>
    <xf numFmtId="169" fontId="13" fillId="0" borderId="4" xfId="4" quotePrefix="1" applyNumberFormat="1" applyFont="1" applyFill="1" applyBorder="1" applyAlignment="1">
      <alignment horizontal="right"/>
    </xf>
    <xf numFmtId="43" fontId="7" fillId="4" borderId="0" xfId="16" applyNumberFormat="1" applyFont="1" applyFill="1" applyAlignment="1">
      <alignment horizontal="right"/>
    </xf>
    <xf numFmtId="170" fontId="7" fillId="4" borderId="0" xfId="15" applyNumberFormat="1" applyFont="1" applyFill="1" applyAlignment="1">
      <alignment horizontal="center"/>
    </xf>
    <xf numFmtId="3" fontId="7" fillId="0" borderId="4" xfId="16" applyNumberFormat="1" applyFont="1" applyBorder="1"/>
    <xf numFmtId="168" fontId="7" fillId="0" borderId="4" xfId="16" applyNumberFormat="1" applyFont="1" applyBorder="1"/>
    <xf numFmtId="169" fontId="7" fillId="0" borderId="0" xfId="35" applyNumberFormat="1" applyFont="1" applyBorder="1"/>
    <xf numFmtId="170" fontId="7" fillId="4" borderId="7" xfId="15" applyNumberFormat="1" applyFont="1" applyFill="1" applyBorder="1" applyAlignment="1">
      <alignment horizontal="center"/>
    </xf>
    <xf numFmtId="170" fontId="7" fillId="0" borderId="7" xfId="15" applyNumberFormat="1" applyFont="1" applyBorder="1" applyAlignment="1">
      <alignment horizontal="center"/>
    </xf>
    <xf numFmtId="170" fontId="7" fillId="0" borderId="8" xfId="15" applyNumberFormat="1" applyFont="1" applyBorder="1" applyAlignment="1">
      <alignment horizontal="center"/>
    </xf>
    <xf numFmtId="176" fontId="7" fillId="0" borderId="3" xfId="16" applyNumberFormat="1" applyFont="1" applyBorder="1" applyAlignment="1">
      <alignment horizontal="center" vertical="center" wrapText="1"/>
    </xf>
    <xf numFmtId="176" fontId="7" fillId="0" borderId="10" xfId="16" applyNumberFormat="1" applyFont="1" applyBorder="1" applyAlignment="1">
      <alignment horizontal="center" vertical="center"/>
    </xf>
    <xf numFmtId="176" fontId="7" fillId="0" borderId="10" xfId="16" applyNumberFormat="1" applyFont="1" applyBorder="1" applyAlignment="1">
      <alignment horizontal="center" vertical="center" wrapText="1"/>
    </xf>
    <xf numFmtId="0" fontId="8" fillId="0" borderId="3" xfId="0" applyFont="1" applyBorder="1"/>
    <xf numFmtId="0" fontId="7" fillId="0" borderId="4" xfId="0" applyFont="1" applyBorder="1" applyAlignment="1">
      <alignment horizontal="right"/>
    </xf>
    <xf numFmtId="170" fontId="7" fillId="0" borderId="4" xfId="0" applyNumberFormat="1" applyFont="1" applyBorder="1" applyAlignment="1">
      <alignment horizontal="right"/>
    </xf>
    <xf numFmtId="170" fontId="7" fillId="0" borderId="4" xfId="0" applyNumberFormat="1" applyFont="1" applyBorder="1"/>
    <xf numFmtId="0" fontId="7" fillId="0" borderId="4" xfId="0" applyFont="1" applyBorder="1"/>
    <xf numFmtId="0" fontId="8" fillId="0" borderId="4" xfId="0" applyFont="1" applyBorder="1"/>
    <xf numFmtId="0" fontId="7" fillId="0" borderId="4" xfId="0" applyFont="1" applyBorder="1" applyAlignment="1">
      <alignment horizontal="center"/>
    </xf>
    <xf numFmtId="0" fontId="40" fillId="0" borderId="3" xfId="0" applyFont="1" applyBorder="1"/>
    <xf numFmtId="0" fontId="41" fillId="0" borderId="3" xfId="0" applyFont="1" applyBorder="1"/>
    <xf numFmtId="0" fontId="39" fillId="0" borderId="4" xfId="0" applyFont="1" applyBorder="1"/>
    <xf numFmtId="0" fontId="0" fillId="0" borderId="2" xfId="0" applyBorder="1"/>
    <xf numFmtId="0" fontId="39" fillId="0" borderId="3" xfId="0" applyFont="1" applyBorder="1"/>
    <xf numFmtId="0" fontId="13" fillId="0" borderId="0" xfId="9" applyFont="1"/>
    <xf numFmtId="168" fontId="0" fillId="0" borderId="0" xfId="0" applyNumberFormat="1"/>
    <xf numFmtId="2" fontId="0" fillId="0" borderId="0" xfId="0" applyNumberFormat="1"/>
    <xf numFmtId="170" fontId="0" fillId="0" borderId="0" xfId="0" applyNumberFormat="1"/>
    <xf numFmtId="3" fontId="0" fillId="0" borderId="0" xfId="0" applyNumberFormat="1"/>
    <xf numFmtId="0" fontId="3" fillId="0" borderId="0" xfId="16" applyFont="1" applyAlignment="1">
      <alignment horizontal="right"/>
    </xf>
    <xf numFmtId="0" fontId="20" fillId="0" borderId="0" xfId="16" applyFont="1"/>
    <xf numFmtId="0" fontId="7" fillId="0" borderId="0" xfId="16" applyFont="1" applyAlignment="1">
      <alignment vertical="top" wrapText="1"/>
    </xf>
    <xf numFmtId="0" fontId="42" fillId="0" borderId="0" xfId="16" applyFont="1"/>
    <xf numFmtId="170" fontId="7" fillId="0" borderId="0" xfId="16" applyNumberFormat="1" applyFont="1" applyAlignment="1">
      <alignment horizontal="right"/>
    </xf>
    <xf numFmtId="170" fontId="7" fillId="4" borderId="4" xfId="16" applyNumberFormat="1" applyFont="1" applyFill="1" applyBorder="1" applyAlignment="1">
      <alignment horizontal="center"/>
    </xf>
    <xf numFmtId="0" fontId="42" fillId="4" borderId="4" xfId="16" applyFont="1" applyFill="1" applyBorder="1" applyAlignment="1">
      <alignment horizontal="left"/>
    </xf>
    <xf numFmtId="0" fontId="42" fillId="4" borderId="0" xfId="16" applyFont="1" applyFill="1" applyAlignment="1">
      <alignment horizontal="left"/>
    </xf>
    <xf numFmtId="0" fontId="42" fillId="0" borderId="0" xfId="16" applyFont="1" applyAlignment="1">
      <alignment horizontal="left"/>
    </xf>
    <xf numFmtId="10" fontId="42" fillId="0" borderId="3" xfId="16" quotePrefix="1" applyNumberFormat="1" applyFont="1" applyBorder="1" applyAlignment="1">
      <alignment horizontal="center" vertical="center"/>
    </xf>
    <xf numFmtId="183" fontId="42" fillId="0" borderId="3" xfId="16" quotePrefix="1" applyNumberFormat="1" applyFont="1" applyBorder="1" applyAlignment="1">
      <alignment horizontal="center" vertical="center"/>
    </xf>
    <xf numFmtId="0" fontId="43" fillId="0" borderId="0" xfId="16" applyFont="1"/>
    <xf numFmtId="0" fontId="3" fillId="0" borderId="0" xfId="16" applyFont="1"/>
    <xf numFmtId="2" fontId="6" fillId="0" borderId="0" xfId="16" applyNumberFormat="1" applyFont="1"/>
    <xf numFmtId="0" fontId="6" fillId="0" borderId="0" xfId="16" applyFont="1" applyAlignment="1">
      <alignment wrapText="1"/>
    </xf>
    <xf numFmtId="0" fontId="5" fillId="0" borderId="0" xfId="16" applyFont="1" applyAlignment="1">
      <alignment horizontal="left" wrapText="1"/>
    </xf>
    <xf numFmtId="0" fontId="7" fillId="4" borderId="4" xfId="16" applyFont="1" applyFill="1" applyBorder="1" applyAlignment="1">
      <alignment horizontal="left"/>
    </xf>
    <xf numFmtId="10" fontId="42" fillId="0" borderId="4" xfId="16" quotePrefix="1" applyNumberFormat="1" applyFont="1" applyBorder="1" applyAlignment="1">
      <alignment horizontal="center" vertical="center"/>
    </xf>
    <xf numFmtId="183" fontId="42" fillId="0" borderId="4" xfId="16" quotePrefix="1" applyNumberFormat="1" applyFont="1" applyBorder="1" applyAlignment="1">
      <alignment horizontal="center" vertical="center"/>
    </xf>
    <xf numFmtId="0" fontId="46" fillId="0" borderId="0" xfId="15" applyFont="1" applyAlignment="1">
      <alignment wrapText="1"/>
    </xf>
    <xf numFmtId="0" fontId="7" fillId="0" borderId="2" xfId="16" applyFont="1" applyBorder="1" applyAlignment="1">
      <alignment vertical="top" wrapText="1"/>
    </xf>
    <xf numFmtId="170" fontId="42" fillId="5" borderId="0" xfId="16" applyNumberFormat="1" applyFont="1" applyFill="1" applyAlignment="1">
      <alignment horizontal="center"/>
    </xf>
    <xf numFmtId="170" fontId="42" fillId="4" borderId="0" xfId="16" applyNumberFormat="1" applyFont="1" applyFill="1" applyAlignment="1">
      <alignment horizontal="center" vertical="center" wrapText="1"/>
    </xf>
    <xf numFmtId="0" fontId="42" fillId="0" borderId="3" xfId="16" applyFont="1" applyBorder="1" applyAlignment="1">
      <alignment horizontal="center" vertical="center" wrapText="1"/>
    </xf>
    <xf numFmtId="0" fontId="42" fillId="0" borderId="11" xfId="16" applyFont="1" applyBorder="1" applyAlignment="1">
      <alignment horizontal="center" vertical="center" wrapText="1"/>
    </xf>
    <xf numFmtId="4" fontId="7" fillId="4" borderId="4" xfId="10" applyNumberFormat="1" applyFont="1" applyFill="1" applyBorder="1" applyAlignment="1">
      <alignment horizontal="right" indent="2"/>
    </xf>
    <xf numFmtId="4" fontId="7" fillId="4" borderId="0" xfId="10" applyNumberFormat="1" applyFont="1" applyFill="1" applyBorder="1" applyAlignment="1">
      <alignment horizontal="right" indent="2"/>
    </xf>
    <xf numFmtId="4" fontId="7" fillId="0" borderId="0" xfId="10" applyNumberFormat="1" applyFont="1" applyFill="1" applyBorder="1" applyAlignment="1">
      <alignment horizontal="right" indent="2"/>
    </xf>
    <xf numFmtId="4" fontId="7" fillId="0" borderId="0" xfId="10" applyNumberFormat="1" applyFont="1" applyBorder="1" applyAlignment="1">
      <alignment horizontal="right" indent="2"/>
    </xf>
    <xf numFmtId="4" fontId="7" fillId="5" borderId="0" xfId="10" applyNumberFormat="1" applyFont="1" applyFill="1" applyBorder="1" applyAlignment="1">
      <alignment horizontal="right" indent="2"/>
    </xf>
    <xf numFmtId="4" fontId="7" fillId="4" borderId="0" xfId="10" applyNumberFormat="1" applyFont="1" applyFill="1" applyBorder="1" applyAlignment="1">
      <alignment horizontal="right" vertical="center" wrapText="1" indent="2"/>
    </xf>
    <xf numFmtId="2" fontId="13" fillId="0" borderId="0" xfId="16" applyNumberFormat="1" applyFont="1"/>
    <xf numFmtId="170" fontId="13" fillId="0" borderId="0" xfId="16" applyNumberFormat="1" applyFont="1"/>
    <xf numFmtId="0" fontId="13" fillId="0" borderId="0" xfId="16" applyFont="1" applyAlignment="1">
      <alignment vertical="top" wrapText="1"/>
    </xf>
    <xf numFmtId="4" fontId="13" fillId="0" borderId="0" xfId="16" applyNumberFormat="1" applyFont="1"/>
    <xf numFmtId="170" fontId="13" fillId="0" borderId="0" xfId="16" applyNumberFormat="1" applyFont="1" applyAlignment="1">
      <alignment horizontal="right"/>
    </xf>
    <xf numFmtId="4" fontId="13" fillId="4" borderId="4" xfId="10" applyNumberFormat="1" applyFont="1" applyFill="1" applyBorder="1" applyAlignment="1">
      <alignment horizontal="right" indent="2"/>
    </xf>
    <xf numFmtId="0" fontId="17" fillId="4" borderId="4" xfId="16" applyFont="1" applyFill="1" applyBorder="1" applyAlignment="1">
      <alignment horizontal="left"/>
    </xf>
    <xf numFmtId="4" fontId="13" fillId="4" borderId="0" xfId="10" applyNumberFormat="1" applyFont="1" applyFill="1" applyBorder="1" applyAlignment="1">
      <alignment horizontal="right" indent="2"/>
    </xf>
    <xf numFmtId="0" fontId="17" fillId="4" borderId="0" xfId="16" applyFont="1" applyFill="1" applyAlignment="1">
      <alignment horizontal="left"/>
    </xf>
    <xf numFmtId="4" fontId="13" fillId="0" borderId="0" xfId="10" applyNumberFormat="1" applyFont="1" applyFill="1" applyBorder="1" applyAlignment="1">
      <alignment horizontal="right" indent="2"/>
    </xf>
    <xf numFmtId="0" fontId="17" fillId="0" borderId="0" xfId="16" applyFont="1" applyAlignment="1">
      <alignment horizontal="left"/>
    </xf>
    <xf numFmtId="4" fontId="13" fillId="0" borderId="0" xfId="10" applyNumberFormat="1" applyFont="1" applyBorder="1" applyAlignment="1">
      <alignment horizontal="right" indent="2"/>
    </xf>
    <xf numFmtId="4" fontId="13" fillId="5" borderId="0" xfId="10" applyNumberFormat="1" applyFont="1" applyFill="1" applyBorder="1" applyAlignment="1">
      <alignment horizontal="right" indent="2"/>
    </xf>
    <xf numFmtId="4" fontId="13" fillId="4" borderId="0" xfId="10" applyNumberFormat="1" applyFont="1" applyFill="1" applyBorder="1" applyAlignment="1">
      <alignment horizontal="right" vertical="center" wrapText="1" indent="2"/>
    </xf>
    <xf numFmtId="0" fontId="17" fillId="0" borderId="10" xfId="16" applyFont="1" applyBorder="1" applyAlignment="1">
      <alignment horizontal="center" vertical="center" wrapText="1"/>
    </xf>
    <xf numFmtId="0" fontId="14" fillId="0" borderId="22" xfId="16" applyFont="1" applyBorder="1" applyAlignment="1">
      <alignment horizontal="right"/>
    </xf>
    <xf numFmtId="2" fontId="14" fillId="0" borderId="0" xfId="16" applyNumberFormat="1" applyFont="1"/>
    <xf numFmtId="0" fontId="3" fillId="0" borderId="0" xfId="16" applyFont="1" applyAlignment="1">
      <alignment horizontal="left" wrapText="1"/>
    </xf>
    <xf numFmtId="4" fontId="13" fillId="0" borderId="0" xfId="16" applyNumberFormat="1" applyFont="1" applyAlignment="1">
      <alignment horizontal="center"/>
    </xf>
    <xf numFmtId="0" fontId="17" fillId="0" borderId="23" xfId="16" applyFont="1" applyBorder="1" applyAlignment="1">
      <alignment horizontal="center" vertical="center" wrapText="1"/>
    </xf>
    <xf numFmtId="0" fontId="14" fillId="0" borderId="0" xfId="16" applyFont="1" applyAlignment="1">
      <alignment horizontal="right"/>
    </xf>
    <xf numFmtId="170" fontId="13" fillId="0" borderId="0" xfId="16" applyNumberFormat="1" applyFont="1" applyAlignment="1">
      <alignment horizontal="center"/>
    </xf>
    <xf numFmtId="0" fontId="13" fillId="4" borderId="0" xfId="16" applyFont="1" applyFill="1"/>
    <xf numFmtId="0" fontId="17" fillId="0" borderId="0" xfId="16" applyFont="1"/>
    <xf numFmtId="0" fontId="17" fillId="0" borderId="28" xfId="16" applyFont="1" applyBorder="1" applyAlignment="1">
      <alignment horizontal="center" vertical="center" wrapText="1"/>
    </xf>
    <xf numFmtId="0" fontId="17" fillId="0" borderId="29" xfId="16" applyFont="1" applyBorder="1"/>
    <xf numFmtId="0" fontId="17" fillId="0" borderId="30" xfId="16" applyFont="1" applyBorder="1"/>
    <xf numFmtId="184" fontId="7" fillId="0" borderId="0" xfId="16" applyNumberFormat="1" applyFont="1"/>
    <xf numFmtId="2" fontId="7" fillId="0" borderId="0" xfId="16" applyNumberFormat="1" applyFont="1"/>
    <xf numFmtId="2" fontId="7" fillId="0" borderId="0" xfId="16" applyNumberFormat="1" applyFont="1" applyAlignment="1">
      <alignment horizontal="right" indent="2"/>
    </xf>
    <xf numFmtId="0" fontId="8" fillId="5" borderId="0" xfId="16" applyFont="1" applyFill="1"/>
    <xf numFmtId="184" fontId="7" fillId="0" borderId="4" xfId="16" applyNumberFormat="1" applyFont="1" applyBorder="1"/>
    <xf numFmtId="170" fontId="7" fillId="0" borderId="4" xfId="16" applyNumberFormat="1" applyFont="1" applyBorder="1" applyAlignment="1">
      <alignment horizontal="right" indent="2"/>
    </xf>
    <xf numFmtId="2" fontId="7" fillId="0" borderId="4" xfId="16" applyNumberFormat="1" applyFont="1" applyBorder="1" applyAlignment="1">
      <alignment horizontal="right" indent="2"/>
    </xf>
    <xf numFmtId="2" fontId="7" fillId="0" borderId="4" xfId="16" applyNumberFormat="1" applyFont="1" applyBorder="1" applyAlignment="1">
      <alignment horizontal="left" indent="3"/>
    </xf>
    <xf numFmtId="0" fontId="7" fillId="0" borderId="4" xfId="16" applyFont="1" applyBorder="1" applyAlignment="1">
      <alignment horizontal="left"/>
    </xf>
    <xf numFmtId="0" fontId="41" fillId="0" borderId="4" xfId="16" applyFont="1" applyBorder="1"/>
    <xf numFmtId="170" fontId="7" fillId="0" borderId="0" xfId="16" applyNumberFormat="1" applyFont="1" applyAlignment="1">
      <alignment horizontal="right" indent="2"/>
    </xf>
    <xf numFmtId="2" fontId="7" fillId="0" borderId="0" xfId="16" applyNumberFormat="1" applyFont="1" applyAlignment="1">
      <alignment horizontal="left" indent="3"/>
    </xf>
    <xf numFmtId="184" fontId="7" fillId="0" borderId="0" xfId="16" applyNumberFormat="1" applyFont="1" applyAlignment="1">
      <alignment horizontal="right"/>
    </xf>
    <xf numFmtId="49" fontId="7" fillId="0" borderId="0" xfId="16" applyNumberFormat="1" applyFont="1" applyAlignment="1">
      <alignment horizontal="right" vertical="center" wrapText="1"/>
    </xf>
    <xf numFmtId="2" fontId="8" fillId="0" borderId="0" xfId="16" applyNumberFormat="1" applyFont="1" applyAlignment="1">
      <alignment horizontal="center" vertical="center" wrapText="1"/>
    </xf>
    <xf numFmtId="2" fontId="8" fillId="0" borderId="0" xfId="16" applyNumberFormat="1" applyFont="1" applyAlignment="1">
      <alignment horizontal="right" vertical="center" wrapText="1"/>
    </xf>
    <xf numFmtId="0" fontId="8" fillId="0" borderId="0" xfId="16" applyFont="1" applyAlignment="1">
      <alignment horizontal="left" vertical="center" wrapText="1"/>
    </xf>
    <xf numFmtId="184" fontId="7" fillId="0" borderId="4" xfId="16" applyNumberFormat="1" applyFont="1" applyBorder="1" applyAlignment="1">
      <alignment horizontal="right"/>
    </xf>
    <xf numFmtId="4" fontId="7" fillId="0" borderId="4" xfId="16" applyNumberFormat="1" applyFont="1" applyBorder="1" applyAlignment="1">
      <alignment horizontal="right" indent="2"/>
    </xf>
    <xf numFmtId="49" fontId="7" fillId="0" borderId="4" xfId="16" applyNumberFormat="1" applyFont="1" applyBorder="1"/>
    <xf numFmtId="0" fontId="7" fillId="0" borderId="4" xfId="16" applyFont="1" applyBorder="1"/>
    <xf numFmtId="4" fontId="7" fillId="0" borderId="0" xfId="16" applyNumberFormat="1" applyFont="1" applyAlignment="1">
      <alignment horizontal="right" indent="2"/>
    </xf>
    <xf numFmtId="49" fontId="7" fillId="0" borderId="0" xfId="16" applyNumberFormat="1" applyFont="1"/>
    <xf numFmtId="2" fontId="8" fillId="0" borderId="0" xfId="16" applyNumberFormat="1" applyFont="1" applyAlignment="1">
      <alignment horizontal="center"/>
    </xf>
    <xf numFmtId="0" fontId="7" fillId="0" borderId="4" xfId="16" applyFont="1" applyBorder="1" applyAlignment="1">
      <alignment horizontal="right"/>
    </xf>
    <xf numFmtId="2" fontId="7" fillId="0" borderId="0" xfId="16" applyNumberFormat="1" applyFont="1" applyAlignment="1">
      <alignment horizontal="left"/>
    </xf>
    <xf numFmtId="0" fontId="7" fillId="4" borderId="0" xfId="16" applyFont="1" applyFill="1" applyAlignment="1">
      <alignment horizontal="right"/>
    </xf>
    <xf numFmtId="170" fontId="7" fillId="4" borderId="0" xfId="16" applyNumberFormat="1" applyFont="1" applyFill="1" applyAlignment="1">
      <alignment horizontal="right" indent="2"/>
    </xf>
    <xf numFmtId="2" fontId="7" fillId="4" borderId="0" xfId="16" applyNumberFormat="1" applyFont="1" applyFill="1" applyAlignment="1">
      <alignment horizontal="right" indent="2"/>
    </xf>
    <xf numFmtId="4" fontId="7" fillId="4" borderId="0" xfId="16" applyNumberFormat="1" applyFont="1" applyFill="1" applyAlignment="1">
      <alignment horizontal="right" indent="2"/>
    </xf>
    <xf numFmtId="0" fontId="7" fillId="4" borderId="0" xfId="16" applyFont="1" applyFill="1"/>
    <xf numFmtId="2" fontId="7" fillId="4" borderId="0" xfId="16" applyNumberFormat="1" applyFont="1" applyFill="1" applyAlignment="1">
      <alignment horizontal="left"/>
    </xf>
    <xf numFmtId="0" fontId="8" fillId="4" borderId="0" xfId="16" applyFont="1" applyFill="1"/>
    <xf numFmtId="184" fontId="7" fillId="4" borderId="0" xfId="16" applyNumberFormat="1" applyFont="1" applyFill="1" applyAlignment="1">
      <alignment horizontal="right"/>
    </xf>
    <xf numFmtId="184" fontId="42" fillId="0" borderId="3" xfId="16" applyNumberFormat="1" applyFont="1" applyBorder="1" applyAlignment="1">
      <alignment horizontal="center" vertical="center" wrapText="1"/>
    </xf>
    <xf numFmtId="0" fontId="8" fillId="0" borderId="0" xfId="16" applyFont="1" applyAlignment="1">
      <alignment horizontal="right"/>
    </xf>
    <xf numFmtId="0" fontId="47" fillId="0" borderId="0" xfId="16" applyFont="1"/>
    <xf numFmtId="0" fontId="7" fillId="0" borderId="0" xfId="16" applyFont="1" applyAlignment="1">
      <alignment horizontal="left" wrapText="1"/>
    </xf>
    <xf numFmtId="168" fontId="7" fillId="4" borderId="4" xfId="10" applyNumberFormat="1" applyFont="1" applyFill="1" applyBorder="1" applyAlignment="1">
      <alignment horizontal="right" indent="2"/>
    </xf>
    <xf numFmtId="168" fontId="7" fillId="4" borderId="0" xfId="10" applyNumberFormat="1" applyFont="1" applyFill="1" applyBorder="1" applyAlignment="1">
      <alignment horizontal="right" indent="2"/>
    </xf>
    <xf numFmtId="168" fontId="7" fillId="0" borderId="0" xfId="10" applyNumberFormat="1" applyFont="1" applyFill="1" applyBorder="1" applyAlignment="1">
      <alignment horizontal="right" indent="2"/>
    </xf>
    <xf numFmtId="168" fontId="7" fillId="0" borderId="0" xfId="10" applyNumberFormat="1" applyFont="1" applyBorder="1" applyAlignment="1">
      <alignment horizontal="right" indent="2"/>
    </xf>
    <xf numFmtId="168" fontId="7" fillId="5" borderId="0" xfId="10" applyNumberFormat="1" applyFont="1" applyFill="1" applyBorder="1" applyAlignment="1">
      <alignment horizontal="right" indent="2"/>
    </xf>
    <xf numFmtId="168" fontId="7" fillId="4" borderId="0" xfId="10" applyNumberFormat="1" applyFont="1" applyFill="1" applyBorder="1" applyAlignment="1">
      <alignment horizontal="right" vertical="center" wrapText="1" indent="2"/>
    </xf>
    <xf numFmtId="0" fontId="42" fillId="0" borderId="4" xfId="16" applyFont="1" applyBorder="1" applyAlignment="1">
      <alignment horizontal="center"/>
    </xf>
    <xf numFmtId="0" fontId="42" fillId="0" borderId="2" xfId="16" applyFont="1" applyBorder="1" applyAlignment="1">
      <alignment horizontal="center"/>
    </xf>
    <xf numFmtId="170" fontId="7" fillId="0" borderId="2" xfId="16" applyNumberFormat="1" applyFont="1" applyBorder="1"/>
    <xf numFmtId="170" fontId="7" fillId="0" borderId="2" xfId="16" applyNumberFormat="1" applyFont="1" applyBorder="1" applyAlignment="1">
      <alignment wrapText="1"/>
    </xf>
    <xf numFmtId="0" fontId="42" fillId="0" borderId="3" xfId="16" applyFont="1" applyBorder="1" applyAlignment="1">
      <alignment horizontal="center"/>
    </xf>
    <xf numFmtId="3" fontId="13" fillId="4" borderId="4" xfId="10" applyNumberFormat="1" applyFont="1" applyFill="1" applyBorder="1" applyAlignment="1">
      <alignment horizontal="right" indent="2"/>
    </xf>
    <xf numFmtId="0" fontId="13" fillId="4" borderId="4" xfId="16" applyFont="1" applyFill="1" applyBorder="1" applyAlignment="1">
      <alignment horizontal="left"/>
    </xf>
    <xf numFmtId="3" fontId="13" fillId="4" borderId="0" xfId="10" applyNumberFormat="1" applyFont="1" applyFill="1" applyBorder="1" applyAlignment="1">
      <alignment horizontal="right" indent="2"/>
    </xf>
    <xf numFmtId="3" fontId="13" fillId="0" borderId="0" xfId="10" applyNumberFormat="1" applyFont="1" applyFill="1" applyBorder="1" applyAlignment="1">
      <alignment horizontal="right" indent="2"/>
    </xf>
    <xf numFmtId="3" fontId="13" fillId="0" borderId="0" xfId="10" applyNumberFormat="1" applyFont="1" applyBorder="1" applyAlignment="1">
      <alignment horizontal="right" indent="2"/>
    </xf>
    <xf numFmtId="3" fontId="13" fillId="5" borderId="0" xfId="10" applyNumberFormat="1" applyFont="1" applyFill="1" applyBorder="1" applyAlignment="1">
      <alignment horizontal="right" indent="2"/>
    </xf>
    <xf numFmtId="3" fontId="13" fillId="4" borderId="0" xfId="10" applyNumberFormat="1" applyFont="1" applyFill="1" applyBorder="1" applyAlignment="1">
      <alignment horizontal="right" vertical="center" wrapText="1" indent="2"/>
    </xf>
    <xf numFmtId="0" fontId="13" fillId="0" borderId="3" xfId="16" applyFont="1" applyBorder="1" applyAlignment="1">
      <alignment horizontal="center"/>
    </xf>
    <xf numFmtId="0" fontId="13" fillId="0" borderId="4" xfId="16" applyFont="1" applyBorder="1" applyAlignment="1">
      <alignment horizontal="center"/>
    </xf>
    <xf numFmtId="0" fontId="13" fillId="0" borderId="3" xfId="16" applyFont="1" applyBorder="1" applyAlignment="1">
      <alignment horizontal="center" vertical="center" wrapText="1"/>
    </xf>
    <xf numFmtId="0" fontId="14" fillId="0" borderId="4" xfId="16" applyFont="1" applyBorder="1" applyAlignment="1">
      <alignment horizontal="right"/>
    </xf>
    <xf numFmtId="0" fontId="17" fillId="0" borderId="0" xfId="0" applyFont="1" applyAlignment="1">
      <alignment vertical="center"/>
    </xf>
    <xf numFmtId="167" fontId="17" fillId="0" borderId="0" xfId="0" applyNumberFormat="1" applyFont="1" applyAlignment="1">
      <alignment vertical="center"/>
    </xf>
    <xf numFmtId="3" fontId="17" fillId="0" borderId="0" xfId="0" applyNumberFormat="1" applyFont="1" applyAlignment="1">
      <alignment vertical="center"/>
    </xf>
    <xf numFmtId="167" fontId="17" fillId="0" borderId="0" xfId="11" applyNumberFormat="1" applyFont="1" applyFill="1" applyBorder="1" applyAlignment="1">
      <alignment vertical="center"/>
    </xf>
    <xf numFmtId="0" fontId="17" fillId="0" borderId="0" xfId="0" applyFont="1" applyAlignment="1">
      <alignment horizontal="right" vertical="center"/>
    </xf>
    <xf numFmtId="0" fontId="37" fillId="0" borderId="0" xfId="0" applyFont="1" applyAlignment="1">
      <alignment vertical="center"/>
    </xf>
    <xf numFmtId="167" fontId="37" fillId="0" borderId="0" xfId="0" applyNumberFormat="1" applyFont="1" applyAlignment="1">
      <alignment vertical="center"/>
    </xf>
    <xf numFmtId="167" fontId="37" fillId="0" borderId="4" xfId="11" applyNumberFormat="1" applyFont="1" applyFill="1" applyBorder="1" applyAlignment="1">
      <alignment vertical="center"/>
    </xf>
    <xf numFmtId="167" fontId="17" fillId="0" borderId="0" xfId="11" applyNumberFormat="1" applyFont="1" applyFill="1" applyBorder="1" applyAlignment="1">
      <alignment horizontal="left" vertical="center" indent="1"/>
    </xf>
    <xf numFmtId="167" fontId="37" fillId="0" borderId="0" xfId="11" applyNumberFormat="1" applyFont="1" applyFill="1" applyBorder="1" applyAlignment="1">
      <alignment vertical="center"/>
    </xf>
    <xf numFmtId="0" fontId="49" fillId="0" borderId="0" xfId="0" applyFont="1" applyAlignment="1">
      <alignment horizontal="left" vertical="center" indent="1"/>
    </xf>
    <xf numFmtId="3" fontId="37" fillId="0" borderId="0" xfId="0" applyNumberFormat="1" applyFont="1" applyAlignment="1">
      <alignment vertical="center"/>
    </xf>
    <xf numFmtId="167" fontId="37" fillId="0" borderId="3" xfId="11" applyNumberFormat="1" applyFont="1" applyFill="1" applyBorder="1" applyAlignment="1">
      <alignment horizontal="center" vertical="center"/>
    </xf>
    <xf numFmtId="167" fontId="37" fillId="0" borderId="4" xfId="11" applyNumberFormat="1" applyFont="1" applyFill="1" applyBorder="1" applyAlignment="1">
      <alignment horizontal="center" vertical="center"/>
    </xf>
    <xf numFmtId="167" fontId="37" fillId="0" borderId="0" xfId="11" applyNumberFormat="1" applyFont="1" applyFill="1" applyBorder="1" applyAlignment="1">
      <alignment horizontal="center" vertical="center"/>
    </xf>
    <xf numFmtId="0" fontId="37" fillId="0" borderId="4" xfId="0" applyFont="1" applyBorder="1" applyAlignment="1">
      <alignment horizontal="center" vertical="center"/>
    </xf>
    <xf numFmtId="0" fontId="37" fillId="0" borderId="0" xfId="0" applyFont="1" applyAlignment="1">
      <alignment horizontal="center" vertical="center"/>
    </xf>
    <xf numFmtId="0" fontId="37" fillId="0" borderId="3" xfId="0" applyFont="1" applyBorder="1" applyAlignment="1">
      <alignment vertical="center"/>
    </xf>
    <xf numFmtId="0" fontId="37" fillId="0" borderId="0" xfId="0" applyFont="1" applyAlignment="1">
      <alignment horizontal="right" vertical="center"/>
    </xf>
    <xf numFmtId="0" fontId="23" fillId="4" borderId="0" xfId="0" applyFont="1" applyFill="1" applyAlignment="1">
      <alignment horizontal="center"/>
    </xf>
    <xf numFmtId="0" fontId="5" fillId="0" borderId="0" xfId="0" applyFont="1" applyAlignment="1">
      <alignment horizontal="center"/>
    </xf>
    <xf numFmtId="0" fontId="22" fillId="3" borderId="0" xfId="0" applyFont="1" applyFill="1" applyAlignment="1">
      <alignment horizontal="center"/>
    </xf>
    <xf numFmtId="0" fontId="23" fillId="0" borderId="0" xfId="0" applyFont="1" applyAlignment="1">
      <alignment horizontal="center"/>
    </xf>
    <xf numFmtId="0" fontId="37" fillId="0" borderId="0" xfId="0" applyFont="1" applyAlignment="1">
      <alignment horizontal="center" vertical="center"/>
    </xf>
    <xf numFmtId="0" fontId="19" fillId="0" borderId="2" xfId="0" applyFont="1" applyBorder="1" applyAlignment="1">
      <alignment horizontal="center" vertical="center" wrapText="1"/>
    </xf>
    <xf numFmtId="0" fontId="19" fillId="0" borderId="0" xfId="0" applyFont="1" applyAlignment="1">
      <alignment horizontal="center" vertical="center" wrapText="1"/>
    </xf>
    <xf numFmtId="0" fontId="19" fillId="0" borderId="4" xfId="0" applyFont="1" applyBorder="1" applyAlignment="1">
      <alignment horizontal="center" vertical="center" wrapText="1"/>
    </xf>
    <xf numFmtId="0" fontId="37" fillId="0" borderId="3" xfId="0" applyFont="1" applyBorder="1" applyAlignment="1">
      <alignment horizontal="center" vertical="center"/>
    </xf>
    <xf numFmtId="0" fontId="37" fillId="0" borderId="4" xfId="0" applyFont="1" applyBorder="1" applyAlignment="1">
      <alignment horizontal="center" vertical="center"/>
    </xf>
    <xf numFmtId="0" fontId="8" fillId="0" borderId="3" xfId="0" applyFont="1" applyBorder="1" applyAlignment="1">
      <alignment horizontal="center"/>
    </xf>
    <xf numFmtId="0" fontId="37" fillId="0" borderId="0" xfId="0" applyFont="1" applyAlignment="1">
      <alignment horizontal="center"/>
    </xf>
    <xf numFmtId="0" fontId="40" fillId="0" borderId="3" xfId="0" applyFont="1" applyBorder="1" applyAlignment="1">
      <alignment horizontal="center"/>
    </xf>
    <xf numFmtId="0" fontId="39" fillId="0" borderId="2" xfId="0" applyFont="1" applyBorder="1" applyAlignment="1">
      <alignment horizontal="center"/>
    </xf>
    <xf numFmtId="0" fontId="39" fillId="0" borderId="4" xfId="0" applyFont="1" applyBorder="1" applyAlignment="1">
      <alignment horizontal="center"/>
    </xf>
    <xf numFmtId="0" fontId="39" fillId="0" borderId="3" xfId="0" applyFont="1" applyBorder="1" applyAlignment="1">
      <alignment horizontal="center"/>
    </xf>
    <xf numFmtId="0" fontId="34" fillId="0" borderId="2" xfId="16" applyFont="1" applyBorder="1" applyAlignment="1">
      <alignment horizontal="left" wrapText="1" indent="3"/>
    </xf>
    <xf numFmtId="0" fontId="33" fillId="0" borderId="2" xfId="16" applyFont="1" applyBorder="1" applyAlignment="1">
      <alignment horizontal="left" wrapText="1"/>
    </xf>
    <xf numFmtId="0" fontId="33" fillId="0" borderId="0" xfId="16" applyFont="1" applyAlignment="1">
      <alignment horizontal="left" wrapText="1"/>
    </xf>
    <xf numFmtId="0" fontId="5" fillId="0" borderId="0" xfId="16" applyFont="1" applyAlignment="1">
      <alignment horizontal="center" vertical="center"/>
    </xf>
    <xf numFmtId="0" fontId="7" fillId="0" borderId="2" xfId="16" applyFont="1" applyBorder="1" applyAlignment="1">
      <alignment horizontal="center" vertical="center" wrapText="1"/>
    </xf>
    <xf numFmtId="0" fontId="7" fillId="0" borderId="4" xfId="16" applyFont="1" applyBorder="1" applyAlignment="1">
      <alignment horizontal="center" vertical="center"/>
    </xf>
    <xf numFmtId="0" fontId="7" fillId="0" borderId="3" xfId="16" applyFont="1" applyBorder="1" applyAlignment="1">
      <alignment horizontal="center" vertical="center"/>
    </xf>
    <xf numFmtId="0" fontId="7" fillId="0" borderId="4" xfId="16" applyFont="1" applyBorder="1" applyAlignment="1">
      <alignment horizontal="center" vertical="center" wrapText="1"/>
    </xf>
    <xf numFmtId="0" fontId="5" fillId="0" borderId="4" xfId="16" applyFont="1" applyBorder="1" applyAlignment="1">
      <alignment horizontal="center" vertical="center"/>
    </xf>
    <xf numFmtId="0" fontId="7" fillId="0" borderId="2" xfId="16" applyFont="1" applyBorder="1" applyAlignment="1">
      <alignment horizontal="center" vertical="center"/>
    </xf>
    <xf numFmtId="0" fontId="7" fillId="0" borderId="3" xfId="16" applyFont="1" applyBorder="1" applyAlignment="1">
      <alignment horizontal="center" vertical="center" wrapText="1"/>
    </xf>
    <xf numFmtId="0" fontId="23" fillId="0" borderId="4" xfId="16" applyFont="1" applyBorder="1" applyAlignment="1">
      <alignment horizontal="center"/>
    </xf>
    <xf numFmtId="0" fontId="3" fillId="0" borderId="0" xfId="16" applyFont="1" applyAlignment="1">
      <alignment horizontal="right"/>
    </xf>
    <xf numFmtId="0" fontId="3" fillId="0" borderId="4" xfId="16" applyFont="1" applyBorder="1" applyAlignment="1">
      <alignment horizontal="center"/>
    </xf>
    <xf numFmtId="0" fontId="13" fillId="0" borderId="2" xfId="16" applyFont="1" applyBorder="1" applyAlignment="1">
      <alignment horizontal="center" vertical="center"/>
    </xf>
    <xf numFmtId="0" fontId="13" fillId="0" borderId="0" xfId="16" applyFont="1" applyAlignment="1">
      <alignment horizontal="center" vertical="center"/>
    </xf>
    <xf numFmtId="0" fontId="13" fillId="0" borderId="4" xfId="16" applyFont="1" applyBorder="1" applyAlignment="1">
      <alignment horizontal="center" vertical="center"/>
    </xf>
    <xf numFmtId="0" fontId="13" fillId="0" borderId="3" xfId="16" applyFont="1" applyBorder="1" applyAlignment="1">
      <alignment horizontal="center" vertical="center"/>
    </xf>
    <xf numFmtId="0" fontId="13" fillId="0" borderId="2" xfId="16" applyFont="1" applyBorder="1" applyAlignment="1">
      <alignment horizontal="center" vertical="center" wrapText="1"/>
    </xf>
    <xf numFmtId="0" fontId="13" fillId="0" borderId="0" xfId="16" applyFont="1" applyAlignment="1">
      <alignment horizontal="center" vertical="center" wrapText="1"/>
    </xf>
    <xf numFmtId="0" fontId="13" fillId="0" borderId="4" xfId="16" applyFont="1" applyBorder="1" applyAlignment="1">
      <alignment horizontal="center" vertical="center" wrapText="1"/>
    </xf>
    <xf numFmtId="176" fontId="7" fillId="0" borderId="2" xfId="16" applyNumberFormat="1" applyFont="1" applyBorder="1" applyAlignment="1">
      <alignment horizontal="center" vertical="center" wrapText="1"/>
    </xf>
    <xf numFmtId="176" fontId="7" fillId="0" borderId="4" xfId="16" applyNumberFormat="1" applyFont="1" applyBorder="1" applyAlignment="1">
      <alignment horizontal="center" vertical="center" wrapText="1"/>
    </xf>
    <xf numFmtId="0" fontId="7" fillId="0" borderId="2" xfId="16" quotePrefix="1" applyFont="1" applyBorder="1" applyAlignment="1">
      <alignment horizontal="center" vertical="center" wrapText="1"/>
    </xf>
    <xf numFmtId="0" fontId="7" fillId="0" borderId="4" xfId="16" quotePrefix="1" applyFont="1" applyBorder="1" applyAlignment="1">
      <alignment horizontal="center" vertical="center" wrapText="1"/>
    </xf>
    <xf numFmtId="176" fontId="7" fillId="0" borderId="3" xfId="16" applyNumberFormat="1" applyFont="1" applyBorder="1" applyAlignment="1">
      <alignment horizontal="center" vertical="center"/>
    </xf>
    <xf numFmtId="176" fontId="5" fillId="0" borderId="0" xfId="16" applyNumberFormat="1" applyFont="1" applyAlignment="1">
      <alignment horizontal="right"/>
    </xf>
    <xf numFmtId="176" fontId="5" fillId="0" borderId="0" xfId="16" applyNumberFormat="1" applyFont="1" applyAlignment="1">
      <alignment horizontal="center"/>
    </xf>
    <xf numFmtId="176" fontId="7" fillId="0" borderId="2" xfId="16" applyNumberFormat="1" applyFont="1" applyBorder="1" applyAlignment="1">
      <alignment horizontal="center" vertical="center"/>
    </xf>
    <xf numFmtId="176" fontId="7" fillId="0" borderId="0" xfId="16" applyNumberFormat="1" applyFont="1" applyAlignment="1">
      <alignment horizontal="center" vertical="center"/>
    </xf>
    <xf numFmtId="176" fontId="7" fillId="0" borderId="4" xfId="16" applyNumberFormat="1" applyFont="1" applyBorder="1" applyAlignment="1">
      <alignment horizontal="center" vertical="center"/>
    </xf>
    <xf numFmtId="176" fontId="7" fillId="0" borderId="2" xfId="16" quotePrefix="1" applyNumberFormat="1" applyFont="1" applyBorder="1" applyAlignment="1">
      <alignment horizontal="center" vertical="center"/>
    </xf>
    <xf numFmtId="176" fontId="7" fillId="0" borderId="5" xfId="16" applyNumberFormat="1" applyFont="1" applyBorder="1" applyAlignment="1">
      <alignment horizontal="center" vertical="center"/>
    </xf>
    <xf numFmtId="176" fontId="7" fillId="0" borderId="5" xfId="16" quotePrefix="1" applyNumberFormat="1" applyFont="1" applyBorder="1" applyAlignment="1">
      <alignment horizontal="center" vertical="center"/>
    </xf>
    <xf numFmtId="0" fontId="42" fillId="0" borderId="3" xfId="16" applyFont="1" applyBorder="1" applyAlignment="1">
      <alignment horizontal="center" textRotation="90" wrapText="1"/>
    </xf>
    <xf numFmtId="0" fontId="7" fillId="0" borderId="3" xfId="16" applyFont="1" applyBorder="1" applyAlignment="1">
      <alignment horizontal="center" textRotation="90" wrapText="1"/>
    </xf>
    <xf numFmtId="0" fontId="7" fillId="0" borderId="2" xfId="16" applyFont="1" applyBorder="1" applyAlignment="1">
      <alignment horizontal="left" vertical="top" wrapText="1"/>
    </xf>
    <xf numFmtId="0" fontId="7" fillId="0" borderId="0" xfId="16" applyFont="1" applyAlignment="1">
      <alignment horizontal="left" vertical="top" wrapText="1"/>
    </xf>
    <xf numFmtId="0" fontId="33" fillId="0" borderId="3" xfId="16" applyFont="1" applyBorder="1" applyAlignment="1">
      <alignment horizontal="center" textRotation="90" wrapText="1"/>
    </xf>
    <xf numFmtId="0" fontId="5" fillId="0" borderId="0" xfId="16" applyFont="1" applyAlignment="1">
      <alignment horizontal="left" wrapText="1"/>
    </xf>
    <xf numFmtId="0" fontId="43" fillId="0" borderId="4" xfId="16" applyFont="1" applyBorder="1" applyAlignment="1">
      <alignment horizontal="center"/>
    </xf>
    <xf numFmtId="0" fontId="42" fillId="0" borderId="14" xfId="16" applyFont="1" applyBorder="1" applyAlignment="1">
      <alignment horizontal="center" vertical="center" wrapText="1"/>
    </xf>
    <xf numFmtId="0" fontId="42" fillId="0" borderId="7" xfId="16" applyFont="1" applyBorder="1" applyAlignment="1">
      <alignment horizontal="center" vertical="center" wrapText="1"/>
    </xf>
    <xf numFmtId="0" fontId="42" fillId="0" borderId="8" xfId="16" applyFont="1" applyBorder="1" applyAlignment="1">
      <alignment horizontal="center" vertical="center" wrapText="1"/>
    </xf>
    <xf numFmtId="2" fontId="42" fillId="0" borderId="13" xfId="16" applyNumberFormat="1" applyFont="1" applyBorder="1" applyAlignment="1">
      <alignment horizontal="center" wrapText="1"/>
    </xf>
    <xf numFmtId="0" fontId="42" fillId="0" borderId="12" xfId="16" applyFont="1" applyBorder="1" applyAlignment="1">
      <alignment horizontal="center" wrapText="1"/>
    </xf>
    <xf numFmtId="0" fontId="42" fillId="0" borderId="11" xfId="16" applyFont="1" applyBorder="1" applyAlignment="1">
      <alignment horizontal="center" wrapText="1"/>
    </xf>
    <xf numFmtId="0" fontId="42" fillId="0" borderId="2" xfId="16" applyFont="1" applyBorder="1" applyAlignment="1">
      <alignment horizontal="center" textRotation="90" wrapText="1"/>
    </xf>
    <xf numFmtId="0" fontId="44" fillId="0" borderId="0" xfId="16" applyFont="1" applyAlignment="1">
      <alignment horizontal="center" textRotation="90" wrapText="1"/>
    </xf>
    <xf numFmtId="0" fontId="44" fillId="0" borderId="4" xfId="16" applyFont="1" applyBorder="1" applyAlignment="1">
      <alignment horizontal="center" textRotation="90" wrapText="1"/>
    </xf>
    <xf numFmtId="0" fontId="7" fillId="0" borderId="2" xfId="16" applyFont="1" applyBorder="1" applyAlignment="1">
      <alignment horizontal="center" textRotation="90" wrapText="1"/>
    </xf>
    <xf numFmtId="0" fontId="4" fillId="0" borderId="0" xfId="16" applyAlignment="1">
      <alignment horizontal="center" textRotation="90" wrapText="1"/>
    </xf>
    <xf numFmtId="0" fontId="4" fillId="0" borderId="4" xfId="16" applyBorder="1" applyAlignment="1">
      <alignment horizontal="center" textRotation="90" wrapText="1"/>
    </xf>
    <xf numFmtId="0" fontId="33" fillId="0" borderId="2" xfId="16" applyFont="1" applyBorder="1" applyAlignment="1">
      <alignment horizontal="center" textRotation="90" wrapText="1"/>
    </xf>
    <xf numFmtId="0" fontId="45" fillId="0" borderId="0" xfId="16" applyFont="1" applyAlignment="1">
      <alignment horizontal="center" textRotation="90" wrapText="1"/>
    </xf>
    <xf numFmtId="0" fontId="45" fillId="0" borderId="4" xfId="16" applyFont="1" applyBorder="1" applyAlignment="1">
      <alignment horizontal="center" textRotation="90" wrapText="1"/>
    </xf>
    <xf numFmtId="2" fontId="42" fillId="0" borderId="16" xfId="16" applyNumberFormat="1" applyFont="1" applyBorder="1" applyAlignment="1">
      <alignment horizontal="center" wrapText="1"/>
    </xf>
    <xf numFmtId="0" fontId="42" fillId="0" borderId="15" xfId="16" applyFont="1" applyBorder="1" applyAlignment="1">
      <alignment horizontal="center" wrapText="1"/>
    </xf>
    <xf numFmtId="0" fontId="42" fillId="0" borderId="14" xfId="16" applyFont="1" applyBorder="1" applyAlignment="1">
      <alignment horizontal="center" wrapText="1"/>
    </xf>
    <xf numFmtId="0" fontId="13" fillId="0" borderId="0" xfId="15" applyFont="1" applyAlignment="1">
      <alignment horizontal="left" wrapText="1"/>
    </xf>
    <xf numFmtId="0" fontId="17" fillId="0" borderId="17" xfId="16" applyFont="1" applyBorder="1" applyAlignment="1">
      <alignment horizontal="center" vertical="center" wrapText="1"/>
    </xf>
    <xf numFmtId="0" fontId="17" fillId="0" borderId="4" xfId="16" applyFont="1" applyBorder="1" applyAlignment="1">
      <alignment horizontal="center" vertical="center" wrapText="1"/>
    </xf>
    <xf numFmtId="0" fontId="17" fillId="0" borderId="20" xfId="16" applyFont="1" applyBorder="1" applyAlignment="1">
      <alignment horizontal="center"/>
    </xf>
    <xf numFmtId="0" fontId="17" fillId="0" borderId="19" xfId="16" applyFont="1" applyBorder="1" applyAlignment="1">
      <alignment horizontal="center"/>
    </xf>
    <xf numFmtId="0" fontId="17" fillId="0" borderId="18" xfId="16" applyFont="1" applyBorder="1" applyAlignment="1">
      <alignment horizontal="center"/>
    </xf>
    <xf numFmtId="0" fontId="13" fillId="0" borderId="2" xfId="16" applyFont="1" applyBorder="1" applyAlignment="1">
      <alignment horizontal="left" vertical="top" wrapText="1"/>
    </xf>
    <xf numFmtId="0" fontId="3" fillId="0" borderId="0" xfId="16" applyFont="1" applyAlignment="1">
      <alignment horizontal="left" wrapText="1"/>
    </xf>
    <xf numFmtId="0" fontId="3" fillId="0" borderId="22" xfId="16" applyFont="1" applyBorder="1" applyAlignment="1">
      <alignment horizontal="center"/>
    </xf>
    <xf numFmtId="0" fontId="17" fillId="0" borderId="21" xfId="16" applyFont="1" applyBorder="1" applyAlignment="1">
      <alignment horizontal="center" vertical="center" wrapText="1"/>
    </xf>
    <xf numFmtId="0" fontId="17" fillId="0" borderId="0" xfId="16" applyFont="1" applyAlignment="1">
      <alignment horizontal="center" vertical="center" wrapText="1"/>
    </xf>
    <xf numFmtId="0" fontId="17" fillId="0" borderId="24" xfId="16" applyFont="1" applyBorder="1" applyAlignment="1">
      <alignment horizontal="center" vertical="center" wrapText="1"/>
    </xf>
    <xf numFmtId="0" fontId="17" fillId="0" borderId="26" xfId="16" applyFont="1" applyBorder="1" applyAlignment="1">
      <alignment horizontal="center"/>
    </xf>
    <xf numFmtId="0" fontId="17" fillId="0" borderId="27" xfId="16" applyFont="1" applyBorder="1" applyAlignment="1">
      <alignment horizontal="center"/>
    </xf>
    <xf numFmtId="0" fontId="17" fillId="0" borderId="25" xfId="16" applyFont="1" applyBorder="1" applyAlignment="1">
      <alignment horizontal="center"/>
    </xf>
    <xf numFmtId="0" fontId="17" fillId="0" borderId="2" xfId="16" applyFont="1" applyBorder="1" applyAlignment="1">
      <alignment horizontal="center" vertical="center" wrapText="1"/>
    </xf>
    <xf numFmtId="0" fontId="17" fillId="0" borderId="5" xfId="16" applyFont="1" applyBorder="1" applyAlignment="1">
      <alignment horizontal="center"/>
    </xf>
    <xf numFmtId="0" fontId="17" fillId="0" borderId="35" xfId="16" applyFont="1" applyBorder="1" applyAlignment="1">
      <alignment horizontal="center"/>
    </xf>
    <xf numFmtId="0" fontId="17" fillId="0" borderId="34" xfId="16" applyFont="1" applyBorder="1" applyAlignment="1">
      <alignment horizontal="center"/>
    </xf>
    <xf numFmtId="0" fontId="17" fillId="0" borderId="33" xfId="16" applyFont="1" applyBorder="1" applyAlignment="1">
      <alignment horizontal="center"/>
    </xf>
    <xf numFmtId="0" fontId="17" fillId="0" borderId="32" xfId="16" applyFont="1" applyBorder="1" applyAlignment="1">
      <alignment horizontal="center"/>
    </xf>
    <xf numFmtId="0" fontId="17" fillId="0" borderId="31" xfId="16" applyFont="1" applyBorder="1" applyAlignment="1">
      <alignment horizontal="center"/>
    </xf>
    <xf numFmtId="0" fontId="17" fillId="0" borderId="29" xfId="16" applyFont="1" applyBorder="1" applyAlignment="1">
      <alignment horizontal="center"/>
    </xf>
    <xf numFmtId="184" fontId="5" fillId="0" borderId="4" xfId="16" applyNumberFormat="1" applyFont="1" applyBorder="1" applyAlignment="1">
      <alignment horizontal="center"/>
    </xf>
    <xf numFmtId="0" fontId="7" fillId="0" borderId="0" xfId="16" applyFont="1" applyAlignment="1">
      <alignment horizontal="left" vertical="top" wrapText="1" indent="4"/>
    </xf>
    <xf numFmtId="0" fontId="7" fillId="0" borderId="0" xfId="16" applyFont="1" applyAlignment="1">
      <alignment horizontal="left" vertical="top" indent="4"/>
    </xf>
    <xf numFmtId="0" fontId="42" fillId="0" borderId="3" xfId="16" applyFont="1" applyBorder="1" applyAlignment="1">
      <alignment horizontal="center" vertical="center" wrapText="1"/>
    </xf>
    <xf numFmtId="170" fontId="7" fillId="0" borderId="2" xfId="16" applyNumberFormat="1" applyFont="1" applyBorder="1" applyAlignment="1">
      <alignment horizontal="left" wrapText="1"/>
    </xf>
    <xf numFmtId="170" fontId="7" fillId="0" borderId="2" xfId="16" applyNumberFormat="1" applyFont="1" applyBorder="1" applyAlignment="1">
      <alignment horizontal="left"/>
    </xf>
    <xf numFmtId="170" fontId="7" fillId="0" borderId="0" xfId="16" applyNumberFormat="1" applyFont="1" applyAlignment="1">
      <alignment horizontal="left"/>
    </xf>
    <xf numFmtId="0" fontId="7" fillId="0" borderId="0" xfId="16" applyFont="1" applyAlignment="1">
      <alignment horizontal="left" wrapText="1"/>
    </xf>
    <xf numFmtId="0" fontId="42" fillId="0" borderId="2" xfId="16" applyFont="1" applyBorder="1" applyAlignment="1">
      <alignment horizontal="center" vertical="center" wrapText="1"/>
    </xf>
    <xf numFmtId="0" fontId="42" fillId="0" borderId="0" xfId="16" applyFont="1" applyAlignment="1">
      <alignment horizontal="center" vertical="center" wrapText="1"/>
    </xf>
    <xf numFmtId="0" fontId="42" fillId="0" borderId="4" xfId="16" applyFont="1" applyBorder="1" applyAlignment="1">
      <alignment horizontal="center" vertical="center" wrapText="1"/>
    </xf>
    <xf numFmtId="0" fontId="13" fillId="0" borderId="13" xfId="16" applyFont="1" applyBorder="1" applyAlignment="1">
      <alignment horizontal="center"/>
    </xf>
    <xf numFmtId="0" fontId="13" fillId="0" borderId="12" xfId="16" applyFont="1" applyBorder="1" applyAlignment="1">
      <alignment horizontal="center"/>
    </xf>
    <xf numFmtId="0" fontId="13" fillId="0" borderId="11" xfId="16" applyFont="1" applyBorder="1" applyAlignment="1">
      <alignment horizontal="center"/>
    </xf>
    <xf numFmtId="0" fontId="13" fillId="0" borderId="2" xfId="16" applyFont="1" applyBorder="1" applyAlignment="1">
      <alignment horizontal="left" wrapText="1"/>
    </xf>
    <xf numFmtId="0" fontId="13" fillId="0" borderId="0" xfId="16" applyFont="1" applyAlignment="1">
      <alignment horizontal="left" wrapText="1"/>
    </xf>
    <xf numFmtId="0" fontId="13" fillId="0" borderId="13" xfId="16" applyFont="1" applyBorder="1" applyAlignment="1">
      <alignment horizontal="center" vertical="center" wrapText="1"/>
    </xf>
    <xf numFmtId="0" fontId="13" fillId="0" borderId="11" xfId="16" applyFont="1" applyBorder="1" applyAlignment="1">
      <alignment horizontal="center" vertical="center" wrapText="1"/>
    </xf>
  </cellXfs>
  <cellStyles count="36">
    <cellStyle name="Comma" xfId="35" builtinId="3"/>
    <cellStyle name="Comma 10" xfId="8" xr:uid="{00000000-0005-0000-0000-000001000000}"/>
    <cellStyle name="Comma 10 2" xfId="4" xr:uid="{00000000-0005-0000-0000-000002000000}"/>
    <cellStyle name="Comma 2" xfId="3" xr:uid="{00000000-0005-0000-0000-000003000000}"/>
    <cellStyle name="Comma 2 2" xfId="7" xr:uid="{00000000-0005-0000-0000-000004000000}"/>
    <cellStyle name="Comma 2 2 2" xfId="33" xr:uid="{00000000-0005-0000-0000-000005000000}"/>
    <cellStyle name="Comma 2 3" xfId="11" xr:uid="{00000000-0005-0000-0000-000006000000}"/>
    <cellStyle name="Comma 2 4" xfId="23" xr:uid="{00000000-0005-0000-0000-000007000000}"/>
    <cellStyle name="Comma 2 5" xfId="25" xr:uid="{00000000-0005-0000-0000-000008000000}"/>
    <cellStyle name="Comma 3" xfId="10" xr:uid="{00000000-0005-0000-0000-000009000000}"/>
    <cellStyle name="Comma 3 2" xfId="19" xr:uid="{00000000-0005-0000-0000-00000A000000}"/>
    <cellStyle name="Comma 4" xfId="18" xr:uid="{00000000-0005-0000-0000-00000B000000}"/>
    <cellStyle name="Comma 5" xfId="22" xr:uid="{00000000-0005-0000-0000-00000C000000}"/>
    <cellStyle name="Comma 6" xfId="27" xr:uid="{00000000-0005-0000-0000-00000D000000}"/>
    <cellStyle name="Comma 8" xfId="13" xr:uid="{00000000-0005-0000-0000-00000E000000}"/>
    <cellStyle name="Hyperlink" xfId="26" builtinId="8"/>
    <cellStyle name="Normal" xfId="0" builtinId="0"/>
    <cellStyle name="Normal 11" xfId="16" xr:uid="{00000000-0005-0000-0000-000011000000}"/>
    <cellStyle name="Normal 2" xfId="1" xr:uid="{00000000-0005-0000-0000-000012000000}"/>
    <cellStyle name="Normal 2 2" xfId="12" xr:uid="{00000000-0005-0000-0000-000013000000}"/>
    <cellStyle name="Normal 2 2 2" xfId="15" xr:uid="{00000000-0005-0000-0000-000014000000}"/>
    <cellStyle name="Normal 2 2 3" xfId="31" xr:uid="{00000000-0005-0000-0000-000015000000}"/>
    <cellStyle name="Normal 2 22" xfId="34" xr:uid="{00000000-0005-0000-0000-000016000000}"/>
    <cellStyle name="Normal 2_Appendix Tables-AR2010" xfId="21" xr:uid="{00000000-0005-0000-0000-000017000000}"/>
    <cellStyle name="Normal 22 2" xfId="24" xr:uid="{00000000-0005-0000-0000-000018000000}"/>
    <cellStyle name="Normal 28" xfId="29" xr:uid="{00000000-0005-0000-0000-000019000000}"/>
    <cellStyle name="Normal 28 2" xfId="30" xr:uid="{00000000-0005-0000-0000-00001A000000}"/>
    <cellStyle name="Normal 3" xfId="2" xr:uid="{00000000-0005-0000-0000-00001B000000}"/>
    <cellStyle name="Normal 3 2" xfId="6" xr:uid="{00000000-0005-0000-0000-00001C000000}"/>
    <cellStyle name="Normal 3 3" xfId="17" xr:uid="{00000000-0005-0000-0000-00001D000000}"/>
    <cellStyle name="Normal 30" xfId="32" xr:uid="{00000000-0005-0000-0000-00001E000000}"/>
    <cellStyle name="Normal 4" xfId="9" xr:uid="{00000000-0005-0000-0000-00001F000000}"/>
    <cellStyle name="Normal 5 2" xfId="28" xr:uid="{00000000-0005-0000-0000-000020000000}"/>
    <cellStyle name="Normal 7" xfId="20" xr:uid="{00000000-0005-0000-0000-000021000000}"/>
    <cellStyle name="Percent 2" xfId="5" xr:uid="{00000000-0005-0000-0000-000022000000}"/>
    <cellStyle name="Percent 2 2" xfId="14" xr:uid="{00000000-0005-0000-0000-00002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tdserver\Na\Dammika\N.A%20Data\GDP%20data%20ar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rd-archive\DIV-Industry\Industry%20Division%20-%202012\Industry-Annual%20Report%20work\Appendix%20Tables\Appendix%20tables-Industry%20(for%20AR%20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_Annual"/>
      <sheetName val="Annual"/>
      <sheetName val="R_Indicators"/>
      <sheetName val="R_All Qtrs"/>
      <sheetName val="R_Q 1"/>
      <sheetName val="R_Q 2"/>
      <sheetName val="R_Q 3"/>
      <sheetName val="R_Q 4"/>
      <sheetName val="R_QtrTrends"/>
      <sheetName val="R_1st Half"/>
      <sheetName val="R_Q 1+Q 2+Q 3"/>
      <sheetName val="R_2nd Half"/>
      <sheetName val="Indicators"/>
      <sheetName val="All Qtrs"/>
      <sheetName val="Q 1"/>
      <sheetName val="Q 2"/>
      <sheetName val="Q 3"/>
      <sheetName val="Q 4"/>
      <sheetName val="QtrTrends"/>
      <sheetName val="1st Half"/>
      <sheetName val="Q 1+Q 2+Q 3"/>
      <sheetName val="2nd Half"/>
      <sheetName val="Deflator"/>
      <sheetName val="BOP "/>
      <sheetName val=" FISCAL "/>
      <sheetName val="P C Exp."/>
      <sheetName val="T.T effect"/>
      <sheetName val="Exp.Tabls"/>
      <sheetName val="Agg.Demand"/>
      <sheetName val="Appendix"/>
      <sheetName val="Key Econ"/>
      <sheetName val="Text tab."/>
      <sheetName val="Charts"/>
      <sheetName val="Indus&amp;Trad"/>
      <sheetName val="CCPI"/>
      <sheetName val="SLCPI"/>
      <sheetName val="CDCPI"/>
      <sheetName val="IMF"/>
      <sheetName val="IMF-2004"/>
    </sheetNames>
    <sheetDataSet>
      <sheetData sheetId="0">
        <row r="3">
          <cell r="L3" t="str">
            <v>(Rs.Mn)</v>
          </cell>
        </row>
        <row r="4">
          <cell r="A4" t="str">
            <v xml:space="preserve">                        SECTOR</v>
          </cell>
          <cell r="B4">
            <v>1996</v>
          </cell>
          <cell r="C4">
            <v>1997</v>
          </cell>
          <cell r="D4">
            <v>1998</v>
          </cell>
          <cell r="E4">
            <v>1999</v>
          </cell>
          <cell r="F4">
            <v>2000</v>
          </cell>
          <cell r="G4">
            <v>2001</v>
          </cell>
          <cell r="H4">
            <v>2002</v>
          </cell>
          <cell r="I4" t="str">
            <v>2003(a)</v>
          </cell>
          <cell r="J4" t="str">
            <v>2004(b)</v>
          </cell>
          <cell r="K4" t="str">
            <v>2005(b)</v>
          </cell>
          <cell r="L4" t="str">
            <v>2005(c )</v>
          </cell>
        </row>
        <row r="5">
          <cell r="M5" t="str">
            <v>97/96</v>
          </cell>
          <cell r="N5" t="str">
            <v>98/97</v>
          </cell>
        </row>
        <row r="7">
          <cell r="A7" t="str">
            <v>Agriculture</v>
          </cell>
          <cell r="B7">
            <v>156108</v>
          </cell>
          <cell r="C7">
            <v>160753</v>
          </cell>
          <cell r="D7">
            <v>164804</v>
          </cell>
          <cell r="E7">
            <v>172238</v>
          </cell>
          <cell r="F7">
            <v>175317</v>
          </cell>
          <cell r="G7">
            <v>169376.83280000003</v>
          </cell>
          <cell r="H7">
            <v>173622.97322554002</v>
          </cell>
          <cell r="I7">
            <v>176449.56158525005</v>
          </cell>
          <cell r="J7">
            <v>175182.35209445556</v>
          </cell>
          <cell r="K7">
            <v>180285.3989639701</v>
          </cell>
          <cell r="L7">
            <v>172851.76507321946</v>
          </cell>
          <cell r="M7">
            <v>2.9755041381607672</v>
          </cell>
          <cell r="N7">
            <v>2.520015178565882</v>
          </cell>
        </row>
        <row r="8">
          <cell r="A8" t="str">
            <v>1.  Agriculture, forestry &amp; fishing</v>
          </cell>
          <cell r="B8">
            <v>156108</v>
          </cell>
          <cell r="C8">
            <v>160753</v>
          </cell>
          <cell r="D8">
            <v>164804</v>
          </cell>
          <cell r="E8">
            <v>172238</v>
          </cell>
          <cell r="F8">
            <v>175317</v>
          </cell>
          <cell r="G8">
            <v>169376.83280000003</v>
          </cell>
          <cell r="H8">
            <v>173622.97322554002</v>
          </cell>
          <cell r="I8">
            <v>176449.56158525005</v>
          </cell>
          <cell r="J8">
            <v>175182.35209445556</v>
          </cell>
          <cell r="K8">
            <v>180285.3989639701</v>
          </cell>
          <cell r="L8">
            <v>172851.76507321946</v>
          </cell>
          <cell r="M8">
            <v>2.9755041381607672</v>
          </cell>
          <cell r="N8">
            <v>2.520015178565882</v>
          </cell>
        </row>
        <row r="9">
          <cell r="A9" t="str">
            <v xml:space="preserve">          1.1  Agriculture</v>
          </cell>
          <cell r="B9">
            <v>122594</v>
          </cell>
          <cell r="C9">
            <v>126107</v>
          </cell>
          <cell r="D9">
            <v>128337</v>
          </cell>
          <cell r="E9">
            <v>133952</v>
          </cell>
          <cell r="F9">
            <v>136212</v>
          </cell>
          <cell r="G9">
            <v>130406.75560000002</v>
          </cell>
          <cell r="H9">
            <v>132902.65934666002</v>
          </cell>
          <cell r="I9">
            <v>137150.13506524113</v>
          </cell>
          <cell r="J9">
            <v>135296.71272425613</v>
          </cell>
          <cell r="K9">
            <v>139374.25571258337</v>
          </cell>
          <cell r="L9">
            <v>138318.77244776528</v>
          </cell>
          <cell r="M9">
            <v>2.8655562262427159</v>
          </cell>
          <cell r="N9">
            <v>1.7683395846384453</v>
          </cell>
        </row>
        <row r="10">
          <cell r="A10" t="str">
            <v xml:space="preserve">                             Tea</v>
          </cell>
          <cell r="B10">
            <v>10332</v>
          </cell>
          <cell r="C10">
            <v>11069</v>
          </cell>
          <cell r="D10">
            <v>11195</v>
          </cell>
          <cell r="E10">
            <v>11341</v>
          </cell>
          <cell r="F10">
            <v>12226</v>
          </cell>
          <cell r="G10">
            <v>11802.9804</v>
          </cell>
          <cell r="H10">
            <v>12403.75210236</v>
          </cell>
          <cell r="I10">
            <v>12133.497888553051</v>
          </cell>
          <cell r="J10">
            <v>12324.868084432868</v>
          </cell>
          <cell r="K10">
            <v>12448.116765277196</v>
          </cell>
          <cell r="L10">
            <v>12571.365446121526</v>
          </cell>
          <cell r="M10">
            <v>7.1331784746418991</v>
          </cell>
          <cell r="N10">
            <v>1.1383142108591482</v>
          </cell>
        </row>
        <row r="11">
          <cell r="A11" t="str">
            <v xml:space="preserve">                             Rubber</v>
          </cell>
          <cell r="B11">
            <v>4011</v>
          </cell>
          <cell r="C11">
            <v>3795</v>
          </cell>
          <cell r="D11">
            <v>3452</v>
          </cell>
          <cell r="E11">
            <v>3487</v>
          </cell>
          <cell r="F11">
            <v>3149</v>
          </cell>
          <cell r="G11">
            <v>3102.0798999999997</v>
          </cell>
          <cell r="H11">
            <v>3255.6328550500002</v>
          </cell>
          <cell r="I11">
            <v>3264.4672814768251</v>
          </cell>
          <cell r="J11">
            <v>3370.9662847025461</v>
          </cell>
          <cell r="K11">
            <v>3610.3048909164268</v>
          </cell>
          <cell r="L11">
            <v>3556.369430361186</v>
          </cell>
          <cell r="M11">
            <v>-5.385190725504863</v>
          </cell>
          <cell r="N11">
            <v>-9.0382081686429476</v>
          </cell>
        </row>
        <row r="12">
          <cell r="A12" t="str">
            <v xml:space="preserve">                             Coconut</v>
          </cell>
          <cell r="B12">
            <v>12838</v>
          </cell>
          <cell r="C12">
            <v>13258</v>
          </cell>
          <cell r="D12">
            <v>12829</v>
          </cell>
          <cell r="E12">
            <v>13996</v>
          </cell>
          <cell r="F12">
            <v>15116</v>
          </cell>
          <cell r="G12">
            <v>13073.8284</v>
          </cell>
          <cell r="H12">
            <v>11293.172971920001</v>
          </cell>
          <cell r="I12">
            <v>12196.66085666827</v>
          </cell>
          <cell r="J12">
            <v>11998.441950097791</v>
          </cell>
          <cell r="K12">
            <v>11518.504272093878</v>
          </cell>
          <cell r="L12">
            <v>12010.440392047887</v>
          </cell>
          <cell r="M12">
            <v>3.2715376226826631</v>
          </cell>
          <cell r="N12">
            <v>-3.235782169256296</v>
          </cell>
        </row>
        <row r="13">
          <cell r="A13" t="str">
            <v xml:space="preserve">                             Paddy</v>
          </cell>
          <cell r="B13">
            <v>19892</v>
          </cell>
          <cell r="C13">
            <v>22122</v>
          </cell>
          <cell r="D13">
            <v>26165</v>
          </cell>
          <cell r="E13">
            <v>27892</v>
          </cell>
          <cell r="F13">
            <v>27808</v>
          </cell>
          <cell r="G13">
            <v>26222.944</v>
          </cell>
          <cell r="H13">
            <v>27553.225669120002</v>
          </cell>
          <cell r="I13">
            <v>29633.217385072559</v>
          </cell>
          <cell r="J13">
            <v>25152.169477602522</v>
          </cell>
          <cell r="K13">
            <v>28522.560187601255</v>
          </cell>
          <cell r="L13">
            <v>26988.277849467504</v>
          </cell>
          <cell r="M13">
            <v>11.210536899255974</v>
          </cell>
          <cell r="N13">
            <v>18.275924419130284</v>
          </cell>
        </row>
        <row r="14">
          <cell r="A14" t="str">
            <v xml:space="preserve">                            Other</v>
          </cell>
          <cell r="B14">
            <v>75521</v>
          </cell>
          <cell r="C14">
            <v>75863</v>
          </cell>
          <cell r="D14">
            <v>74696</v>
          </cell>
          <cell r="E14">
            <v>77236</v>
          </cell>
          <cell r="F14">
            <v>77913</v>
          </cell>
          <cell r="G14">
            <v>76204.92290000002</v>
          </cell>
          <cell r="H14">
            <v>78396.875748210005</v>
          </cell>
          <cell r="I14">
            <v>79922.291653470427</v>
          </cell>
          <cell r="J14">
            <v>82450.266927420394</v>
          </cell>
          <cell r="K14">
            <v>83274.769596694605</v>
          </cell>
          <cell r="L14">
            <v>83192.319329767168</v>
          </cell>
          <cell r="M14">
            <v>0.45285417301148545</v>
          </cell>
          <cell r="N14">
            <v>-1.5382993026903713</v>
          </cell>
        </row>
        <row r="15">
          <cell r="A15" t="str">
            <v xml:space="preserve">                                          Vegetables</v>
          </cell>
          <cell r="B15">
            <v>31189</v>
          </cell>
          <cell r="C15">
            <v>31676</v>
          </cell>
          <cell r="D15">
            <v>33126</v>
          </cell>
          <cell r="E15">
            <v>35235</v>
          </cell>
          <cell r="F15">
            <v>36426</v>
          </cell>
          <cell r="G15">
            <v>35165.660400000001</v>
          </cell>
          <cell r="H15">
            <v>34155.464364449996</v>
          </cell>
          <cell r="I15">
            <v>35912.97000678398</v>
          </cell>
          <cell r="J15">
            <v>37430.178109901019</v>
          </cell>
          <cell r="M15">
            <v>1.5614479463913478</v>
          </cell>
          <cell r="N15">
            <v>4.5775981815885824</v>
          </cell>
        </row>
        <row r="16">
          <cell r="A16" t="str">
            <v xml:space="preserve">                                          Subsidiary food crops</v>
          </cell>
          <cell r="B16">
            <v>19712</v>
          </cell>
          <cell r="C16">
            <v>18501</v>
          </cell>
          <cell r="D16">
            <v>15577</v>
          </cell>
          <cell r="E16">
            <v>15781</v>
          </cell>
          <cell r="F16">
            <v>16032</v>
          </cell>
          <cell r="G16">
            <v>15312.163199999999</v>
          </cell>
          <cell r="H16">
            <v>17125.782354809999</v>
          </cell>
          <cell r="I16">
            <v>16247.881501705386</v>
          </cell>
          <cell r="J16">
            <v>16900.517849650045</v>
          </cell>
          <cell r="M16">
            <v>-6.1434659090909065</v>
          </cell>
          <cell r="N16">
            <v>-15.804551105345654</v>
          </cell>
        </row>
        <row r="17">
          <cell r="A17" t="str">
            <v xml:space="preserve">                                          Minor export crops</v>
          </cell>
          <cell r="B17">
            <v>7137</v>
          </cell>
          <cell r="C17">
            <v>7874</v>
          </cell>
          <cell r="D17">
            <v>7825</v>
          </cell>
          <cell r="E17">
            <v>7666</v>
          </cell>
          <cell r="F17">
            <v>6960</v>
          </cell>
          <cell r="G17">
            <v>6297.4080000000013</v>
          </cell>
          <cell r="H17">
            <v>7116.0710399999998</v>
          </cell>
          <cell r="I17">
            <v>7522.4229405839988</v>
          </cell>
          <cell r="J17">
            <v>6601.8490095571788</v>
          </cell>
          <cell r="M17">
            <v>10.326467703516883</v>
          </cell>
          <cell r="N17">
            <v>-0.62230124460248559</v>
          </cell>
        </row>
        <row r="18">
          <cell r="A18" t="str">
            <v xml:space="preserve">                                         Sugarcane</v>
          </cell>
          <cell r="B18">
            <v>1260</v>
          </cell>
          <cell r="C18">
            <v>1203</v>
          </cell>
          <cell r="D18">
            <v>1202</v>
          </cell>
          <cell r="E18">
            <v>1281</v>
          </cell>
          <cell r="F18">
            <v>1345</v>
          </cell>
          <cell r="G18">
            <v>1047.7578000000001</v>
          </cell>
          <cell r="H18">
            <v>1058.2353780000001</v>
          </cell>
          <cell r="I18">
            <v>1217.2305070365601</v>
          </cell>
          <cell r="J18">
            <v>1201.4065104450847</v>
          </cell>
          <cell r="M18">
            <v>-4.5238095238095184</v>
          </cell>
          <cell r="N18">
            <v>-8.3125519534499315E-2</v>
          </cell>
        </row>
        <row r="19">
          <cell r="A19" t="str">
            <v xml:space="preserve">                                         Tobacco</v>
          </cell>
          <cell r="B19">
            <v>1496</v>
          </cell>
          <cell r="C19">
            <v>1553</v>
          </cell>
          <cell r="D19">
            <v>1569</v>
          </cell>
          <cell r="E19">
            <v>1484</v>
          </cell>
          <cell r="F19">
            <v>1325</v>
          </cell>
          <cell r="G19">
            <v>1297.0425</v>
          </cell>
          <cell r="H19">
            <v>1486.5404092499998</v>
          </cell>
          <cell r="I19">
            <v>1290.0311659553279</v>
          </cell>
          <cell r="J19">
            <v>1080.8387882509742</v>
          </cell>
          <cell r="M19">
            <v>3.8101604278074852</v>
          </cell>
          <cell r="N19">
            <v>1.0302640051513157</v>
          </cell>
        </row>
        <row r="20">
          <cell r="A20" t="str">
            <v xml:space="preserve">                                         Animal husbandry</v>
          </cell>
          <cell r="B20">
            <v>6065</v>
          </cell>
          <cell r="C20">
            <v>6293</v>
          </cell>
          <cell r="D20">
            <v>6560</v>
          </cell>
          <cell r="E20">
            <v>6597</v>
          </cell>
          <cell r="F20">
            <v>6630</v>
          </cell>
          <cell r="G20">
            <v>7376.8099999999995</v>
          </cell>
          <cell r="H20">
            <v>7303.0418999999993</v>
          </cell>
          <cell r="I20">
            <v>7437.57446043648</v>
          </cell>
          <cell r="J20">
            <v>7974.9284035033161</v>
          </cell>
          <cell r="M20">
            <v>3.75927452596867</v>
          </cell>
          <cell r="N20">
            <v>4.2428094708406139</v>
          </cell>
        </row>
        <row r="21">
          <cell r="A21" t="str">
            <v xml:space="preserve">                                        Other</v>
          </cell>
          <cell r="B21">
            <v>8662</v>
          </cell>
          <cell r="C21">
            <v>8763</v>
          </cell>
          <cell r="D21">
            <v>8837</v>
          </cell>
          <cell r="E21">
            <v>9192</v>
          </cell>
          <cell r="F21">
            <v>9195</v>
          </cell>
          <cell r="G21">
            <v>9708.0810000000001</v>
          </cell>
          <cell r="H21">
            <v>10151.740301700002</v>
          </cell>
          <cell r="I21">
            <v>10294.181070968702</v>
          </cell>
          <cell r="J21">
            <v>11260.548256112766</v>
          </cell>
          <cell r="M21">
            <v>1.1660124682521422</v>
          </cell>
          <cell r="N21">
            <v>0.84445965993380501</v>
          </cell>
        </row>
        <row r="22">
          <cell r="A22" t="str">
            <v xml:space="preserve">        1.2  Forestry</v>
          </cell>
          <cell r="B22">
            <v>14751</v>
          </cell>
          <cell r="C22">
            <v>14942</v>
          </cell>
          <cell r="D22">
            <v>15122</v>
          </cell>
          <cell r="E22">
            <v>15319</v>
          </cell>
          <cell r="F22">
            <v>15564</v>
          </cell>
          <cell r="G22">
            <v>16342.468000000001</v>
          </cell>
          <cell r="H22">
            <v>16657.580892400001</v>
          </cell>
          <cell r="I22">
            <v>16887.06572847944</v>
          </cell>
          <cell r="J22">
            <v>17106.529991868851</v>
          </cell>
          <cell r="K22">
            <v>17448.66059170623</v>
          </cell>
          <cell r="L22">
            <v>17448.66059170623</v>
          </cell>
          <cell r="M22">
            <v>1.2948274693241224</v>
          </cell>
          <cell r="N22">
            <v>1.2046580109757787</v>
          </cell>
        </row>
        <row r="23">
          <cell r="A23" t="str">
            <v xml:space="preserve">        1.3  Fishing</v>
          </cell>
          <cell r="B23">
            <v>18763</v>
          </cell>
          <cell r="C23">
            <v>19704</v>
          </cell>
          <cell r="D23">
            <v>21345</v>
          </cell>
          <cell r="E23">
            <v>22967</v>
          </cell>
          <cell r="F23">
            <v>23541</v>
          </cell>
          <cell r="G23">
            <v>22627.609200000003</v>
          </cell>
          <cell r="H23">
            <v>24062.732986479998</v>
          </cell>
          <cell r="I23">
            <v>22412.360791529463</v>
          </cell>
          <cell r="J23">
            <v>22779.109378330599</v>
          </cell>
          <cell r="K23">
            <v>23462.482659680518</v>
          </cell>
          <cell r="L23">
            <v>17084.332033747949</v>
          </cell>
          <cell r="M23">
            <v>5.015189468635084</v>
          </cell>
          <cell r="N23">
            <v>8.3282582216808834</v>
          </cell>
        </row>
        <row r="24">
          <cell r="A24" t="str">
            <v>Industry</v>
          </cell>
          <cell r="B24">
            <v>184054</v>
          </cell>
          <cell r="C24">
            <v>198149</v>
          </cell>
          <cell r="D24">
            <v>209761</v>
          </cell>
          <cell r="E24">
            <v>219769</v>
          </cell>
          <cell r="F24">
            <v>236347</v>
          </cell>
          <cell r="G24">
            <v>231350.33677970961</v>
          </cell>
          <cell r="H24">
            <v>233562.36584964575</v>
          </cell>
          <cell r="I24">
            <v>246416.54835371781</v>
          </cell>
          <cell r="J24">
            <v>259256.04649053051</v>
          </cell>
          <cell r="K24">
            <v>273235.20584219787</v>
          </cell>
          <cell r="L24">
            <v>275288.40462300967</v>
          </cell>
          <cell r="M24">
            <v>7.6580786073652263</v>
          </cell>
          <cell r="N24">
            <v>5.8602364887029523</v>
          </cell>
        </row>
        <row r="25">
          <cell r="A25" t="str">
            <v>2.  Mining &amp; quarrying</v>
          </cell>
          <cell r="B25">
            <v>13926</v>
          </cell>
          <cell r="C25">
            <v>14460</v>
          </cell>
          <cell r="D25">
            <v>13677</v>
          </cell>
          <cell r="E25">
            <v>14238</v>
          </cell>
          <cell r="F25">
            <v>14921</v>
          </cell>
          <cell r="G25">
            <v>15018.856125455764</v>
          </cell>
          <cell r="H25">
            <v>14858.015653761893</v>
          </cell>
          <cell r="I25">
            <v>15699.374087039936</v>
          </cell>
          <cell r="J25">
            <v>16946.256298066895</v>
          </cell>
          <cell r="K25">
            <v>18116.747210378202</v>
          </cell>
          <cell r="L25">
            <v>18548.902923957638</v>
          </cell>
          <cell r="M25">
            <v>3.8345540715208903</v>
          </cell>
          <cell r="N25">
            <v>-5.4149377593361026</v>
          </cell>
        </row>
        <row r="26">
          <cell r="A26" t="str">
            <v xml:space="preserve">       2.1  Mining</v>
          </cell>
          <cell r="B26">
            <v>5239</v>
          </cell>
          <cell r="C26">
            <v>5316</v>
          </cell>
          <cell r="D26">
            <v>3863</v>
          </cell>
          <cell r="E26">
            <v>3925</v>
          </cell>
          <cell r="F26">
            <v>4113</v>
          </cell>
          <cell r="G26">
            <v>3943.6697778581001</v>
          </cell>
          <cell r="H26">
            <v>3872.5137876402041</v>
          </cell>
          <cell r="I26">
            <v>4114.0638190280042</v>
          </cell>
          <cell r="J26">
            <v>4598.9501957973744</v>
          </cell>
          <cell r="K26">
            <v>4966.8662114611643</v>
          </cell>
          <cell r="L26">
            <v>4966.8662114611643</v>
          </cell>
          <cell r="M26">
            <v>1.4697461347585428</v>
          </cell>
          <cell r="N26">
            <v>-27.332580887885626</v>
          </cell>
        </row>
        <row r="27">
          <cell r="A27" t="str">
            <v xml:space="preserve">       2.2  Quarrying</v>
          </cell>
          <cell r="B27">
            <v>8687</v>
          </cell>
          <cell r="C27">
            <v>9144</v>
          </cell>
          <cell r="D27">
            <v>9814</v>
          </cell>
          <cell r="E27">
            <v>10313</v>
          </cell>
          <cell r="F27">
            <v>10808</v>
          </cell>
          <cell r="G27">
            <v>11075.186347597664</v>
          </cell>
          <cell r="H27">
            <v>10985.501866121689</v>
          </cell>
          <cell r="I27">
            <v>11585.310268011932</v>
          </cell>
          <cell r="J27">
            <v>12347.30610226952</v>
          </cell>
          <cell r="K27">
            <v>13149.880998917037</v>
          </cell>
          <cell r="L27">
            <v>13582.036712496472</v>
          </cell>
          <cell r="M27">
            <v>5.2607344307586068</v>
          </cell>
          <cell r="N27">
            <v>7.3272090988626415</v>
          </cell>
        </row>
        <row r="28">
          <cell r="A28" t="str">
            <v>3.  Manufacturing</v>
          </cell>
          <cell r="B28">
            <v>112724</v>
          </cell>
          <cell r="C28">
            <v>122929</v>
          </cell>
          <cell r="D28">
            <v>130702</v>
          </cell>
          <cell r="E28">
            <v>136498</v>
          </cell>
          <cell r="F28">
            <v>149115</v>
          </cell>
          <cell r="G28">
            <v>142909.06902320709</v>
          </cell>
          <cell r="H28">
            <v>145864.2491964573</v>
          </cell>
          <cell r="I28">
            <v>151950.81213110249</v>
          </cell>
          <cell r="J28">
            <v>159695.82717449224</v>
          </cell>
          <cell r="K28">
            <v>167615.42587547356</v>
          </cell>
          <cell r="L28">
            <v>166885.77626661118</v>
          </cell>
          <cell r="M28">
            <v>9.0530854121571238</v>
          </cell>
          <cell r="N28">
            <v>6.3231621505096536</v>
          </cell>
        </row>
        <row r="29">
          <cell r="A29" t="str">
            <v xml:space="preserve">      3.1     Processing    of  tea,     rubber    &amp;         coconut  kernel   products</v>
          </cell>
          <cell r="B29">
            <v>16203</v>
          </cell>
          <cell r="C29">
            <v>16771</v>
          </cell>
          <cell r="D29">
            <v>16575</v>
          </cell>
          <cell r="E29">
            <v>17204</v>
          </cell>
          <cell r="F29">
            <v>17928</v>
          </cell>
          <cell r="G29">
            <v>16735.548023207106</v>
          </cell>
          <cell r="H29">
            <v>16578.983291457327</v>
          </cell>
          <cell r="I29">
            <v>16555.345586272513</v>
          </cell>
          <cell r="J29">
            <v>16759.425633930619</v>
          </cell>
          <cell r="K29">
            <v>17161.651849144953</v>
          </cell>
          <cell r="L29">
            <v>16729.346029995813</v>
          </cell>
          <cell r="M29">
            <v>3.5055236684564672</v>
          </cell>
          <cell r="N29">
            <v>-1.1686840379226071</v>
          </cell>
        </row>
        <row r="30">
          <cell r="A30" t="str">
            <v xml:space="preserve">       3.2  Factory industry</v>
          </cell>
          <cell r="B30">
            <v>87771</v>
          </cell>
          <cell r="C30">
            <v>96795</v>
          </cell>
          <cell r="D30">
            <v>104151</v>
          </cell>
          <cell r="E30">
            <v>108839</v>
          </cell>
          <cell r="F30">
            <v>120157</v>
          </cell>
          <cell r="G30">
            <v>115525.24099999999</v>
          </cell>
          <cell r="H30">
            <v>118413.37202499999</v>
          </cell>
          <cell r="I30">
            <v>123860.38713814999</v>
          </cell>
          <cell r="J30">
            <v>131465.4149084324</v>
          </cell>
          <cell r="K30">
            <v>138696.01272839616</v>
          </cell>
          <cell r="L30">
            <v>138433.08189857932</v>
          </cell>
          <cell r="M30">
            <v>10.281300201661136</v>
          </cell>
          <cell r="N30">
            <v>7.5995660932899334</v>
          </cell>
        </row>
        <row r="31">
          <cell r="A31" t="str">
            <v xml:space="preserve">       3.3  Small industry</v>
          </cell>
          <cell r="B31">
            <v>8750</v>
          </cell>
          <cell r="C31">
            <v>9363</v>
          </cell>
          <cell r="D31">
            <v>9976</v>
          </cell>
          <cell r="E31">
            <v>10455</v>
          </cell>
          <cell r="F31">
            <v>11030</v>
          </cell>
          <cell r="G31">
            <v>10648.279999999999</v>
          </cell>
          <cell r="H31">
            <v>10871.893879999998</v>
          </cell>
          <cell r="I31">
            <v>11535.079406679997</v>
          </cell>
          <cell r="J31">
            <v>11470.986632129207</v>
          </cell>
          <cell r="K31">
            <v>11757.761297932435</v>
          </cell>
          <cell r="L31">
            <v>11723.348338036049</v>
          </cell>
          <cell r="M31">
            <v>7.0057142857142818</v>
          </cell>
          <cell r="N31">
            <v>6.5470468866816178</v>
          </cell>
        </row>
        <row r="32">
          <cell r="A32" t="str">
            <v>4.  Construction</v>
          </cell>
          <cell r="B32">
            <v>48234</v>
          </cell>
          <cell r="C32">
            <v>50842</v>
          </cell>
          <cell r="D32">
            <v>54461</v>
          </cell>
          <cell r="E32">
            <v>57075</v>
          </cell>
          <cell r="F32">
            <v>59815</v>
          </cell>
          <cell r="G32">
            <v>61292.015200000002</v>
          </cell>
          <cell r="H32">
            <v>60795.953106000001</v>
          </cell>
          <cell r="I32">
            <v>64115.412145587601</v>
          </cell>
          <cell r="J32">
            <v>68332.44870623466</v>
          </cell>
          <cell r="K32">
            <v>72774.057872139907</v>
          </cell>
          <cell r="L32">
            <v>75165.693576858132</v>
          </cell>
          <cell r="M32">
            <v>5.4069743334577369</v>
          </cell>
          <cell r="N32">
            <v>7.11813067935958</v>
          </cell>
        </row>
        <row r="33">
          <cell r="A33" t="str">
            <v>5.  Electricity,gas,water and Sanitary Services</v>
          </cell>
          <cell r="B33">
            <v>9170</v>
          </cell>
          <cell r="C33">
            <v>9918</v>
          </cell>
          <cell r="D33">
            <v>10921</v>
          </cell>
          <cell r="E33">
            <v>11958</v>
          </cell>
          <cell r="F33">
            <v>12496</v>
          </cell>
          <cell r="G33">
            <v>12130.396431046767</v>
          </cell>
          <cell r="H33">
            <v>12044.147893426547</v>
          </cell>
          <cell r="I33">
            <v>14650.949989987805</v>
          </cell>
          <cell r="J33">
            <v>14281.51431173671</v>
          </cell>
          <cell r="K33">
            <v>14728.974884206178</v>
          </cell>
          <cell r="L33">
            <v>14688.031855582703</v>
          </cell>
          <cell r="M33">
            <v>8.1570338058887693</v>
          </cell>
          <cell r="N33">
            <v>10.112925993143772</v>
          </cell>
        </row>
        <row r="34">
          <cell r="A34" t="str">
            <v xml:space="preserve">       5.1  Electricity</v>
          </cell>
          <cell r="B34">
            <v>7973</v>
          </cell>
          <cell r="C34">
            <v>8648</v>
          </cell>
          <cell r="D34">
            <v>9498</v>
          </cell>
          <cell r="E34">
            <v>10340</v>
          </cell>
          <cell r="F34">
            <v>10805</v>
          </cell>
          <cell r="G34">
            <v>10403.278999999999</v>
          </cell>
          <cell r="H34">
            <v>10251.4</v>
          </cell>
          <cell r="I34">
            <v>12834</v>
          </cell>
          <cell r="J34">
            <v>12380</v>
          </cell>
          <cell r="K34">
            <v>12751.4</v>
          </cell>
          <cell r="L34">
            <v>12714.259999999998</v>
          </cell>
          <cell r="M34">
            <v>8.4660729963627279</v>
          </cell>
          <cell r="N34">
            <v>9.8288621646623433</v>
          </cell>
        </row>
        <row r="35">
          <cell r="A35" t="str">
            <v xml:space="preserve">       5.2  Water and gas</v>
          </cell>
          <cell r="B35">
            <v>1197</v>
          </cell>
          <cell r="C35">
            <v>1270</v>
          </cell>
          <cell r="D35">
            <v>1423</v>
          </cell>
          <cell r="E35">
            <v>1618</v>
          </cell>
          <cell r="F35">
            <v>1691</v>
          </cell>
          <cell r="G35">
            <v>1727.1174310467691</v>
          </cell>
          <cell r="H35">
            <v>1792.7478934265464</v>
          </cell>
          <cell r="I35">
            <v>1816.9499899878049</v>
          </cell>
          <cell r="J35">
            <v>1901.5143117367093</v>
          </cell>
          <cell r="K35">
            <v>1977.5748842061778</v>
          </cell>
          <cell r="L35">
            <v>1973.7718555827043</v>
          </cell>
          <cell r="M35">
            <v>6.0985797827903143</v>
          </cell>
          <cell r="N35">
            <v>12.047244094488185</v>
          </cell>
        </row>
        <row r="36">
          <cell r="A36" t="str">
            <v>Services</v>
          </cell>
          <cell r="B36">
            <v>355772</v>
          </cell>
          <cell r="C36">
            <v>380861</v>
          </cell>
          <cell r="D36">
            <v>400231</v>
          </cell>
          <cell r="E36">
            <v>416333</v>
          </cell>
          <cell r="F36">
            <v>445371</v>
          </cell>
          <cell r="G36">
            <v>443067.32714357489</v>
          </cell>
          <cell r="H36">
            <v>470062.82153840724</v>
          </cell>
          <cell r="I36">
            <v>507191.23996037757</v>
          </cell>
          <cell r="J36">
            <v>545486.29175361502</v>
          </cell>
          <cell r="K36">
            <v>584687.93015227269</v>
          </cell>
          <cell r="L36">
            <v>582708.80177642743</v>
          </cell>
          <cell r="M36">
            <v>7.0519883520906657</v>
          </cell>
          <cell r="N36">
            <v>5.0858449670614814</v>
          </cell>
        </row>
        <row r="37">
          <cell r="A37" t="str">
            <v>6.  Transport, storage and communication</v>
          </cell>
          <cell r="B37">
            <v>73785</v>
          </cell>
          <cell r="C37">
            <v>80268</v>
          </cell>
          <cell r="D37">
            <v>86442</v>
          </cell>
          <cell r="E37">
            <v>93444</v>
          </cell>
          <cell r="F37">
            <v>100706</v>
          </cell>
          <cell r="G37">
            <v>104510.30366362155</v>
          </cell>
          <cell r="H37">
            <v>112472.03681470887</v>
          </cell>
          <cell r="I37">
            <v>124415.07602679323</v>
          </cell>
          <cell r="J37">
            <v>141465.75574454141</v>
          </cell>
          <cell r="K37">
            <v>159223.94041593606</v>
          </cell>
          <cell r="L37">
            <v>156272.47889139567</v>
          </cell>
          <cell r="M37">
            <v>8.7863386867249371</v>
          </cell>
          <cell r="N37">
            <v>7.6917326954701659</v>
          </cell>
        </row>
        <row r="38">
          <cell r="A38" t="str">
            <v xml:space="preserve">      6.1  Port services</v>
          </cell>
          <cell r="B38">
            <v>5347</v>
          </cell>
          <cell r="C38">
            <v>6247</v>
          </cell>
          <cell r="D38">
            <v>6402</v>
          </cell>
          <cell r="E38">
            <v>6478</v>
          </cell>
          <cell r="F38">
            <v>6504</v>
          </cell>
          <cell r="G38">
            <v>6506.0442828323467</v>
          </cell>
          <cell r="H38">
            <v>6664.1411589051722</v>
          </cell>
          <cell r="I38">
            <v>7383.8684040669314</v>
          </cell>
          <cell r="J38">
            <v>8371.3939094040252</v>
          </cell>
          <cell r="K38">
            <v>9041.1054221563481</v>
          </cell>
          <cell r="L38">
            <v>9375.9611785325087</v>
          </cell>
          <cell r="M38">
            <v>16.831868337385458</v>
          </cell>
          <cell r="N38">
            <v>2.4811909716663916</v>
          </cell>
        </row>
        <row r="39">
          <cell r="A39" t="str">
            <v xml:space="preserve">      6.2  Telecommunications</v>
          </cell>
          <cell r="B39">
            <v>6558</v>
          </cell>
          <cell r="C39">
            <v>8630</v>
          </cell>
          <cell r="D39">
            <v>12584</v>
          </cell>
          <cell r="E39">
            <v>17520</v>
          </cell>
          <cell r="F39">
            <v>21911</v>
          </cell>
          <cell r="G39">
            <v>26981.205400000003</v>
          </cell>
          <cell r="H39">
            <v>32199.370524360005</v>
          </cell>
          <cell r="I39">
            <v>40088.216302828208</v>
          </cell>
          <cell r="J39">
            <v>52894.342529414942</v>
          </cell>
          <cell r="K39">
            <v>67175.815012356979</v>
          </cell>
          <cell r="L39">
            <v>64531.097885886229</v>
          </cell>
          <cell r="M39">
            <v>31.594998475144862</v>
          </cell>
          <cell r="N39">
            <v>45.816917728852836</v>
          </cell>
        </row>
        <row r="40">
          <cell r="A40" t="str">
            <v xml:space="preserve">      6.3  Transport</v>
          </cell>
          <cell r="B40">
            <v>61880</v>
          </cell>
          <cell r="C40">
            <v>65391</v>
          </cell>
          <cell r="D40">
            <v>67456</v>
          </cell>
          <cell r="E40">
            <v>69446</v>
          </cell>
          <cell r="F40">
            <v>72291</v>
          </cell>
          <cell r="G40">
            <v>71023.053980789206</v>
          </cell>
          <cell r="H40">
            <v>73608.525131443705</v>
          </cell>
          <cell r="I40">
            <v>76942.991319898094</v>
          </cell>
          <cell r="J40">
            <v>80200.019305722439</v>
          </cell>
          <cell r="K40">
            <v>83007.019981422724</v>
          </cell>
          <cell r="L40">
            <v>82365.41982697694</v>
          </cell>
          <cell r="M40">
            <v>5.673884938590823</v>
          </cell>
          <cell r="N40">
            <v>3.1579269318407821</v>
          </cell>
        </row>
        <row r="41">
          <cell r="A41" t="str">
            <v>7.  Wholesale and retail trade</v>
          </cell>
          <cell r="B41">
            <v>155317</v>
          </cell>
          <cell r="C41">
            <v>165132</v>
          </cell>
          <cell r="D41">
            <v>172486</v>
          </cell>
          <cell r="E41">
            <v>174160</v>
          </cell>
          <cell r="F41">
            <v>189366</v>
          </cell>
          <cell r="G41">
            <v>176762.41087995336</v>
          </cell>
          <cell r="H41">
            <v>186637.44167489832</v>
          </cell>
          <cell r="I41">
            <v>200353.92675360152</v>
          </cell>
          <cell r="J41">
            <v>211793.83962153093</v>
          </cell>
          <cell r="K41">
            <v>223166.90797313914</v>
          </cell>
          <cell r="L41">
            <v>227894.15393230307</v>
          </cell>
          <cell r="M41">
            <v>6.3193340072239312</v>
          </cell>
          <cell r="N41">
            <v>4.4534069713925817</v>
          </cell>
        </row>
        <row r="42">
          <cell r="A42" t="str">
            <v xml:space="preserve">      7.1  Imports</v>
          </cell>
          <cell r="B42">
            <v>64629</v>
          </cell>
          <cell r="C42">
            <v>70833</v>
          </cell>
          <cell r="D42">
            <v>76609</v>
          </cell>
          <cell r="E42">
            <v>75536</v>
          </cell>
          <cell r="F42">
            <v>85280</v>
          </cell>
          <cell r="G42">
            <v>76154.975605636137</v>
          </cell>
          <cell r="H42">
            <v>82530.11497283823</v>
          </cell>
          <cell r="I42">
            <v>91773.487849796118</v>
          </cell>
          <cell r="J42">
            <v>100052.2932267978</v>
          </cell>
          <cell r="K42">
            <v>107156.00604590045</v>
          </cell>
          <cell r="L42">
            <v>112058.56841401356</v>
          </cell>
          <cell r="M42">
            <v>9.599405839483822</v>
          </cell>
          <cell r="N42">
            <v>8.1543913147826608</v>
          </cell>
        </row>
        <row r="43">
          <cell r="A43" t="str">
            <v xml:space="preserve">      7.2  Exports</v>
          </cell>
          <cell r="B43">
            <v>16365</v>
          </cell>
          <cell r="C43">
            <v>18323</v>
          </cell>
          <cell r="D43">
            <v>18346</v>
          </cell>
          <cell r="E43">
            <v>19465</v>
          </cell>
          <cell r="F43">
            <v>23027</v>
          </cell>
          <cell r="G43">
            <v>21184.65263265929</v>
          </cell>
          <cell r="H43">
            <v>21608.345685312477</v>
          </cell>
          <cell r="I43">
            <v>22364.637784298411</v>
          </cell>
          <cell r="J43">
            <v>24083.341920149578</v>
          </cell>
          <cell r="K43">
            <v>25985.925931841393</v>
          </cell>
          <cell r="L43">
            <v>25985.925931841393</v>
          </cell>
          <cell r="M43">
            <v>11.964558509013145</v>
          </cell>
          <cell r="N43">
            <v>0.12552529607596785</v>
          </cell>
        </row>
        <row r="44">
          <cell r="A44" t="str">
            <v xml:space="preserve">      7.3  Domestic</v>
          </cell>
          <cell r="B44">
            <v>74323</v>
          </cell>
          <cell r="C44">
            <v>75976</v>
          </cell>
          <cell r="D44">
            <v>77531</v>
          </cell>
          <cell r="E44">
            <v>79159</v>
          </cell>
          <cell r="F44">
            <v>81059</v>
          </cell>
          <cell r="G44">
            <v>79422.782641657948</v>
          </cell>
          <cell r="H44">
            <v>82498.98101674761</v>
          </cell>
          <cell r="I44">
            <v>86215.801119507014</v>
          </cell>
          <cell r="J44">
            <v>87658.204474583559</v>
          </cell>
          <cell r="K44">
            <v>90024.975995397312</v>
          </cell>
          <cell r="L44">
            <v>89849.659586448135</v>
          </cell>
          <cell r="M44">
            <v>2.2240759926267728</v>
          </cell>
          <cell r="N44">
            <v>2.0466989575655514</v>
          </cell>
        </row>
        <row r="45">
          <cell r="A45" t="str">
            <v>8.  Banking, insurance and real estate</v>
          </cell>
          <cell r="B45">
            <v>49675</v>
          </cell>
          <cell r="C45">
            <v>54767</v>
          </cell>
          <cell r="D45">
            <v>58247</v>
          </cell>
          <cell r="E45">
            <v>60926</v>
          </cell>
          <cell r="F45">
            <v>64810</v>
          </cell>
          <cell r="G45">
            <v>69948.628599999996</v>
          </cell>
          <cell r="H45">
            <v>77695.364788800012</v>
          </cell>
          <cell r="I45">
            <v>85931.073456412822</v>
          </cell>
          <cell r="J45">
            <v>91613.112922252796</v>
          </cell>
          <cell r="K45">
            <v>97830.440826810489</v>
          </cell>
          <cell r="L45">
            <v>96584.948568365449</v>
          </cell>
          <cell r="M45">
            <v>10.250629089079011</v>
          </cell>
          <cell r="N45">
            <v>6.35419139262694</v>
          </cell>
        </row>
        <row r="46">
          <cell r="A46" t="str">
            <v xml:space="preserve">       8.1   Banking</v>
          </cell>
          <cell r="B46">
            <v>17019.744875008037</v>
          </cell>
          <cell r="C46">
            <v>18738.605745427245</v>
          </cell>
          <cell r="D46">
            <v>20522.581235352282</v>
          </cell>
          <cell r="E46">
            <v>22272.01015664763</v>
          </cell>
          <cell r="F46">
            <v>23926.168256148638</v>
          </cell>
          <cell r="G46">
            <v>28095.61422588108</v>
          </cell>
          <cell r="H46">
            <v>33072.794222509598</v>
          </cell>
          <cell r="I46">
            <v>38121.316696619753</v>
          </cell>
          <cell r="J46">
            <v>39118</v>
          </cell>
          <cell r="K46">
            <v>41660.67</v>
          </cell>
          <cell r="L46">
            <v>41465.08</v>
          </cell>
          <cell r="M46">
            <v>10.099216427992408</v>
          </cell>
          <cell r="N46">
            <v>9.5203213844251788</v>
          </cell>
        </row>
        <row r="47">
          <cell r="A47" t="str">
            <v xml:space="preserve">       8.2   Insurance, real estate and other financial services</v>
          </cell>
          <cell r="B47">
            <v>32655.255124991963</v>
          </cell>
          <cell r="C47">
            <v>36028.394254572762</v>
          </cell>
          <cell r="D47">
            <v>37724.418764647722</v>
          </cell>
          <cell r="E47">
            <v>38653.98984335237</v>
          </cell>
          <cell r="F47">
            <v>40883.831743851362</v>
          </cell>
          <cell r="G47">
            <v>41853.014374118924</v>
          </cell>
          <cell r="H47">
            <v>44622.570566290415</v>
          </cell>
          <cell r="I47">
            <v>47809.756759793068</v>
          </cell>
          <cell r="J47">
            <v>52495.112922252796</v>
          </cell>
          <cell r="K47">
            <v>56169.770826810498</v>
          </cell>
          <cell r="L47">
            <v>55119.86856836544</v>
          </cell>
          <cell r="M47">
            <v>10.329544560805592</v>
          </cell>
          <cell r="N47">
            <v>4.7074662781000809</v>
          </cell>
        </row>
        <row r="48">
          <cell r="A48" t="str">
            <v>9.  Ownership of dwellings</v>
          </cell>
          <cell r="B48">
            <v>14232</v>
          </cell>
          <cell r="C48">
            <v>14416</v>
          </cell>
          <cell r="D48">
            <v>14592</v>
          </cell>
          <cell r="E48">
            <v>14767</v>
          </cell>
          <cell r="F48">
            <v>15018</v>
          </cell>
          <cell r="G48">
            <v>15228.252</v>
          </cell>
          <cell r="H48">
            <v>15456.67578</v>
          </cell>
          <cell r="I48">
            <v>15657.612565139998</v>
          </cell>
          <cell r="J48">
            <v>15845.503915921678</v>
          </cell>
          <cell r="K48">
            <v>16067.340970744581</v>
          </cell>
          <cell r="L48">
            <v>16051.495466828657</v>
          </cell>
          <cell r="M48">
            <v>1.2928611579539062</v>
          </cell>
          <cell r="N48">
            <v>1.2208657047724669</v>
          </cell>
        </row>
        <row r="49">
          <cell r="A49" t="str">
            <v>10. Public admninstration and defence</v>
          </cell>
          <cell r="B49">
            <v>35215</v>
          </cell>
          <cell r="C49">
            <v>37055</v>
          </cell>
          <cell r="D49">
            <v>38170</v>
          </cell>
          <cell r="E49">
            <v>39773</v>
          </cell>
          <cell r="F49">
            <v>41443</v>
          </cell>
          <cell r="G49">
            <v>41857.154999999999</v>
          </cell>
          <cell r="H49">
            <v>41869.112479999996</v>
          </cell>
          <cell r="I49">
            <v>42125.281462759995</v>
          </cell>
          <cell r="J49">
            <v>42987.104989012958</v>
          </cell>
          <cell r="K49">
            <v>44276.718138683347</v>
          </cell>
          <cell r="L49">
            <v>44276.718138683347</v>
          </cell>
          <cell r="M49">
            <v>5.2250461451086139</v>
          </cell>
          <cell r="N49">
            <v>3.0090406153015836</v>
          </cell>
        </row>
        <row r="50">
          <cell r="A50" t="str">
            <v>11. Services (n.e.s.)</v>
          </cell>
          <cell r="B50">
            <v>27548</v>
          </cell>
          <cell r="C50">
            <v>29223</v>
          </cell>
          <cell r="D50">
            <v>30294</v>
          </cell>
          <cell r="E50">
            <v>33263</v>
          </cell>
          <cell r="F50">
            <v>34028</v>
          </cell>
          <cell r="G50">
            <v>34760.577000000005</v>
          </cell>
          <cell r="H50">
            <v>35932.19</v>
          </cell>
          <cell r="I50">
            <v>38708.269695670002</v>
          </cell>
          <cell r="J50">
            <v>41780.9745603552</v>
          </cell>
          <cell r="K50">
            <v>44122.581826959111</v>
          </cell>
          <cell r="L50">
            <v>41629.006778851261</v>
          </cell>
          <cell r="M50">
            <v>6.0802962102511904</v>
          </cell>
          <cell r="N50">
            <v>3.6649214659685958</v>
          </cell>
        </row>
        <row r="51">
          <cell r="A51" t="str">
            <v xml:space="preserve">       11.1  Hotels and restaurants</v>
          </cell>
          <cell r="B51">
            <v>4434.4548950270655</v>
          </cell>
          <cell r="C51">
            <v>5015.915540470116</v>
          </cell>
          <cell r="D51">
            <v>5124.5003515917215</v>
          </cell>
          <cell r="E51">
            <v>5780.4899290464782</v>
          </cell>
          <cell r="F51">
            <v>5866.5147730310373</v>
          </cell>
          <cell r="G51">
            <v>4970.4647001409112</v>
          </cell>
          <cell r="H51">
            <v>4867.6332146247078</v>
          </cell>
          <cell r="I51">
            <v>6152.9065924349024</v>
          </cell>
          <cell r="J51">
            <v>7130.2162691927169</v>
          </cell>
          <cell r="K51">
            <v>7843.2378961119894</v>
          </cell>
          <cell r="L51">
            <v>5418.9643645864653</v>
          </cell>
          <cell r="M51">
            <v>13.112336447375261</v>
          </cell>
          <cell r="N51">
            <v>2.1648054128006411</v>
          </cell>
        </row>
        <row r="52">
          <cell r="A52" t="str">
            <v xml:space="preserve">       11.2  Other</v>
          </cell>
          <cell r="B52">
            <v>23113.545104972938</v>
          </cell>
          <cell r="C52">
            <v>24207.084459529884</v>
          </cell>
          <cell r="D52">
            <v>25169.499648408277</v>
          </cell>
          <cell r="E52">
            <v>27482.510070953522</v>
          </cell>
          <cell r="F52">
            <v>28161.485226968965</v>
          </cell>
          <cell r="G52">
            <v>29790.112299859087</v>
          </cell>
          <cell r="H52">
            <v>31064.556785375295</v>
          </cell>
          <cell r="I52">
            <v>32555.3631032351</v>
          </cell>
          <cell r="J52">
            <v>34650.758291162485</v>
          </cell>
          <cell r="K52">
            <v>36279.343930847121</v>
          </cell>
          <cell r="L52">
            <v>36210.042414264797</v>
          </cell>
          <cell r="M52">
            <v>4.7311623967267069</v>
          </cell>
          <cell r="N52">
            <v>3.9757583796899976</v>
          </cell>
        </row>
        <row r="53">
          <cell r="A53" t="str">
            <v>12. Gross domestic product</v>
          </cell>
          <cell r="B53">
            <v>695934</v>
          </cell>
          <cell r="C53">
            <v>739763</v>
          </cell>
          <cell r="D53">
            <v>774796</v>
          </cell>
          <cell r="E53">
            <v>808340</v>
          </cell>
          <cell r="F53">
            <v>857035</v>
          </cell>
          <cell r="G53">
            <v>843794.4967232846</v>
          </cell>
          <cell r="H53">
            <v>877248.16061359306</v>
          </cell>
          <cell r="I53">
            <v>930057.34989934543</v>
          </cell>
          <cell r="J53">
            <v>979924.69033860113</v>
          </cell>
          <cell r="K53">
            <v>1038208.5349584407</v>
          </cell>
          <cell r="L53">
            <v>1030848.9714726566</v>
          </cell>
          <cell r="M53">
            <v>6.2978673264993512</v>
          </cell>
          <cell r="N53">
            <v>4.7357058949961006</v>
          </cell>
        </row>
        <row r="54">
          <cell r="A54" t="str">
            <v>13. Net factor income from abroad</v>
          </cell>
          <cell r="B54">
            <v>-11258</v>
          </cell>
          <cell r="C54">
            <v>-8816</v>
          </cell>
          <cell r="D54">
            <v>-9888</v>
          </cell>
          <cell r="E54">
            <v>-14000</v>
          </cell>
          <cell r="F54">
            <v>-16835.242000000009</v>
          </cell>
          <cell r="G54">
            <v>-14738.850900000005</v>
          </cell>
          <cell r="H54">
            <v>-13966.729000000007</v>
          </cell>
          <cell r="I54">
            <v>-9468.2490838771773</v>
          </cell>
          <cell r="J54">
            <v>-11299.735477814022</v>
          </cell>
          <cell r="K54">
            <v>-13485.88000000001</v>
          </cell>
          <cell r="M54">
            <v>21.691241783620534</v>
          </cell>
          <cell r="N54">
            <v>-12.159709618874773</v>
          </cell>
        </row>
        <row r="55">
          <cell r="A55" t="str">
            <v>14. Gross national product</v>
          </cell>
          <cell r="B55">
            <v>684676</v>
          </cell>
          <cell r="C55">
            <v>730947</v>
          </cell>
          <cell r="D55">
            <v>764908</v>
          </cell>
          <cell r="E55">
            <v>794340</v>
          </cell>
          <cell r="F55">
            <v>840199.75800000003</v>
          </cell>
          <cell r="G55">
            <v>829055.64582328452</v>
          </cell>
          <cell r="H55">
            <v>863281.43161359301</v>
          </cell>
          <cell r="I55">
            <v>920589.10081546823</v>
          </cell>
          <cell r="J55">
            <v>968624.95486078714</v>
          </cell>
          <cell r="M55">
            <v>6.7580870367881962</v>
          </cell>
          <cell r="N55">
            <v>4.6461644961946602</v>
          </cell>
        </row>
        <row r="57">
          <cell r="A57" t="str">
            <v xml:space="preserve">  (a)  Revised                      </v>
          </cell>
        </row>
        <row r="58">
          <cell r="A58" t="str">
            <v xml:space="preserve">  (b)  Provisional                             </v>
          </cell>
        </row>
      </sheetData>
      <sheetData sheetId="1">
        <row r="2">
          <cell r="A2" t="str">
            <v xml:space="preserve">       GrossDdomestic Product at Current Factor Cost Prices - Annual Estimates</v>
          </cell>
        </row>
        <row r="3">
          <cell r="J3" t="str">
            <v>(Rs.Mn)</v>
          </cell>
        </row>
        <row r="4">
          <cell r="A4" t="str">
            <v xml:space="preserve">                        SECTOR</v>
          </cell>
          <cell r="B4">
            <v>1996</v>
          </cell>
          <cell r="C4">
            <v>1997</v>
          </cell>
          <cell r="D4">
            <v>1998</v>
          </cell>
          <cell r="E4">
            <v>1999</v>
          </cell>
          <cell r="F4">
            <v>2000</v>
          </cell>
          <cell r="G4">
            <v>2001</v>
          </cell>
          <cell r="H4" t="str">
            <v>2002(a)</v>
          </cell>
          <cell r="I4" t="str">
            <v>2003(a)</v>
          </cell>
          <cell r="J4" t="str">
            <v>2004(b)</v>
          </cell>
          <cell r="K4" t="str">
            <v>2005(b)</v>
          </cell>
        </row>
        <row r="5">
          <cell r="L5" t="str">
            <v>97/96</v>
          </cell>
          <cell r="M5" t="str">
            <v>98/97</v>
          </cell>
          <cell r="N5" t="str">
            <v>99/98</v>
          </cell>
          <cell r="O5" t="str">
            <v>00/99</v>
          </cell>
          <cell r="P5" t="str">
            <v>01/00</v>
          </cell>
        </row>
        <row r="7">
          <cell r="A7" t="str">
            <v>Agriculture</v>
          </cell>
          <cell r="B7">
            <v>156108</v>
          </cell>
          <cell r="C7">
            <v>175774</v>
          </cell>
          <cell r="D7">
            <v>192665</v>
          </cell>
          <cell r="E7">
            <v>205599</v>
          </cell>
          <cell r="F7">
            <v>223926</v>
          </cell>
          <cell r="G7">
            <v>249790.10553291213</v>
          </cell>
          <cell r="H7">
            <v>287840.48660951667</v>
          </cell>
          <cell r="I7">
            <v>297342.0929316745</v>
          </cell>
          <cell r="J7">
            <v>320200.73952637013</v>
          </cell>
          <cell r="K7">
            <v>346622.308408788</v>
          </cell>
          <cell r="L7">
            <v>12.597688779562866</v>
          </cell>
          <cell r="M7">
            <v>9.6094985606517405</v>
          </cell>
          <cell r="N7">
            <v>6.7132068616510443</v>
          </cell>
          <cell r="O7">
            <v>8.9139538616432858</v>
          </cell>
          <cell r="P7">
            <v>11.550291405603685</v>
          </cell>
        </row>
        <row r="8">
          <cell r="A8" t="str">
            <v>1.  Agriculture, forestry &amp; fishing</v>
          </cell>
          <cell r="B8">
            <v>156108</v>
          </cell>
          <cell r="C8">
            <v>175774</v>
          </cell>
          <cell r="D8">
            <v>192665</v>
          </cell>
          <cell r="E8">
            <v>205599</v>
          </cell>
          <cell r="F8">
            <v>223926</v>
          </cell>
          <cell r="G8">
            <v>249790.10553291213</v>
          </cell>
          <cell r="H8">
            <v>287840.48660951667</v>
          </cell>
          <cell r="I8">
            <v>297342.0929316745</v>
          </cell>
          <cell r="J8">
            <v>320200.73952637013</v>
          </cell>
          <cell r="K8">
            <v>346622.308408788</v>
          </cell>
          <cell r="L8">
            <v>12.597688779562866</v>
          </cell>
          <cell r="M8">
            <v>9.6094985606517405</v>
          </cell>
          <cell r="N8">
            <v>6.7132068616510443</v>
          </cell>
          <cell r="O8">
            <v>8.9139538616432858</v>
          </cell>
          <cell r="P8">
            <v>11.550291405603685</v>
          </cell>
        </row>
        <row r="9">
          <cell r="A9" t="str">
            <v xml:space="preserve">          1.1  Agriculture</v>
          </cell>
          <cell r="B9">
            <v>122594</v>
          </cell>
          <cell r="C9">
            <v>138999</v>
          </cell>
          <cell r="D9">
            <v>153335</v>
          </cell>
          <cell r="E9">
            <v>163481</v>
          </cell>
          <cell r="F9">
            <v>177396</v>
          </cell>
          <cell r="G9">
            <v>199584.47759856304</v>
          </cell>
          <cell r="H9">
            <v>232852.79121496974</v>
          </cell>
          <cell r="I9">
            <v>238240.2341172235</v>
          </cell>
          <cell r="J9">
            <v>257411.47675463252</v>
          </cell>
          <cell r="K9">
            <v>281991.29065903078</v>
          </cell>
          <cell r="L9">
            <v>13.381568429123769</v>
          </cell>
          <cell r="M9">
            <v>10.313743264340026</v>
          </cell>
          <cell r="N9">
            <v>6.6168845990804526</v>
          </cell>
          <cell r="O9">
            <v>8.5116924902588043</v>
          </cell>
          <cell r="P9">
            <v>12.507879320031478</v>
          </cell>
        </row>
        <row r="10">
          <cell r="A10" t="str">
            <v xml:space="preserve">                             Tea</v>
          </cell>
          <cell r="B10">
            <v>10332</v>
          </cell>
          <cell r="C10">
            <v>12685</v>
          </cell>
          <cell r="D10">
            <v>14448</v>
          </cell>
          <cell r="E10">
            <v>12295</v>
          </cell>
          <cell r="F10">
            <v>15551</v>
          </cell>
          <cell r="G10">
            <v>15883.685653200002</v>
          </cell>
          <cell r="H10">
            <v>17314.78301688284</v>
          </cell>
          <cell r="I10">
            <v>16886.714181164683</v>
          </cell>
          <cell r="J10">
            <v>20820.374961578262</v>
          </cell>
          <cell r="K10">
            <v>23785.196356107008</v>
          </cell>
          <cell r="L10">
            <v>22.773906310491675</v>
          </cell>
          <cell r="M10">
            <v>13.898305084745765</v>
          </cell>
          <cell r="N10">
            <v>-14.901716500553707</v>
          </cell>
          <cell r="O10">
            <v>26.482309882065881</v>
          </cell>
          <cell r="P10">
            <v>2.1393200000000112</v>
          </cell>
        </row>
        <row r="11">
          <cell r="A11" t="str">
            <v xml:space="preserve">                             Rubber</v>
          </cell>
          <cell r="B11">
            <v>4011</v>
          </cell>
          <cell r="C11">
            <v>3132</v>
          </cell>
          <cell r="D11">
            <v>2462</v>
          </cell>
          <cell r="E11">
            <v>2253</v>
          </cell>
          <cell r="F11">
            <v>2506</v>
          </cell>
          <cell r="G11">
            <v>2487.4224205599999</v>
          </cell>
          <cell r="H11">
            <v>3243.6081642443169</v>
          </cell>
          <cell r="I11">
            <v>4925.4496444654169</v>
          </cell>
          <cell r="J11">
            <v>6330.2049141536691</v>
          </cell>
          <cell r="K11">
            <v>8014.0394213185446</v>
          </cell>
          <cell r="L11">
            <v>-21.914734480179511</v>
          </cell>
          <cell r="M11">
            <v>-21.392081736909319</v>
          </cell>
          <cell r="N11">
            <v>-8.4890333062550773</v>
          </cell>
          <cell r="O11">
            <v>11.229471815357295</v>
          </cell>
          <cell r="P11">
            <v>-0.74132400000000986</v>
          </cell>
        </row>
        <row r="12">
          <cell r="A12" t="str">
            <v xml:space="preserve">                             Coconut</v>
          </cell>
          <cell r="B12">
            <v>12838</v>
          </cell>
          <cell r="C12">
            <v>14960</v>
          </cell>
          <cell r="D12">
            <v>15573</v>
          </cell>
          <cell r="E12">
            <v>17675</v>
          </cell>
          <cell r="F12">
            <v>13249</v>
          </cell>
          <cell r="G12">
            <v>13250.111193630002</v>
          </cell>
          <cell r="H12">
            <v>20182.899562908166</v>
          </cell>
          <cell r="I12">
            <v>19269.071660338323</v>
          </cell>
          <cell r="J12">
            <v>19062.06575491737</v>
          </cell>
          <cell r="K12">
            <v>20989.240602739515</v>
          </cell>
          <cell r="L12">
            <v>16.529054369839535</v>
          </cell>
          <cell r="M12">
            <v>4.0975935828877041</v>
          </cell>
          <cell r="N12">
            <v>13.497720413536252</v>
          </cell>
          <cell r="O12">
            <v>-25.041018387553038</v>
          </cell>
          <cell r="P12">
            <v>8.3870000000096923E-3</v>
          </cell>
        </row>
        <row r="13">
          <cell r="A13" t="str">
            <v xml:space="preserve">                             Paddy</v>
          </cell>
          <cell r="B13">
            <v>19892</v>
          </cell>
          <cell r="C13">
            <v>24469</v>
          </cell>
          <cell r="D13">
            <v>26842</v>
          </cell>
          <cell r="E13">
            <v>30197</v>
          </cell>
          <cell r="F13">
            <v>32063</v>
          </cell>
          <cell r="G13">
            <v>34731.414318299998</v>
          </cell>
          <cell r="H13">
            <v>41767.463871853608</v>
          </cell>
          <cell r="I13">
            <v>40961.06505607711</v>
          </cell>
          <cell r="J13">
            <v>45082.43810146254</v>
          </cell>
          <cell r="K13">
            <v>53210.801691156244</v>
          </cell>
          <cell r="L13">
            <v>23.009249949728527</v>
          </cell>
          <cell r="M13">
            <v>9.6979852057705642</v>
          </cell>
          <cell r="N13">
            <v>12.499068623798525</v>
          </cell>
          <cell r="O13">
            <v>6.1794217968672349</v>
          </cell>
          <cell r="P13">
            <v>8.3224100000000014</v>
          </cell>
        </row>
        <row r="14">
          <cell r="A14" t="str">
            <v xml:space="preserve">                            Other</v>
          </cell>
          <cell r="B14">
            <v>75521</v>
          </cell>
          <cell r="C14">
            <v>83753</v>
          </cell>
          <cell r="D14">
            <v>94010</v>
          </cell>
          <cell r="E14">
            <v>101061</v>
          </cell>
          <cell r="F14">
            <v>114027</v>
          </cell>
          <cell r="G14">
            <v>133231.84401287304</v>
          </cell>
          <cell r="H14">
            <v>150344.03659908081</v>
          </cell>
          <cell r="I14">
            <v>156197.93357517797</v>
          </cell>
          <cell r="J14">
            <v>166116.39302252067</v>
          </cell>
          <cell r="K14">
            <v>175992.0125877095</v>
          </cell>
          <cell r="L14">
            <v>10.900279392486855</v>
          </cell>
          <cell r="M14">
            <v>12.246725490430199</v>
          </cell>
          <cell r="N14">
            <v>7.5002659291564688</v>
          </cell>
          <cell r="O14">
            <v>12.829875025974413</v>
          </cell>
          <cell r="P14">
            <v>16.842365415974324</v>
          </cell>
        </row>
        <row r="15">
          <cell r="A15" t="str">
            <v xml:space="preserve">                                          Vegetables</v>
          </cell>
          <cell r="B15">
            <v>31189</v>
          </cell>
          <cell r="C15">
            <v>37135</v>
          </cell>
          <cell r="D15">
            <v>43575</v>
          </cell>
          <cell r="E15">
            <v>55616</v>
          </cell>
          <cell r="F15">
            <v>65637</v>
          </cell>
          <cell r="G15">
            <v>77743.696078620007</v>
          </cell>
          <cell r="H15">
            <v>85645.78466077242</v>
          </cell>
          <cell r="I15">
            <v>93532.419715684679</v>
          </cell>
          <cell r="J15">
            <v>101351.7300039159</v>
          </cell>
          <cell r="L15">
            <v>19.064413735611918</v>
          </cell>
          <cell r="M15">
            <v>17.342130065975493</v>
          </cell>
          <cell r="N15">
            <v>27.632816982214582</v>
          </cell>
          <cell r="O15">
            <v>18.018196202531644</v>
          </cell>
          <cell r="P15">
            <v>18.444926000000006</v>
          </cell>
        </row>
        <row r="16">
          <cell r="A16" t="str">
            <v xml:space="preserve">                                          Subsidiary food crops</v>
          </cell>
          <cell r="B16">
            <v>19712</v>
          </cell>
          <cell r="C16">
            <v>18484</v>
          </cell>
          <cell r="D16">
            <v>20810</v>
          </cell>
          <cell r="E16">
            <v>12833</v>
          </cell>
          <cell r="F16">
            <v>13342</v>
          </cell>
          <cell r="G16">
            <v>14713.003373320002</v>
          </cell>
          <cell r="H16">
            <v>16213.894414929757</v>
          </cell>
          <cell r="I16">
            <v>15725.078734279421</v>
          </cell>
          <cell r="J16">
            <v>16545.927844208807</v>
          </cell>
          <cell r="L16">
            <v>-6.2297077922077948</v>
          </cell>
          <cell r="M16">
            <v>12.583856308158413</v>
          </cell>
          <cell r="N16">
            <v>-38.332532436328691</v>
          </cell>
          <cell r="O16">
            <v>3.9663367879685163</v>
          </cell>
          <cell r="P16">
            <v>10.275846000000023</v>
          </cell>
        </row>
        <row r="17">
          <cell r="A17" t="str">
            <v xml:space="preserve">                                          Minor export crops</v>
          </cell>
          <cell r="B17">
            <v>7137</v>
          </cell>
          <cell r="C17">
            <v>8588</v>
          </cell>
          <cell r="D17">
            <v>10681</v>
          </cell>
          <cell r="E17">
            <v>11382</v>
          </cell>
          <cell r="F17">
            <v>11484</v>
          </cell>
          <cell r="G17">
            <v>10694.132317439999</v>
          </cell>
          <cell r="H17">
            <v>14707.597399645962</v>
          </cell>
          <cell r="I17">
            <v>10313.261448579742</v>
          </cell>
          <cell r="J17">
            <v>11344.587593437718</v>
          </cell>
          <cell r="L17">
            <v>20.330671150343282</v>
          </cell>
          <cell r="M17">
            <v>24.371215649743828</v>
          </cell>
          <cell r="N17">
            <v>6.5630558936429217</v>
          </cell>
          <cell r="O17">
            <v>0.89615181866105065</v>
          </cell>
          <cell r="P17">
            <v>-6.8779840000000148</v>
          </cell>
        </row>
        <row r="18">
          <cell r="A18" t="str">
            <v xml:space="preserve">                                         Sugarcane</v>
          </cell>
          <cell r="B18">
            <v>1260</v>
          </cell>
          <cell r="C18">
            <v>1203</v>
          </cell>
          <cell r="D18">
            <v>1306</v>
          </cell>
          <cell r="E18">
            <v>1530</v>
          </cell>
          <cell r="F18">
            <v>2253</v>
          </cell>
          <cell r="G18">
            <v>2106.1100283122682</v>
          </cell>
          <cell r="H18">
            <v>1476.5976868700077</v>
          </cell>
          <cell r="I18">
            <v>1150.272672029746</v>
          </cell>
          <cell r="J18">
            <v>1396.2009693097057</v>
          </cell>
          <cell r="L18">
            <v>-4.5238095238095184</v>
          </cell>
          <cell r="M18">
            <v>8.5619285120531963</v>
          </cell>
          <cell r="N18">
            <v>17.151607963246551</v>
          </cell>
          <cell r="O18">
            <v>47.254901960784323</v>
          </cell>
          <cell r="P18">
            <v>-6.5197501858735851</v>
          </cell>
        </row>
        <row r="19">
          <cell r="A19" t="str">
            <v xml:space="preserve">                                         Tobacco</v>
          </cell>
          <cell r="B19">
            <v>1496</v>
          </cell>
          <cell r="C19">
            <v>1576</v>
          </cell>
          <cell r="D19">
            <v>1507</v>
          </cell>
          <cell r="E19">
            <v>1700</v>
          </cell>
          <cell r="F19">
            <v>1695</v>
          </cell>
          <cell r="G19">
            <v>1827.9797503499999</v>
          </cell>
          <cell r="H19">
            <v>2035.6321079777986</v>
          </cell>
          <cell r="I19">
            <v>1995.8685589322663</v>
          </cell>
          <cell r="J19">
            <v>2095.6619868788798</v>
          </cell>
          <cell r="L19">
            <v>5.3475935828876997</v>
          </cell>
          <cell r="M19">
            <v>-4.3781725888324852</v>
          </cell>
          <cell r="N19">
            <v>12.806901128069015</v>
          </cell>
          <cell r="O19">
            <v>-0.29411764705882248</v>
          </cell>
          <cell r="P19">
            <v>7.84541299999999</v>
          </cell>
        </row>
        <row r="20">
          <cell r="A20" t="str">
            <v xml:space="preserve">                                         Animal husbandry</v>
          </cell>
          <cell r="B20">
            <v>6065</v>
          </cell>
          <cell r="C20">
            <v>7017</v>
          </cell>
          <cell r="D20">
            <v>7055</v>
          </cell>
          <cell r="E20">
            <v>8300</v>
          </cell>
          <cell r="F20">
            <v>10206</v>
          </cell>
          <cell r="G20">
            <v>13626.737169230768</v>
          </cell>
          <cell r="H20">
            <v>15948.557328077504</v>
          </cell>
          <cell r="I20">
            <v>18387.388877431695</v>
          </cell>
          <cell r="J20">
            <v>19858.379987626231</v>
          </cell>
          <cell r="L20">
            <v>15.696619950535862</v>
          </cell>
          <cell r="M20">
            <v>0.54154196950264577</v>
          </cell>
          <cell r="N20">
            <v>17.647058823529417</v>
          </cell>
          <cell r="O20">
            <v>22.963855421686752</v>
          </cell>
          <cell r="P20">
            <v>33.516923076923064</v>
          </cell>
        </row>
        <row r="21">
          <cell r="A21" t="str">
            <v xml:space="preserve">                                        Other</v>
          </cell>
          <cell r="B21">
            <v>8662</v>
          </cell>
          <cell r="C21">
            <v>9750</v>
          </cell>
          <cell r="D21">
            <v>9076</v>
          </cell>
          <cell r="E21">
            <v>9700</v>
          </cell>
          <cell r="F21">
            <v>9410</v>
          </cell>
          <cell r="G21">
            <v>12520.185295600002</v>
          </cell>
          <cell r="H21">
            <v>14315.973000807326</v>
          </cell>
          <cell r="I21">
            <v>15093.643568240423</v>
          </cell>
          <cell r="J21">
            <v>13523.90463714342</v>
          </cell>
          <cell r="L21">
            <v>12.560609558993296</v>
          </cell>
          <cell r="M21">
            <v>-6.9128205128205167</v>
          </cell>
          <cell r="N21">
            <v>6.8752754517408476</v>
          </cell>
          <cell r="O21">
            <v>-2.989690721649485</v>
          </cell>
          <cell r="P21">
            <v>33.051916000000013</v>
          </cell>
        </row>
        <row r="22">
          <cell r="A22" t="str">
            <v xml:space="preserve">        1.2  Forestry</v>
          </cell>
          <cell r="B22">
            <v>14751</v>
          </cell>
          <cell r="C22">
            <v>15362</v>
          </cell>
          <cell r="D22">
            <v>15669</v>
          </cell>
          <cell r="E22">
            <v>16280</v>
          </cell>
          <cell r="F22">
            <v>17144</v>
          </cell>
          <cell r="G22">
            <v>19061.783274029091</v>
          </cell>
          <cell r="H22">
            <v>20567.01630882734</v>
          </cell>
          <cell r="I22">
            <v>24659.914267823704</v>
          </cell>
          <cell r="J22">
            <v>28977.257563301551</v>
          </cell>
          <cell r="K22">
            <v>35468.163257481101</v>
          </cell>
          <cell r="L22">
            <v>4.1420920615551582</v>
          </cell>
          <cell r="M22">
            <v>1.9984377034240275</v>
          </cell>
          <cell r="N22">
            <v>3.8994192354330215</v>
          </cell>
          <cell r="O22">
            <v>5.3071253071253155</v>
          </cell>
          <cell r="P22">
            <v>11.186323343613447</v>
          </cell>
        </row>
        <row r="23">
          <cell r="A23" t="str">
            <v xml:space="preserve">        1.3  Fishing</v>
          </cell>
          <cell r="B23">
            <v>18763</v>
          </cell>
          <cell r="C23">
            <v>21413</v>
          </cell>
          <cell r="D23">
            <v>23661</v>
          </cell>
          <cell r="E23">
            <v>25838</v>
          </cell>
          <cell r="F23">
            <v>29386</v>
          </cell>
          <cell r="G23">
            <v>31143.844660320006</v>
          </cell>
          <cell r="H23">
            <v>34420.679085719545</v>
          </cell>
          <cell r="I23">
            <v>34441.944546627274</v>
          </cell>
          <cell r="J23">
            <v>33812.00520843605</v>
          </cell>
          <cell r="K23">
            <v>29162.854492276092</v>
          </cell>
          <cell r="L23">
            <v>14.123541011565322</v>
          </cell>
          <cell r="M23">
            <v>10.498295428011017</v>
          </cell>
          <cell r="N23">
            <v>9.2007945564430926</v>
          </cell>
          <cell r="O23">
            <v>13.731712980880872</v>
          </cell>
          <cell r="P23">
            <v>5.9819120000000225</v>
          </cell>
        </row>
        <row r="24">
          <cell r="A24" t="str">
            <v>Industry</v>
          </cell>
          <cell r="B24">
            <v>184056</v>
          </cell>
          <cell r="C24">
            <v>216177</v>
          </cell>
          <cell r="D24">
            <v>251401</v>
          </cell>
          <cell r="E24">
            <v>271388</v>
          </cell>
          <cell r="F24">
            <v>306977</v>
          </cell>
          <cell r="G24">
            <v>333864.20568834175</v>
          </cell>
          <cell r="H24">
            <v>368695.35036580765</v>
          </cell>
          <cell r="I24">
            <v>412774.3331077827</v>
          </cell>
          <cell r="J24">
            <v>481692.88873330987</v>
          </cell>
          <cell r="K24">
            <v>565714.4352850127</v>
          </cell>
          <cell r="L24">
            <v>17.451753814056591</v>
          </cell>
          <cell r="M24">
            <v>16.294055334286249</v>
          </cell>
          <cell r="N24">
            <v>7.9502468168384466</v>
          </cell>
          <cell r="O24">
            <v>13.113696994708679</v>
          </cell>
          <cell r="P24">
            <v>8.7587036450098132</v>
          </cell>
        </row>
        <row r="25">
          <cell r="A25" t="str">
            <v>2.  Mining &amp; quarrying</v>
          </cell>
          <cell r="B25">
            <v>13927</v>
          </cell>
          <cell r="C25">
            <v>16587</v>
          </cell>
          <cell r="D25">
            <v>17433</v>
          </cell>
          <cell r="E25">
            <v>18322</v>
          </cell>
          <cell r="F25">
            <v>21547</v>
          </cell>
          <cell r="G25">
            <v>23959.034864120134</v>
          </cell>
          <cell r="H25">
            <v>25821.069051023573</v>
          </cell>
          <cell r="I25">
            <v>27489.138708208793</v>
          </cell>
          <cell r="J25">
            <v>35964.881265835065</v>
          </cell>
          <cell r="K25">
            <v>42606.621597907055</v>
          </cell>
          <cell r="L25">
            <v>19.099590723055936</v>
          </cell>
          <cell r="M25">
            <v>5.1003798155181856</v>
          </cell>
          <cell r="N25">
            <v>5.0995238914701924</v>
          </cell>
          <cell r="O25">
            <v>17.601790197576683</v>
          </cell>
          <cell r="P25">
            <v>11.194295559103985</v>
          </cell>
        </row>
        <row r="26">
          <cell r="A26" t="str">
            <v xml:space="preserve">       2.1  Mining</v>
          </cell>
          <cell r="B26">
            <v>5306</v>
          </cell>
          <cell r="C26">
            <v>5714</v>
          </cell>
          <cell r="D26">
            <v>4372</v>
          </cell>
          <cell r="E26">
            <v>4711</v>
          </cell>
          <cell r="F26">
            <v>6983</v>
          </cell>
          <cell r="G26">
            <v>7215.6577461636662</v>
          </cell>
          <cell r="H26">
            <v>8103.1836489417974</v>
          </cell>
          <cell r="I26">
            <v>7535.2661926476067</v>
          </cell>
          <cell r="J26">
            <v>10877.231024351226</v>
          </cell>
          <cell r="K26">
            <v>12332.07320523035</v>
          </cell>
          <cell r="L26">
            <v>7.6894082171127032</v>
          </cell>
          <cell r="M26">
            <v>-23.486174308715434</v>
          </cell>
          <cell r="N26">
            <v>7.7538883806038461</v>
          </cell>
          <cell r="O26">
            <v>48.227552536616436</v>
          </cell>
          <cell r="P26">
            <v>3.3317735380734126</v>
          </cell>
        </row>
        <row r="27">
          <cell r="A27" t="str">
            <v xml:space="preserve">       2.2  Quarrying</v>
          </cell>
          <cell r="B27">
            <v>8621</v>
          </cell>
          <cell r="C27">
            <v>10873</v>
          </cell>
          <cell r="D27">
            <v>13061</v>
          </cell>
          <cell r="E27">
            <v>13611</v>
          </cell>
          <cell r="F27">
            <v>14564</v>
          </cell>
          <cell r="G27">
            <v>16743.377117956468</v>
          </cell>
          <cell r="H27">
            <v>17717.885402081774</v>
          </cell>
          <cell r="I27">
            <v>19953.872515561186</v>
          </cell>
          <cell r="J27">
            <v>25087.650241483843</v>
          </cell>
          <cell r="K27">
            <v>30274.548392676705</v>
          </cell>
          <cell r="L27">
            <v>26.122259598654441</v>
          </cell>
          <cell r="M27">
            <v>20.123241055826369</v>
          </cell>
          <cell r="N27">
            <v>4.2110098767322635</v>
          </cell>
          <cell r="O27">
            <v>7.0016898097127411</v>
          </cell>
          <cell r="P27">
            <v>14.964138409478632</v>
          </cell>
        </row>
        <row r="28">
          <cell r="A28" t="str">
            <v>3.  Manufacturing</v>
          </cell>
          <cell r="B28">
            <v>112724</v>
          </cell>
          <cell r="C28">
            <v>131876</v>
          </cell>
          <cell r="D28">
            <v>151007</v>
          </cell>
          <cell r="E28">
            <v>163103</v>
          </cell>
          <cell r="F28">
            <v>189331</v>
          </cell>
          <cell r="G28">
            <v>198721.45383855081</v>
          </cell>
          <cell r="H28">
            <v>221970.49929499536</v>
          </cell>
          <cell r="I28">
            <v>243596.46807434398</v>
          </cell>
          <cell r="J28">
            <v>275629.94164937036</v>
          </cell>
          <cell r="K28">
            <v>317798.30294719094</v>
          </cell>
          <cell r="L28">
            <v>16.99017068237465</v>
          </cell>
          <cell r="M28">
            <v>14.506809427037526</v>
          </cell>
          <cell r="N28">
            <v>8.010224691570599</v>
          </cell>
          <cell r="O28">
            <v>16.080636162424966</v>
          </cell>
          <cell r="P28">
            <v>4.9598078701062143</v>
          </cell>
        </row>
        <row r="29">
          <cell r="A29" t="str">
            <v>3.1     Processing    of  tea,     rubber    &amp;         coconut  kernel   product</v>
          </cell>
          <cell r="B29">
            <v>16203</v>
          </cell>
          <cell r="C29">
            <v>19476</v>
          </cell>
          <cell r="D29">
            <v>23176</v>
          </cell>
          <cell r="E29">
            <v>24821</v>
          </cell>
          <cell r="F29">
            <v>28197</v>
          </cell>
          <cell r="G29">
            <v>28556.482669983725</v>
          </cell>
          <cell r="H29">
            <v>35015.439321836326</v>
          </cell>
          <cell r="I29">
            <v>35925.798277842587</v>
          </cell>
          <cell r="J29">
            <v>41906.344217398291</v>
          </cell>
          <cell r="K29">
            <v>48317.965271713285</v>
          </cell>
          <cell r="L29">
            <v>20.199962969820405</v>
          </cell>
          <cell r="M29">
            <v>18.997740809201069</v>
          </cell>
          <cell r="N29">
            <v>7.0978598550224481</v>
          </cell>
          <cell r="O29">
            <v>13.601385923210184</v>
          </cell>
          <cell r="P29">
            <v>1.2748968684034745</v>
          </cell>
        </row>
        <row r="30">
          <cell r="A30" t="str">
            <v xml:space="preserve">       3.2  Factory industry</v>
          </cell>
          <cell r="B30">
            <v>87771</v>
          </cell>
          <cell r="C30">
            <v>102253</v>
          </cell>
          <cell r="D30">
            <v>116568</v>
          </cell>
          <cell r="E30">
            <v>125892</v>
          </cell>
          <cell r="F30">
            <v>147295</v>
          </cell>
          <cell r="G30">
            <v>155495.61681515275</v>
          </cell>
          <cell r="H30">
            <v>170539.81774201876</v>
          </cell>
          <cell r="I30">
            <v>189801.26691707334</v>
          </cell>
          <cell r="J30">
            <v>214549.64391165745</v>
          </cell>
          <cell r="K30">
            <v>248512.85254287283</v>
          </cell>
          <cell r="L30">
            <v>16.49975504437684</v>
          </cell>
          <cell r="M30">
            <v>13.999589254105004</v>
          </cell>
          <cell r="N30">
            <v>7.9987646695490966</v>
          </cell>
          <cell r="O30">
            <v>17.001080291043124</v>
          </cell>
          <cell r="P30">
            <v>5.5674780645322386</v>
          </cell>
        </row>
        <row r="31">
          <cell r="A31" t="str">
            <v xml:space="preserve">       3.3  Small industry</v>
          </cell>
          <cell r="B31">
            <v>8750</v>
          </cell>
          <cell r="C31">
            <v>10147</v>
          </cell>
          <cell r="D31">
            <v>11263</v>
          </cell>
          <cell r="E31">
            <v>12390</v>
          </cell>
          <cell r="F31">
            <v>13839</v>
          </cell>
          <cell r="G31">
            <v>14669.354353414326</v>
          </cell>
          <cell r="H31">
            <v>16415.242231140284</v>
          </cell>
          <cell r="I31">
            <v>17869.402879428075</v>
          </cell>
          <cell r="J31">
            <v>19173.953520314619</v>
          </cell>
          <cell r="K31">
            <v>20967.485132604852</v>
          </cell>
          <cell r="L31">
            <v>15.965714285714295</v>
          </cell>
          <cell r="M31">
            <v>10.998324627968859</v>
          </cell>
          <cell r="N31">
            <v>10.006215040397759</v>
          </cell>
          <cell r="O31">
            <v>11.694915254237293</v>
          </cell>
          <cell r="P31">
            <v>6.0001037171351079</v>
          </cell>
        </row>
        <row r="32">
          <cell r="A32" t="str">
            <v>4.  Construction</v>
          </cell>
          <cell r="B32">
            <v>48234</v>
          </cell>
          <cell r="C32">
            <v>56434</v>
          </cell>
          <cell r="D32">
            <v>69301</v>
          </cell>
          <cell r="E32">
            <v>75538</v>
          </cell>
          <cell r="F32">
            <v>82684</v>
          </cell>
          <cell r="G32">
            <v>95056.94820249331</v>
          </cell>
          <cell r="H32">
            <v>100589.51088888558</v>
          </cell>
          <cell r="I32">
            <v>113283.85025244858</v>
          </cell>
          <cell r="J32">
            <v>142429.77702326627</v>
          </cell>
          <cell r="K32">
            <v>171877.28366520739</v>
          </cell>
          <cell r="L32">
            <v>17.000456109798058</v>
          </cell>
          <cell r="M32">
            <v>22.800085055108621</v>
          </cell>
          <cell r="N32">
            <v>8.9998701317441245</v>
          </cell>
          <cell r="O32">
            <v>9.4601392676533678</v>
          </cell>
          <cell r="P32">
            <v>14.964138409478632</v>
          </cell>
        </row>
        <row r="33">
          <cell r="A33" t="str">
            <v>5.  Electricity, water and gas</v>
          </cell>
          <cell r="B33">
            <v>9171</v>
          </cell>
          <cell r="C33">
            <v>11280</v>
          </cell>
          <cell r="D33">
            <v>13660</v>
          </cell>
          <cell r="E33">
            <v>14425</v>
          </cell>
          <cell r="F33">
            <v>13415</v>
          </cell>
          <cell r="G33">
            <v>16126.768783177491</v>
          </cell>
          <cell r="H33">
            <v>20314.271130903173</v>
          </cell>
          <cell r="I33">
            <v>28404.876072781317</v>
          </cell>
          <cell r="J33">
            <v>27668.28879483819</v>
          </cell>
          <cell r="K33">
            <v>33432.227074707414</v>
          </cell>
          <cell r="L33">
            <v>22.996401701014069</v>
          </cell>
          <cell r="M33">
            <v>21.099290780141857</v>
          </cell>
          <cell r="N33">
            <v>5.6002928257686602</v>
          </cell>
          <cell r="O33">
            <v>-7.0017331022530378</v>
          </cell>
          <cell r="P33">
            <v>20.214452353168035</v>
          </cell>
        </row>
        <row r="34">
          <cell r="A34" t="str">
            <v xml:space="preserve">       5.1  Electricity</v>
          </cell>
          <cell r="B34">
            <v>7973</v>
          </cell>
          <cell r="C34">
            <v>9965</v>
          </cell>
          <cell r="D34">
            <v>12072</v>
          </cell>
          <cell r="E34">
            <v>12694</v>
          </cell>
          <cell r="F34">
            <v>11443</v>
          </cell>
          <cell r="G34">
            <v>13731.6</v>
          </cell>
          <cell r="H34">
            <v>17455.1581544242</v>
          </cell>
          <cell r="I34">
            <v>25130.462640903894</v>
          </cell>
          <cell r="J34">
            <v>24241.477909801324</v>
          </cell>
          <cell r="K34">
            <v>29875.197376039148</v>
          </cell>
          <cell r="L34">
            <v>24.984322087043775</v>
          </cell>
          <cell r="M34">
            <v>21.144004014049166</v>
          </cell>
          <cell r="N34">
            <v>5.1524188204108645</v>
          </cell>
          <cell r="O34">
            <v>-9.8550496297463379</v>
          </cell>
          <cell r="P34">
            <v>19.999999999999996</v>
          </cell>
        </row>
        <row r="35">
          <cell r="A35" t="str">
            <v xml:space="preserve">       5.2  Water and gas</v>
          </cell>
          <cell r="B35">
            <v>1198</v>
          </cell>
          <cell r="C35">
            <v>1315</v>
          </cell>
          <cell r="D35">
            <v>1588</v>
          </cell>
          <cell r="E35">
            <v>1731</v>
          </cell>
          <cell r="F35">
            <v>1972</v>
          </cell>
          <cell r="G35">
            <v>2395.1687831774912</v>
          </cell>
          <cell r="H35">
            <v>2859.1129764789712</v>
          </cell>
          <cell r="I35">
            <v>3274.413431877424</v>
          </cell>
          <cell r="J35">
            <v>3426.8108850368671</v>
          </cell>
          <cell r="K35">
            <v>3557.0296986682683</v>
          </cell>
          <cell r="L35">
            <v>9.7662771285475856</v>
          </cell>
          <cell r="M35">
            <v>20.760456273764262</v>
          </cell>
          <cell r="N35">
            <v>9.0050377833753146</v>
          </cell>
          <cell r="O35">
            <v>13.92258809936453</v>
          </cell>
          <cell r="P35">
            <v>21.45886324429469</v>
          </cell>
        </row>
        <row r="36">
          <cell r="A36" t="str">
            <v>Services</v>
          </cell>
          <cell r="B36">
            <v>355770</v>
          </cell>
          <cell r="C36">
            <v>411747</v>
          </cell>
          <cell r="D36">
            <v>468773</v>
          </cell>
          <cell r="E36">
            <v>517743</v>
          </cell>
          <cell r="F36">
            <v>594356</v>
          </cell>
          <cell r="G36">
            <v>661943.59937881108</v>
          </cell>
          <cell r="H36">
            <v>746750.63703075715</v>
          </cell>
          <cell r="I36">
            <v>852620.86060828913</v>
          </cell>
          <cell r="J36">
            <v>996047.5594053627</v>
          </cell>
          <cell r="K36">
            <v>1175809.0098116426</v>
          </cell>
          <cell r="L36">
            <v>15.734041656126152</v>
          </cell>
          <cell r="M36">
            <v>13.849766968551069</v>
          </cell>
          <cell r="N36">
            <v>10.446420762287921</v>
          </cell>
          <cell r="O36">
            <v>14.797496054992543</v>
          </cell>
          <cell r="P36">
            <v>11.371568450358227</v>
          </cell>
        </row>
        <row r="37">
          <cell r="A37" t="str">
            <v>6.  Transport, storage and communication</v>
          </cell>
          <cell r="B37">
            <v>73784</v>
          </cell>
          <cell r="C37">
            <v>86327</v>
          </cell>
          <cell r="D37">
            <v>101620</v>
          </cell>
          <cell r="E37">
            <v>113814</v>
          </cell>
          <cell r="F37">
            <v>131669</v>
          </cell>
          <cell r="G37">
            <v>150436.73781949465</v>
          </cell>
          <cell r="H37">
            <v>173890.06088222776</v>
          </cell>
          <cell r="I37">
            <v>214036.11235707719</v>
          </cell>
          <cell r="J37">
            <v>255654.0568493818</v>
          </cell>
          <cell r="K37">
            <v>303640.2744363072</v>
          </cell>
          <cell r="L37">
            <v>16.999620513932555</v>
          </cell>
          <cell r="M37">
            <v>17.715199184496157</v>
          </cell>
          <cell r="N37">
            <v>11.999606376697503</v>
          </cell>
          <cell r="O37">
            <v>15.68787671112517</v>
          </cell>
          <cell r="P37">
            <v>14.253725493088453</v>
          </cell>
        </row>
        <row r="38">
          <cell r="A38" t="str">
            <v xml:space="preserve">      6.1  Port services</v>
          </cell>
          <cell r="B38">
            <v>5163</v>
          </cell>
          <cell r="C38">
            <v>7212</v>
          </cell>
          <cell r="D38">
            <v>9579</v>
          </cell>
          <cell r="E38">
            <v>10111</v>
          </cell>
          <cell r="F38">
            <v>10781</v>
          </cell>
          <cell r="G38">
            <v>11895.180618815612</v>
          </cell>
          <cell r="H38">
            <v>12712.805500217008</v>
          </cell>
          <cell r="I38">
            <v>14874.592649917911</v>
          </cell>
          <cell r="J38">
            <v>17305.1010889145</v>
          </cell>
          <cell r="K38">
            <v>20350.798880563456</v>
          </cell>
          <cell r="L38">
            <v>39.686228936664733</v>
          </cell>
          <cell r="M38">
            <v>32.820299500831936</v>
          </cell>
          <cell r="N38">
            <v>5.5538156383756032</v>
          </cell>
          <cell r="O38">
            <v>6.6264464444664162</v>
          </cell>
          <cell r="P38">
            <v>10.334668572633454</v>
          </cell>
        </row>
        <row r="39">
          <cell r="A39" t="str">
            <v xml:space="preserve">      6.2  Telecommunications</v>
          </cell>
          <cell r="B39">
            <v>5979</v>
          </cell>
          <cell r="C39">
            <v>9223</v>
          </cell>
          <cell r="D39">
            <v>14468</v>
          </cell>
          <cell r="E39">
            <v>20895</v>
          </cell>
          <cell r="F39">
            <v>27463</v>
          </cell>
          <cell r="G39">
            <v>37301.185834600001</v>
          </cell>
          <cell r="H39">
            <v>49074.475564918539</v>
          </cell>
          <cell r="I39">
            <v>70262.380390072125</v>
          </cell>
          <cell r="J39">
            <v>92707.602334063587</v>
          </cell>
          <cell r="K39">
            <v>118758.43858993547</v>
          </cell>
          <cell r="L39">
            <v>54.256564642916885</v>
          </cell>
          <cell r="M39">
            <v>56.868697820665723</v>
          </cell>
          <cell r="N39">
            <v>44.422173071606295</v>
          </cell>
          <cell r="O39">
            <v>31.43335726250298</v>
          </cell>
          <cell r="P39">
            <v>35.823420000000006</v>
          </cell>
        </row>
        <row r="40">
          <cell r="A40" t="str">
            <v xml:space="preserve">      6.3  Transport</v>
          </cell>
          <cell r="B40">
            <v>62642</v>
          </cell>
          <cell r="C40">
            <v>69892</v>
          </cell>
          <cell r="D40">
            <v>77573</v>
          </cell>
          <cell r="E40">
            <v>82808</v>
          </cell>
          <cell r="F40">
            <v>93425</v>
          </cell>
          <cell r="G40">
            <v>101240.37136607904</v>
          </cell>
          <cell r="H40">
            <v>112102.77981709222</v>
          </cell>
          <cell r="I40">
            <v>128899.13931708715</v>
          </cell>
          <cell r="J40">
            <v>145641.35342640372</v>
          </cell>
          <cell r="K40">
            <v>164531.03696580828</v>
          </cell>
          <cell r="L40">
            <v>11.573704543277664</v>
          </cell>
          <cell r="M40">
            <v>10.989812854117776</v>
          </cell>
          <cell r="N40">
            <v>6.7484820749487584</v>
          </cell>
          <cell r="O40">
            <v>12.821225002415225</v>
          </cell>
          <cell r="P40">
            <v>8.3653961638523242</v>
          </cell>
        </row>
        <row r="41">
          <cell r="A41" t="str">
            <v>7.  Wholesale and retail trade</v>
          </cell>
          <cell r="B41">
            <v>155316</v>
          </cell>
          <cell r="C41">
            <v>177123</v>
          </cell>
          <cell r="D41">
            <v>196262</v>
          </cell>
          <cell r="E41">
            <v>211376</v>
          </cell>
          <cell r="F41">
            <v>254100</v>
          </cell>
          <cell r="G41">
            <v>263222.52756912122</v>
          </cell>
          <cell r="H41">
            <v>288257.15391424956</v>
          </cell>
          <cell r="I41">
            <v>313949.19098583865</v>
          </cell>
          <cell r="J41">
            <v>369727.20195696573</v>
          </cell>
          <cell r="K41">
            <v>435959.3693859909</v>
          </cell>
          <cell r="L41">
            <v>14.040407942517197</v>
          </cell>
          <cell r="M41">
            <v>10.805485453611329</v>
          </cell>
          <cell r="N41">
            <v>7.7009303889698399</v>
          </cell>
          <cell r="O41">
            <v>20.212323064113246</v>
          </cell>
          <cell r="P41">
            <v>3.5901328489261086</v>
          </cell>
        </row>
        <row r="42">
          <cell r="A42" t="str">
            <v xml:space="preserve">      7.1  Imports</v>
          </cell>
          <cell r="B42">
            <v>64629</v>
          </cell>
          <cell r="C42">
            <v>74129</v>
          </cell>
          <cell r="D42">
            <v>81469</v>
          </cell>
          <cell r="E42">
            <v>88882</v>
          </cell>
          <cell r="F42">
            <v>116702</v>
          </cell>
          <cell r="G42">
            <v>116731.03988590308</v>
          </cell>
          <cell r="H42">
            <v>127691.79832142206</v>
          </cell>
          <cell r="I42">
            <v>140808.156321777</v>
          </cell>
          <cell r="J42">
            <v>177001.92701894257</v>
          </cell>
          <cell r="K42">
            <v>216084.07582358914</v>
          </cell>
          <cell r="L42">
            <v>14.699283603335967</v>
          </cell>
          <cell r="M42">
            <v>9.9016579206518287</v>
          </cell>
          <cell r="N42">
            <v>9.0991665541494413</v>
          </cell>
          <cell r="O42">
            <v>31.299925744245183</v>
          </cell>
          <cell r="P42">
            <v>2.4883794539154458E-2</v>
          </cell>
        </row>
        <row r="43">
          <cell r="A43" t="str">
            <v xml:space="preserve">      7.2  Exports</v>
          </cell>
          <cell r="B43">
            <v>16365</v>
          </cell>
          <cell r="C43">
            <v>19753</v>
          </cell>
          <cell r="D43">
            <v>22064</v>
          </cell>
          <cell r="E43">
            <v>23366</v>
          </cell>
          <cell r="F43">
            <v>30142</v>
          </cell>
          <cell r="G43">
            <v>30681.224634512164</v>
          </cell>
          <cell r="H43">
            <v>32041.302470150869</v>
          </cell>
          <cell r="I43">
            <v>35320.990674786975</v>
          </cell>
          <cell r="J43">
            <v>41529.543093243134</v>
          </cell>
          <cell r="K43">
            <v>46457.56902973519</v>
          </cell>
          <cell r="L43">
            <v>20.702719217842947</v>
          </cell>
          <cell r="M43">
            <v>11.699488685263004</v>
          </cell>
          <cell r="N43">
            <v>5.9010152284263873</v>
          </cell>
          <cell r="O43">
            <v>28.99940083882564</v>
          </cell>
          <cell r="P43">
            <v>1.7889477622989869</v>
          </cell>
        </row>
        <row r="44">
          <cell r="A44" t="str">
            <v xml:space="preserve">      7.3  Domestic</v>
          </cell>
          <cell r="B44">
            <v>74322</v>
          </cell>
          <cell r="C44">
            <v>83241</v>
          </cell>
          <cell r="D44">
            <v>92729</v>
          </cell>
          <cell r="E44">
            <v>99128</v>
          </cell>
          <cell r="F44">
            <v>107256</v>
          </cell>
          <cell r="G44">
            <v>115810.26304870599</v>
          </cell>
          <cell r="H44">
            <v>128524.05312267662</v>
          </cell>
          <cell r="I44">
            <v>137820.04398927465</v>
          </cell>
          <cell r="J44">
            <v>151195.73184478001</v>
          </cell>
          <cell r="K44">
            <v>173417.72453266653</v>
          </cell>
          <cell r="L44">
            <v>12.000484378784204</v>
          </cell>
          <cell r="M44">
            <v>11.398229237995693</v>
          </cell>
          <cell r="N44">
            <v>6.9007538094878695</v>
          </cell>
          <cell r="O44">
            <v>8.1994996368331954</v>
          </cell>
          <cell r="P44">
            <v>7.9755566576284798</v>
          </cell>
        </row>
        <row r="45">
          <cell r="A45" t="str">
            <v>8.  Banking, insurance and real estate</v>
          </cell>
          <cell r="B45">
            <v>49675</v>
          </cell>
          <cell r="C45">
            <v>59610</v>
          </cell>
          <cell r="D45">
            <v>69267</v>
          </cell>
          <cell r="E45">
            <v>80696</v>
          </cell>
          <cell r="F45">
            <v>85668</v>
          </cell>
          <cell r="G45">
            <v>105589.78721217837</v>
          </cell>
          <cell r="H45">
            <v>122506.97869552742</v>
          </cell>
          <cell r="I45">
            <v>155338.84898592878</v>
          </cell>
          <cell r="J45">
            <v>177893.03556353727</v>
          </cell>
          <cell r="K45">
            <v>209865.4008195255</v>
          </cell>
          <cell r="L45">
            <v>19.999999999999996</v>
          </cell>
          <cell r="M45">
            <v>16.200301962757923</v>
          </cell>
          <cell r="N45">
            <v>16.499920597109742</v>
          </cell>
          <cell r="O45">
            <v>6.1613958560523541</v>
          </cell>
          <cell r="P45">
            <v>23.254642587872219</v>
          </cell>
        </row>
        <row r="46">
          <cell r="A46" t="str">
            <v xml:space="preserve">     8.1   Banking</v>
          </cell>
          <cell r="B46">
            <v>17019.744875008037</v>
          </cell>
          <cell r="C46">
            <v>20355.614870509609</v>
          </cell>
          <cell r="D46">
            <v>24365.671000000002</v>
          </cell>
          <cell r="E46">
            <v>24374.620915000014</v>
          </cell>
          <cell r="F46">
            <v>25959.781580000006</v>
          </cell>
          <cell r="G46">
            <v>28260.716000000022</v>
          </cell>
          <cell r="H46">
            <v>34282.677000000003</v>
          </cell>
          <cell r="I46">
            <v>48769.624999999993</v>
          </cell>
          <cell r="J46">
            <v>51636</v>
          </cell>
          <cell r="K46">
            <v>64545</v>
          </cell>
          <cell r="L46">
            <v>19.599999999999994</v>
          </cell>
          <cell r="M46">
            <v>19.700000000000006</v>
          </cell>
          <cell r="N46">
            <v>3.6731658241673237E-2</v>
          </cell>
          <cell r="O46">
            <v>6.5033243820604048</v>
          </cell>
          <cell r="P46">
            <v>8.8634583188200047</v>
          </cell>
        </row>
        <row r="47">
          <cell r="A47" t="str">
            <v xml:space="preserve">     8.2   Insurance, real estate and other financial services</v>
          </cell>
          <cell r="B47">
            <v>32655.255124991963</v>
          </cell>
          <cell r="C47">
            <v>39254.385129490387</v>
          </cell>
          <cell r="D47">
            <v>44901.328999999998</v>
          </cell>
          <cell r="E47">
            <v>56321.379084999986</v>
          </cell>
          <cell r="F47">
            <v>59708.21841999999</v>
          </cell>
          <cell r="G47">
            <v>77329.071212178358</v>
          </cell>
          <cell r="H47">
            <v>88224.301695527422</v>
          </cell>
          <cell r="I47">
            <v>106569.22398592878</v>
          </cell>
          <cell r="J47">
            <v>126257.03556353727</v>
          </cell>
          <cell r="K47">
            <v>145320.4008195255</v>
          </cell>
          <cell r="L47">
            <v>20.208477867465579</v>
          </cell>
          <cell r="M47">
            <v>14.385510948348212</v>
          </cell>
          <cell r="N47">
            <v>25.433657175269776</v>
          </cell>
          <cell r="O47">
            <v>6.0134169120550141</v>
          </cell>
          <cell r="P47">
            <v>29.511603692861232</v>
          </cell>
        </row>
        <row r="48">
          <cell r="A48" t="str">
            <v>9.  Ownership of dwellings</v>
          </cell>
          <cell r="B48">
            <v>14232</v>
          </cell>
          <cell r="C48">
            <v>15769</v>
          </cell>
          <cell r="D48">
            <v>17346</v>
          </cell>
          <cell r="E48">
            <v>18387</v>
          </cell>
          <cell r="F48">
            <v>19858</v>
          </cell>
          <cell r="G48">
            <v>22210.021235999997</v>
          </cell>
          <cell r="H48">
            <v>24085.12448887053</v>
          </cell>
          <cell r="I48">
            <v>24910.593960477585</v>
          </cell>
          <cell r="J48">
            <v>26192.692410435444</v>
          </cell>
          <cell r="K48">
            <v>29186.517152948218</v>
          </cell>
          <cell r="L48">
            <v>10.799606520517147</v>
          </cell>
          <cell r="M48">
            <v>10.000634155621778</v>
          </cell>
          <cell r="N48">
            <v>6.0013836042891677</v>
          </cell>
          <cell r="O48">
            <v>8.0002175450046167</v>
          </cell>
          <cell r="P48">
            <v>11.844199999999994</v>
          </cell>
        </row>
        <row r="49">
          <cell r="A49" t="str">
            <v>10. Public admninstration and defence</v>
          </cell>
          <cell r="B49">
            <v>35215</v>
          </cell>
          <cell r="C49">
            <v>40990</v>
          </cell>
          <cell r="D49">
            <v>48040</v>
          </cell>
          <cell r="E49">
            <v>52412</v>
          </cell>
          <cell r="F49">
            <v>58020</v>
          </cell>
          <cell r="G49">
            <v>69409.167542016803</v>
          </cell>
          <cell r="H49">
            <v>81525.319049881873</v>
          </cell>
          <cell r="I49">
            <v>81548.608673174051</v>
          </cell>
          <cell r="J49">
            <v>97485.112636602033</v>
          </cell>
          <cell r="K49">
            <v>120491.59921884011</v>
          </cell>
          <cell r="L49">
            <v>16.399261678262111</v>
          </cell>
          <cell r="M49">
            <v>17.199316906562579</v>
          </cell>
          <cell r="N49">
            <v>9.1007493755203903</v>
          </cell>
          <cell r="O49">
            <v>10.699839731359241</v>
          </cell>
          <cell r="P49">
            <v>19.629726890756306</v>
          </cell>
        </row>
        <row r="50">
          <cell r="A50" t="str">
            <v>11. Services (n.e.s.)</v>
          </cell>
          <cell r="B50">
            <v>27548</v>
          </cell>
          <cell r="C50">
            <v>31928</v>
          </cell>
          <cell r="D50">
            <v>36238</v>
          </cell>
          <cell r="E50">
            <v>41058</v>
          </cell>
          <cell r="F50">
            <v>45041</v>
          </cell>
          <cell r="G50">
            <v>51075.358</v>
          </cell>
          <cell r="H50">
            <v>56486</v>
          </cell>
          <cell r="I50">
            <v>62837.505645792786</v>
          </cell>
          <cell r="J50">
            <v>69095.459988440445</v>
          </cell>
          <cell r="K50">
            <v>76665.848798030725</v>
          </cell>
          <cell r="L50">
            <v>15.899520836358349</v>
          </cell>
          <cell r="M50">
            <v>13.499123026810334</v>
          </cell>
          <cell r="N50">
            <v>13.300954798829956</v>
          </cell>
          <cell r="O50">
            <v>9.7009109065224752</v>
          </cell>
          <cell r="P50">
            <v>13.397477853511241</v>
          </cell>
        </row>
        <row r="51">
          <cell r="A51" t="str">
            <v xml:space="preserve">       11.1  Hotels and restaurants</v>
          </cell>
          <cell r="B51">
            <v>4434.4548950270655</v>
          </cell>
          <cell r="C51">
            <v>5395.3584822617449</v>
          </cell>
          <cell r="D51">
            <v>5986.6665516492139</v>
          </cell>
          <cell r="E51">
            <v>6917.1372652522532</v>
          </cell>
          <cell r="F51">
            <v>7137.80979330432</v>
          </cell>
          <cell r="G51">
            <v>6699.9540858899672</v>
          </cell>
          <cell r="H51">
            <v>7227.9585019119568</v>
          </cell>
          <cell r="I51">
            <v>9336.2518902038173</v>
          </cell>
          <cell r="J51">
            <v>11248.198816066548</v>
          </cell>
          <cell r="K51">
            <v>9565.9182011356352</v>
          </cell>
          <cell r="L51">
            <v>21.669035089572475</v>
          </cell>
          <cell r="M51">
            <v>10.959569625104715</v>
          </cell>
          <cell r="N51">
            <v>15.542384156116263</v>
          </cell>
          <cell r="O51">
            <v>3.1902291307792874</v>
          </cell>
          <cell r="P51">
            <v>-6.134314587999901</v>
          </cell>
        </row>
        <row r="52">
          <cell r="A52" t="str">
            <v xml:space="preserve">       11.2  Other</v>
          </cell>
          <cell r="B52">
            <v>23113.545104972934</v>
          </cell>
          <cell r="C52">
            <v>26532.641517738255</v>
          </cell>
          <cell r="D52">
            <v>30251.333448350786</v>
          </cell>
          <cell r="E52">
            <v>34140.862734747745</v>
          </cell>
          <cell r="F52">
            <v>37903.190206695683</v>
          </cell>
          <cell r="G52">
            <v>44375.403914110037</v>
          </cell>
          <cell r="H52">
            <v>49258.041498088045</v>
          </cell>
          <cell r="I52">
            <v>53501.253755588972</v>
          </cell>
          <cell r="J52">
            <v>57847.261172373896</v>
          </cell>
          <cell r="K52">
            <v>67099.930596895094</v>
          </cell>
          <cell r="L52">
            <v>14.792609256767332</v>
          </cell>
          <cell r="M52">
            <v>14.015536026167696</v>
          </cell>
          <cell r="N52">
            <v>12.857381288787462</v>
          </cell>
          <cell r="O52">
            <v>11.020012883619179</v>
          </cell>
          <cell r="P52">
            <v>17.075643691519726</v>
          </cell>
        </row>
        <row r="53">
          <cell r="A53" t="str">
            <v>12. Gross domestic product</v>
          </cell>
          <cell r="B53">
            <v>695934</v>
          </cell>
          <cell r="C53">
            <v>803698</v>
          </cell>
          <cell r="D53">
            <v>912839</v>
          </cell>
          <cell r="E53">
            <v>994730</v>
          </cell>
          <cell r="F53">
            <v>1125259</v>
          </cell>
          <cell r="G53">
            <v>1245597.9106000648</v>
          </cell>
          <cell r="H53">
            <v>1403286.4740060815</v>
          </cell>
          <cell r="I53">
            <v>1562737.2866477461</v>
          </cell>
          <cell r="J53">
            <v>1797941.1876650429</v>
          </cell>
          <cell r="K53">
            <v>2088145.7535054432</v>
          </cell>
          <cell r="L53">
            <v>15.484801719703301</v>
          </cell>
          <cell r="M53">
            <v>13.579852133512826</v>
          </cell>
          <cell r="N53">
            <v>8.9710233677570805</v>
          </cell>
          <cell r="O53">
            <v>13.122053220471885</v>
          </cell>
          <cell r="P53">
            <v>10.694329980925698</v>
          </cell>
        </row>
        <row r="54">
          <cell r="A54" t="str">
            <v>13. Net factor income from abroad</v>
          </cell>
          <cell r="B54">
            <v>-11258</v>
          </cell>
          <cell r="C54">
            <v>-9409</v>
          </cell>
          <cell r="D54">
            <v>-11556</v>
          </cell>
          <cell r="E54">
            <v>-17831</v>
          </cell>
          <cell r="F54">
            <v>-23082.5</v>
          </cell>
          <cell r="G54">
            <v>-23829.6312</v>
          </cell>
          <cell r="H54">
            <v>-24173.7</v>
          </cell>
          <cell r="I54">
            <v>-16534.900000000001</v>
          </cell>
          <cell r="J54">
            <v>-20687.900000000001</v>
          </cell>
          <cell r="L54">
            <v>16.423876354592291</v>
          </cell>
          <cell r="M54">
            <v>-22.81857795727495</v>
          </cell>
          <cell r="N54">
            <v>-54.300796123226021</v>
          </cell>
          <cell r="O54">
            <v>-29.451517020918626</v>
          </cell>
          <cell r="P54">
            <v>-3.2367863099750886</v>
          </cell>
        </row>
        <row r="55">
          <cell r="A55" t="str">
            <v>14. Gross national product</v>
          </cell>
          <cell r="B55">
            <v>684676</v>
          </cell>
          <cell r="C55">
            <v>794289</v>
          </cell>
          <cell r="D55">
            <v>901283</v>
          </cell>
          <cell r="E55">
            <v>976899</v>
          </cell>
          <cell r="F55">
            <v>1102176.5</v>
          </cell>
          <cell r="G55">
            <v>1221768.2794000648</v>
          </cell>
          <cell r="H55">
            <v>1379112.7740060815</v>
          </cell>
          <cell r="I55">
            <v>1546202.3866477462</v>
          </cell>
          <cell r="J55">
            <v>1777253.287665043</v>
          </cell>
          <cell r="L55">
            <v>16.009470172753247</v>
          </cell>
          <cell r="M55">
            <v>13.470411902972334</v>
          </cell>
          <cell r="N55">
            <v>8.3898176266500091</v>
          </cell>
          <cell r="O55">
            <v>12.82399715835516</v>
          </cell>
          <cell r="P55">
            <v>10.850510730365315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0 new (2)"/>
      <sheetName val="22 new"/>
      <sheetName val="22"/>
      <sheetName val="23 new"/>
      <sheetName val="23"/>
      <sheetName val="24"/>
      <sheetName val="25"/>
      <sheetName val="26"/>
      <sheetName val="27"/>
      <sheetName val="28"/>
      <sheetName val="29"/>
      <sheetName val="30"/>
      <sheetName val="31 new"/>
      <sheetName val="31"/>
    </sheetNames>
    <sheetDataSet>
      <sheetData sheetId="0" refreshError="1"/>
      <sheetData sheetId="1" refreshError="1"/>
      <sheetData sheetId="2" refreshError="1"/>
      <sheetData sheetId="3" refreshError="1"/>
      <sheetData sheetId="4" refreshError="1"/>
      <sheetData sheetId="5">
        <row r="1">
          <cell r="B1" t="str">
            <v>NATIONAL OUTPUT AND EXPENDITURE</v>
          </cell>
          <cell r="V1" t="str">
            <v>TABLE 24</v>
          </cell>
        </row>
        <row r="2">
          <cell r="B2" t="str">
            <v xml:space="preserve">Investment Approvals in Industry by the Board of Investment of Sri Lanka  </v>
          </cell>
        </row>
        <row r="4">
          <cell r="B4" t="str">
            <v>Category</v>
          </cell>
          <cell r="G4" t="str">
            <v>Number of Projects</v>
          </cell>
          <cell r="K4" t="str">
            <v>Foreign Investment Potential
(Rs.million)</v>
          </cell>
          <cell r="O4" t="str">
            <v xml:space="preserve">Total Investment Potential
(Rs.million)         </v>
          </cell>
          <cell r="S4" t="str">
            <v>Employment Potential
(No.)</v>
          </cell>
        </row>
        <row r="6">
          <cell r="G6" t="str">
            <v>Approvals</v>
          </cell>
          <cell r="I6" t="str">
            <v>Contracted</v>
          </cell>
          <cell r="K6" t="str">
            <v>Approvals</v>
          </cell>
          <cell r="M6" t="str">
            <v>Contracted</v>
          </cell>
          <cell r="O6" t="str">
            <v>Approvals</v>
          </cell>
          <cell r="Q6" t="str">
            <v>Contracted</v>
          </cell>
          <cell r="S6" t="str">
            <v xml:space="preserve"> Approvals</v>
          </cell>
          <cell r="U6" t="str">
            <v>Contracted</v>
          </cell>
        </row>
        <row r="7">
          <cell r="G7" t="str">
            <v>2009 (a)</v>
          </cell>
          <cell r="H7" t="str">
            <v>2010 (b)</v>
          </cell>
          <cell r="I7" t="str">
            <v>2009 (a)</v>
          </cell>
          <cell r="J7" t="str">
            <v>2010 (b)</v>
          </cell>
          <cell r="K7" t="str">
            <v>2009 (a)</v>
          </cell>
          <cell r="L7" t="str">
            <v>2010 (b)</v>
          </cell>
          <cell r="M7" t="str">
            <v>2009 (a)</v>
          </cell>
          <cell r="N7" t="str">
            <v>2010 (b)</v>
          </cell>
          <cell r="O7" t="str">
            <v>2009 (a)</v>
          </cell>
          <cell r="P7" t="str">
            <v>2010 (b)</v>
          </cell>
          <cell r="Q7" t="str">
            <v>2009 (a)</v>
          </cell>
          <cell r="R7" t="str">
            <v>2010 (b)</v>
          </cell>
          <cell r="S7" t="str">
            <v>2009 (a)</v>
          </cell>
          <cell r="T7" t="str">
            <v>2010 (b)</v>
          </cell>
          <cell r="U7" t="str">
            <v>2009 (a)</v>
          </cell>
          <cell r="V7" t="str">
            <v>2010 (b)</v>
          </cell>
        </row>
        <row r="8">
          <cell r="B8" t="str">
            <v>1 .</v>
          </cell>
          <cell r="C8" t="str">
            <v>Food, beverages and tobacco products</v>
          </cell>
          <cell r="G8">
            <v>35</v>
          </cell>
          <cell r="H8">
            <v>27</v>
          </cell>
          <cell r="I8">
            <v>13</v>
          </cell>
          <cell r="J8">
            <v>16</v>
          </cell>
          <cell r="K8">
            <v>30626</v>
          </cell>
          <cell r="L8">
            <v>4286</v>
          </cell>
          <cell r="M8">
            <v>1383</v>
          </cell>
          <cell r="N8">
            <v>3394</v>
          </cell>
          <cell r="O8">
            <v>42280</v>
          </cell>
          <cell r="P8">
            <v>6828</v>
          </cell>
          <cell r="Q8">
            <v>6944</v>
          </cell>
          <cell r="R8">
            <v>4930</v>
          </cell>
          <cell r="S8">
            <v>4806</v>
          </cell>
          <cell r="T8">
            <v>2155</v>
          </cell>
          <cell r="U8">
            <v>1354</v>
          </cell>
          <cell r="V8">
            <v>1102</v>
          </cell>
        </row>
        <row r="9">
          <cell r="B9" t="str">
            <v>2 .</v>
          </cell>
          <cell r="C9" t="str">
            <v>Textile, wearing apparel and leather products</v>
          </cell>
          <cell r="G9">
            <v>30</v>
          </cell>
          <cell r="H9">
            <v>30</v>
          </cell>
          <cell r="I9">
            <v>16</v>
          </cell>
          <cell r="J9">
            <v>26</v>
          </cell>
          <cell r="K9">
            <v>1537</v>
          </cell>
          <cell r="L9">
            <v>1324</v>
          </cell>
          <cell r="M9">
            <v>827</v>
          </cell>
          <cell r="N9">
            <v>590</v>
          </cell>
          <cell r="O9">
            <v>3592</v>
          </cell>
          <cell r="P9">
            <v>6157</v>
          </cell>
          <cell r="Q9">
            <v>1825</v>
          </cell>
          <cell r="R9">
            <v>5995</v>
          </cell>
          <cell r="S9">
            <v>6199</v>
          </cell>
          <cell r="T9">
            <v>15356</v>
          </cell>
          <cell r="U9">
            <v>3100</v>
          </cell>
          <cell r="V9">
            <v>8911</v>
          </cell>
        </row>
        <row r="10">
          <cell r="B10" t="str">
            <v>3 .</v>
          </cell>
          <cell r="C10" t="str">
            <v>Wood and wood products, excluding furniture (c)</v>
          </cell>
          <cell r="G10">
            <v>4</v>
          </cell>
          <cell r="H10">
            <v>1</v>
          </cell>
          <cell r="I10">
            <v>3</v>
          </cell>
          <cell r="J10">
            <v>3</v>
          </cell>
          <cell r="K10">
            <v>173</v>
          </cell>
          <cell r="L10" t="str">
            <v>-</v>
          </cell>
          <cell r="M10">
            <v>500</v>
          </cell>
          <cell r="N10">
            <v>285</v>
          </cell>
          <cell r="O10">
            <v>426</v>
          </cell>
          <cell r="P10">
            <v>99</v>
          </cell>
          <cell r="Q10">
            <v>638</v>
          </cell>
          <cell r="R10">
            <v>371</v>
          </cell>
          <cell r="S10">
            <v>299</v>
          </cell>
          <cell r="T10">
            <v>42</v>
          </cell>
          <cell r="U10">
            <v>536</v>
          </cell>
          <cell r="V10">
            <v>353</v>
          </cell>
        </row>
        <row r="11">
          <cell r="B11" t="str">
            <v>4 .</v>
          </cell>
          <cell r="C11" t="str">
            <v>Paper products, publishing and printing</v>
          </cell>
          <cell r="G11">
            <v>3</v>
          </cell>
          <cell r="H11">
            <v>3</v>
          </cell>
          <cell r="I11">
            <v>3</v>
          </cell>
          <cell r="J11">
            <v>2</v>
          </cell>
          <cell r="K11">
            <v>65</v>
          </cell>
          <cell r="L11">
            <v>802</v>
          </cell>
          <cell r="M11">
            <v>92</v>
          </cell>
          <cell r="N11">
            <v>802</v>
          </cell>
          <cell r="O11">
            <v>207</v>
          </cell>
          <cell r="P11">
            <v>1032</v>
          </cell>
          <cell r="Q11">
            <v>136</v>
          </cell>
          <cell r="R11">
            <v>917</v>
          </cell>
          <cell r="S11">
            <v>250</v>
          </cell>
          <cell r="T11">
            <v>535</v>
          </cell>
          <cell r="U11">
            <v>100</v>
          </cell>
          <cell r="V11">
            <v>500</v>
          </cell>
        </row>
        <row r="12">
          <cell r="B12" t="str">
            <v>5 .</v>
          </cell>
          <cell r="C12" t="str">
            <v>Chemical, petroleum, coal, rubber and</v>
          </cell>
        </row>
        <row r="13">
          <cell r="C13" t="str">
            <v xml:space="preserve">   plastic products</v>
          </cell>
          <cell r="G13">
            <v>20</v>
          </cell>
          <cell r="H13">
            <v>10</v>
          </cell>
          <cell r="I13">
            <v>11</v>
          </cell>
          <cell r="J13">
            <v>10</v>
          </cell>
          <cell r="K13">
            <v>3509</v>
          </cell>
          <cell r="L13">
            <v>348</v>
          </cell>
          <cell r="M13">
            <v>3932</v>
          </cell>
          <cell r="N13">
            <v>170</v>
          </cell>
          <cell r="O13">
            <v>5318</v>
          </cell>
          <cell r="P13">
            <v>983</v>
          </cell>
          <cell r="Q13">
            <v>8464</v>
          </cell>
          <cell r="R13">
            <v>863</v>
          </cell>
          <cell r="S13">
            <v>2199</v>
          </cell>
          <cell r="T13">
            <v>948</v>
          </cell>
          <cell r="U13">
            <v>1868</v>
          </cell>
          <cell r="V13">
            <v>921</v>
          </cell>
        </row>
        <row r="14">
          <cell r="B14" t="str">
            <v>6 .</v>
          </cell>
          <cell r="C14" t="str">
            <v>Non-metallic mineral products</v>
          </cell>
          <cell r="G14">
            <v>15</v>
          </cell>
          <cell r="H14">
            <v>8</v>
          </cell>
          <cell r="I14">
            <v>14</v>
          </cell>
          <cell r="J14">
            <v>5</v>
          </cell>
          <cell r="K14">
            <v>3023</v>
          </cell>
          <cell r="L14">
            <v>2886</v>
          </cell>
          <cell r="M14">
            <v>6156</v>
          </cell>
          <cell r="N14">
            <v>128</v>
          </cell>
          <cell r="O14">
            <v>3472</v>
          </cell>
          <cell r="P14">
            <v>6573</v>
          </cell>
          <cell r="Q14">
            <v>6592</v>
          </cell>
          <cell r="R14">
            <v>506</v>
          </cell>
          <cell r="S14">
            <v>1398</v>
          </cell>
          <cell r="T14">
            <v>490</v>
          </cell>
          <cell r="U14">
            <v>1135</v>
          </cell>
          <cell r="V14">
            <v>251</v>
          </cell>
        </row>
        <row r="15">
          <cell r="B15" t="str">
            <v>7 .</v>
          </cell>
          <cell r="C15" t="str">
            <v>Basic metal products</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row>
        <row r="16">
          <cell r="B16" t="str">
            <v>8 .</v>
          </cell>
          <cell r="C16" t="str">
            <v>Fabricated metal products, machinery and</v>
          </cell>
        </row>
        <row r="17">
          <cell r="C17" t="str">
            <v xml:space="preserve">   transport equipment</v>
          </cell>
          <cell r="G17">
            <v>17</v>
          </cell>
          <cell r="H17">
            <v>18</v>
          </cell>
          <cell r="I17">
            <v>8</v>
          </cell>
          <cell r="J17">
            <v>14</v>
          </cell>
          <cell r="K17">
            <v>233292</v>
          </cell>
          <cell r="L17">
            <v>1592</v>
          </cell>
          <cell r="M17">
            <v>231257</v>
          </cell>
          <cell r="N17">
            <v>2930</v>
          </cell>
          <cell r="O17">
            <v>236865</v>
          </cell>
          <cell r="P17">
            <v>4007</v>
          </cell>
          <cell r="Q17">
            <v>233118</v>
          </cell>
          <cell r="R17">
            <v>5151</v>
          </cell>
          <cell r="S17">
            <v>91991</v>
          </cell>
          <cell r="T17">
            <v>1774</v>
          </cell>
          <cell r="U17">
            <v>91070</v>
          </cell>
          <cell r="V17">
            <v>1296</v>
          </cell>
        </row>
        <row r="18">
          <cell r="B18" t="str">
            <v>9 .</v>
          </cell>
          <cell r="C18" t="str">
            <v>Manufactured products (n.e.s)</v>
          </cell>
          <cell r="G18">
            <v>16</v>
          </cell>
          <cell r="H18">
            <v>17</v>
          </cell>
          <cell r="I18">
            <v>12</v>
          </cell>
          <cell r="J18">
            <v>18</v>
          </cell>
          <cell r="K18">
            <v>366</v>
          </cell>
          <cell r="L18">
            <v>724</v>
          </cell>
          <cell r="M18">
            <v>969</v>
          </cell>
          <cell r="N18">
            <v>980</v>
          </cell>
          <cell r="O18">
            <v>1067</v>
          </cell>
          <cell r="P18">
            <v>1434</v>
          </cell>
          <cell r="Q18">
            <v>1564</v>
          </cell>
          <cell r="R18">
            <v>2079</v>
          </cell>
          <cell r="S18">
            <v>1293</v>
          </cell>
          <cell r="T18">
            <v>1165</v>
          </cell>
          <cell r="U18">
            <v>1842</v>
          </cell>
          <cell r="V18">
            <v>1202</v>
          </cell>
        </row>
        <row r="19">
          <cell r="B19" t="str">
            <v>10 .</v>
          </cell>
          <cell r="C19" t="str">
            <v>Services</v>
          </cell>
          <cell r="G19">
            <v>221</v>
          </cell>
          <cell r="H19">
            <v>209</v>
          </cell>
          <cell r="I19">
            <v>86</v>
          </cell>
          <cell r="J19">
            <v>141</v>
          </cell>
          <cell r="K19">
            <v>165441</v>
          </cell>
          <cell r="L19">
            <v>70642</v>
          </cell>
          <cell r="M19">
            <v>124968</v>
          </cell>
          <cell r="N19">
            <v>46038</v>
          </cell>
          <cell r="O19">
            <v>239743</v>
          </cell>
          <cell r="P19">
            <v>146014</v>
          </cell>
          <cell r="Q19">
            <v>147654</v>
          </cell>
          <cell r="R19">
            <v>91200</v>
          </cell>
          <cell r="S19">
            <v>16646</v>
          </cell>
          <cell r="T19">
            <v>25617</v>
          </cell>
          <cell r="U19">
            <v>5691</v>
          </cell>
          <cell r="V19">
            <v>12407</v>
          </cell>
        </row>
        <row r="20">
          <cell r="B20" t="str">
            <v>11 .</v>
          </cell>
          <cell r="C20" t="str">
            <v xml:space="preserve">Expanded Projects </v>
          </cell>
          <cell r="G20">
            <v>23</v>
          </cell>
          <cell r="H20">
            <v>30</v>
          </cell>
          <cell r="I20">
            <v>16</v>
          </cell>
          <cell r="J20">
            <v>27</v>
          </cell>
          <cell r="K20">
            <v>2973</v>
          </cell>
          <cell r="L20" t="str">
            <v>-</v>
          </cell>
          <cell r="M20">
            <v>3945</v>
          </cell>
          <cell r="N20" t="str">
            <v>-</v>
          </cell>
          <cell r="O20">
            <v>17617</v>
          </cell>
          <cell r="P20">
            <v>120765</v>
          </cell>
          <cell r="Q20">
            <v>15517</v>
          </cell>
          <cell r="R20">
            <v>109641</v>
          </cell>
          <cell r="S20">
            <v>3384</v>
          </cell>
          <cell r="T20">
            <v>5990</v>
          </cell>
          <cell r="U20">
            <v>1499</v>
          </cell>
          <cell r="V20">
            <v>6156</v>
          </cell>
        </row>
        <row r="21">
          <cell r="B21" t="str">
            <v xml:space="preserve"> Total</v>
          </cell>
          <cell r="G21">
            <v>384</v>
          </cell>
          <cell r="H21">
            <v>353</v>
          </cell>
          <cell r="I21">
            <v>182</v>
          </cell>
          <cell r="J21">
            <v>262</v>
          </cell>
          <cell r="K21">
            <v>441005</v>
          </cell>
          <cell r="L21">
            <v>82604</v>
          </cell>
          <cell r="M21">
            <v>374029</v>
          </cell>
          <cell r="N21">
            <v>55317</v>
          </cell>
          <cell r="O21">
            <v>550587</v>
          </cell>
          <cell r="P21">
            <v>293892</v>
          </cell>
          <cell r="Q21">
            <v>422452</v>
          </cell>
          <cell r="R21">
            <v>221653</v>
          </cell>
          <cell r="S21">
            <v>128465</v>
          </cell>
          <cell r="T21">
            <v>54072</v>
          </cell>
          <cell r="U21">
            <v>108195</v>
          </cell>
          <cell r="V21">
            <v>33099</v>
          </cell>
        </row>
        <row r="22">
          <cell r="B22" t="str">
            <v>(a) Revised</v>
          </cell>
          <cell r="V22" t="str">
            <v xml:space="preserve">Source: Board of Investment of Sri Lanka </v>
          </cell>
        </row>
        <row r="23">
          <cell r="B23" t="str">
            <v>(b) Provisional</v>
          </cell>
        </row>
        <row r="24">
          <cell r="B24" t="str">
            <v>(c) This figure is excluding furniture. However, past data remains unchanged</v>
          </cell>
        </row>
      </sheetData>
      <sheetData sheetId="6">
        <row r="2">
          <cell r="B2" t="str">
            <v>NATIONAL OUTPUT AND EXPENDITURE</v>
          </cell>
          <cell r="U2" t="str">
            <v>TABLE 25</v>
          </cell>
        </row>
        <row r="3">
          <cell r="B3" t="str">
            <v>Realised Investments in the Board of Investment (BOI) Enterprises (a)</v>
          </cell>
        </row>
        <row r="5">
          <cell r="B5" t="str">
            <v>Category</v>
          </cell>
          <cell r="D5" t="str">
            <v>Number of Projects</v>
          </cell>
          <cell r="J5" t="str">
            <v>Foreign investment
(Rs. million)</v>
          </cell>
          <cell r="P5" t="str">
            <v>Total Investment Potential
(Rs. million)</v>
          </cell>
        </row>
        <row r="7">
          <cell r="D7">
            <v>2005</v>
          </cell>
          <cell r="E7">
            <v>2006</v>
          </cell>
          <cell r="F7">
            <v>2007</v>
          </cell>
          <cell r="G7">
            <v>2008</v>
          </cell>
          <cell r="H7" t="str">
            <v>2009 (b)</v>
          </cell>
          <cell r="I7" t="str">
            <v>2010 (c)</v>
          </cell>
          <cell r="J7">
            <v>2005</v>
          </cell>
          <cell r="K7">
            <v>2006</v>
          </cell>
          <cell r="L7">
            <v>2007</v>
          </cell>
          <cell r="M7">
            <v>2008</v>
          </cell>
          <cell r="N7" t="str">
            <v>2009 (b)</v>
          </cell>
          <cell r="O7" t="str">
            <v>2010 (c)</v>
          </cell>
          <cell r="P7">
            <v>2005</v>
          </cell>
          <cell r="Q7">
            <v>2006</v>
          </cell>
          <cell r="R7">
            <v>2007</v>
          </cell>
          <cell r="S7">
            <v>2008</v>
          </cell>
          <cell r="T7" t="str">
            <v>2009 (b)</v>
          </cell>
          <cell r="U7" t="str">
            <v>2010 (c)</v>
          </cell>
        </row>
        <row r="9">
          <cell r="B9" t="str">
            <v>1 .</v>
          </cell>
          <cell r="C9" t="str">
            <v>Food, beverages and tobacco products</v>
          </cell>
          <cell r="D9">
            <v>147</v>
          </cell>
          <cell r="E9">
            <v>142</v>
          </cell>
          <cell r="F9">
            <v>145</v>
          </cell>
          <cell r="G9">
            <v>146</v>
          </cell>
          <cell r="H9">
            <v>136</v>
          </cell>
          <cell r="J9">
            <v>16765</v>
          </cell>
          <cell r="K9">
            <v>20375</v>
          </cell>
          <cell r="L9">
            <v>22766</v>
          </cell>
          <cell r="M9">
            <v>28970</v>
          </cell>
          <cell r="N9">
            <v>29405</v>
          </cell>
          <cell r="P9">
            <v>27105</v>
          </cell>
          <cell r="Q9">
            <v>32174</v>
          </cell>
          <cell r="R9">
            <v>36604</v>
          </cell>
          <cell r="S9">
            <v>45556</v>
          </cell>
          <cell r="T9">
            <v>45831</v>
          </cell>
        </row>
        <row r="10">
          <cell r="B10" t="str">
            <v>2 .</v>
          </cell>
          <cell r="C10" t="str">
            <v>Textile, wearing apparel and leather products</v>
          </cell>
          <cell r="D10">
            <v>483</v>
          </cell>
          <cell r="E10">
            <v>492</v>
          </cell>
          <cell r="F10">
            <v>467</v>
          </cell>
          <cell r="G10">
            <v>419</v>
          </cell>
          <cell r="H10">
            <v>382</v>
          </cell>
          <cell r="J10">
            <v>30278</v>
          </cell>
          <cell r="K10">
            <v>36970</v>
          </cell>
          <cell r="L10">
            <v>44906</v>
          </cell>
          <cell r="M10">
            <v>47629</v>
          </cell>
          <cell r="N10">
            <v>48634</v>
          </cell>
          <cell r="P10">
            <v>45879</v>
          </cell>
          <cell r="Q10">
            <v>55767</v>
          </cell>
          <cell r="R10">
            <v>65107</v>
          </cell>
          <cell r="S10">
            <v>70721</v>
          </cell>
          <cell r="T10">
            <v>74304</v>
          </cell>
        </row>
        <row r="11">
          <cell r="B11" t="str">
            <v>3 .</v>
          </cell>
          <cell r="C11" t="str">
            <v>Wood and wood products, excluding furniture (c)</v>
          </cell>
          <cell r="D11">
            <v>28</v>
          </cell>
          <cell r="E11">
            <v>25</v>
          </cell>
          <cell r="F11">
            <v>26</v>
          </cell>
          <cell r="G11">
            <v>30</v>
          </cell>
          <cell r="H11">
            <v>29</v>
          </cell>
          <cell r="J11">
            <v>5619</v>
          </cell>
          <cell r="K11">
            <v>5715</v>
          </cell>
          <cell r="L11">
            <v>5581</v>
          </cell>
          <cell r="M11">
            <v>5929</v>
          </cell>
          <cell r="N11">
            <v>6056</v>
          </cell>
          <cell r="P11">
            <v>5877</v>
          </cell>
          <cell r="Q11">
            <v>6111</v>
          </cell>
          <cell r="R11">
            <v>6160</v>
          </cell>
          <cell r="S11">
            <v>6591</v>
          </cell>
          <cell r="T11">
            <v>6737</v>
          </cell>
        </row>
        <row r="12">
          <cell r="B12" t="str">
            <v>4 .</v>
          </cell>
          <cell r="C12" t="str">
            <v>Paper products, publishing and printing</v>
          </cell>
          <cell r="D12">
            <v>28</v>
          </cell>
          <cell r="E12">
            <v>30</v>
          </cell>
          <cell r="F12">
            <v>28</v>
          </cell>
          <cell r="G12">
            <v>28</v>
          </cell>
          <cell r="H12">
            <v>27</v>
          </cell>
          <cell r="J12">
            <v>788</v>
          </cell>
          <cell r="K12">
            <v>747</v>
          </cell>
          <cell r="L12">
            <v>1004</v>
          </cell>
          <cell r="M12">
            <v>1579</v>
          </cell>
          <cell r="N12">
            <v>3782</v>
          </cell>
          <cell r="P12">
            <v>1771</v>
          </cell>
          <cell r="Q12">
            <v>1769</v>
          </cell>
          <cell r="R12">
            <v>2085</v>
          </cell>
          <cell r="S12">
            <v>2962</v>
          </cell>
          <cell r="T12">
            <v>4929</v>
          </cell>
        </row>
        <row r="13">
          <cell r="B13" t="str">
            <v>5 .</v>
          </cell>
          <cell r="C13" t="str">
            <v>Chemical, petroleum, coal, rubber and</v>
          </cell>
        </row>
        <row r="14">
          <cell r="C14" t="str">
            <v xml:space="preserve">   plastic products</v>
          </cell>
          <cell r="D14">
            <v>143</v>
          </cell>
          <cell r="E14">
            <v>144</v>
          </cell>
          <cell r="F14">
            <v>138</v>
          </cell>
          <cell r="G14">
            <v>130</v>
          </cell>
          <cell r="H14">
            <v>122</v>
          </cell>
          <cell r="J14">
            <v>19042</v>
          </cell>
          <cell r="K14">
            <v>21931</v>
          </cell>
          <cell r="L14">
            <v>29415</v>
          </cell>
          <cell r="M14">
            <v>35617</v>
          </cell>
          <cell r="N14">
            <v>35772</v>
          </cell>
          <cell r="P14">
            <v>28516</v>
          </cell>
          <cell r="Q14">
            <v>33447</v>
          </cell>
          <cell r="R14">
            <v>39804</v>
          </cell>
          <cell r="S14">
            <v>48707</v>
          </cell>
          <cell r="T14">
            <v>46385</v>
          </cell>
        </row>
        <row r="15">
          <cell r="B15" t="str">
            <v>6 .</v>
          </cell>
          <cell r="C15" t="str">
            <v>Non-metallic mineral products</v>
          </cell>
          <cell r="D15">
            <v>62</v>
          </cell>
          <cell r="E15">
            <v>64</v>
          </cell>
          <cell r="F15">
            <v>64</v>
          </cell>
          <cell r="G15">
            <v>67</v>
          </cell>
          <cell r="H15">
            <v>68</v>
          </cell>
          <cell r="J15">
            <v>9621</v>
          </cell>
          <cell r="K15">
            <v>11400</v>
          </cell>
          <cell r="L15">
            <v>11371</v>
          </cell>
          <cell r="M15">
            <v>7395</v>
          </cell>
          <cell r="N15">
            <v>7783</v>
          </cell>
          <cell r="P15">
            <v>17942</v>
          </cell>
          <cell r="Q15">
            <v>19792</v>
          </cell>
          <cell r="R15">
            <v>25478</v>
          </cell>
          <cell r="S15">
            <v>27014</v>
          </cell>
          <cell r="T15">
            <v>31605</v>
          </cell>
        </row>
        <row r="16">
          <cell r="B16" t="str">
            <v>7 .</v>
          </cell>
          <cell r="C16" t="str">
            <v>Basic Metal Products</v>
          </cell>
          <cell r="D16" t="str">
            <v>-</v>
          </cell>
          <cell r="E16" t="str">
            <v>-</v>
          </cell>
          <cell r="F16" t="str">
            <v>-</v>
          </cell>
          <cell r="G16" t="str">
            <v>-</v>
          </cell>
          <cell r="H16" t="str">
            <v>-</v>
          </cell>
          <cell r="J16" t="str">
            <v>-</v>
          </cell>
          <cell r="K16" t="str">
            <v>-</v>
          </cell>
          <cell r="L16" t="str">
            <v>-</v>
          </cell>
          <cell r="M16" t="str">
            <v>-</v>
          </cell>
          <cell r="N16" t="str">
            <v>-</v>
          </cell>
          <cell r="P16" t="str">
            <v>-</v>
          </cell>
          <cell r="Q16" t="str">
            <v>-</v>
          </cell>
          <cell r="R16" t="str">
            <v>-</v>
          </cell>
          <cell r="S16" t="str">
            <v>-</v>
          </cell>
          <cell r="T16" t="str">
            <v>-</v>
          </cell>
        </row>
        <row r="17">
          <cell r="B17" t="str">
            <v>8 .</v>
          </cell>
          <cell r="C17" t="str">
            <v>Fabricated metal products, machinery and</v>
          </cell>
        </row>
        <row r="18">
          <cell r="C18" t="str">
            <v xml:space="preserve">    transport equipment</v>
          </cell>
          <cell r="D18">
            <v>92</v>
          </cell>
          <cell r="E18">
            <v>83</v>
          </cell>
          <cell r="F18">
            <v>84</v>
          </cell>
          <cell r="G18">
            <v>89</v>
          </cell>
          <cell r="H18">
            <v>89</v>
          </cell>
          <cell r="J18">
            <v>9827</v>
          </cell>
          <cell r="K18">
            <v>13153</v>
          </cell>
          <cell r="L18">
            <v>14440</v>
          </cell>
          <cell r="M18">
            <v>12303</v>
          </cell>
          <cell r="N18">
            <v>13197</v>
          </cell>
          <cell r="P18">
            <v>12383</v>
          </cell>
          <cell r="Q18">
            <v>16424</v>
          </cell>
          <cell r="R18">
            <v>17362</v>
          </cell>
          <cell r="S18">
            <v>15135</v>
          </cell>
          <cell r="T18">
            <v>16816</v>
          </cell>
        </row>
        <row r="19">
          <cell r="B19" t="str">
            <v>9 .</v>
          </cell>
          <cell r="C19" t="str">
            <v>Manufactured products (n.e.s.)</v>
          </cell>
          <cell r="D19">
            <v>167</v>
          </cell>
          <cell r="E19">
            <v>156</v>
          </cell>
          <cell r="F19">
            <v>153</v>
          </cell>
          <cell r="G19">
            <v>155</v>
          </cell>
          <cell r="H19">
            <v>156</v>
          </cell>
          <cell r="J19">
            <v>8403</v>
          </cell>
          <cell r="K19">
            <v>10750</v>
          </cell>
          <cell r="L19">
            <v>11890</v>
          </cell>
          <cell r="M19">
            <v>14317</v>
          </cell>
          <cell r="N19">
            <v>17938</v>
          </cell>
          <cell r="P19">
            <v>11534</v>
          </cell>
          <cell r="Q19">
            <v>14487</v>
          </cell>
          <cell r="R19">
            <v>16387</v>
          </cell>
          <cell r="S19">
            <v>18534</v>
          </cell>
          <cell r="T19">
            <v>22290</v>
          </cell>
        </row>
        <row r="20">
          <cell r="B20" t="str">
            <v>10 .</v>
          </cell>
          <cell r="C20" t="str">
            <v>Services</v>
          </cell>
          <cell r="D20">
            <v>721</v>
          </cell>
          <cell r="E20">
            <v>793</v>
          </cell>
          <cell r="F20">
            <v>872</v>
          </cell>
          <cell r="G20">
            <v>925</v>
          </cell>
          <cell r="H20">
            <v>913</v>
          </cell>
          <cell r="J20">
            <v>133180</v>
          </cell>
          <cell r="K20">
            <v>164325</v>
          </cell>
          <cell r="L20">
            <v>222871</v>
          </cell>
          <cell r="M20">
            <v>286669</v>
          </cell>
          <cell r="N20">
            <v>331894</v>
          </cell>
          <cell r="P20">
            <v>229122</v>
          </cell>
          <cell r="Q20">
            <v>288046</v>
          </cell>
          <cell r="R20">
            <v>392107</v>
          </cell>
          <cell r="S20">
            <v>466604</v>
          </cell>
          <cell r="T20">
            <v>522296</v>
          </cell>
        </row>
        <row r="22">
          <cell r="B22" t="str">
            <v>Total</v>
          </cell>
          <cell r="D22">
            <v>1871</v>
          </cell>
          <cell r="E22">
            <v>1929</v>
          </cell>
          <cell r="F22">
            <v>1977</v>
          </cell>
          <cell r="G22">
            <v>1989</v>
          </cell>
          <cell r="H22">
            <v>1922</v>
          </cell>
          <cell r="J22">
            <v>233523</v>
          </cell>
          <cell r="K22">
            <v>285366</v>
          </cell>
          <cell r="L22">
            <v>364244</v>
          </cell>
          <cell r="M22">
            <v>440408</v>
          </cell>
          <cell r="N22">
            <v>494461</v>
          </cell>
          <cell r="P22">
            <v>380129</v>
          </cell>
          <cell r="Q22">
            <v>468017</v>
          </cell>
          <cell r="R22">
            <v>601093</v>
          </cell>
          <cell r="S22">
            <v>701824</v>
          </cell>
          <cell r="T22">
            <v>771193</v>
          </cell>
        </row>
        <row r="23">
          <cell r="B23" t="str">
            <v>(a)  Cumulative figures as at end of the year</v>
          </cell>
          <cell r="Q23" t="str">
            <v xml:space="preserve">         Source: Board of Investment of Sri Lanka</v>
          </cell>
        </row>
        <row r="24">
          <cell r="B24" t="str">
            <v>(b)  Revised</v>
          </cell>
        </row>
      </sheetData>
      <sheetData sheetId="7" refreshError="1"/>
      <sheetData sheetId="8" refreshError="1"/>
      <sheetData sheetId="9" refreshError="1"/>
      <sheetData sheetId="10" refreshError="1"/>
      <sheetData sheetId="11" refreshError="1"/>
      <sheetData sheetId="12" refreshError="1"/>
      <sheetData sheetId="13">
        <row r="2">
          <cell r="B2" t="str">
            <v>NATIONAL OUTPUT AND EXPENDITURE</v>
          </cell>
          <cell r="N2" t="str">
            <v>TABLE 31</v>
          </cell>
        </row>
        <row r="3">
          <cell r="B3" t="str">
            <v xml:space="preserve">Private Sector Industrial Production Volume Index (a)(b)   </v>
          </cell>
        </row>
        <row r="4">
          <cell r="N4" t="str">
            <v>1997=100</v>
          </cell>
        </row>
        <row r="5">
          <cell r="B5" t="str">
            <v>Period</v>
          </cell>
          <cell r="E5" t="str">
            <v>Overall Index</v>
          </cell>
          <cell r="F5" t="str">
            <v>Food, beverages and tobacco products</v>
          </cell>
          <cell r="G5" t="str">
            <v>Textile, wearing apparel and leather products</v>
          </cell>
          <cell r="H5" t="str">
            <v>Wood and wood products</v>
          </cell>
          <cell r="I5" t="str">
            <v>Paper products, publishing and printing</v>
          </cell>
          <cell r="J5" t="str">
            <v>Chemical, petroleum, coal, rubber and plastic products</v>
          </cell>
          <cell r="K5" t="str">
            <v>Non-metallic mineral products</v>
          </cell>
          <cell r="L5" t="str">
            <v>Basic metal  products</v>
          </cell>
          <cell r="M5" t="str">
            <v>Fabricated metal products, Machinery and transport equipment</v>
          </cell>
          <cell r="N5" t="str">
            <v>Manufactured products not elsewhere specified</v>
          </cell>
        </row>
        <row r="8">
          <cell r="B8">
            <v>2005</v>
          </cell>
          <cell r="E8">
            <v>145.57942133666668</v>
          </cell>
          <cell r="F8">
            <v>145.61139166666666</v>
          </cell>
          <cell r="G8">
            <v>134.00324999999998</v>
          </cell>
          <cell r="H8">
            <v>121.04166666666664</v>
          </cell>
          <cell r="I8">
            <v>121.29166666666664</v>
          </cell>
          <cell r="J8">
            <v>173.94724749999997</v>
          </cell>
          <cell r="K8">
            <v>142.28591666666665</v>
          </cell>
          <cell r="L8">
            <v>149.35833333333332</v>
          </cell>
          <cell r="M8">
            <v>139.32499999999999</v>
          </cell>
          <cell r="N8">
            <v>128.94166666666666</v>
          </cell>
        </row>
        <row r="9">
          <cell r="B9">
            <v>2006</v>
          </cell>
          <cell r="E9">
            <v>153.9906491466667</v>
          </cell>
          <cell r="F9">
            <v>153.43562499999999</v>
          </cell>
          <cell r="G9">
            <v>139.88683333333333</v>
          </cell>
          <cell r="H9">
            <v>126.89166666666669</v>
          </cell>
          <cell r="I9">
            <v>127.74166666666667</v>
          </cell>
          <cell r="J9">
            <v>188.18512750000002</v>
          </cell>
          <cell r="K9">
            <v>157.93758333333335</v>
          </cell>
          <cell r="L9">
            <v>158.46666666666664</v>
          </cell>
          <cell r="M9">
            <v>144.57499999999999</v>
          </cell>
          <cell r="N9">
            <v>133.69999999999999</v>
          </cell>
        </row>
        <row r="10">
          <cell r="B10">
            <v>2007</v>
          </cell>
          <cell r="E10">
            <v>163.85337343333336</v>
          </cell>
          <cell r="F10">
            <v>162.67837499999999</v>
          </cell>
          <cell r="G10">
            <v>148.53558333333334</v>
          </cell>
          <cell r="H10">
            <v>133.33333333333334</v>
          </cell>
          <cell r="I10">
            <v>134.5</v>
          </cell>
          <cell r="J10">
            <v>203.02869583333333</v>
          </cell>
          <cell r="K10">
            <v>171.46333333333337</v>
          </cell>
          <cell r="L10">
            <v>169.02500000000001</v>
          </cell>
          <cell r="M10">
            <v>151.49166666666667</v>
          </cell>
          <cell r="N10">
            <v>140.81666666666669</v>
          </cell>
        </row>
        <row r="11">
          <cell r="B11">
            <v>2008</v>
          </cell>
          <cell r="E11">
            <v>172.09395022166666</v>
          </cell>
          <cell r="F11">
            <v>171.52240000000003</v>
          </cell>
          <cell r="G11">
            <v>153.33849999999998</v>
          </cell>
          <cell r="H11">
            <v>140.16666666666666</v>
          </cell>
          <cell r="I11">
            <v>142</v>
          </cell>
          <cell r="J11">
            <v>216.03684416666667</v>
          </cell>
          <cell r="K11">
            <v>178.30241666666666</v>
          </cell>
          <cell r="L11">
            <v>175.35</v>
          </cell>
          <cell r="M11">
            <v>159.05000000000001</v>
          </cell>
          <cell r="N11">
            <v>147.55000000000001</v>
          </cell>
        </row>
        <row r="12">
          <cell r="B12">
            <v>2009</v>
          </cell>
          <cell r="C12" t="str">
            <v>(c)</v>
          </cell>
          <cell r="E12">
            <v>177.33932199833336</v>
          </cell>
          <cell r="F12">
            <v>181.29594166666672</v>
          </cell>
          <cell r="G12">
            <v>152.89291666666668</v>
          </cell>
          <cell r="H12">
            <v>144.7416666666667</v>
          </cell>
          <cell r="I12">
            <v>147.83333333333334</v>
          </cell>
          <cell r="J12">
            <v>220.09681999999998</v>
          </cell>
          <cell r="K12">
            <v>171.19316666666666</v>
          </cell>
          <cell r="L12">
            <v>176.42500000000001</v>
          </cell>
          <cell r="M12">
            <v>164.29166666666666</v>
          </cell>
          <cell r="N12">
            <v>151.95833333333331</v>
          </cell>
        </row>
        <row r="13">
          <cell r="B13">
            <v>2010</v>
          </cell>
          <cell r="C13" t="str">
            <v>(d)</v>
          </cell>
          <cell r="E13">
            <v>192.69798106666664</v>
          </cell>
          <cell r="F13">
            <v>193.63499999999999</v>
          </cell>
          <cell r="G13">
            <v>166.04225</v>
          </cell>
          <cell r="H13">
            <v>153.26666666666668</v>
          </cell>
          <cell r="I13">
            <v>157.10833333333335</v>
          </cell>
          <cell r="J13">
            <v>248.31296666666671</v>
          </cell>
          <cell r="K13">
            <v>192.46016666666671</v>
          </cell>
          <cell r="L13">
            <v>185.77500000000001</v>
          </cell>
          <cell r="M13">
            <v>179.36666666666667</v>
          </cell>
          <cell r="N13">
            <v>163.27500000000001</v>
          </cell>
        </row>
        <row r="15">
          <cell r="B15">
            <v>2007</v>
          </cell>
          <cell r="D15" t="str">
            <v xml:space="preserve"> 1st Quarter</v>
          </cell>
          <cell r="E15">
            <v>162.96985333333333</v>
          </cell>
          <cell r="F15">
            <v>158.12983333333332</v>
          </cell>
          <cell r="G15">
            <v>158.37166666666667</v>
          </cell>
          <cell r="H15">
            <v>139.33333333333334</v>
          </cell>
          <cell r="I15">
            <v>129.56666666666666</v>
          </cell>
          <cell r="J15">
            <v>206.23058333333333</v>
          </cell>
          <cell r="K15">
            <v>165.56700000000001</v>
          </cell>
          <cell r="L15">
            <v>170.96666666666667</v>
          </cell>
          <cell r="M15">
            <v>136.36666666666667</v>
          </cell>
          <cell r="N15">
            <v>139.46666666666667</v>
          </cell>
        </row>
        <row r="16">
          <cell r="D16" t="str">
            <v xml:space="preserve"> 2nd Quarter</v>
          </cell>
          <cell r="E16">
            <v>157.92705498666672</v>
          </cell>
          <cell r="F16">
            <v>157.61763333333337</v>
          </cell>
          <cell r="G16">
            <v>148.875</v>
          </cell>
          <cell r="H16">
            <v>124.13333333333333</v>
          </cell>
          <cell r="I16">
            <v>129.56666666666666</v>
          </cell>
          <cell r="J16">
            <v>181.39011000000002</v>
          </cell>
          <cell r="K16">
            <v>168.21433333333331</v>
          </cell>
          <cell r="L16">
            <v>155.16666666666669</v>
          </cell>
          <cell r="M16">
            <v>147.9</v>
          </cell>
          <cell r="N16">
            <v>141.43333333333334</v>
          </cell>
        </row>
        <row r="17">
          <cell r="D17" t="str">
            <v xml:space="preserve"> 3rd Quarter</v>
          </cell>
          <cell r="E17">
            <v>158.95082435333339</v>
          </cell>
          <cell r="F17">
            <v>161.19596666666669</v>
          </cell>
          <cell r="G17">
            <v>129.87933333333334</v>
          </cell>
          <cell r="H17">
            <v>139.19999999999999</v>
          </cell>
          <cell r="I17">
            <v>137.69999999999999</v>
          </cell>
          <cell r="J17">
            <v>200.27545999999998</v>
          </cell>
          <cell r="K17">
            <v>166.85866666666666</v>
          </cell>
          <cell r="L17">
            <v>176.53333333333333</v>
          </cell>
          <cell r="M17">
            <v>160.43333333333331</v>
          </cell>
          <cell r="N17">
            <v>135.19999999999999</v>
          </cell>
        </row>
        <row r="18">
          <cell r="D18" t="str">
            <v xml:space="preserve"> 4th Quarter</v>
          </cell>
          <cell r="E18">
            <v>175.56576106</v>
          </cell>
          <cell r="F18">
            <v>173.77006666666668</v>
          </cell>
          <cell r="G18">
            <v>157.01633333333334</v>
          </cell>
          <cell r="H18">
            <v>130.66666666666666</v>
          </cell>
          <cell r="I18">
            <v>141.16666666666666</v>
          </cell>
          <cell r="J18">
            <v>224.21862999999999</v>
          </cell>
          <cell r="K18">
            <v>185.21333333333334</v>
          </cell>
          <cell r="L18">
            <v>173.43333333333331</v>
          </cell>
          <cell r="M18">
            <v>161.26666666666668</v>
          </cell>
          <cell r="N18">
            <v>147.16666666666666</v>
          </cell>
        </row>
        <row r="20">
          <cell r="B20">
            <v>2008</v>
          </cell>
          <cell r="D20" t="str">
            <v xml:space="preserve"> 1st Quarter</v>
          </cell>
          <cell r="E20">
            <v>171.34460270666671</v>
          </cell>
          <cell r="F20">
            <v>166.06686666666667</v>
          </cell>
          <cell r="G20">
            <v>163.56</v>
          </cell>
          <cell r="H20">
            <v>146.46666666666667</v>
          </cell>
          <cell r="I20">
            <v>135.30000000000001</v>
          </cell>
          <cell r="J20">
            <v>221.08955333333333</v>
          </cell>
          <cell r="K20">
            <v>175.38899999999998</v>
          </cell>
          <cell r="L20">
            <v>177</v>
          </cell>
          <cell r="M20">
            <v>144.56666666666666</v>
          </cell>
          <cell r="N20">
            <v>146.9</v>
          </cell>
        </row>
        <row r="21">
          <cell r="D21" t="str">
            <v xml:space="preserve"> 2nd Quarter</v>
          </cell>
          <cell r="E21">
            <v>165.33842865333332</v>
          </cell>
          <cell r="F21">
            <v>165.90423333333334</v>
          </cell>
          <cell r="G21">
            <v>150.62966666666668</v>
          </cell>
          <cell r="H21">
            <v>130.30000000000001</v>
          </cell>
          <cell r="I21">
            <v>135.96666666666667</v>
          </cell>
          <cell r="J21">
            <v>193.99841000000001</v>
          </cell>
          <cell r="K21">
            <v>177.93466666666669</v>
          </cell>
          <cell r="L21">
            <v>160.9</v>
          </cell>
          <cell r="M21">
            <v>156.19999999999999</v>
          </cell>
          <cell r="N21">
            <v>147.6</v>
          </cell>
        </row>
        <row r="22">
          <cell r="D22" t="str">
            <v xml:space="preserve"> 3rd Quarter</v>
          </cell>
          <cell r="E22">
            <v>167.59866657333333</v>
          </cell>
          <cell r="F22">
            <v>170.18026666666671</v>
          </cell>
          <cell r="G22">
            <v>135.34899999999999</v>
          </cell>
          <cell r="H22">
            <v>146</v>
          </cell>
          <cell r="I22">
            <v>146.1</v>
          </cell>
          <cell r="J22">
            <v>213.10935333333336</v>
          </cell>
          <cell r="K22">
            <v>178.82033333333334</v>
          </cell>
          <cell r="L22">
            <v>183.0333333333333</v>
          </cell>
          <cell r="M22">
            <v>167.26666666666668</v>
          </cell>
          <cell r="N22">
            <v>142.19999999999999</v>
          </cell>
        </row>
        <row r="23">
          <cell r="D23" t="str">
            <v xml:space="preserve"> 4th Quarter</v>
          </cell>
          <cell r="E23">
            <v>184.09410295333333</v>
          </cell>
          <cell r="F23">
            <v>183.93823333333333</v>
          </cell>
          <cell r="G23">
            <v>163.81533333333334</v>
          </cell>
          <cell r="H23">
            <v>137.9</v>
          </cell>
          <cell r="I23">
            <v>150.63333333333335</v>
          </cell>
          <cell r="J23">
            <v>235.95006000000001</v>
          </cell>
          <cell r="K23">
            <v>181.06566666666666</v>
          </cell>
          <cell r="L23">
            <v>180.46666666666667</v>
          </cell>
          <cell r="M23">
            <v>168.16666666666669</v>
          </cell>
          <cell r="N23">
            <v>153.5</v>
          </cell>
        </row>
        <row r="25">
          <cell r="B25">
            <v>2009</v>
          </cell>
          <cell r="C25" t="str">
            <v>(c)</v>
          </cell>
          <cell r="D25" t="str">
            <v xml:space="preserve"> 1st Quarter</v>
          </cell>
          <cell r="E25">
            <v>177.13560508666669</v>
          </cell>
          <cell r="F25">
            <v>174.85996666666668</v>
          </cell>
          <cell r="G25">
            <v>172.2836666666667</v>
          </cell>
          <cell r="H25">
            <v>151.43333333333334</v>
          </cell>
          <cell r="I25">
            <v>140.69999999999999</v>
          </cell>
          <cell r="J25">
            <v>220.881</v>
          </cell>
          <cell r="K25">
            <v>162.01866666666669</v>
          </cell>
          <cell r="L25">
            <v>179.9</v>
          </cell>
          <cell r="M25">
            <v>148.36666666666665</v>
          </cell>
          <cell r="N25">
            <v>149.13333333333333</v>
          </cell>
        </row>
        <row r="26">
          <cell r="D26" t="str">
            <v xml:space="preserve"> 2nd Quarter</v>
          </cell>
          <cell r="E26">
            <v>165.93557536</v>
          </cell>
          <cell r="F26">
            <v>174.49343333333334</v>
          </cell>
          <cell r="G26">
            <v>136.68300000000002</v>
          </cell>
          <cell r="H26">
            <v>133.30000000000001</v>
          </cell>
          <cell r="I26">
            <v>140.29999999999998</v>
          </cell>
          <cell r="J26">
            <v>191.04586666666668</v>
          </cell>
          <cell r="K26">
            <v>171.01400000000001</v>
          </cell>
          <cell r="L26">
            <v>159.43333333333334</v>
          </cell>
          <cell r="M26">
            <v>161.43333333333334</v>
          </cell>
          <cell r="N26">
            <v>151.26666666666665</v>
          </cell>
        </row>
        <row r="27">
          <cell r="D27" t="str">
            <v xml:space="preserve"> 3rd Quarter</v>
          </cell>
          <cell r="E27">
            <v>172.17299179333338</v>
          </cell>
          <cell r="F27">
            <v>179.99843333333334</v>
          </cell>
          <cell r="G27">
            <v>134.71633333333332</v>
          </cell>
          <cell r="H27">
            <v>150.9</v>
          </cell>
          <cell r="I27">
            <v>151.86666666666667</v>
          </cell>
          <cell r="J27">
            <v>214.75890000000001</v>
          </cell>
          <cell r="K27">
            <v>167.666</v>
          </cell>
          <cell r="L27">
            <v>183.56666666666669</v>
          </cell>
          <cell r="M27">
            <v>171.53333333333333</v>
          </cell>
          <cell r="N27">
            <v>145.5</v>
          </cell>
        </row>
        <row r="28">
          <cell r="D28" t="str">
            <v xml:space="preserve"> 4th Quarter</v>
          </cell>
          <cell r="E28">
            <v>194.11311575333335</v>
          </cell>
          <cell r="F28">
            <v>195.81720000000004</v>
          </cell>
          <cell r="G28">
            <v>167.88866666666669</v>
          </cell>
          <cell r="H28">
            <v>143.33333333333334</v>
          </cell>
          <cell r="I28">
            <v>158.46666666666667</v>
          </cell>
          <cell r="J28">
            <v>253.84193333333337</v>
          </cell>
          <cell r="K28">
            <v>184.07399999999998</v>
          </cell>
          <cell r="L28">
            <v>182.80000000000004</v>
          </cell>
          <cell r="M28">
            <v>175.83333333333334</v>
          </cell>
          <cell r="N28">
            <v>161.93333333333334</v>
          </cell>
        </row>
        <row r="30">
          <cell r="B30">
            <v>2010</v>
          </cell>
          <cell r="C30" t="str">
            <v>(d)</v>
          </cell>
          <cell r="D30" t="str">
            <v xml:space="preserve"> 1st Quarter</v>
          </cell>
          <cell r="E30">
            <v>186.8</v>
          </cell>
          <cell r="F30">
            <v>186.9</v>
          </cell>
          <cell r="G30">
            <v>172.1</v>
          </cell>
          <cell r="H30">
            <v>159.6</v>
          </cell>
          <cell r="I30">
            <v>150.1</v>
          </cell>
          <cell r="J30">
            <v>236.8</v>
          </cell>
          <cell r="K30">
            <v>175.1</v>
          </cell>
          <cell r="L30">
            <v>188.1</v>
          </cell>
          <cell r="M30">
            <v>157.30000000000001</v>
          </cell>
          <cell r="N30">
            <v>162.6</v>
          </cell>
        </row>
        <row r="31">
          <cell r="D31" t="str">
            <v xml:space="preserve"> 2nd Quarter</v>
          </cell>
          <cell r="E31">
            <v>181.5733534</v>
          </cell>
          <cell r="F31">
            <v>186.40153333333333</v>
          </cell>
          <cell r="G31">
            <v>147.49333333333334</v>
          </cell>
          <cell r="H31">
            <v>141.73333333333335</v>
          </cell>
          <cell r="I31">
            <v>149.66666666666666</v>
          </cell>
          <cell r="J31">
            <v>222.51813333333334</v>
          </cell>
          <cell r="K31">
            <v>198.20599999999999</v>
          </cell>
          <cell r="L31">
            <v>168.7</v>
          </cell>
          <cell r="M31">
            <v>178.93333333333331</v>
          </cell>
          <cell r="N31">
            <v>165.96666666666667</v>
          </cell>
        </row>
        <row r="32">
          <cell r="D32" t="str">
            <v xml:space="preserve"> 3rd Quarter</v>
          </cell>
          <cell r="E32">
            <v>186.3</v>
          </cell>
          <cell r="F32">
            <v>192.32126666666667</v>
          </cell>
          <cell r="G32">
            <v>139.67833333333334</v>
          </cell>
          <cell r="H32">
            <v>159.80000000000001</v>
          </cell>
          <cell r="I32">
            <v>160.46666666666667</v>
          </cell>
          <cell r="J32">
            <v>240.28903333333335</v>
          </cell>
          <cell r="K32">
            <v>200.09466666666665</v>
          </cell>
          <cell r="L32">
            <v>194.83333333333334</v>
          </cell>
          <cell r="M32">
            <v>192.63333333333335</v>
          </cell>
          <cell r="N32">
            <v>153.86666666666665</v>
          </cell>
        </row>
        <row r="33">
          <cell r="D33" t="str">
            <v xml:space="preserve"> 4th Quarter</v>
          </cell>
          <cell r="E33">
            <v>216.18386653333332</v>
          </cell>
          <cell r="F33">
            <v>208.88033333333331</v>
          </cell>
          <cell r="G33">
            <v>204.88166666666666</v>
          </cell>
          <cell r="H33">
            <v>151.9</v>
          </cell>
          <cell r="I33">
            <v>168.16666666666666</v>
          </cell>
          <cell r="J33">
            <v>293.63076666666666</v>
          </cell>
          <cell r="K33">
            <v>196.39966666666666</v>
          </cell>
          <cell r="L33">
            <v>191.43333333333331</v>
          </cell>
          <cell r="M33">
            <v>188.6</v>
          </cell>
          <cell r="N33">
            <v>170.66666666666666</v>
          </cell>
        </row>
        <row r="35">
          <cell r="B35">
            <v>2008</v>
          </cell>
          <cell r="D35" t="str">
            <v>January</v>
          </cell>
          <cell r="E35">
            <v>168.01856742000001</v>
          </cell>
          <cell r="F35">
            <v>154.26480000000001</v>
          </cell>
          <cell r="G35">
            <v>164.60299999999998</v>
          </cell>
          <cell r="H35">
            <v>155.19999999999999</v>
          </cell>
          <cell r="I35">
            <v>138.19999999999999</v>
          </cell>
          <cell r="J35">
            <v>239.82291000000004</v>
          </cell>
          <cell r="K35">
            <v>163.94200000000001</v>
          </cell>
          <cell r="L35">
            <v>199.3</v>
          </cell>
          <cell r="M35">
            <v>140.6</v>
          </cell>
          <cell r="N35">
            <v>150.19999999999999</v>
          </cell>
        </row>
        <row r="36">
          <cell r="D36" t="str">
            <v>February</v>
          </cell>
          <cell r="E36">
            <v>168.03263532000003</v>
          </cell>
          <cell r="F36">
            <v>152.2688</v>
          </cell>
          <cell r="G36">
            <v>178.36700000000002</v>
          </cell>
          <cell r="H36">
            <v>156.80000000000001</v>
          </cell>
          <cell r="I36">
            <v>120.4</v>
          </cell>
          <cell r="J36">
            <v>224.28335999999999</v>
          </cell>
          <cell r="K36">
            <v>169.02199999999999</v>
          </cell>
          <cell r="L36">
            <v>166.6</v>
          </cell>
          <cell r="M36">
            <v>140.1</v>
          </cell>
          <cell r="N36">
            <v>146.69999999999999</v>
          </cell>
        </row>
        <row r="37">
          <cell r="D37" t="str">
            <v>March</v>
          </cell>
          <cell r="E37">
            <v>177.98260538000002</v>
          </cell>
          <cell r="F37">
            <v>191.667</v>
          </cell>
          <cell r="G37">
            <v>147.71</v>
          </cell>
          <cell r="H37">
            <v>127.4</v>
          </cell>
          <cell r="I37">
            <v>147.30000000000001</v>
          </cell>
          <cell r="J37">
            <v>199.16239000000002</v>
          </cell>
          <cell r="K37">
            <v>193.20299999999997</v>
          </cell>
          <cell r="L37">
            <v>165.1</v>
          </cell>
          <cell r="M37">
            <v>153</v>
          </cell>
          <cell r="N37">
            <v>143.80000000000001</v>
          </cell>
        </row>
        <row r="38">
          <cell r="D38" t="str">
            <v>April</v>
          </cell>
          <cell r="E38">
            <v>171.95730503999999</v>
          </cell>
          <cell r="F38">
            <v>178.47820000000002</v>
          </cell>
          <cell r="G38">
            <v>145.70400000000001</v>
          </cell>
          <cell r="H38">
            <v>127.6</v>
          </cell>
          <cell r="I38">
            <v>124.7</v>
          </cell>
          <cell r="J38">
            <v>209.28071999999997</v>
          </cell>
          <cell r="K38">
            <v>170.50899999999999</v>
          </cell>
          <cell r="L38">
            <v>162.80000000000001</v>
          </cell>
          <cell r="M38">
            <v>154.6</v>
          </cell>
          <cell r="N38">
            <v>160</v>
          </cell>
        </row>
        <row r="39">
          <cell r="D39" t="str">
            <v>May</v>
          </cell>
          <cell r="E39">
            <v>165.68892678000003</v>
          </cell>
          <cell r="F39">
            <v>169.09370000000004</v>
          </cell>
          <cell r="G39">
            <v>151.815</v>
          </cell>
          <cell r="H39">
            <v>124.3</v>
          </cell>
          <cell r="I39">
            <v>144.5</v>
          </cell>
          <cell r="J39">
            <v>186.58394000000001</v>
          </cell>
          <cell r="K39">
            <v>177.30700000000002</v>
          </cell>
          <cell r="L39">
            <v>149.5</v>
          </cell>
          <cell r="M39">
            <v>154</v>
          </cell>
          <cell r="N39">
            <v>141.30000000000001</v>
          </cell>
        </row>
        <row r="40">
          <cell r="D40" t="str">
            <v>June</v>
          </cell>
          <cell r="E40">
            <v>158.36905414000003</v>
          </cell>
          <cell r="F40">
            <v>150.14080000000001</v>
          </cell>
          <cell r="G40">
            <v>154.37</v>
          </cell>
          <cell r="H40">
            <v>139</v>
          </cell>
          <cell r="I40">
            <v>138.69999999999999</v>
          </cell>
          <cell r="J40">
            <v>186.13057000000001</v>
          </cell>
          <cell r="K40">
            <v>185.988</v>
          </cell>
          <cell r="L40">
            <v>170.4</v>
          </cell>
          <cell r="M40">
            <v>160</v>
          </cell>
          <cell r="N40">
            <v>141.5</v>
          </cell>
        </row>
        <row r="41">
          <cell r="D41" t="str">
            <v>July</v>
          </cell>
          <cell r="E41">
            <v>164.98789884000007</v>
          </cell>
          <cell r="F41">
            <v>168.83020000000005</v>
          </cell>
          <cell r="G41">
            <v>132.833</v>
          </cell>
          <cell r="H41">
            <v>151.1</v>
          </cell>
          <cell r="I41">
            <v>141.19999999999999</v>
          </cell>
          <cell r="J41">
            <v>211.28362000000001</v>
          </cell>
          <cell r="K41">
            <v>184.17</v>
          </cell>
          <cell r="L41">
            <v>182.5</v>
          </cell>
          <cell r="M41">
            <v>149.80000000000001</v>
          </cell>
          <cell r="N41">
            <v>136</v>
          </cell>
        </row>
        <row r="42">
          <cell r="D42" t="str">
            <v>August</v>
          </cell>
          <cell r="E42">
            <v>175.69312446000004</v>
          </cell>
          <cell r="F42">
            <v>171.11910000000003</v>
          </cell>
          <cell r="G42">
            <v>151.66899999999998</v>
          </cell>
          <cell r="H42">
            <v>169.7</v>
          </cell>
          <cell r="I42">
            <v>171</v>
          </cell>
          <cell r="J42">
            <v>232.41118000000003</v>
          </cell>
          <cell r="K42">
            <v>170.11599999999999</v>
          </cell>
          <cell r="L42">
            <v>199.9</v>
          </cell>
          <cell r="M42">
            <v>182</v>
          </cell>
          <cell r="N42">
            <v>152</v>
          </cell>
        </row>
        <row r="43">
          <cell r="D43" t="str">
            <v>September</v>
          </cell>
          <cell r="E43">
            <v>162.11497641999998</v>
          </cell>
          <cell r="F43">
            <v>170.5915</v>
          </cell>
          <cell r="G43">
            <v>121.545</v>
          </cell>
          <cell r="H43">
            <v>117.2</v>
          </cell>
          <cell r="I43">
            <v>126.1</v>
          </cell>
          <cell r="J43">
            <v>195.63326000000001</v>
          </cell>
          <cell r="K43">
            <v>182.17500000000001</v>
          </cell>
          <cell r="L43">
            <v>166.7</v>
          </cell>
          <cell r="M43">
            <v>170</v>
          </cell>
          <cell r="N43">
            <v>138.6</v>
          </cell>
        </row>
        <row r="44">
          <cell r="D44" t="str">
            <v>October</v>
          </cell>
          <cell r="E44">
            <v>180.06060132000005</v>
          </cell>
          <cell r="F44">
            <v>180.21710000000002</v>
          </cell>
          <cell r="G44">
            <v>162.50100000000003</v>
          </cell>
          <cell r="H44">
            <v>125</v>
          </cell>
          <cell r="I44">
            <v>154.19999999999999</v>
          </cell>
          <cell r="J44">
            <v>230.97351000000003</v>
          </cell>
          <cell r="K44">
            <v>187.51599999999999</v>
          </cell>
          <cell r="L44">
            <v>170.7</v>
          </cell>
          <cell r="M44">
            <v>151.4</v>
          </cell>
          <cell r="N44">
            <v>142.1</v>
          </cell>
        </row>
        <row r="45">
          <cell r="D45" t="str">
            <v>November</v>
          </cell>
          <cell r="E45">
            <v>189.43822244000003</v>
          </cell>
          <cell r="F45">
            <v>181.57170000000002</v>
          </cell>
          <cell r="G45">
            <v>183.89699999999999</v>
          </cell>
          <cell r="H45">
            <v>146.19999999999999</v>
          </cell>
          <cell r="I45">
            <v>148.4</v>
          </cell>
          <cell r="J45">
            <v>242.48817000000003</v>
          </cell>
          <cell r="K45">
            <v>183.45600000000002</v>
          </cell>
          <cell r="L45">
            <v>202.2</v>
          </cell>
          <cell r="M45">
            <v>176.8</v>
          </cell>
          <cell r="N45">
            <v>157.69999999999999</v>
          </cell>
        </row>
        <row r="46">
          <cell r="D46" t="str">
            <v>December</v>
          </cell>
          <cell r="E46">
            <v>182.78348510000001</v>
          </cell>
          <cell r="F46">
            <v>190.02590000000001</v>
          </cell>
          <cell r="G46">
            <v>145.048</v>
          </cell>
          <cell r="H46">
            <v>142.5</v>
          </cell>
          <cell r="I46">
            <v>149.30000000000001</v>
          </cell>
          <cell r="J46">
            <v>234.38849999999999</v>
          </cell>
          <cell r="K46">
            <v>172.22499999999999</v>
          </cell>
          <cell r="L46">
            <v>168.5</v>
          </cell>
          <cell r="M46">
            <v>176.3</v>
          </cell>
          <cell r="N46">
            <v>160.69999999999999</v>
          </cell>
        </row>
        <row r="48">
          <cell r="B48">
            <v>2009</v>
          </cell>
          <cell r="C48" t="str">
            <v>(c)</v>
          </cell>
          <cell r="D48" t="str">
            <v>January</v>
          </cell>
          <cell r="E48">
            <v>172.76357159999998</v>
          </cell>
          <cell r="F48">
            <v>162.37709999999998</v>
          </cell>
          <cell r="G48">
            <v>171.19400000000002</v>
          </cell>
          <cell r="H48">
            <v>160.6</v>
          </cell>
          <cell r="I48">
            <v>143.80000000000001</v>
          </cell>
          <cell r="J48">
            <v>241.66030000000001</v>
          </cell>
          <cell r="K48">
            <v>139.70100000000002</v>
          </cell>
          <cell r="L48">
            <v>204.6</v>
          </cell>
          <cell r="M48">
            <v>144.69999999999999</v>
          </cell>
          <cell r="N48">
            <v>151.80000000000001</v>
          </cell>
        </row>
        <row r="49">
          <cell r="D49" t="str">
            <v>February</v>
          </cell>
          <cell r="E49">
            <v>174.12104650000003</v>
          </cell>
          <cell r="F49">
            <v>159.90360000000004</v>
          </cell>
          <cell r="G49">
            <v>189.82300000000004</v>
          </cell>
          <cell r="H49">
            <v>162</v>
          </cell>
          <cell r="I49">
            <v>125.1</v>
          </cell>
          <cell r="J49">
            <v>222.3887</v>
          </cell>
          <cell r="K49">
            <v>164.77800000000002</v>
          </cell>
          <cell r="L49">
            <v>168.1</v>
          </cell>
          <cell r="M49">
            <v>143.69999999999999</v>
          </cell>
          <cell r="N49">
            <v>149.6</v>
          </cell>
        </row>
        <row r="50">
          <cell r="D50" t="str">
            <v>March</v>
          </cell>
          <cell r="E50">
            <v>184.52219716000002</v>
          </cell>
          <cell r="F50">
            <v>202.29920000000001</v>
          </cell>
          <cell r="G50">
            <v>155.83400000000003</v>
          </cell>
          <cell r="H50">
            <v>131.69999999999999</v>
          </cell>
          <cell r="I50">
            <v>153.19999999999999</v>
          </cell>
          <cell r="J50">
            <v>198.59399999999999</v>
          </cell>
          <cell r="K50">
            <v>181.577</v>
          </cell>
          <cell r="L50">
            <v>167</v>
          </cell>
          <cell r="M50">
            <v>156.69999999999999</v>
          </cell>
          <cell r="N50">
            <v>146</v>
          </cell>
        </row>
        <row r="51">
          <cell r="D51" t="str">
            <v>April</v>
          </cell>
          <cell r="E51">
            <v>173.34135118000003</v>
          </cell>
          <cell r="F51">
            <v>187.29450000000003</v>
          </cell>
          <cell r="G51">
            <v>132.76600000000002</v>
          </cell>
          <cell r="H51">
            <v>130.4</v>
          </cell>
          <cell r="I51">
            <v>129.19999999999999</v>
          </cell>
          <cell r="J51">
            <v>205.76130000000001</v>
          </cell>
          <cell r="K51">
            <v>180.238</v>
          </cell>
          <cell r="L51">
            <v>161.5</v>
          </cell>
          <cell r="M51">
            <v>156.19999999999999</v>
          </cell>
          <cell r="N51">
            <v>161.69999999999999</v>
          </cell>
        </row>
        <row r="52">
          <cell r="D52" t="str">
            <v>May</v>
          </cell>
          <cell r="E52">
            <v>162.26835116000001</v>
          </cell>
          <cell r="F52">
            <v>177.26920000000001</v>
          </cell>
          <cell r="G52">
            <v>124.756</v>
          </cell>
          <cell r="H52">
            <v>126.2</v>
          </cell>
          <cell r="I52">
            <v>147.6</v>
          </cell>
          <cell r="J52">
            <v>183.23290000000003</v>
          </cell>
          <cell r="K52">
            <v>155.53100000000001</v>
          </cell>
          <cell r="L52">
            <v>148</v>
          </cell>
          <cell r="M52">
            <v>159.80000000000001</v>
          </cell>
          <cell r="N52">
            <v>141.69999999999999</v>
          </cell>
        </row>
        <row r="53">
          <cell r="D53" t="str">
            <v>June</v>
          </cell>
          <cell r="E53">
            <v>162.19702373999999</v>
          </cell>
          <cell r="F53">
            <v>158.91659999999999</v>
          </cell>
          <cell r="G53">
            <v>152.52700000000002</v>
          </cell>
          <cell r="H53">
            <v>143.30000000000001</v>
          </cell>
          <cell r="I53">
            <v>144.1</v>
          </cell>
          <cell r="J53">
            <v>184.14339999999999</v>
          </cell>
          <cell r="K53">
            <v>177.27300000000002</v>
          </cell>
          <cell r="L53">
            <v>168.8</v>
          </cell>
          <cell r="M53">
            <v>168.3</v>
          </cell>
          <cell r="N53">
            <v>150.4</v>
          </cell>
        </row>
        <row r="54">
          <cell r="D54" t="str">
            <v>July</v>
          </cell>
          <cell r="E54">
            <v>164.40888520000001</v>
          </cell>
          <cell r="F54">
            <v>178.25050000000002</v>
          </cell>
          <cell r="G54">
            <v>113.02799999999999</v>
          </cell>
          <cell r="H54">
            <v>155.69999999999999</v>
          </cell>
          <cell r="I54">
            <v>147.19999999999999</v>
          </cell>
          <cell r="J54">
            <v>209.5771</v>
          </cell>
          <cell r="K54">
            <v>172.04599999999999</v>
          </cell>
          <cell r="L54">
            <v>182.2</v>
          </cell>
          <cell r="M54">
            <v>153</v>
          </cell>
          <cell r="N54">
            <v>139.19999999999999</v>
          </cell>
        </row>
        <row r="55">
          <cell r="D55" t="str">
            <v>August</v>
          </cell>
          <cell r="E55">
            <v>184.01038464000004</v>
          </cell>
          <cell r="F55">
            <v>180.87129999999999</v>
          </cell>
          <cell r="G55">
            <v>165.35199999999998</v>
          </cell>
          <cell r="H55">
            <v>176</v>
          </cell>
          <cell r="I55">
            <v>177.9</v>
          </cell>
          <cell r="J55">
            <v>235.63840000000002</v>
          </cell>
          <cell r="K55">
            <v>164.28399999999999</v>
          </cell>
          <cell r="L55">
            <v>200.8</v>
          </cell>
          <cell r="M55">
            <v>186.5</v>
          </cell>
          <cell r="N55">
            <v>155</v>
          </cell>
        </row>
        <row r="56">
          <cell r="D56" t="str">
            <v>September</v>
          </cell>
          <cell r="E56">
            <v>168.09970554000003</v>
          </cell>
          <cell r="F56">
            <v>180.87350000000004</v>
          </cell>
          <cell r="G56">
            <v>125.76900000000002</v>
          </cell>
          <cell r="H56">
            <v>121</v>
          </cell>
          <cell r="I56">
            <v>130.5</v>
          </cell>
          <cell r="J56">
            <v>199.06119999999999</v>
          </cell>
          <cell r="K56">
            <v>166.66800000000001</v>
          </cell>
          <cell r="L56">
            <v>167.7</v>
          </cell>
          <cell r="M56">
            <v>175.1</v>
          </cell>
          <cell r="N56">
            <v>142.30000000000001</v>
          </cell>
        </row>
        <row r="57">
          <cell r="D57" t="str">
            <v>October</v>
          </cell>
          <cell r="E57">
            <v>188.65860950000001</v>
          </cell>
          <cell r="F57">
            <v>191.48870000000002</v>
          </cell>
          <cell r="G57">
            <v>166.75299999999999</v>
          </cell>
          <cell r="H57">
            <v>129.69999999999999</v>
          </cell>
          <cell r="I57">
            <v>160.4</v>
          </cell>
          <cell r="J57">
            <v>247.02120000000002</v>
          </cell>
          <cell r="K57">
            <v>178.86299999999997</v>
          </cell>
          <cell r="L57">
            <v>171.5</v>
          </cell>
          <cell r="M57">
            <v>156.19999999999999</v>
          </cell>
          <cell r="N57">
            <v>146.30000000000001</v>
          </cell>
        </row>
        <row r="58">
          <cell r="D58" t="str">
            <v>November</v>
          </cell>
          <cell r="E58">
            <v>198.72350976000004</v>
          </cell>
          <cell r="F58">
            <v>193.7081</v>
          </cell>
          <cell r="G58">
            <v>188.16</v>
          </cell>
          <cell r="H58">
            <v>151.9</v>
          </cell>
          <cell r="I58">
            <v>156.1</v>
          </cell>
          <cell r="J58">
            <v>255.58969999999999</v>
          </cell>
          <cell r="K58">
            <v>183.773</v>
          </cell>
          <cell r="L58">
            <v>204.6</v>
          </cell>
          <cell r="M58">
            <v>182.3</v>
          </cell>
          <cell r="N58">
            <v>169.8</v>
          </cell>
        </row>
        <row r="59">
          <cell r="D59" t="str">
            <v>December</v>
          </cell>
          <cell r="E59">
            <v>194.95722800000004</v>
          </cell>
          <cell r="F59">
            <v>202.25480000000005</v>
          </cell>
          <cell r="G59">
            <v>148.75300000000001</v>
          </cell>
          <cell r="H59">
            <v>148.4</v>
          </cell>
          <cell r="I59">
            <v>158.9</v>
          </cell>
          <cell r="J59">
            <v>258.91490000000005</v>
          </cell>
          <cell r="K59">
            <v>189.58599999999998</v>
          </cell>
          <cell r="L59">
            <v>172.3</v>
          </cell>
          <cell r="M59">
            <v>189</v>
          </cell>
          <cell r="N59">
            <v>169.7</v>
          </cell>
        </row>
        <row r="61">
          <cell r="B61">
            <v>2010</v>
          </cell>
          <cell r="C61" t="str">
            <v>(d)</v>
          </cell>
          <cell r="D61" t="str">
            <v>January</v>
          </cell>
          <cell r="E61">
            <v>180.6</v>
          </cell>
          <cell r="F61">
            <v>173.1</v>
          </cell>
          <cell r="G61">
            <v>167.5</v>
          </cell>
          <cell r="H61">
            <v>168.8</v>
          </cell>
          <cell r="I61">
            <v>152.9</v>
          </cell>
          <cell r="J61">
            <v>253.7</v>
          </cell>
          <cell r="K61">
            <v>155.69999999999999</v>
          </cell>
          <cell r="L61">
            <v>213.6</v>
          </cell>
          <cell r="M61">
            <v>153.69999999999999</v>
          </cell>
          <cell r="N61">
            <v>165.3</v>
          </cell>
        </row>
        <row r="62">
          <cell r="D62" t="str">
            <v>February</v>
          </cell>
          <cell r="E62">
            <v>184.1</v>
          </cell>
          <cell r="F62">
            <v>171.1</v>
          </cell>
          <cell r="G62">
            <v>191</v>
          </cell>
          <cell r="H62">
            <v>171.1</v>
          </cell>
          <cell r="I62">
            <v>133.5</v>
          </cell>
          <cell r="J62">
            <v>241.7</v>
          </cell>
          <cell r="K62">
            <v>177.7</v>
          </cell>
          <cell r="L62">
            <v>176.1</v>
          </cell>
          <cell r="M62">
            <v>152.30000000000001</v>
          </cell>
          <cell r="N62">
            <v>162.5</v>
          </cell>
        </row>
        <row r="63">
          <cell r="D63" t="str">
            <v>March</v>
          </cell>
          <cell r="E63">
            <v>195.6</v>
          </cell>
          <cell r="F63">
            <v>216.6</v>
          </cell>
          <cell r="G63">
            <v>157.9</v>
          </cell>
          <cell r="H63">
            <v>139</v>
          </cell>
          <cell r="I63">
            <v>164</v>
          </cell>
          <cell r="J63">
            <v>215</v>
          </cell>
          <cell r="K63">
            <v>192.1</v>
          </cell>
          <cell r="L63">
            <v>174.7</v>
          </cell>
          <cell r="M63">
            <v>165.9</v>
          </cell>
          <cell r="N63">
            <v>160</v>
          </cell>
        </row>
        <row r="64">
          <cell r="D64" t="str">
            <v>April</v>
          </cell>
          <cell r="E64">
            <v>186.6</v>
          </cell>
          <cell r="F64">
            <v>200.3</v>
          </cell>
          <cell r="G64">
            <v>134.6</v>
          </cell>
          <cell r="H64">
            <v>137.4</v>
          </cell>
          <cell r="I64">
            <v>138</v>
          </cell>
          <cell r="J64">
            <v>224.5</v>
          </cell>
          <cell r="K64">
            <v>202.2</v>
          </cell>
          <cell r="L64">
            <v>169.1</v>
          </cell>
          <cell r="M64">
            <v>190.2</v>
          </cell>
          <cell r="N64">
            <v>176.2</v>
          </cell>
        </row>
        <row r="65">
          <cell r="D65" t="str">
            <v>May</v>
          </cell>
          <cell r="E65">
            <v>177.5</v>
          </cell>
          <cell r="F65">
            <v>189.3</v>
          </cell>
          <cell r="G65">
            <v>136.4</v>
          </cell>
          <cell r="H65">
            <v>134.19999999999999</v>
          </cell>
          <cell r="I65">
            <v>157.19999999999999</v>
          </cell>
          <cell r="J65">
            <v>215.3</v>
          </cell>
          <cell r="K65">
            <v>182.3</v>
          </cell>
          <cell r="L65">
            <v>157.30000000000001</v>
          </cell>
          <cell r="M65">
            <v>169</v>
          </cell>
          <cell r="N65">
            <v>155.69999999999999</v>
          </cell>
        </row>
        <row r="66">
          <cell r="D66" t="str">
            <v>June</v>
          </cell>
          <cell r="E66">
            <v>180.56158139999999</v>
          </cell>
          <cell r="F66">
            <v>169.62299999999999</v>
          </cell>
          <cell r="G66">
            <v>171.542</v>
          </cell>
          <cell r="H66">
            <v>153.6</v>
          </cell>
          <cell r="I66">
            <v>153.80000000000001</v>
          </cell>
          <cell r="J66">
            <v>227.78719999999998</v>
          </cell>
          <cell r="K66">
            <v>210.07799999999997</v>
          </cell>
          <cell r="L66">
            <v>179.7</v>
          </cell>
          <cell r="M66">
            <v>177.6</v>
          </cell>
          <cell r="N66">
            <v>166</v>
          </cell>
        </row>
        <row r="67">
          <cell r="D67" t="str">
            <v>July</v>
          </cell>
          <cell r="E67">
            <v>177.12379210000003</v>
          </cell>
          <cell r="F67">
            <v>190.55529999999996</v>
          </cell>
          <cell r="G67">
            <v>114.566</v>
          </cell>
          <cell r="H67">
            <v>165.1</v>
          </cell>
          <cell r="I67">
            <v>155.4</v>
          </cell>
          <cell r="J67">
            <v>231.93920000000003</v>
          </cell>
          <cell r="K67">
            <v>212.50799999999998</v>
          </cell>
          <cell r="L67">
            <v>193.4</v>
          </cell>
          <cell r="M67">
            <v>166.9</v>
          </cell>
          <cell r="N67">
            <v>147.1</v>
          </cell>
        </row>
        <row r="68">
          <cell r="D68" t="str">
            <v>August</v>
          </cell>
          <cell r="E68">
            <v>199.7</v>
          </cell>
          <cell r="F68">
            <v>193</v>
          </cell>
          <cell r="G68">
            <v>166.9</v>
          </cell>
          <cell r="H68">
            <v>186</v>
          </cell>
          <cell r="I68">
            <v>188.2</v>
          </cell>
          <cell r="J68">
            <v>267.8</v>
          </cell>
          <cell r="K68">
            <v>194.4</v>
          </cell>
          <cell r="L68">
            <v>213.2</v>
          </cell>
          <cell r="M68">
            <v>228.2</v>
          </cell>
          <cell r="N68">
            <v>164.3</v>
          </cell>
        </row>
        <row r="69">
          <cell r="D69" t="str">
            <v>September</v>
          </cell>
          <cell r="E69">
            <v>182</v>
          </cell>
          <cell r="F69">
            <v>193.40069999999997</v>
          </cell>
          <cell r="G69">
            <v>137.601</v>
          </cell>
          <cell r="H69">
            <v>128.30000000000001</v>
          </cell>
          <cell r="I69">
            <v>137.80000000000001</v>
          </cell>
          <cell r="J69">
            <v>221.13690000000003</v>
          </cell>
          <cell r="K69">
            <v>193.33699999999999</v>
          </cell>
          <cell r="L69">
            <v>177.9</v>
          </cell>
          <cell r="M69">
            <v>182.8</v>
          </cell>
          <cell r="N69">
            <v>150.19999999999999</v>
          </cell>
        </row>
        <row r="70">
          <cell r="D70" t="str">
            <v>October</v>
          </cell>
          <cell r="E70">
            <v>211.9</v>
          </cell>
          <cell r="F70">
            <v>204.75890000000001</v>
          </cell>
          <cell r="G70">
            <v>202.85800000000003</v>
          </cell>
          <cell r="H70">
            <v>137.19999999999999</v>
          </cell>
          <cell r="I70">
            <v>169.9</v>
          </cell>
          <cell r="J70">
            <v>292.40609999999998</v>
          </cell>
          <cell r="K70">
            <v>201.44399999999999</v>
          </cell>
          <cell r="L70">
            <v>178.9</v>
          </cell>
          <cell r="M70">
            <v>168.2</v>
          </cell>
          <cell r="N70">
            <v>154.19999999999999</v>
          </cell>
        </row>
        <row r="71">
          <cell r="D71" t="str">
            <v>November</v>
          </cell>
          <cell r="E71">
            <v>221.38217829999996</v>
          </cell>
          <cell r="F71">
            <v>207.12009999999998</v>
          </cell>
          <cell r="G71">
            <v>230.33500000000001</v>
          </cell>
          <cell r="H71">
            <v>160.9</v>
          </cell>
          <cell r="I71">
            <v>165.4</v>
          </cell>
          <cell r="J71">
            <v>292.48520000000002</v>
          </cell>
          <cell r="K71">
            <v>187.40800000000002</v>
          </cell>
          <cell r="L71">
            <v>214.5</v>
          </cell>
          <cell r="M71">
            <v>196.5</v>
          </cell>
          <cell r="N71">
            <v>178.6</v>
          </cell>
        </row>
        <row r="72">
          <cell r="D72" t="str">
            <v>December</v>
          </cell>
          <cell r="E72">
            <v>215.30822099999995</v>
          </cell>
          <cell r="F72">
            <v>214.76199999999997</v>
          </cell>
          <cell r="G72">
            <v>181.452</v>
          </cell>
          <cell r="H72">
            <v>157.6</v>
          </cell>
          <cell r="I72">
            <v>169.2</v>
          </cell>
          <cell r="J72">
            <v>296.00099999999998</v>
          </cell>
          <cell r="K72">
            <v>200.34700000000001</v>
          </cell>
          <cell r="L72">
            <v>180.9</v>
          </cell>
          <cell r="M72">
            <v>201.1</v>
          </cell>
          <cell r="N72">
            <v>179.2</v>
          </cell>
        </row>
        <row r="74">
          <cell r="B74" t="str">
            <v xml:space="preserve">(a) The Private Sector Monthly Industrial Production Volume Index is calculated on the basis of information received </v>
          </cell>
          <cell r="L74" t="str">
            <v>Source: Central Bank of Sri Lanka</v>
          </cell>
        </row>
        <row r="75">
          <cell r="B75" t="str">
            <v xml:space="preserve">      from 150 major industrial firms, both in the BOI and Non-BOI Sectors.</v>
          </cell>
        </row>
        <row r="76">
          <cell r="B76" t="str">
            <v>(b) The weights used for the compilation of Private Sector Industrial Production Volume Index have been adjusted based on the Industrial Survey</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35"/>
  <sheetViews>
    <sheetView tabSelected="1" zoomScaleNormal="100" workbookViewId="0">
      <pane ySplit="6" topLeftCell="A7" activePane="bottomLeft" state="frozen"/>
      <selection pane="bottomLeft" activeCell="B4" sqref="B4:C4"/>
    </sheetView>
  </sheetViews>
  <sheetFormatPr defaultColWidth="9.140625" defaultRowHeight="15.75" x14ac:dyDescent="0.25"/>
  <cols>
    <col min="1" max="1" width="3.140625" style="19" customWidth="1"/>
    <col min="2" max="2" width="86.5703125" style="19" customWidth="1"/>
    <col min="3" max="3" width="18.7109375" style="19" customWidth="1"/>
    <col min="4" max="16384" width="9.140625" style="19"/>
  </cols>
  <sheetData>
    <row r="1" spans="2:3" ht="20.25" x14ac:dyDescent="0.3">
      <c r="B1" s="440" t="s">
        <v>58</v>
      </c>
      <c r="C1" s="440"/>
    </row>
    <row r="2" spans="2:3" ht="18.75" x14ac:dyDescent="0.3">
      <c r="B2" s="441" t="s">
        <v>0</v>
      </c>
      <c r="C2" s="441"/>
    </row>
    <row r="3" spans="2:3" x14ac:dyDescent="0.25">
      <c r="B3" s="439" t="s">
        <v>29</v>
      </c>
      <c r="C3" s="439"/>
    </row>
    <row r="4" spans="2:3" ht="18.75" x14ac:dyDescent="0.3">
      <c r="B4" s="438" t="s">
        <v>27</v>
      </c>
      <c r="C4" s="438"/>
    </row>
    <row r="5" spans="2:3" x14ac:dyDescent="0.25">
      <c r="B5" s="18"/>
      <c r="C5" s="18"/>
    </row>
    <row r="6" spans="2:3" x14ac:dyDescent="0.25">
      <c r="B6" s="22" t="s">
        <v>30</v>
      </c>
      <c r="C6" s="20" t="s">
        <v>28</v>
      </c>
    </row>
    <row r="7" spans="2:3" x14ac:dyDescent="0.25">
      <c r="B7" s="30" t="s">
        <v>34</v>
      </c>
      <c r="C7" s="26"/>
    </row>
    <row r="8" spans="2:3" x14ac:dyDescent="0.25">
      <c r="B8" s="251" t="s">
        <v>35</v>
      </c>
      <c r="C8" s="29">
        <v>1</v>
      </c>
    </row>
    <row r="9" spans="2:3" x14ac:dyDescent="0.25">
      <c r="B9" s="252" t="s">
        <v>36</v>
      </c>
      <c r="C9" s="21">
        <v>2</v>
      </c>
    </row>
    <row r="10" spans="2:3" x14ac:dyDescent="0.25">
      <c r="B10" s="251" t="s">
        <v>9</v>
      </c>
      <c r="C10" s="29">
        <v>3</v>
      </c>
    </row>
    <row r="11" spans="2:3" x14ac:dyDescent="0.25">
      <c r="B11" s="252" t="s">
        <v>40</v>
      </c>
      <c r="C11" s="21">
        <v>4</v>
      </c>
    </row>
    <row r="12" spans="2:3" x14ac:dyDescent="0.25">
      <c r="B12" s="251" t="s">
        <v>37</v>
      </c>
      <c r="C12" s="29">
        <v>5</v>
      </c>
    </row>
    <row r="13" spans="2:3" x14ac:dyDescent="0.25">
      <c r="B13" s="252" t="s">
        <v>38</v>
      </c>
      <c r="C13" s="21">
        <v>6</v>
      </c>
    </row>
    <row r="14" spans="2:3" x14ac:dyDescent="0.25">
      <c r="B14" s="251" t="s">
        <v>39</v>
      </c>
      <c r="C14" s="29">
        <v>7</v>
      </c>
    </row>
    <row r="15" spans="2:3" x14ac:dyDescent="0.25">
      <c r="B15" s="253"/>
      <c r="C15" s="29"/>
    </row>
    <row r="16" spans="2:3" x14ac:dyDescent="0.25">
      <c r="B16" s="254" t="s">
        <v>41</v>
      </c>
      <c r="C16" s="31"/>
    </row>
    <row r="17" spans="2:3" x14ac:dyDescent="0.25">
      <c r="B17" s="251" t="s">
        <v>45</v>
      </c>
      <c r="C17" s="29">
        <v>8</v>
      </c>
    </row>
    <row r="18" spans="2:3" x14ac:dyDescent="0.25">
      <c r="B18" s="252" t="s">
        <v>42</v>
      </c>
      <c r="C18" s="21">
        <v>9</v>
      </c>
    </row>
    <row r="19" spans="2:3" x14ac:dyDescent="0.25">
      <c r="B19" s="251" t="s">
        <v>43</v>
      </c>
      <c r="C19" s="29">
        <v>10</v>
      </c>
    </row>
    <row r="20" spans="2:3" x14ac:dyDescent="0.25">
      <c r="B20" s="252" t="s">
        <v>20</v>
      </c>
      <c r="C20" s="21">
        <v>11</v>
      </c>
    </row>
    <row r="21" spans="2:3" x14ac:dyDescent="0.25">
      <c r="B21" s="251" t="s">
        <v>44</v>
      </c>
      <c r="C21" s="29">
        <v>12</v>
      </c>
    </row>
    <row r="22" spans="2:3" x14ac:dyDescent="0.25">
      <c r="B22" s="253"/>
      <c r="C22" s="29"/>
    </row>
    <row r="23" spans="2:3" x14ac:dyDescent="0.25">
      <c r="B23" s="254" t="s">
        <v>46</v>
      </c>
      <c r="C23" s="31"/>
    </row>
    <row r="24" spans="2:3" ht="15.75" customHeight="1" x14ac:dyDescent="0.25">
      <c r="B24" s="251" t="s">
        <v>47</v>
      </c>
      <c r="C24" s="29">
        <v>13</v>
      </c>
    </row>
    <row r="25" spans="2:3" ht="15.75" customHeight="1" x14ac:dyDescent="0.25">
      <c r="B25" s="252" t="s">
        <v>48</v>
      </c>
      <c r="C25" s="21">
        <v>14</v>
      </c>
    </row>
    <row r="26" spans="2:3" ht="15.75" customHeight="1" x14ac:dyDescent="0.25">
      <c r="B26" s="251" t="s">
        <v>57</v>
      </c>
      <c r="C26" s="29">
        <v>15</v>
      </c>
    </row>
    <row r="27" spans="2:3" ht="15.75" customHeight="1" x14ac:dyDescent="0.25">
      <c r="B27" s="252" t="s">
        <v>49</v>
      </c>
      <c r="C27" s="21">
        <v>16</v>
      </c>
    </row>
    <row r="28" spans="2:3" ht="15.75" customHeight="1" x14ac:dyDescent="0.25">
      <c r="B28" s="251" t="s">
        <v>50</v>
      </c>
      <c r="C28" s="29">
        <v>17</v>
      </c>
    </row>
    <row r="29" spans="2:3" ht="15.75" customHeight="1" x14ac:dyDescent="0.25">
      <c r="B29" s="252" t="s">
        <v>51</v>
      </c>
      <c r="C29" s="21">
        <v>18</v>
      </c>
    </row>
    <row r="30" spans="2:3" ht="15.75" customHeight="1" x14ac:dyDescent="0.25">
      <c r="B30" s="251" t="s">
        <v>54</v>
      </c>
      <c r="C30" s="29">
        <v>19</v>
      </c>
    </row>
    <row r="31" spans="2:3" ht="15.75" customHeight="1" x14ac:dyDescent="0.25">
      <c r="B31" s="255" t="s">
        <v>55</v>
      </c>
      <c r="C31" s="21">
        <v>20</v>
      </c>
    </row>
    <row r="32" spans="2:3" ht="15.75" customHeight="1" x14ac:dyDescent="0.25">
      <c r="B32" s="251" t="s">
        <v>56</v>
      </c>
      <c r="C32" s="29">
        <v>21</v>
      </c>
    </row>
    <row r="33" spans="2:3" ht="15.75" customHeight="1" x14ac:dyDescent="0.25">
      <c r="B33" s="252" t="s">
        <v>52</v>
      </c>
      <c r="C33" s="21">
        <v>22</v>
      </c>
    </row>
    <row r="34" spans="2:3" ht="15.75" customHeight="1" x14ac:dyDescent="0.25">
      <c r="B34" s="251" t="s">
        <v>53</v>
      </c>
      <c r="C34" s="29">
        <v>23</v>
      </c>
    </row>
    <row r="35" spans="2:3" x14ac:dyDescent="0.25">
      <c r="B35" s="28"/>
      <c r="C35" s="29"/>
    </row>
  </sheetData>
  <mergeCells count="4">
    <mergeCell ref="B4:C4"/>
    <mergeCell ref="B3:C3"/>
    <mergeCell ref="B1:C1"/>
    <mergeCell ref="B2:C2"/>
  </mergeCells>
  <hyperlinks>
    <hyperlink ref="B31" location="'TABLE 20'!A1" display="Utility Prices" xr:uid="{00000000-0004-0000-0000-000000000000}"/>
    <hyperlink ref="B8" location="'TABLE 1'!A1" display="Gross Value Added and Gross Domestic Product by Economic Activity" xr:uid="{00000000-0004-0000-0000-000001000000}"/>
    <hyperlink ref="B9" location="'TABLE 2'!A1" display="Production of Tea, Rubber and Coconut" xr:uid="{00000000-0004-0000-0000-000002000000}"/>
    <hyperlink ref="B10" location="'TABLE 3'!A1" display="Paddy Production" xr:uid="{00000000-0004-0000-0000-000003000000}"/>
    <hyperlink ref="B11" location="'TABLE 4'!A1" display="Rainfall and Rainy Days " xr:uid="{00000000-0004-0000-0000-000004000000}"/>
    <hyperlink ref="B12" location="'TABLE 5'!A1" display="Selected Industrial Production Indicators" xr:uid="{00000000-0004-0000-0000-000005000000}"/>
    <hyperlink ref="B13" location="'TABLE 6 '!A1" display="Index of Industrial Production for Major Divisions" xr:uid="{00000000-0004-0000-0000-000006000000}"/>
    <hyperlink ref="B14" location="'TABLE 7'!A1" display="Investments, Exports and Commercial Operations in BOI Enterprises" xr:uid="{00000000-0004-0000-0000-000007000000}"/>
    <hyperlink ref="B17" location="'TABLE 8'!A1" display="Telecommunication Services" xr:uid="{00000000-0004-0000-0000-000008000000}"/>
    <hyperlink ref="B18" location="'TABLE 9 '!A1" display="Electricity Generation and Petroleum Imports" xr:uid="{00000000-0004-0000-0000-000009000000}"/>
    <hyperlink ref="B19" location="'TABLE 10'!A1" display="Passenger Transportation and Port Operations" xr:uid="{00000000-0004-0000-0000-00000A000000}"/>
    <hyperlink ref="B20" location="'TABLE 11'!A1" display="New Registration of Motor Vehicles" xr:uid="{00000000-0004-0000-0000-00000B000000}"/>
    <hyperlink ref="B21" location="'TABLE 12'!A1" display="Greater Colombo Housing Approval Index" xr:uid="{00000000-0004-0000-0000-00000C000000}"/>
    <hyperlink ref="B24" location="'TABLE 13'!A1" display="National Consumer Price Index (NCPI) (Base 2013 = 100)" xr:uid="{00000000-0004-0000-0000-00000D000000}"/>
    <hyperlink ref="B25" location="'TABLE 14'!A1" display="Colombo Consumer Price Index (CCPI) (Base 2013 = 100)" xr:uid="{00000000-0004-0000-0000-00000E000000}"/>
    <hyperlink ref="B26" location="'TABLE 15'!A1" display="Producer’s Price Index " xr:uid="{00000000-0004-0000-0000-00000F000000}"/>
    <hyperlink ref="B27" location="'TABLE 16'!A1" display="Wholesale Prices of Selected Food Items at Pettah Market" xr:uid="{00000000-0004-0000-0000-000010000000}"/>
    <hyperlink ref="B28" location="'TABLE 17'!A1" display="Average Producer and Retail Prices of Selected Food Items" xr:uid="{00000000-0004-0000-0000-000011000000}"/>
    <hyperlink ref="B29" location="'TABLE 18'!A1" display="Average Producer Prices of Selected Varieties of Vegetables, Sea Fish, Fruits and Poultry Products" xr:uid="{00000000-0004-0000-0000-000012000000}"/>
    <hyperlink ref="B30" location="'TABLE 19'!A1" display="Average Retail Prices of Selected Varieties of Vegetables and Fish" xr:uid="{00000000-0004-0000-0000-000013000000}"/>
    <hyperlink ref="B32" location="'TABLE 21'!A1" display="Minimum Wage Rate Indices of Workers in Wages Board Trades" xr:uid="{00000000-0004-0000-0000-000014000000}"/>
    <hyperlink ref="B33" location="'TABLE 22'!A1" display="Wage Rate Indices (Public Sector Employees) – 2016 = 100" xr:uid="{00000000-0004-0000-0000-000015000000}"/>
    <hyperlink ref="B34" location="'TABLE 23'!A1" display="All Island Average Daily Wages in the Informal Sector" xr:uid="{00000000-0004-0000-0000-000016000000}"/>
  </hyperlinks>
  <pageMargins left="0.7" right="0.7" top="0.75" bottom="0.75" header="0.3" footer="0.3"/>
  <pageSetup paperSize="9" scale="85"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Z171"/>
  <sheetViews>
    <sheetView zoomScaleNormal="100" workbookViewId="0">
      <selection activeCell="M2" sqref="M2"/>
    </sheetView>
  </sheetViews>
  <sheetFormatPr defaultColWidth="9.140625" defaultRowHeight="12.75" x14ac:dyDescent="0.2"/>
  <cols>
    <col min="1" max="1" width="12.5703125" style="12" customWidth="1"/>
    <col min="2" max="13" width="11.7109375" style="9" customWidth="1"/>
    <col min="14" max="16384" width="9.140625" style="9"/>
  </cols>
  <sheetData>
    <row r="1" spans="1:13" ht="15" customHeight="1" x14ac:dyDescent="0.25">
      <c r="A1" s="1" t="s">
        <v>0</v>
      </c>
      <c r="B1" s="5"/>
      <c r="C1" s="5"/>
      <c r="D1" s="5"/>
      <c r="E1" s="5"/>
      <c r="F1" s="5"/>
      <c r="M1" s="2" t="s">
        <v>131</v>
      </c>
    </row>
    <row r="2" spans="1:13" ht="15" customHeight="1" x14ac:dyDescent="0.25">
      <c r="A2" s="7" t="s">
        <v>41</v>
      </c>
      <c r="B2" s="23"/>
      <c r="C2" s="23"/>
      <c r="D2" s="23"/>
      <c r="E2" s="23"/>
      <c r="F2" s="23"/>
      <c r="H2" s="103"/>
      <c r="I2" s="103"/>
      <c r="J2" s="103"/>
      <c r="K2" s="103"/>
      <c r="L2" s="103"/>
      <c r="M2" s="104" t="s">
        <v>31</v>
      </c>
    </row>
    <row r="3" spans="1:13" ht="15" customHeight="1" x14ac:dyDescent="0.25">
      <c r="B3" s="140"/>
      <c r="C3" s="140"/>
      <c r="D3" s="140"/>
      <c r="E3" s="140"/>
      <c r="F3" s="140"/>
      <c r="G3" s="140"/>
      <c r="H3" s="140"/>
      <c r="I3" s="140"/>
      <c r="J3" s="140"/>
      <c r="K3" s="140"/>
      <c r="L3" s="466"/>
      <c r="M3" s="466"/>
    </row>
    <row r="4" spans="1:13" ht="15" customHeight="1" x14ac:dyDescent="0.25">
      <c r="A4" s="467" t="s">
        <v>42</v>
      </c>
      <c r="B4" s="467"/>
      <c r="C4" s="467"/>
      <c r="D4" s="467"/>
      <c r="E4" s="467"/>
      <c r="F4" s="467"/>
      <c r="G4" s="467"/>
      <c r="H4" s="467"/>
      <c r="I4" s="467"/>
      <c r="J4" s="467"/>
      <c r="K4" s="467"/>
      <c r="L4" s="467"/>
      <c r="M4" s="467"/>
    </row>
    <row r="5" spans="1:13" s="42" customFormat="1" ht="15" customHeight="1" x14ac:dyDescent="0.25">
      <c r="A5" s="468" t="s">
        <v>13</v>
      </c>
      <c r="B5" s="471" t="s">
        <v>14</v>
      </c>
      <c r="C5" s="471"/>
      <c r="D5" s="471"/>
      <c r="E5" s="471"/>
      <c r="F5" s="471"/>
      <c r="G5" s="471"/>
      <c r="H5" s="471" t="s">
        <v>68</v>
      </c>
      <c r="I5" s="471"/>
      <c r="J5" s="471"/>
      <c r="K5" s="471"/>
      <c r="L5" s="471"/>
      <c r="M5" s="472" t="s">
        <v>69</v>
      </c>
    </row>
    <row r="6" spans="1:13" s="42" customFormat="1" ht="15" customHeight="1" x14ac:dyDescent="0.25">
      <c r="A6" s="469"/>
      <c r="B6" s="472" t="s">
        <v>70</v>
      </c>
      <c r="C6" s="471" t="s">
        <v>71</v>
      </c>
      <c r="D6" s="471"/>
      <c r="E6" s="471"/>
      <c r="F6" s="471"/>
      <c r="G6" s="471"/>
      <c r="H6" s="472" t="s">
        <v>72</v>
      </c>
      <c r="I6" s="471" t="s">
        <v>73</v>
      </c>
      <c r="J6" s="471"/>
      <c r="K6" s="471"/>
      <c r="L6" s="471"/>
      <c r="M6" s="473"/>
    </row>
    <row r="7" spans="1:13" ht="24.75" customHeight="1" x14ac:dyDescent="0.2">
      <c r="A7" s="470"/>
      <c r="B7" s="474"/>
      <c r="C7" s="43" t="s">
        <v>74</v>
      </c>
      <c r="D7" s="43" t="s">
        <v>12</v>
      </c>
      <c r="E7" s="43" t="s">
        <v>15</v>
      </c>
      <c r="F7" s="43" t="s">
        <v>75</v>
      </c>
      <c r="G7" s="43" t="s">
        <v>76</v>
      </c>
      <c r="H7" s="474"/>
      <c r="I7" s="43" t="s">
        <v>10</v>
      </c>
      <c r="J7" s="43" t="s">
        <v>77</v>
      </c>
      <c r="K7" s="43" t="s">
        <v>16</v>
      </c>
      <c r="L7" s="43" t="s">
        <v>11</v>
      </c>
      <c r="M7" s="473"/>
    </row>
    <row r="8" spans="1:13" ht="15" customHeight="1" x14ac:dyDescent="0.2">
      <c r="A8" s="164">
        <v>2020</v>
      </c>
      <c r="B8" s="175">
        <f>B18</f>
        <v>4265.3500000000004</v>
      </c>
      <c r="C8" s="175">
        <f>SUM(C15:C18)</f>
        <v>3911.4500000000003</v>
      </c>
      <c r="D8" s="175">
        <f t="shared" ref="D8:M8" si="0">SUM(D15:D18)</f>
        <v>4181.8550000000005</v>
      </c>
      <c r="E8" s="175">
        <f t="shared" si="0"/>
        <v>5754.3328300000003</v>
      </c>
      <c r="F8" s="175">
        <f t="shared" si="0"/>
        <v>1865.863243</v>
      </c>
      <c r="G8" s="175">
        <f t="shared" si="0"/>
        <v>15713.501072999999</v>
      </c>
      <c r="H8" s="175">
        <f t="shared" si="0"/>
        <v>1666807</v>
      </c>
      <c r="I8" s="175">
        <f t="shared" si="0"/>
        <v>1034771.7599147642</v>
      </c>
      <c r="J8" s="175">
        <f>SUM(J15:J18)</f>
        <v>1307156.98</v>
      </c>
      <c r="K8" s="175">
        <f t="shared" si="0"/>
        <v>0</v>
      </c>
      <c r="L8" s="175">
        <f t="shared" si="0"/>
        <v>0</v>
      </c>
      <c r="M8" s="175">
        <f t="shared" si="0"/>
        <v>25251</v>
      </c>
    </row>
    <row r="9" spans="1:13" ht="15" customHeight="1" x14ac:dyDescent="0.2">
      <c r="A9" s="12">
        <v>2021</v>
      </c>
      <c r="B9" s="44">
        <f>B22</f>
        <v>4186.6400000000003</v>
      </c>
      <c r="C9" s="44">
        <f t="shared" ref="C9:M9" si="1">SUM(C19:C22)</f>
        <v>5639.9890000000005</v>
      </c>
      <c r="D9" s="44">
        <f t="shared" si="1"/>
        <v>2634.3649999999998</v>
      </c>
      <c r="E9" s="44">
        <f t="shared" si="1"/>
        <v>5519.0449999999992</v>
      </c>
      <c r="F9" s="44">
        <f t="shared" si="1"/>
        <v>2922.1819999999998</v>
      </c>
      <c r="G9" s="44">
        <f t="shared" si="1"/>
        <v>16715.581000000002</v>
      </c>
      <c r="H9" s="44">
        <f t="shared" si="1"/>
        <v>1182107</v>
      </c>
      <c r="I9" s="44">
        <f t="shared" si="1"/>
        <v>1146196.5519999999</v>
      </c>
      <c r="J9" s="44">
        <f t="shared" si="1"/>
        <v>1563982.4110000001</v>
      </c>
      <c r="K9" s="44">
        <f t="shared" si="1"/>
        <v>0</v>
      </c>
      <c r="L9" s="44">
        <f t="shared" si="1"/>
        <v>0</v>
      </c>
      <c r="M9" s="44">
        <f t="shared" si="1"/>
        <v>16650</v>
      </c>
    </row>
    <row r="10" spans="1:13" ht="15" customHeight="1" x14ac:dyDescent="0.2">
      <c r="A10" s="164">
        <v>2022</v>
      </c>
      <c r="B10" s="175">
        <f>B26</f>
        <v>4083.9290000000001</v>
      </c>
      <c r="C10" s="175">
        <f t="shared" ref="C10:M10" si="2">SUM(C23:C26)</f>
        <v>5364.2901639049996</v>
      </c>
      <c r="D10" s="175">
        <f t="shared" si="2"/>
        <v>2467.1908800000001</v>
      </c>
      <c r="E10" s="175">
        <f t="shared" si="2"/>
        <v>5173.7764099999995</v>
      </c>
      <c r="F10" s="175">
        <f t="shared" si="2"/>
        <v>2936.9788779999999</v>
      </c>
      <c r="G10" s="175">
        <f t="shared" si="2"/>
        <v>15942.236331904998</v>
      </c>
      <c r="H10" s="175">
        <f t="shared" si="2"/>
        <v>649091.55000000005</v>
      </c>
      <c r="I10" s="175">
        <f t="shared" si="2"/>
        <v>1073645.1459999999</v>
      </c>
      <c r="J10" s="175">
        <f t="shared" si="2"/>
        <v>1590625.182</v>
      </c>
      <c r="K10" s="175">
        <f t="shared" si="2"/>
        <v>0</v>
      </c>
      <c r="L10" s="175">
        <f t="shared" si="2"/>
        <v>0</v>
      </c>
      <c r="M10" s="175">
        <f t="shared" si="2"/>
        <v>5688</v>
      </c>
    </row>
    <row r="11" spans="1:13" ht="15" customHeight="1" x14ac:dyDescent="0.2">
      <c r="A11" s="12">
        <v>2023</v>
      </c>
      <c r="B11" s="44">
        <f>B30</f>
        <v>4380.9889999999996</v>
      </c>
      <c r="C11" s="44">
        <f t="shared" ref="C11:M11" si="3">SUM(C27:C30)</f>
        <v>4573.1678153760004</v>
      </c>
      <c r="D11" s="44">
        <f t="shared" si="3"/>
        <v>3134.8508339999998</v>
      </c>
      <c r="E11" s="44">
        <f t="shared" si="3"/>
        <v>4645.5248499999998</v>
      </c>
      <c r="F11" s="44">
        <f t="shared" si="3"/>
        <v>3222.0905129999996</v>
      </c>
      <c r="G11" s="44">
        <f t="shared" si="3"/>
        <v>15575.634012376</v>
      </c>
      <c r="H11" s="44">
        <f t="shared" si="3"/>
        <v>1663372.719</v>
      </c>
      <c r="I11" s="44">
        <f t="shared" si="3"/>
        <v>1107059.172</v>
      </c>
      <c r="J11" s="44">
        <f t="shared" si="3"/>
        <v>1075341.7239999999</v>
      </c>
      <c r="K11" s="44">
        <f t="shared" si="3"/>
        <v>0</v>
      </c>
      <c r="L11" s="44">
        <f t="shared" si="3"/>
        <v>0</v>
      </c>
      <c r="M11" s="44">
        <f t="shared" si="3"/>
        <v>23800.809999999998</v>
      </c>
    </row>
    <row r="12" spans="1:13" ht="15" customHeight="1" x14ac:dyDescent="0.2">
      <c r="A12" s="164">
        <v>2024</v>
      </c>
      <c r="B12" s="175">
        <f>B34</f>
        <v>4632.7790000000005</v>
      </c>
      <c r="C12" s="175">
        <f>SUM(C31:C34)</f>
        <v>5426.1796002409992</v>
      </c>
      <c r="D12" s="175">
        <f t="shared" ref="D12:M12" si="4">SUM(D31:D34)</f>
        <v>2338.517053</v>
      </c>
      <c r="E12" s="175">
        <f t="shared" si="4"/>
        <v>5481.5443299999997</v>
      </c>
      <c r="F12" s="175">
        <f t="shared" si="4"/>
        <v>3555.3860595249994</v>
      </c>
      <c r="G12" s="175">
        <f t="shared" si="4"/>
        <v>16801.627042765998</v>
      </c>
      <c r="H12" s="175">
        <f>SUM(H31:H34)</f>
        <v>1331032.1329999999</v>
      </c>
      <c r="I12" s="175">
        <f>SUM(I31:I34)</f>
        <v>1077716.7279355461</v>
      </c>
      <c r="J12" s="175">
        <f t="shared" si="4"/>
        <v>1024879.9422817945</v>
      </c>
      <c r="K12" s="175">
        <f t="shared" si="4"/>
        <v>0</v>
      </c>
      <c r="L12" s="175">
        <f t="shared" si="4"/>
        <v>0</v>
      </c>
      <c r="M12" s="175">
        <f t="shared" si="4"/>
        <v>20814.396000000001</v>
      </c>
    </row>
    <row r="13" spans="1:13" ht="15" customHeight="1" x14ac:dyDescent="0.2">
      <c r="A13" s="12" t="s">
        <v>387</v>
      </c>
      <c r="B13" s="44">
        <f>B38</f>
        <v>4745.6090000000004</v>
      </c>
      <c r="C13" s="44">
        <f t="shared" ref="C13:L13" si="5">SUM(C35:C38)</f>
        <v>6306.0722810000007</v>
      </c>
      <c r="D13" s="44">
        <f t="shared" si="5"/>
        <v>2215.683771</v>
      </c>
      <c r="E13" s="44">
        <f t="shared" si="5"/>
        <v>4870.2763599999998</v>
      </c>
      <c r="F13" s="44">
        <f t="shared" si="5"/>
        <v>4396.2058931379997</v>
      </c>
      <c r="G13" s="44">
        <f t="shared" si="5"/>
        <v>17783.048701174499</v>
      </c>
      <c r="H13" s="44">
        <f t="shared" si="5"/>
        <v>1597108</v>
      </c>
      <c r="I13" s="44">
        <f t="shared" si="5"/>
        <v>1148699.4728837772</v>
      </c>
      <c r="J13" s="44">
        <f t="shared" si="5"/>
        <v>1098231.2382432432</v>
      </c>
      <c r="K13" s="44">
        <f t="shared" si="5"/>
        <v>0</v>
      </c>
      <c r="L13" s="44">
        <f t="shared" si="5"/>
        <v>0</v>
      </c>
      <c r="M13" s="44">
        <f>SUM(M35:M38)</f>
        <v>25525</v>
      </c>
    </row>
    <row r="14" spans="1:13" ht="15" customHeight="1" x14ac:dyDescent="0.2">
      <c r="B14" s="45"/>
      <c r="C14" s="45"/>
      <c r="D14" s="45"/>
      <c r="E14" s="45"/>
      <c r="F14" s="45"/>
      <c r="G14" s="45"/>
      <c r="H14" s="45"/>
      <c r="I14" s="45"/>
      <c r="J14" s="45"/>
      <c r="K14" s="45"/>
      <c r="L14" s="45"/>
      <c r="M14" s="45"/>
    </row>
    <row r="15" spans="1:13" ht="15" customHeight="1" x14ac:dyDescent="0.2">
      <c r="A15" s="99" t="s">
        <v>132</v>
      </c>
      <c r="B15" s="176">
        <f>B42</f>
        <v>4233.3</v>
      </c>
      <c r="C15" s="176">
        <f>SUM(C40:C42)</f>
        <v>784.35500000000002</v>
      </c>
      <c r="D15" s="176">
        <f t="shared" ref="D15:M15" si="6">SUM(D40:D42)</f>
        <v>1453.8910000000001</v>
      </c>
      <c r="E15" s="176">
        <f t="shared" si="6"/>
        <v>1440.1858299999999</v>
      </c>
      <c r="F15" s="176">
        <f t="shared" si="6"/>
        <v>308.635243</v>
      </c>
      <c r="G15" s="176">
        <f t="shared" si="6"/>
        <v>3987.0670729999997</v>
      </c>
      <c r="H15" s="176">
        <f t="shared" si="6"/>
        <v>464120</v>
      </c>
      <c r="I15" s="176">
        <f t="shared" si="6"/>
        <v>294677.1989147641</v>
      </c>
      <c r="J15" s="176">
        <f t="shared" si="6"/>
        <v>419861.16700000002</v>
      </c>
      <c r="K15" s="176">
        <f t="shared" si="6"/>
        <v>0</v>
      </c>
      <c r="L15" s="176">
        <f t="shared" si="6"/>
        <v>0</v>
      </c>
      <c r="M15" s="176">
        <f t="shared" si="6"/>
        <v>5649</v>
      </c>
    </row>
    <row r="16" spans="1:13" ht="15" customHeight="1" x14ac:dyDescent="0.2">
      <c r="A16" s="99" t="s">
        <v>133</v>
      </c>
      <c r="B16" s="176">
        <f>B45</f>
        <v>4305.3</v>
      </c>
      <c r="C16" s="176">
        <f>SUM(C43:C45)</f>
        <v>818.09899999999993</v>
      </c>
      <c r="D16" s="176">
        <f t="shared" ref="D16:M16" si="7">SUM(D43:D45)</f>
        <v>854.03899999999999</v>
      </c>
      <c r="E16" s="176">
        <f t="shared" si="7"/>
        <v>1520.6709999999998</v>
      </c>
      <c r="F16" s="176">
        <f t="shared" si="7"/>
        <v>451.89699999999999</v>
      </c>
      <c r="G16" s="176">
        <f t="shared" si="7"/>
        <v>3644.7060000000001</v>
      </c>
      <c r="H16" s="176">
        <f t="shared" si="7"/>
        <v>265038</v>
      </c>
      <c r="I16" s="176">
        <f t="shared" si="7"/>
        <v>165917.61800000002</v>
      </c>
      <c r="J16" s="176">
        <f t="shared" si="7"/>
        <v>137829.80900000001</v>
      </c>
      <c r="K16" s="176">
        <f t="shared" si="7"/>
        <v>0</v>
      </c>
      <c r="L16" s="176">
        <f t="shared" si="7"/>
        <v>0</v>
      </c>
      <c r="M16" s="176">
        <f t="shared" si="7"/>
        <v>5416</v>
      </c>
    </row>
    <row r="17" spans="1:13" ht="15" customHeight="1" x14ac:dyDescent="0.2">
      <c r="A17" s="99" t="s">
        <v>134</v>
      </c>
      <c r="B17" s="176">
        <f>B48</f>
        <v>4280.2999999999993</v>
      </c>
      <c r="C17" s="176">
        <f>SUM(C46:C48)</f>
        <v>1164.328</v>
      </c>
      <c r="D17" s="176">
        <f t="shared" ref="D17:M17" si="8">SUM(D46:D48)</f>
        <v>856.77100000000007</v>
      </c>
      <c r="E17" s="176">
        <f t="shared" si="8"/>
        <v>1525.2570000000001</v>
      </c>
      <c r="F17" s="176">
        <f t="shared" si="8"/>
        <v>571.05200000000002</v>
      </c>
      <c r="G17" s="176">
        <f t="shared" si="8"/>
        <v>4117.4079999999994</v>
      </c>
      <c r="H17" s="176">
        <f t="shared" si="8"/>
        <v>567595</v>
      </c>
      <c r="I17" s="176">
        <f t="shared" si="8"/>
        <v>306773.538</v>
      </c>
      <c r="J17" s="176">
        <f t="shared" si="8"/>
        <v>399475.05000000005</v>
      </c>
      <c r="K17" s="176">
        <f t="shared" si="8"/>
        <v>0</v>
      </c>
      <c r="L17" s="176">
        <f t="shared" si="8"/>
        <v>0</v>
      </c>
      <c r="M17" s="176">
        <f t="shared" si="8"/>
        <v>6824</v>
      </c>
    </row>
    <row r="18" spans="1:13" ht="15" customHeight="1" x14ac:dyDescent="0.2">
      <c r="A18" s="99" t="s">
        <v>135</v>
      </c>
      <c r="B18" s="176">
        <f>B51</f>
        <v>4265.3500000000004</v>
      </c>
      <c r="C18" s="176">
        <f>SUM(C49:C51)</f>
        <v>1144.6680000000001</v>
      </c>
      <c r="D18" s="176">
        <f t="shared" ref="D18:M18" si="9">SUM(D49:D51)</f>
        <v>1017.154</v>
      </c>
      <c r="E18" s="176">
        <f t="shared" si="9"/>
        <v>1268.2190000000001</v>
      </c>
      <c r="F18" s="176">
        <f t="shared" si="9"/>
        <v>534.279</v>
      </c>
      <c r="G18" s="176">
        <f t="shared" si="9"/>
        <v>3964.3199999999997</v>
      </c>
      <c r="H18" s="176">
        <f t="shared" si="9"/>
        <v>370054</v>
      </c>
      <c r="I18" s="176">
        <f t="shared" si="9"/>
        <v>267403.40500000003</v>
      </c>
      <c r="J18" s="176">
        <f t="shared" si="9"/>
        <v>349990.95400000003</v>
      </c>
      <c r="K18" s="176">
        <f t="shared" si="9"/>
        <v>0</v>
      </c>
      <c r="L18" s="176">
        <f t="shared" si="9"/>
        <v>0</v>
      </c>
      <c r="M18" s="176">
        <f t="shared" si="9"/>
        <v>7362</v>
      </c>
    </row>
    <row r="19" spans="1:13" ht="15" customHeight="1" x14ac:dyDescent="0.2">
      <c r="A19" s="97" t="s">
        <v>136</v>
      </c>
      <c r="B19" s="45">
        <f>B54</f>
        <v>4264.3500000000004</v>
      </c>
      <c r="C19" s="45">
        <f>SUM(C52:C54)</f>
        <v>691.80899999999997</v>
      </c>
      <c r="D19" s="45">
        <f t="shared" ref="D19:M19" si="10">SUM(D52:D54)</f>
        <v>1227.482</v>
      </c>
      <c r="E19" s="45">
        <f t="shared" si="10"/>
        <v>1720.665</v>
      </c>
      <c r="F19" s="45">
        <f t="shared" si="10"/>
        <v>449.58099999999996</v>
      </c>
      <c r="G19" s="45">
        <f t="shared" si="10"/>
        <v>4089.5370000000003</v>
      </c>
      <c r="H19" s="45">
        <f t="shared" si="10"/>
        <v>273833</v>
      </c>
      <c r="I19" s="45">
        <f t="shared" si="10"/>
        <v>336823.18799999997</v>
      </c>
      <c r="J19" s="45">
        <f t="shared" si="10"/>
        <v>456887.55000000005</v>
      </c>
      <c r="K19" s="45">
        <f t="shared" si="10"/>
        <v>0</v>
      </c>
      <c r="L19" s="45">
        <f t="shared" si="10"/>
        <v>0</v>
      </c>
      <c r="M19" s="45">
        <f t="shared" si="10"/>
        <v>3676</v>
      </c>
    </row>
    <row r="20" spans="1:13" ht="15" customHeight="1" x14ac:dyDescent="0.2">
      <c r="A20" s="97" t="s">
        <v>137</v>
      </c>
      <c r="B20" s="45">
        <f>B57</f>
        <v>4197.7999999999993</v>
      </c>
      <c r="C20" s="45">
        <f>SUM(C55:C57)</f>
        <v>1459.1080000000002</v>
      </c>
      <c r="D20" s="45">
        <f t="shared" ref="D20:M20" si="11">SUM(D55:D57)</f>
        <v>529.14799999999991</v>
      </c>
      <c r="E20" s="45">
        <f t="shared" si="11"/>
        <v>1370.393</v>
      </c>
      <c r="F20" s="45">
        <f t="shared" si="11"/>
        <v>761.56999999999994</v>
      </c>
      <c r="G20" s="45">
        <f t="shared" si="11"/>
        <v>4120.2190000000001</v>
      </c>
      <c r="H20" s="45">
        <f t="shared" si="11"/>
        <v>367990</v>
      </c>
      <c r="I20" s="45">
        <f t="shared" si="11"/>
        <v>219543.96600000001</v>
      </c>
      <c r="J20" s="45">
        <f t="shared" si="11"/>
        <v>338860.05599999998</v>
      </c>
      <c r="K20" s="45">
        <f t="shared" si="11"/>
        <v>0</v>
      </c>
      <c r="L20" s="45">
        <f t="shared" si="11"/>
        <v>0</v>
      </c>
      <c r="M20" s="45">
        <f t="shared" si="11"/>
        <v>3840</v>
      </c>
    </row>
    <row r="21" spans="1:13" ht="15" customHeight="1" x14ac:dyDescent="0.2">
      <c r="A21" s="97" t="s">
        <v>138</v>
      </c>
      <c r="B21" s="45">
        <f>B60</f>
        <v>4200.7999999999993</v>
      </c>
      <c r="C21" s="45">
        <f>SUM(C58:C60)</f>
        <v>1527.21</v>
      </c>
      <c r="D21" s="45">
        <f t="shared" ref="D21:M21" si="12">SUM(D58:D60)</f>
        <v>429.13700000000006</v>
      </c>
      <c r="E21" s="45">
        <f t="shared" si="12"/>
        <v>1407.7159999999999</v>
      </c>
      <c r="F21" s="45">
        <f t="shared" si="12"/>
        <v>891.65000000000009</v>
      </c>
      <c r="G21" s="45">
        <f t="shared" si="12"/>
        <v>4255.7129999999997</v>
      </c>
      <c r="H21" s="45">
        <f t="shared" si="12"/>
        <v>362070</v>
      </c>
      <c r="I21" s="45">
        <f t="shared" si="12"/>
        <v>241869.21199999997</v>
      </c>
      <c r="J21" s="45">
        <f t="shared" si="12"/>
        <v>300613.23500000004</v>
      </c>
      <c r="K21" s="45">
        <f t="shared" si="12"/>
        <v>0</v>
      </c>
      <c r="L21" s="45">
        <f t="shared" si="12"/>
        <v>0</v>
      </c>
      <c r="M21" s="45">
        <f t="shared" si="12"/>
        <v>6166</v>
      </c>
    </row>
    <row r="22" spans="1:13" ht="15" customHeight="1" x14ac:dyDescent="0.2">
      <c r="A22" s="97" t="s">
        <v>139</v>
      </c>
      <c r="B22" s="45">
        <f>B63</f>
        <v>4186.6400000000003</v>
      </c>
      <c r="C22" s="45">
        <f>SUM(C61:C63)</f>
        <v>1961.8620000000001</v>
      </c>
      <c r="D22" s="45">
        <f t="shared" ref="D22:M22" si="13">SUM(D61:D63)</f>
        <v>448.59799999999996</v>
      </c>
      <c r="E22" s="45">
        <f t="shared" si="13"/>
        <v>1020.271</v>
      </c>
      <c r="F22" s="45">
        <f t="shared" si="13"/>
        <v>819.38099999999997</v>
      </c>
      <c r="G22" s="45">
        <f t="shared" si="13"/>
        <v>4250.112000000001</v>
      </c>
      <c r="H22" s="45">
        <f t="shared" si="13"/>
        <v>178214</v>
      </c>
      <c r="I22" s="45">
        <f t="shared" si="13"/>
        <v>347960.18599999999</v>
      </c>
      <c r="J22" s="45">
        <f t="shared" si="13"/>
        <v>467621.57000000007</v>
      </c>
      <c r="K22" s="45">
        <f t="shared" si="13"/>
        <v>0</v>
      </c>
      <c r="L22" s="45">
        <f t="shared" si="13"/>
        <v>0</v>
      </c>
      <c r="M22" s="45">
        <f t="shared" si="13"/>
        <v>2968</v>
      </c>
    </row>
    <row r="23" spans="1:13" ht="15" customHeight="1" x14ac:dyDescent="0.2">
      <c r="A23" s="99" t="s">
        <v>140</v>
      </c>
      <c r="B23" s="176">
        <f>B66</f>
        <v>4369.9290000000001</v>
      </c>
      <c r="C23" s="176">
        <f>SUM(C64:C66)</f>
        <v>925.9705808650001</v>
      </c>
      <c r="D23" s="176">
        <f t="shared" ref="D23:M23" si="14">SUM(D64:D66)</f>
        <v>1228.0494859999999</v>
      </c>
      <c r="E23" s="176">
        <f t="shared" si="14"/>
        <v>1548.7720599999998</v>
      </c>
      <c r="F23" s="176">
        <f t="shared" si="14"/>
        <v>499.80399699999998</v>
      </c>
      <c r="G23" s="176">
        <f t="shared" si="14"/>
        <v>4202.5961238649998</v>
      </c>
      <c r="H23" s="176">
        <f t="shared" si="14"/>
        <v>178684</v>
      </c>
      <c r="I23" s="176">
        <f t="shared" si="14"/>
        <v>338365.89999999997</v>
      </c>
      <c r="J23" s="176">
        <f t="shared" si="14"/>
        <v>443137.49</v>
      </c>
      <c r="K23" s="176">
        <f t="shared" si="14"/>
        <v>0</v>
      </c>
      <c r="L23" s="176">
        <f t="shared" si="14"/>
        <v>0</v>
      </c>
      <c r="M23" s="176">
        <f t="shared" si="14"/>
        <v>2803</v>
      </c>
    </row>
    <row r="24" spans="1:13" ht="15" customHeight="1" x14ac:dyDescent="0.2">
      <c r="A24" s="99" t="s">
        <v>141</v>
      </c>
      <c r="B24" s="176">
        <f>B69</f>
        <v>4350.9290000000001</v>
      </c>
      <c r="C24" s="176">
        <f>SUM(C67:C69)</f>
        <v>1117.1956878890001</v>
      </c>
      <c r="D24" s="176">
        <f t="shared" ref="D24:M24" si="15">SUM(D67:D69)</f>
        <v>572.76943299999994</v>
      </c>
      <c r="E24" s="176">
        <f t="shared" si="15"/>
        <v>1475.6285699999999</v>
      </c>
      <c r="F24" s="176">
        <f t="shared" si="15"/>
        <v>808.25510000000008</v>
      </c>
      <c r="G24" s="176">
        <f t="shared" si="15"/>
        <v>3973.8487908890002</v>
      </c>
      <c r="H24" s="176">
        <f t="shared" si="15"/>
        <v>79803.92</v>
      </c>
      <c r="I24" s="176">
        <f t="shared" si="15"/>
        <v>213553.33000000002</v>
      </c>
      <c r="J24" s="176">
        <f t="shared" si="15"/>
        <v>422595.73499999999</v>
      </c>
      <c r="K24" s="176">
        <f t="shared" si="15"/>
        <v>0</v>
      </c>
      <c r="L24" s="176">
        <f t="shared" si="15"/>
        <v>0</v>
      </c>
      <c r="M24" s="176">
        <f t="shared" si="15"/>
        <v>715</v>
      </c>
    </row>
    <row r="25" spans="1:13" ht="15" customHeight="1" x14ac:dyDescent="0.2">
      <c r="A25" s="99" t="s">
        <v>142</v>
      </c>
      <c r="B25" s="176">
        <f>B72</f>
        <v>4269.9290000000001</v>
      </c>
      <c r="C25" s="176">
        <f>SUM(C70:C72)</f>
        <v>1644.0639877260001</v>
      </c>
      <c r="D25" s="176">
        <f t="shared" ref="D25:M25" si="16">SUM(D70:D72)</f>
        <v>438.55901199999994</v>
      </c>
      <c r="E25" s="176">
        <f t="shared" si="16"/>
        <v>1009.0382499999999</v>
      </c>
      <c r="F25" s="176">
        <f t="shared" si="16"/>
        <v>880.41655500000013</v>
      </c>
      <c r="G25" s="176">
        <f t="shared" si="16"/>
        <v>3972.0778047260001</v>
      </c>
      <c r="H25" s="176">
        <f t="shared" si="16"/>
        <v>199259.6</v>
      </c>
      <c r="I25" s="176">
        <f t="shared" si="16"/>
        <v>220757.88</v>
      </c>
      <c r="J25" s="176">
        <f t="shared" si="16"/>
        <v>351870.78399999999</v>
      </c>
      <c r="K25" s="176">
        <f t="shared" si="16"/>
        <v>0</v>
      </c>
      <c r="L25" s="176">
        <f t="shared" si="16"/>
        <v>0</v>
      </c>
      <c r="M25" s="176">
        <f t="shared" si="16"/>
        <v>1172</v>
      </c>
    </row>
    <row r="26" spans="1:13" ht="15" customHeight="1" x14ac:dyDescent="0.2">
      <c r="A26" s="99" t="s">
        <v>143</v>
      </c>
      <c r="B26" s="176">
        <f>B75</f>
        <v>4083.9290000000001</v>
      </c>
      <c r="C26" s="176">
        <f>SUM(C73:C75)</f>
        <v>1677.0599074249999</v>
      </c>
      <c r="D26" s="176">
        <f t="shared" ref="D26:M26" si="17">SUM(D73:D75)</f>
        <v>227.812949</v>
      </c>
      <c r="E26" s="176">
        <f t="shared" si="17"/>
        <v>1140.3375299999998</v>
      </c>
      <c r="F26" s="176">
        <f t="shared" si="17"/>
        <v>748.50322599999993</v>
      </c>
      <c r="G26" s="176">
        <f t="shared" si="17"/>
        <v>3793.7136124249996</v>
      </c>
      <c r="H26" s="176">
        <f t="shared" si="17"/>
        <v>191344.03</v>
      </c>
      <c r="I26" s="176">
        <f t="shared" si="17"/>
        <v>300968.03599999996</v>
      </c>
      <c r="J26" s="176">
        <f t="shared" si="17"/>
        <v>373021.17300000001</v>
      </c>
      <c r="K26" s="176">
        <f t="shared" si="17"/>
        <v>0</v>
      </c>
      <c r="L26" s="176">
        <f t="shared" si="17"/>
        <v>0</v>
      </c>
      <c r="M26" s="176">
        <f t="shared" si="17"/>
        <v>998</v>
      </c>
    </row>
    <row r="27" spans="1:13" ht="15" customHeight="1" x14ac:dyDescent="0.2">
      <c r="A27" s="97" t="s">
        <v>144</v>
      </c>
      <c r="B27" s="45">
        <f>B78</f>
        <v>4081.3589999999999</v>
      </c>
      <c r="C27" s="45">
        <f>SUM(C76:C78)</f>
        <v>917.279233621</v>
      </c>
      <c r="D27" s="45">
        <f t="shared" ref="D27:M27" si="18">SUM(D76:D78)</f>
        <v>738.25778500000001</v>
      </c>
      <c r="E27" s="45">
        <f t="shared" si="18"/>
        <v>1520.2632699999999</v>
      </c>
      <c r="F27" s="45">
        <f t="shared" si="18"/>
        <v>572.43825499999991</v>
      </c>
      <c r="G27" s="45">
        <f t="shared" si="18"/>
        <v>3748.2385436209993</v>
      </c>
      <c r="H27" s="45">
        <f t="shared" si="18"/>
        <v>270119.23499999999</v>
      </c>
      <c r="I27" s="45">
        <f t="shared" si="18"/>
        <v>308817.90500000003</v>
      </c>
      <c r="J27" s="45">
        <f t="shared" si="18"/>
        <v>169659.08400000003</v>
      </c>
      <c r="K27" s="45">
        <f t="shared" si="18"/>
        <v>0</v>
      </c>
      <c r="L27" s="45">
        <f t="shared" si="18"/>
        <v>0</v>
      </c>
      <c r="M27" s="45">
        <f t="shared" si="18"/>
        <v>5081</v>
      </c>
    </row>
    <row r="28" spans="1:13" ht="15" customHeight="1" x14ac:dyDescent="0.2">
      <c r="A28" s="97" t="s">
        <v>145</v>
      </c>
      <c r="B28" s="45">
        <f>B81</f>
        <v>4254.759</v>
      </c>
      <c r="C28" s="45">
        <f>SUM(C79:C81)</f>
        <v>811.69708914399996</v>
      </c>
      <c r="D28" s="45">
        <f t="shared" ref="D28:M28" si="19">SUM(D79:D81)</f>
        <v>995.22263799999996</v>
      </c>
      <c r="E28" s="45">
        <f t="shared" si="19"/>
        <v>1356.3187800000001</v>
      </c>
      <c r="F28" s="45">
        <f t="shared" si="19"/>
        <v>800.24072799999999</v>
      </c>
      <c r="G28" s="45">
        <f t="shared" si="19"/>
        <v>3963.4792351439996</v>
      </c>
      <c r="H28" s="45">
        <f t="shared" si="19"/>
        <v>542754.48399999994</v>
      </c>
      <c r="I28" s="45">
        <f t="shared" si="19"/>
        <v>237827.13199999998</v>
      </c>
      <c r="J28" s="45">
        <f t="shared" si="19"/>
        <v>380929.995</v>
      </c>
      <c r="K28" s="45">
        <f t="shared" si="19"/>
        <v>0</v>
      </c>
      <c r="L28" s="45">
        <f t="shared" si="19"/>
        <v>0</v>
      </c>
      <c r="M28" s="45">
        <f t="shared" si="19"/>
        <v>7132</v>
      </c>
    </row>
    <row r="29" spans="1:13" ht="15" customHeight="1" x14ac:dyDescent="0.2">
      <c r="A29" s="97" t="s">
        <v>146</v>
      </c>
      <c r="B29" s="45">
        <f>B84</f>
        <v>4381.509</v>
      </c>
      <c r="C29" s="45">
        <f>SUM(C82:C84)</f>
        <v>823.00011148300007</v>
      </c>
      <c r="D29" s="45">
        <f t="shared" ref="D29:M29" si="20">SUM(D82:D84)</f>
        <v>1244.8941219999999</v>
      </c>
      <c r="E29" s="45">
        <f t="shared" si="20"/>
        <v>1032.05574</v>
      </c>
      <c r="F29" s="45">
        <f t="shared" si="20"/>
        <v>927.84111100000018</v>
      </c>
      <c r="G29" s="45">
        <f t="shared" si="20"/>
        <v>4027.7910844830003</v>
      </c>
      <c r="H29" s="45">
        <f t="shared" si="20"/>
        <v>381281</v>
      </c>
      <c r="I29" s="45">
        <f t="shared" si="20"/>
        <v>258576.40599999999</v>
      </c>
      <c r="J29" s="45">
        <f t="shared" si="20"/>
        <v>292003.56599999999</v>
      </c>
      <c r="K29" s="45">
        <f t="shared" si="20"/>
        <v>0</v>
      </c>
      <c r="L29" s="45">
        <f t="shared" si="20"/>
        <v>0</v>
      </c>
      <c r="M29" s="45">
        <f t="shared" si="20"/>
        <v>5716.35</v>
      </c>
    </row>
    <row r="30" spans="1:13" ht="15" customHeight="1" x14ac:dyDescent="0.2">
      <c r="A30" s="97" t="s">
        <v>147</v>
      </c>
      <c r="B30" s="45">
        <f>B87</f>
        <v>4380.9889999999996</v>
      </c>
      <c r="C30" s="45">
        <f>SUM(C85:C87)</f>
        <v>2021.1913811280003</v>
      </c>
      <c r="D30" s="45">
        <f t="shared" ref="D30:M30" si="21">SUM(D85:D87)</f>
        <v>156.47628900000001</v>
      </c>
      <c r="E30" s="45">
        <f t="shared" si="21"/>
        <v>736.88705999999991</v>
      </c>
      <c r="F30" s="45">
        <f t="shared" si="21"/>
        <v>921.57041899999979</v>
      </c>
      <c r="G30" s="45">
        <f t="shared" si="21"/>
        <v>3836.1251491279995</v>
      </c>
      <c r="H30" s="45">
        <f t="shared" si="21"/>
        <v>469218</v>
      </c>
      <c r="I30" s="45">
        <f t="shared" si="21"/>
        <v>301837.72899999999</v>
      </c>
      <c r="J30" s="45">
        <f t="shared" si="21"/>
        <v>232749.079</v>
      </c>
      <c r="K30" s="45">
        <f t="shared" si="21"/>
        <v>0</v>
      </c>
      <c r="L30" s="45">
        <f t="shared" si="21"/>
        <v>0</v>
      </c>
      <c r="M30" s="45">
        <f t="shared" si="21"/>
        <v>5871.46</v>
      </c>
    </row>
    <row r="31" spans="1:13" ht="15" customHeight="1" x14ac:dyDescent="0.2">
      <c r="A31" s="99" t="s">
        <v>148</v>
      </c>
      <c r="B31" s="176">
        <f>B90</f>
        <v>4396.7790000000005</v>
      </c>
      <c r="C31" s="176">
        <f>SUM(C88:C90)</f>
        <v>1258.9481749930001</v>
      </c>
      <c r="D31" s="176">
        <f t="shared" ref="D31:M31" si="22">SUM(D88:D90)</f>
        <v>709.56878200000006</v>
      </c>
      <c r="E31" s="176">
        <f t="shared" si="22"/>
        <v>1474.0531000000001</v>
      </c>
      <c r="F31" s="176">
        <f t="shared" si="22"/>
        <v>677.80854759499982</v>
      </c>
      <c r="G31" s="176">
        <f t="shared" si="22"/>
        <v>4120.3786045879997</v>
      </c>
      <c r="H31" s="176">
        <f t="shared" si="22"/>
        <v>471149.72</v>
      </c>
      <c r="I31" s="176">
        <f t="shared" si="22"/>
        <v>228859.39925907989</v>
      </c>
      <c r="J31" s="176">
        <f t="shared" si="22"/>
        <v>203641.15654054054</v>
      </c>
      <c r="K31" s="176">
        <f t="shared" si="22"/>
        <v>0</v>
      </c>
      <c r="L31" s="176">
        <f t="shared" si="22"/>
        <v>0</v>
      </c>
      <c r="M31" s="176">
        <f t="shared" si="22"/>
        <v>7692.4130000000005</v>
      </c>
    </row>
    <row r="32" spans="1:13" ht="15" customHeight="1" x14ac:dyDescent="0.2">
      <c r="A32" s="99" t="s">
        <v>149</v>
      </c>
      <c r="B32" s="176">
        <f>B93</f>
        <v>4400.7790000000005</v>
      </c>
      <c r="C32" s="176">
        <f t="shared" ref="C32:M32" si="23">SUM(C91:C93)</f>
        <v>1243.76721165</v>
      </c>
      <c r="D32" s="176">
        <f t="shared" si="23"/>
        <v>593.37415999999996</v>
      </c>
      <c r="E32" s="176">
        <f t="shared" si="23"/>
        <v>1470.64347</v>
      </c>
      <c r="F32" s="176">
        <f t="shared" si="23"/>
        <v>856.10362504499994</v>
      </c>
      <c r="G32" s="176">
        <f t="shared" si="23"/>
        <v>4163.8884666949998</v>
      </c>
      <c r="H32" s="176">
        <f t="shared" si="23"/>
        <v>286268.413</v>
      </c>
      <c r="I32" s="176">
        <f t="shared" si="23"/>
        <v>311838.38609927357</v>
      </c>
      <c r="J32" s="176">
        <f t="shared" si="23"/>
        <v>269536.00578378374</v>
      </c>
      <c r="K32" s="176">
        <f t="shared" si="23"/>
        <v>0</v>
      </c>
      <c r="L32" s="176">
        <f t="shared" si="23"/>
        <v>0</v>
      </c>
      <c r="M32" s="176">
        <f t="shared" si="23"/>
        <v>5984</v>
      </c>
    </row>
    <row r="33" spans="1:23" ht="15" customHeight="1" x14ac:dyDescent="0.2">
      <c r="A33" s="99" t="s">
        <v>150</v>
      </c>
      <c r="B33" s="176">
        <f>B96</f>
        <v>4632.7790000000005</v>
      </c>
      <c r="C33" s="176">
        <f>SUM(C94:C96)</f>
        <v>1345.7738903089999</v>
      </c>
      <c r="D33" s="176">
        <f t="shared" ref="D33:M33" si="24">SUM(D94:D96)</f>
        <v>459.58671500000003</v>
      </c>
      <c r="E33" s="176">
        <f t="shared" si="24"/>
        <v>1451.8411599999999</v>
      </c>
      <c r="F33" s="176">
        <f t="shared" si="24"/>
        <v>1067.57465884</v>
      </c>
      <c r="G33" s="176">
        <f t="shared" si="24"/>
        <v>4324.7764241489995</v>
      </c>
      <c r="H33" s="176">
        <f t="shared" si="24"/>
        <v>190922</v>
      </c>
      <c r="I33" s="176">
        <f t="shared" si="24"/>
        <v>279751.61695249524</v>
      </c>
      <c r="J33" s="176">
        <f t="shared" si="24"/>
        <v>330337.80376828101</v>
      </c>
      <c r="K33" s="176">
        <f t="shared" si="24"/>
        <v>0</v>
      </c>
      <c r="L33" s="176">
        <f t="shared" si="24"/>
        <v>0</v>
      </c>
      <c r="M33" s="176">
        <f t="shared" si="24"/>
        <v>2224.873</v>
      </c>
    </row>
    <row r="34" spans="1:23" ht="15" customHeight="1" x14ac:dyDescent="0.2">
      <c r="A34" s="99" t="s">
        <v>151</v>
      </c>
      <c r="B34" s="176">
        <f>B99</f>
        <v>4632.7790000000005</v>
      </c>
      <c r="C34" s="176">
        <f>SUM(C97:C99)</f>
        <v>1577.6903232889999</v>
      </c>
      <c r="D34" s="176">
        <f t="shared" ref="D34:M34" si="25">SUM(D97:D99)</f>
        <v>575.98739599999999</v>
      </c>
      <c r="E34" s="176">
        <f t="shared" si="25"/>
        <v>1085.0065999999999</v>
      </c>
      <c r="F34" s="176">
        <f t="shared" si="25"/>
        <v>953.89922804499975</v>
      </c>
      <c r="G34" s="176">
        <f t="shared" si="25"/>
        <v>4192.5835473339994</v>
      </c>
      <c r="H34" s="176">
        <f t="shared" si="25"/>
        <v>382692</v>
      </c>
      <c r="I34" s="176">
        <f t="shared" si="25"/>
        <v>257267.32562469735</v>
      </c>
      <c r="J34" s="176">
        <f t="shared" si="25"/>
        <v>221364.97618918918</v>
      </c>
      <c r="K34" s="176">
        <f t="shared" si="25"/>
        <v>0</v>
      </c>
      <c r="L34" s="176">
        <f t="shared" si="25"/>
        <v>0</v>
      </c>
      <c r="M34" s="176">
        <f t="shared" si="25"/>
        <v>4913.1100000000006</v>
      </c>
    </row>
    <row r="35" spans="1:23" ht="15" customHeight="1" x14ac:dyDescent="0.2">
      <c r="A35" s="97" t="s">
        <v>154</v>
      </c>
      <c r="B35" s="45">
        <f>B102</f>
        <v>4657.6289999999999</v>
      </c>
      <c r="C35" s="45">
        <v>1271.0141100000001</v>
      </c>
      <c r="D35" s="45">
        <v>754.46073899999999</v>
      </c>
      <c r="E35" s="45">
        <v>1382.9000599999999</v>
      </c>
      <c r="F35" s="45">
        <v>812.79829853000001</v>
      </c>
      <c r="G35" s="45">
        <f t="shared" ref="G35:M35" si="26">SUM(G100:G102)</f>
        <v>4221.2583447532497</v>
      </c>
      <c r="H35" s="45">
        <f t="shared" si="26"/>
        <v>380373</v>
      </c>
      <c r="I35" s="45">
        <f t="shared" si="26"/>
        <v>277450.95699999999</v>
      </c>
      <c r="J35" s="45">
        <f>SUM(J100:J102)</f>
        <v>214801.83199999999</v>
      </c>
      <c r="K35" s="45">
        <f t="shared" si="26"/>
        <v>0</v>
      </c>
      <c r="L35" s="45">
        <f t="shared" si="26"/>
        <v>0</v>
      </c>
      <c r="M35" s="45">
        <f t="shared" si="26"/>
        <v>7394</v>
      </c>
    </row>
    <row r="36" spans="1:23" ht="15" customHeight="1" x14ac:dyDescent="0.2">
      <c r="A36" s="97" t="s">
        <v>155</v>
      </c>
      <c r="B36" s="45">
        <f>B105</f>
        <v>4678.9790000000003</v>
      </c>
      <c r="C36" s="45">
        <v>1704.4544940000001</v>
      </c>
      <c r="D36" s="45">
        <v>259.46737999999999</v>
      </c>
      <c r="E36" s="45">
        <v>1298.98074</v>
      </c>
      <c r="F36" s="45">
        <v>1203.30163752</v>
      </c>
      <c r="G36" s="45">
        <f t="shared" ref="G36:M36" si="27">SUM(G103:G105)</f>
        <v>4466.32039227325</v>
      </c>
      <c r="H36" s="45">
        <f t="shared" si="27"/>
        <v>378500</v>
      </c>
      <c r="I36" s="45">
        <f>SUM(I103:I105)</f>
        <v>251434.63223002423</v>
      </c>
      <c r="J36" s="45">
        <f>SUM(J103:J105)</f>
        <v>313119.69408108108</v>
      </c>
      <c r="K36" s="45">
        <f t="shared" si="27"/>
        <v>0</v>
      </c>
      <c r="L36" s="45">
        <f t="shared" si="27"/>
        <v>0</v>
      </c>
      <c r="M36" s="45">
        <f t="shared" si="27"/>
        <v>7295</v>
      </c>
    </row>
    <row r="37" spans="1:23" ht="15" customHeight="1" x14ac:dyDescent="0.2">
      <c r="A37" s="97" t="s">
        <v>156</v>
      </c>
      <c r="B37" s="45">
        <f>B108</f>
        <v>4738.6090000000004</v>
      </c>
      <c r="C37" s="45">
        <v>1630.8557310000001</v>
      </c>
      <c r="D37" s="45">
        <v>588.08207199999993</v>
      </c>
      <c r="E37" s="45">
        <v>1207.96702</v>
      </c>
      <c r="F37" s="45">
        <v>1274.5585405650002</v>
      </c>
      <c r="G37" s="45">
        <f t="shared" ref="G37:M37" si="28">SUM(G106:G108)</f>
        <v>4703.1874264500002</v>
      </c>
      <c r="H37" s="45">
        <f t="shared" si="28"/>
        <v>367629</v>
      </c>
      <c r="I37" s="45">
        <f t="shared" si="28"/>
        <v>302763.7766828087</v>
      </c>
      <c r="J37" s="45">
        <f>SUM(J106:J108)</f>
        <v>264285.55532432429</v>
      </c>
      <c r="K37" s="45">
        <f t="shared" si="28"/>
        <v>0</v>
      </c>
      <c r="L37" s="45">
        <f t="shared" si="28"/>
        <v>0</v>
      </c>
      <c r="M37" s="45">
        <f t="shared" si="28"/>
        <v>5273</v>
      </c>
    </row>
    <row r="38" spans="1:23" ht="15" customHeight="1" x14ac:dyDescent="0.2">
      <c r="A38" s="97" t="s">
        <v>157</v>
      </c>
      <c r="B38" s="45">
        <f>B111</f>
        <v>4745.6090000000004</v>
      </c>
      <c r="C38" s="45">
        <v>1699.747946</v>
      </c>
      <c r="D38" s="45">
        <v>613.67358000000002</v>
      </c>
      <c r="E38" s="45">
        <v>980.42854000000011</v>
      </c>
      <c r="F38" s="45">
        <v>1105.547416523</v>
      </c>
      <c r="G38" s="45">
        <f t="shared" ref="G38:M38" si="29">SUM(G109:G111)</f>
        <v>4392.2825376979999</v>
      </c>
      <c r="H38" s="45">
        <f t="shared" si="29"/>
        <v>470606</v>
      </c>
      <c r="I38" s="45">
        <f t="shared" si="29"/>
        <v>317050.10697094433</v>
      </c>
      <c r="J38" s="45">
        <f>SUM(J109:J111)</f>
        <v>306024.15683783783</v>
      </c>
      <c r="K38" s="45">
        <f t="shared" si="29"/>
        <v>0</v>
      </c>
      <c r="L38" s="45">
        <f t="shared" si="29"/>
        <v>0</v>
      </c>
      <c r="M38" s="45">
        <f t="shared" si="29"/>
        <v>5563</v>
      </c>
    </row>
    <row r="39" spans="1:23" ht="15" customHeight="1" x14ac:dyDescent="0.2">
      <c r="B39" s="44"/>
      <c r="C39" s="44"/>
      <c r="D39" s="44"/>
      <c r="E39" s="44"/>
      <c r="F39" s="44"/>
      <c r="G39" s="44"/>
      <c r="H39" s="44"/>
      <c r="I39" s="44"/>
      <c r="J39" s="44"/>
      <c r="K39" s="44"/>
      <c r="L39" s="44"/>
      <c r="M39" s="44"/>
    </row>
    <row r="40" spans="1:23" ht="15" customHeight="1" x14ac:dyDescent="0.2">
      <c r="A40" s="100">
        <v>43831</v>
      </c>
      <c r="B40" s="176">
        <v>4189.7039999999997</v>
      </c>
      <c r="C40" s="176">
        <v>380.64600000000002</v>
      </c>
      <c r="D40" s="176">
        <v>488.82000000000005</v>
      </c>
      <c r="E40" s="176">
        <v>376.04865000000001</v>
      </c>
      <c r="F40" s="176">
        <v>130.267853</v>
      </c>
      <c r="G40" s="176">
        <f>SUM(C40:F40)</f>
        <v>1375.7825030000001</v>
      </c>
      <c r="H40" s="177">
        <v>86902</v>
      </c>
      <c r="I40" s="178">
        <v>119080.44791476408</v>
      </c>
      <c r="J40" s="178">
        <v>40250.639999999999</v>
      </c>
      <c r="K40" s="179">
        <v>0</v>
      </c>
      <c r="L40" s="179">
        <v>0</v>
      </c>
      <c r="M40" s="179">
        <v>2356</v>
      </c>
      <c r="N40" s="6"/>
      <c r="O40" s="49"/>
      <c r="S40" s="50"/>
      <c r="T40" s="50"/>
      <c r="U40" s="50"/>
      <c r="V40" s="50"/>
      <c r="W40" s="50"/>
    </row>
    <row r="41" spans="1:23" ht="15" customHeight="1" x14ac:dyDescent="0.2">
      <c r="A41" s="100">
        <v>43862</v>
      </c>
      <c r="B41" s="176">
        <v>4232.7039999999997</v>
      </c>
      <c r="C41" s="176">
        <v>227.80199999999999</v>
      </c>
      <c r="D41" s="176">
        <v>526.96299999999997</v>
      </c>
      <c r="E41" s="176">
        <v>469.32718</v>
      </c>
      <c r="F41" s="176">
        <v>105.50379599999999</v>
      </c>
      <c r="G41" s="176">
        <f t="shared" ref="G41:G63" si="30">SUM(C41:F41)</f>
        <v>1329.5959760000001</v>
      </c>
      <c r="H41" s="177">
        <v>188513</v>
      </c>
      <c r="I41" s="178">
        <v>90413.542000000016</v>
      </c>
      <c r="J41" s="178">
        <v>179966.09600000002</v>
      </c>
      <c r="K41" s="179">
        <v>0</v>
      </c>
      <c r="L41" s="179">
        <v>0</v>
      </c>
      <c r="M41" s="179">
        <v>2659</v>
      </c>
      <c r="N41" s="6"/>
      <c r="O41" s="49"/>
      <c r="S41" s="50"/>
      <c r="T41" s="50"/>
      <c r="U41" s="50"/>
      <c r="V41" s="50"/>
      <c r="W41" s="50"/>
    </row>
    <row r="42" spans="1:23" ht="15" customHeight="1" x14ac:dyDescent="0.2">
      <c r="A42" s="100">
        <v>43891</v>
      </c>
      <c r="B42" s="176">
        <v>4233.3</v>
      </c>
      <c r="C42" s="176">
        <v>175.90700000000001</v>
      </c>
      <c r="D42" s="176">
        <v>438.10799999999995</v>
      </c>
      <c r="E42" s="176">
        <v>594.80999999999995</v>
      </c>
      <c r="F42" s="176">
        <v>72.863593999999992</v>
      </c>
      <c r="G42" s="176">
        <f t="shared" si="30"/>
        <v>1281.6885939999997</v>
      </c>
      <c r="H42" s="177">
        <v>188705</v>
      </c>
      <c r="I42" s="178">
        <v>85183.209000000003</v>
      </c>
      <c r="J42" s="178">
        <v>199644.43099999998</v>
      </c>
      <c r="K42" s="179">
        <v>0</v>
      </c>
      <c r="L42" s="179">
        <v>0</v>
      </c>
      <c r="M42" s="179">
        <v>634</v>
      </c>
      <c r="N42" s="6"/>
      <c r="O42" s="49"/>
      <c r="S42" s="50"/>
      <c r="T42" s="50"/>
      <c r="U42" s="50"/>
      <c r="V42" s="50"/>
      <c r="W42" s="50"/>
    </row>
    <row r="43" spans="1:23" ht="15" customHeight="1" x14ac:dyDescent="0.2">
      <c r="A43" s="100">
        <v>43922</v>
      </c>
      <c r="B43" s="176">
        <v>4233.3</v>
      </c>
      <c r="C43" s="176">
        <v>182.012</v>
      </c>
      <c r="D43" s="176">
        <v>311.19</v>
      </c>
      <c r="E43" s="176">
        <v>471.20699999999999</v>
      </c>
      <c r="F43" s="176">
        <v>74.819999999999993</v>
      </c>
      <c r="G43" s="176">
        <f t="shared" si="30"/>
        <v>1039.229</v>
      </c>
      <c r="H43" s="177">
        <v>94848</v>
      </c>
      <c r="I43" s="178">
        <v>71260.990000000005</v>
      </c>
      <c r="J43" s="178">
        <v>80495.364000000001</v>
      </c>
      <c r="K43" s="179">
        <v>0</v>
      </c>
      <c r="L43" s="179">
        <v>0</v>
      </c>
      <c r="M43" s="179">
        <v>1528</v>
      </c>
      <c r="N43" s="6"/>
      <c r="O43" s="49"/>
      <c r="S43" s="50"/>
      <c r="T43" s="50"/>
      <c r="U43" s="50"/>
      <c r="V43" s="50"/>
      <c r="W43" s="50"/>
    </row>
    <row r="44" spans="1:23" ht="15" customHeight="1" x14ac:dyDescent="0.2">
      <c r="A44" s="100">
        <v>43952</v>
      </c>
      <c r="B44" s="176">
        <v>4277.3</v>
      </c>
      <c r="C44" s="176">
        <v>295.33999999999997</v>
      </c>
      <c r="D44" s="176">
        <v>259.75099999999998</v>
      </c>
      <c r="E44" s="176">
        <v>525.09699999999998</v>
      </c>
      <c r="F44" s="176">
        <v>185.512</v>
      </c>
      <c r="G44" s="176">
        <f>SUM(C44:F44)</f>
        <v>1265.6999999999998</v>
      </c>
      <c r="H44" s="177">
        <v>79091</v>
      </c>
      <c r="I44" s="178">
        <v>0</v>
      </c>
      <c r="J44" s="178">
        <v>39973.544000000002</v>
      </c>
      <c r="K44" s="179">
        <v>0</v>
      </c>
      <c r="L44" s="179">
        <v>0</v>
      </c>
      <c r="M44" s="179">
        <v>1992</v>
      </c>
      <c r="N44" s="6"/>
      <c r="O44" s="49"/>
      <c r="S44" s="50"/>
      <c r="T44" s="50"/>
      <c r="U44" s="50"/>
      <c r="V44" s="50"/>
      <c r="W44" s="50"/>
    </row>
    <row r="45" spans="1:23" ht="15" customHeight="1" x14ac:dyDescent="0.2">
      <c r="A45" s="100">
        <v>43983</v>
      </c>
      <c r="B45" s="176">
        <v>4305.3</v>
      </c>
      <c r="C45" s="176">
        <v>340.74700000000001</v>
      </c>
      <c r="D45" s="176">
        <v>283.09800000000001</v>
      </c>
      <c r="E45" s="176">
        <v>524.36699999999996</v>
      </c>
      <c r="F45" s="176">
        <v>191.565</v>
      </c>
      <c r="G45" s="176">
        <f t="shared" si="30"/>
        <v>1339.777</v>
      </c>
      <c r="H45" s="177">
        <v>91099</v>
      </c>
      <c r="I45" s="178">
        <v>94656.627999999997</v>
      </c>
      <c r="J45" s="178">
        <v>17360.901000000002</v>
      </c>
      <c r="K45" s="179">
        <v>0</v>
      </c>
      <c r="L45" s="179">
        <v>0</v>
      </c>
      <c r="M45" s="179">
        <v>1896</v>
      </c>
      <c r="N45" s="6"/>
      <c r="O45" s="49"/>
      <c r="S45" s="50"/>
      <c r="T45" s="50"/>
      <c r="U45" s="50"/>
      <c r="V45" s="50"/>
      <c r="W45" s="50"/>
    </row>
    <row r="46" spans="1:23" ht="15" customHeight="1" x14ac:dyDescent="0.2">
      <c r="A46" s="100">
        <v>44013</v>
      </c>
      <c r="B46" s="176">
        <v>4317.3</v>
      </c>
      <c r="C46" s="176">
        <v>250.98099999999999</v>
      </c>
      <c r="D46" s="176">
        <v>378.89300000000003</v>
      </c>
      <c r="E46" s="176">
        <v>598.28800000000001</v>
      </c>
      <c r="F46" s="176">
        <v>174.786</v>
      </c>
      <c r="G46" s="176">
        <f t="shared" si="30"/>
        <v>1402.9480000000001</v>
      </c>
      <c r="H46" s="177">
        <v>189475</v>
      </c>
      <c r="I46" s="178">
        <v>89171.68</v>
      </c>
      <c r="J46" s="178">
        <v>136285.63</v>
      </c>
      <c r="K46" s="179">
        <v>0</v>
      </c>
      <c r="L46" s="179">
        <v>0</v>
      </c>
      <c r="M46" s="179">
        <v>2091</v>
      </c>
      <c r="N46" s="6"/>
      <c r="O46" s="49"/>
      <c r="S46" s="50"/>
      <c r="T46" s="50"/>
      <c r="U46" s="50"/>
      <c r="V46" s="50"/>
      <c r="W46" s="50"/>
    </row>
    <row r="47" spans="1:23" ht="15" customHeight="1" x14ac:dyDescent="0.2">
      <c r="A47" s="100">
        <v>44044</v>
      </c>
      <c r="B47" s="176">
        <v>4275.3</v>
      </c>
      <c r="C47" s="176">
        <v>468.28800000000001</v>
      </c>
      <c r="D47" s="176">
        <v>312.14400000000001</v>
      </c>
      <c r="E47" s="176">
        <v>400.99299999999999</v>
      </c>
      <c r="F47" s="176">
        <v>189.87200000000001</v>
      </c>
      <c r="G47" s="176">
        <f t="shared" si="30"/>
        <v>1371.297</v>
      </c>
      <c r="H47" s="177">
        <v>189575</v>
      </c>
      <c r="I47" s="178">
        <v>125413.90000000001</v>
      </c>
      <c r="J47" s="178">
        <v>131798.42000000001</v>
      </c>
      <c r="K47" s="179">
        <v>0</v>
      </c>
      <c r="L47" s="179">
        <v>0</v>
      </c>
      <c r="M47" s="179">
        <v>2350</v>
      </c>
      <c r="N47" s="6"/>
      <c r="O47" s="49"/>
      <c r="S47" s="50"/>
      <c r="T47" s="50"/>
      <c r="U47" s="50"/>
      <c r="V47" s="50"/>
      <c r="W47" s="50"/>
    </row>
    <row r="48" spans="1:23" ht="15" customHeight="1" x14ac:dyDescent="0.2">
      <c r="A48" s="100">
        <v>44075</v>
      </c>
      <c r="B48" s="176">
        <v>4280.2999999999993</v>
      </c>
      <c r="C48" s="176">
        <v>445.05900000000003</v>
      </c>
      <c r="D48" s="176">
        <v>165.73400000000001</v>
      </c>
      <c r="E48" s="176">
        <v>525.976</v>
      </c>
      <c r="F48" s="176">
        <v>206.39400000000001</v>
      </c>
      <c r="G48" s="176">
        <f t="shared" si="30"/>
        <v>1343.163</v>
      </c>
      <c r="H48" s="177">
        <v>188545</v>
      </c>
      <c r="I48" s="178">
        <v>92187.957999999999</v>
      </c>
      <c r="J48" s="178">
        <v>131391</v>
      </c>
      <c r="K48" s="179">
        <v>0</v>
      </c>
      <c r="L48" s="179">
        <v>0</v>
      </c>
      <c r="M48" s="179">
        <v>2383</v>
      </c>
      <c r="N48" s="6"/>
      <c r="O48" s="49"/>
      <c r="S48" s="50"/>
      <c r="T48" s="50"/>
      <c r="U48" s="50"/>
      <c r="V48" s="50"/>
      <c r="W48" s="50"/>
    </row>
    <row r="49" spans="1:24" ht="15" customHeight="1" x14ac:dyDescent="0.2">
      <c r="A49" s="100">
        <v>44105</v>
      </c>
      <c r="B49" s="176">
        <v>4282.2999999999993</v>
      </c>
      <c r="C49" s="176">
        <v>488.322</v>
      </c>
      <c r="D49" s="176">
        <v>124.48599999999999</v>
      </c>
      <c r="E49" s="176">
        <v>565.40899999999999</v>
      </c>
      <c r="F49" s="176">
        <v>195.00299999999999</v>
      </c>
      <c r="G49" s="176">
        <f t="shared" si="30"/>
        <v>1373.22</v>
      </c>
      <c r="H49" s="177">
        <v>87426</v>
      </c>
      <c r="I49" s="178">
        <v>97016.713000000003</v>
      </c>
      <c r="J49" s="178">
        <v>202732</v>
      </c>
      <c r="K49" s="179">
        <v>0</v>
      </c>
      <c r="L49" s="179">
        <v>0</v>
      </c>
      <c r="M49" s="179">
        <v>2212</v>
      </c>
      <c r="N49" s="6"/>
      <c r="O49" s="49"/>
      <c r="S49" s="50"/>
      <c r="T49" s="50"/>
      <c r="U49" s="50"/>
      <c r="V49" s="50"/>
      <c r="W49" s="50"/>
    </row>
    <row r="50" spans="1:24" ht="15" customHeight="1" x14ac:dyDescent="0.2">
      <c r="A50" s="100">
        <v>44136</v>
      </c>
      <c r="B50" s="176">
        <v>4290.3500000000004</v>
      </c>
      <c r="C50" s="176">
        <v>366.435</v>
      </c>
      <c r="D50" s="176">
        <v>396.54700000000003</v>
      </c>
      <c r="E50" s="176">
        <v>325.15899999999999</v>
      </c>
      <c r="F50" s="176">
        <v>169.589</v>
      </c>
      <c r="G50" s="176">
        <f t="shared" si="30"/>
        <v>1257.73</v>
      </c>
      <c r="H50" s="177">
        <v>186808</v>
      </c>
      <c r="I50" s="178">
        <v>88078.191999999995</v>
      </c>
      <c r="J50" s="178">
        <v>20448.673999999999</v>
      </c>
      <c r="K50" s="179">
        <v>0</v>
      </c>
      <c r="L50" s="179">
        <v>0</v>
      </c>
      <c r="M50" s="179">
        <v>2365</v>
      </c>
      <c r="N50" s="6"/>
      <c r="O50" s="49"/>
      <c r="S50" s="50"/>
      <c r="T50" s="50"/>
      <c r="U50" s="50"/>
      <c r="V50" s="50"/>
      <c r="W50" s="50"/>
    </row>
    <row r="51" spans="1:24" ht="15" customHeight="1" x14ac:dyDescent="0.2">
      <c r="A51" s="100">
        <v>44166</v>
      </c>
      <c r="B51" s="176">
        <v>4265.3500000000004</v>
      </c>
      <c r="C51" s="176">
        <v>289.911</v>
      </c>
      <c r="D51" s="176">
        <v>496.12099999999998</v>
      </c>
      <c r="E51" s="176">
        <v>377.65100000000001</v>
      </c>
      <c r="F51" s="176">
        <v>169.68700000000001</v>
      </c>
      <c r="G51" s="176">
        <f t="shared" si="30"/>
        <v>1333.37</v>
      </c>
      <c r="H51" s="177">
        <v>95820</v>
      </c>
      <c r="I51" s="178">
        <v>82308.5</v>
      </c>
      <c r="J51" s="178">
        <v>126810.28</v>
      </c>
      <c r="K51" s="179">
        <v>0</v>
      </c>
      <c r="L51" s="179">
        <v>0</v>
      </c>
      <c r="M51" s="179">
        <v>2785</v>
      </c>
      <c r="N51" s="6"/>
      <c r="O51" s="49"/>
      <c r="S51" s="50"/>
      <c r="T51" s="50"/>
      <c r="U51" s="50"/>
      <c r="V51" s="50"/>
      <c r="W51" s="50"/>
    </row>
    <row r="52" spans="1:24" ht="15" customHeight="1" x14ac:dyDescent="0.2">
      <c r="A52" s="98">
        <v>44197</v>
      </c>
      <c r="B52" s="45">
        <v>4260.3500000000004</v>
      </c>
      <c r="C52" s="45">
        <v>237.95599999999999</v>
      </c>
      <c r="D52" s="45">
        <v>342.661</v>
      </c>
      <c r="E52" s="45">
        <v>584.44899999999996</v>
      </c>
      <c r="F52" s="45">
        <v>179.85399999999998</v>
      </c>
      <c r="G52" s="45">
        <f t="shared" si="30"/>
        <v>1344.9199999999998</v>
      </c>
      <c r="H52" s="46">
        <v>182527</v>
      </c>
      <c r="I52" s="47">
        <v>103723.65</v>
      </c>
      <c r="J52" s="47">
        <v>103716.51999999999</v>
      </c>
      <c r="K52" s="48">
        <v>0</v>
      </c>
      <c r="L52" s="48">
        <v>0</v>
      </c>
      <c r="M52" s="48">
        <v>2566</v>
      </c>
      <c r="N52" s="6"/>
      <c r="O52" s="49"/>
      <c r="S52" s="50"/>
      <c r="T52" s="50"/>
      <c r="U52" s="50"/>
      <c r="V52" s="50"/>
      <c r="W52" s="50"/>
    </row>
    <row r="53" spans="1:24" ht="15" customHeight="1" x14ac:dyDescent="0.2">
      <c r="A53" s="98">
        <v>44228</v>
      </c>
      <c r="B53" s="45">
        <v>4264.3500000000004</v>
      </c>
      <c r="C53" s="45">
        <v>212.28100000000001</v>
      </c>
      <c r="D53" s="45">
        <v>379.48200000000003</v>
      </c>
      <c r="E53" s="45">
        <v>541.96299999999997</v>
      </c>
      <c r="F53" s="45">
        <v>136.97399999999999</v>
      </c>
      <c r="G53" s="45">
        <f t="shared" si="30"/>
        <v>1270.7</v>
      </c>
      <c r="H53" s="46">
        <v>91306</v>
      </c>
      <c r="I53" s="47">
        <v>88766.847999999998</v>
      </c>
      <c r="J53" s="47">
        <v>189049.85</v>
      </c>
      <c r="K53" s="48">
        <v>0</v>
      </c>
      <c r="L53" s="48">
        <v>0</v>
      </c>
      <c r="M53" s="48">
        <v>1110</v>
      </c>
      <c r="N53" s="6"/>
      <c r="O53" s="49"/>
      <c r="S53" s="50"/>
      <c r="T53" s="50"/>
      <c r="U53" s="50"/>
      <c r="V53" s="50"/>
      <c r="W53" s="50"/>
    </row>
    <row r="54" spans="1:24" ht="15" customHeight="1" x14ac:dyDescent="0.2">
      <c r="A54" s="98">
        <v>44256</v>
      </c>
      <c r="B54" s="45">
        <v>4264.3500000000004</v>
      </c>
      <c r="C54" s="45">
        <v>241.572</v>
      </c>
      <c r="D54" s="45">
        <v>505.33900000000006</v>
      </c>
      <c r="E54" s="45">
        <v>594.25300000000004</v>
      </c>
      <c r="F54" s="45">
        <v>132.75299999999999</v>
      </c>
      <c r="G54" s="45">
        <f t="shared" si="30"/>
        <v>1473.9170000000001</v>
      </c>
      <c r="H54" s="46">
        <v>0</v>
      </c>
      <c r="I54" s="47">
        <v>144332.68999999997</v>
      </c>
      <c r="J54" s="47">
        <v>164121.18000000002</v>
      </c>
      <c r="K54" s="48">
        <v>0</v>
      </c>
      <c r="L54" s="48">
        <v>0</v>
      </c>
      <c r="M54" s="48">
        <v>0</v>
      </c>
      <c r="N54" s="6"/>
      <c r="O54" s="49"/>
      <c r="S54" s="50"/>
      <c r="T54" s="50"/>
      <c r="U54" s="50"/>
      <c r="V54" s="50"/>
      <c r="W54" s="50"/>
    </row>
    <row r="55" spans="1:24" ht="15" customHeight="1" x14ac:dyDescent="0.2">
      <c r="A55" s="98">
        <v>44287</v>
      </c>
      <c r="B55" s="45">
        <v>4119.3500000000004</v>
      </c>
      <c r="C55" s="45">
        <v>316.59800000000001</v>
      </c>
      <c r="D55" s="45">
        <v>368.03999999999996</v>
      </c>
      <c r="E55" s="45">
        <v>543.38300000000004</v>
      </c>
      <c r="F55" s="45">
        <v>172.15899999999999</v>
      </c>
      <c r="G55" s="45">
        <f t="shared" si="30"/>
        <v>1400.1799999999998</v>
      </c>
      <c r="H55" s="46">
        <v>190979</v>
      </c>
      <c r="I55" s="47">
        <v>111315.01</v>
      </c>
      <c r="J55" s="47">
        <v>187795.64</v>
      </c>
      <c r="K55" s="48">
        <v>0</v>
      </c>
      <c r="L55" s="48">
        <v>0</v>
      </c>
      <c r="M55" s="48">
        <v>628</v>
      </c>
      <c r="N55" s="6"/>
      <c r="O55" s="49"/>
      <c r="S55" s="50"/>
      <c r="T55" s="50"/>
      <c r="U55" s="50"/>
      <c r="V55" s="50"/>
      <c r="W55" s="50"/>
    </row>
    <row r="56" spans="1:24" ht="15" customHeight="1" x14ac:dyDescent="0.2">
      <c r="A56" s="98">
        <v>44317</v>
      </c>
      <c r="B56" s="45">
        <v>4124.3500000000004</v>
      </c>
      <c r="C56" s="45">
        <v>479.93400000000003</v>
      </c>
      <c r="D56" s="45">
        <v>114.428</v>
      </c>
      <c r="E56" s="45">
        <v>504.85500000000002</v>
      </c>
      <c r="F56" s="45">
        <v>278.142</v>
      </c>
      <c r="G56" s="45">
        <f t="shared" si="30"/>
        <v>1377.3590000000002</v>
      </c>
      <c r="H56" s="46">
        <v>177011</v>
      </c>
      <c r="I56" s="47">
        <v>108228.95600000001</v>
      </c>
      <c r="J56" s="47">
        <v>151064.416</v>
      </c>
      <c r="K56" s="48">
        <v>0</v>
      </c>
      <c r="L56" s="48">
        <v>0</v>
      </c>
      <c r="M56" s="48">
        <v>1831</v>
      </c>
      <c r="N56" s="6"/>
      <c r="O56" s="49"/>
      <c r="S56" s="50"/>
      <c r="T56" s="50"/>
      <c r="U56" s="50"/>
      <c r="V56" s="50"/>
      <c r="W56" s="50"/>
    </row>
    <row r="57" spans="1:24" ht="15" customHeight="1" x14ac:dyDescent="0.2">
      <c r="A57" s="98">
        <v>44348</v>
      </c>
      <c r="B57" s="45">
        <v>4197.7999999999993</v>
      </c>
      <c r="C57" s="45">
        <v>662.57600000000002</v>
      </c>
      <c r="D57" s="45">
        <v>46.680000000000007</v>
      </c>
      <c r="E57" s="45">
        <v>322.15499999999997</v>
      </c>
      <c r="F57" s="45">
        <v>311.26900000000001</v>
      </c>
      <c r="G57" s="45">
        <f t="shared" si="30"/>
        <v>1342.68</v>
      </c>
      <c r="H57" s="46">
        <v>0</v>
      </c>
      <c r="I57" s="47">
        <v>0</v>
      </c>
      <c r="J57" s="47">
        <v>0</v>
      </c>
      <c r="K57" s="48">
        <v>0</v>
      </c>
      <c r="L57" s="48">
        <v>0</v>
      </c>
      <c r="M57" s="48">
        <v>1381</v>
      </c>
      <c r="N57" s="6"/>
      <c r="O57" s="49"/>
      <c r="S57" s="50"/>
      <c r="T57" s="50"/>
      <c r="U57" s="50"/>
      <c r="V57" s="50"/>
      <c r="W57" s="50"/>
    </row>
    <row r="58" spans="1:24" ht="15" customHeight="1" x14ac:dyDescent="0.2">
      <c r="A58" s="98">
        <v>44378</v>
      </c>
      <c r="B58" s="45">
        <v>4198.7999999999993</v>
      </c>
      <c r="C58" s="45">
        <v>575.40499999999997</v>
      </c>
      <c r="D58" s="45">
        <v>217.51599999999999</v>
      </c>
      <c r="E58" s="45">
        <v>371.43200000000002</v>
      </c>
      <c r="F58" s="45">
        <v>306.56700000000001</v>
      </c>
      <c r="G58" s="45">
        <f t="shared" si="30"/>
        <v>1470.92</v>
      </c>
      <c r="H58" s="46">
        <v>174139</v>
      </c>
      <c r="I58" s="47">
        <v>82968.23</v>
      </c>
      <c r="J58" s="47">
        <v>68369.63</v>
      </c>
      <c r="K58" s="48">
        <v>0</v>
      </c>
      <c r="L58" s="48">
        <v>0</v>
      </c>
      <c r="M58" s="48">
        <v>2085</v>
      </c>
      <c r="N58" s="6"/>
      <c r="O58" s="49"/>
      <c r="S58" s="50"/>
      <c r="T58" s="50"/>
      <c r="U58" s="50"/>
      <c r="V58" s="50"/>
      <c r="W58" s="50"/>
    </row>
    <row r="59" spans="1:24" ht="15" customHeight="1" x14ac:dyDescent="0.2">
      <c r="A59" s="98">
        <v>44409</v>
      </c>
      <c r="B59" s="45">
        <v>4198.7999999999993</v>
      </c>
      <c r="C59" s="45">
        <v>488.76499999999999</v>
      </c>
      <c r="D59" s="45">
        <v>89.084000000000003</v>
      </c>
      <c r="E59" s="45">
        <v>557.06799999999998</v>
      </c>
      <c r="F59" s="45">
        <v>291.90300000000002</v>
      </c>
      <c r="G59" s="45">
        <f t="shared" si="30"/>
        <v>1426.82</v>
      </c>
      <c r="H59" s="46">
        <v>187931</v>
      </c>
      <c r="I59" s="47">
        <v>108209.31</v>
      </c>
      <c r="J59" s="47">
        <v>134107.59000000003</v>
      </c>
      <c r="K59" s="48"/>
      <c r="L59" s="48"/>
      <c r="M59" s="48">
        <v>2294</v>
      </c>
      <c r="N59" s="6"/>
      <c r="O59" s="49"/>
      <c r="S59" s="50"/>
      <c r="T59" s="50"/>
      <c r="U59" s="50"/>
      <c r="V59" s="50"/>
      <c r="W59" s="50"/>
    </row>
    <row r="60" spans="1:24" ht="15" customHeight="1" x14ac:dyDescent="0.2">
      <c r="A60" s="98">
        <v>44440</v>
      </c>
      <c r="B60" s="45">
        <v>4200.7999999999993</v>
      </c>
      <c r="C60" s="45">
        <v>463.04</v>
      </c>
      <c r="D60" s="45">
        <v>122.53700000000001</v>
      </c>
      <c r="E60" s="45">
        <v>479.21600000000001</v>
      </c>
      <c r="F60" s="45">
        <v>293.18</v>
      </c>
      <c r="G60" s="45">
        <f t="shared" si="30"/>
        <v>1357.9730000000002</v>
      </c>
      <c r="H60" s="46">
        <v>0</v>
      </c>
      <c r="I60" s="47">
        <v>50691.671999999999</v>
      </c>
      <c r="J60" s="47">
        <v>98136.014999999999</v>
      </c>
      <c r="K60" s="48"/>
      <c r="L60" s="48"/>
      <c r="M60" s="48">
        <v>1787</v>
      </c>
      <c r="N60" s="6"/>
      <c r="O60" s="49"/>
      <c r="S60" s="50"/>
      <c r="T60" s="50"/>
      <c r="U60" s="50"/>
      <c r="V60" s="50"/>
      <c r="W60" s="50"/>
    </row>
    <row r="61" spans="1:24" ht="15" customHeight="1" x14ac:dyDescent="0.2">
      <c r="A61" s="98">
        <v>44470</v>
      </c>
      <c r="B61" s="45">
        <v>4179.3999999999996</v>
      </c>
      <c r="C61" s="45">
        <v>604.22199999999998</v>
      </c>
      <c r="D61" s="45">
        <v>115.57999999999998</v>
      </c>
      <c r="E61" s="45">
        <v>427.745</v>
      </c>
      <c r="F61" s="45">
        <v>287.93799999999999</v>
      </c>
      <c r="G61" s="45">
        <f t="shared" si="30"/>
        <v>1435.4850000000001</v>
      </c>
      <c r="H61" s="46">
        <v>86903</v>
      </c>
      <c r="I61" s="47">
        <v>120457.33</v>
      </c>
      <c r="J61" s="47">
        <v>95636.37</v>
      </c>
      <c r="K61" s="48"/>
      <c r="L61" s="48"/>
      <c r="M61" s="48">
        <v>1479</v>
      </c>
      <c r="N61" s="6"/>
      <c r="O61" s="49"/>
      <c r="S61" s="50"/>
      <c r="T61" s="50"/>
      <c r="U61" s="50"/>
      <c r="V61" s="50"/>
      <c r="W61" s="50"/>
    </row>
    <row r="62" spans="1:24" ht="15" customHeight="1" x14ac:dyDescent="0.2">
      <c r="A62" s="98">
        <v>44501</v>
      </c>
      <c r="B62" s="45">
        <v>4183.3999999999996</v>
      </c>
      <c r="C62" s="45">
        <v>732.30100000000004</v>
      </c>
      <c r="D62" s="45">
        <v>45.945</v>
      </c>
      <c r="E62" s="45">
        <v>302.41800000000001</v>
      </c>
      <c r="F62" s="45">
        <v>293.92</v>
      </c>
      <c r="G62" s="45">
        <f t="shared" si="30"/>
        <v>1374.5840000000003</v>
      </c>
      <c r="H62" s="46">
        <v>0</v>
      </c>
      <c r="I62" s="47">
        <v>82042.31700000001</v>
      </c>
      <c r="J62" s="47">
        <v>213868.64</v>
      </c>
      <c r="K62" s="48"/>
      <c r="L62" s="48"/>
      <c r="M62" s="48">
        <v>618</v>
      </c>
      <c r="N62" s="6"/>
      <c r="O62" s="49"/>
      <c r="S62" s="50"/>
      <c r="T62" s="50"/>
      <c r="U62" s="50"/>
      <c r="V62" s="50"/>
      <c r="W62" s="50"/>
    </row>
    <row r="63" spans="1:24" ht="15" customHeight="1" x14ac:dyDescent="0.2">
      <c r="A63" s="98">
        <v>44531</v>
      </c>
      <c r="B63" s="45">
        <v>4186.6400000000003</v>
      </c>
      <c r="C63" s="45">
        <v>625.33900000000006</v>
      </c>
      <c r="D63" s="45">
        <v>287.07299999999998</v>
      </c>
      <c r="E63" s="45">
        <v>290.108</v>
      </c>
      <c r="F63" s="45">
        <v>237.52300000000002</v>
      </c>
      <c r="G63" s="45">
        <f t="shared" si="30"/>
        <v>1440.0430000000001</v>
      </c>
      <c r="H63" s="46">
        <v>91311</v>
      </c>
      <c r="I63" s="47">
        <v>145460.53899999999</v>
      </c>
      <c r="J63" s="47">
        <v>158116.56000000003</v>
      </c>
      <c r="K63" s="48"/>
      <c r="L63" s="48"/>
      <c r="M63" s="48">
        <v>871</v>
      </c>
      <c r="N63" s="6"/>
      <c r="O63" s="49"/>
      <c r="S63" s="50"/>
      <c r="T63" s="50"/>
      <c r="U63" s="50"/>
      <c r="V63" s="50"/>
      <c r="W63" s="50"/>
    </row>
    <row r="64" spans="1:24" ht="15" customHeight="1" x14ac:dyDescent="0.2">
      <c r="A64" s="100">
        <v>44562</v>
      </c>
      <c r="B64" s="176">
        <v>4220.9290000000001</v>
      </c>
      <c r="C64" s="176">
        <v>406.28507242300003</v>
      </c>
      <c r="D64" s="176">
        <v>446.20312200000001</v>
      </c>
      <c r="E64" s="176">
        <v>405.98003</v>
      </c>
      <c r="F64" s="176">
        <v>197.62713399999996</v>
      </c>
      <c r="G64" s="176">
        <f t="shared" ref="G64" si="31">SUM(C64:F64)</f>
        <v>1456.0953584230001</v>
      </c>
      <c r="H64" s="177">
        <v>90747</v>
      </c>
      <c r="I64" s="178">
        <v>108091.31999999999</v>
      </c>
      <c r="J64" s="178">
        <v>119589.14000000001</v>
      </c>
      <c r="K64" s="179">
        <v>0</v>
      </c>
      <c r="L64" s="179">
        <v>0</v>
      </c>
      <c r="M64" s="179">
        <v>185</v>
      </c>
      <c r="N64" s="6"/>
      <c r="O64" s="11"/>
      <c r="P64" s="11"/>
      <c r="Q64" s="11"/>
      <c r="R64" s="11"/>
      <c r="S64" s="11"/>
      <c r="T64" s="11"/>
      <c r="U64" s="11"/>
      <c r="V64" s="11"/>
      <c r="W64" s="11"/>
      <c r="X64" s="11"/>
    </row>
    <row r="65" spans="1:26" ht="15" customHeight="1" x14ac:dyDescent="0.2">
      <c r="A65" s="100">
        <v>44593</v>
      </c>
      <c r="B65" s="176">
        <v>4220.9290000000001</v>
      </c>
      <c r="C65" s="176">
        <v>269.28682414399998</v>
      </c>
      <c r="D65" s="176">
        <v>355.09399799999994</v>
      </c>
      <c r="E65" s="176">
        <v>536.03222999999991</v>
      </c>
      <c r="F65" s="176">
        <v>152.69731200000001</v>
      </c>
      <c r="G65" s="176">
        <f>SUM(C65:F65)</f>
        <v>1313.1103641439997</v>
      </c>
      <c r="H65" s="177">
        <v>87937</v>
      </c>
      <c r="I65" s="178">
        <v>145686.65</v>
      </c>
      <c r="J65" s="178">
        <v>177261.08000000002</v>
      </c>
      <c r="K65" s="179">
        <v>0</v>
      </c>
      <c r="L65" s="179">
        <v>0</v>
      </c>
      <c r="M65" s="179">
        <v>1643</v>
      </c>
      <c r="N65" s="6"/>
      <c r="O65" s="11"/>
      <c r="P65" s="11"/>
      <c r="Q65" s="11"/>
      <c r="R65" s="11"/>
      <c r="S65" s="11"/>
      <c r="T65" s="11"/>
      <c r="U65" s="11"/>
      <c r="V65" s="11"/>
      <c r="W65" s="11"/>
      <c r="X65" s="11"/>
    </row>
    <row r="66" spans="1:26" ht="15" customHeight="1" x14ac:dyDescent="0.2">
      <c r="A66" s="100">
        <v>44621</v>
      </c>
      <c r="B66" s="176">
        <v>4369.9290000000001</v>
      </c>
      <c r="C66" s="176">
        <v>250.39868429800001</v>
      </c>
      <c r="D66" s="176">
        <v>426.75236600000005</v>
      </c>
      <c r="E66" s="176">
        <v>606.75979999999993</v>
      </c>
      <c r="F66" s="176">
        <v>149.47955100000001</v>
      </c>
      <c r="G66" s="176">
        <f>SUM(C66:F66)</f>
        <v>1433.3904012980001</v>
      </c>
      <c r="H66" s="177">
        <v>0</v>
      </c>
      <c r="I66" s="178">
        <v>84587.93</v>
      </c>
      <c r="J66" s="178">
        <v>146287.26999999999</v>
      </c>
      <c r="K66" s="179">
        <v>0</v>
      </c>
      <c r="L66" s="179">
        <v>0</v>
      </c>
      <c r="M66" s="179">
        <v>975</v>
      </c>
      <c r="N66" s="6"/>
      <c r="O66" s="11"/>
      <c r="P66" s="11"/>
      <c r="Q66" s="11"/>
      <c r="R66" s="11"/>
      <c r="S66" s="11"/>
      <c r="T66" s="11"/>
      <c r="U66" s="11"/>
      <c r="V66" s="11"/>
      <c r="W66" s="11"/>
      <c r="X66" s="11"/>
    </row>
    <row r="67" spans="1:26" ht="15" customHeight="1" x14ac:dyDescent="0.2">
      <c r="A67" s="100">
        <v>44652</v>
      </c>
      <c r="B67" s="176">
        <v>4399.9290000000001</v>
      </c>
      <c r="C67" s="176">
        <v>217.285569727</v>
      </c>
      <c r="D67" s="176">
        <v>277.96870699999999</v>
      </c>
      <c r="E67" s="176">
        <v>569.81217000000004</v>
      </c>
      <c r="F67" s="176">
        <v>189.97887300000002</v>
      </c>
      <c r="G67" s="176">
        <f t="shared" ref="G67:G75" si="32">SUM(C67:F67)</f>
        <v>1255.0453197270001</v>
      </c>
      <c r="H67" s="177">
        <v>0</v>
      </c>
      <c r="I67" s="178">
        <v>74865</v>
      </c>
      <c r="J67" s="178">
        <v>199211.76</v>
      </c>
      <c r="K67" s="179">
        <v>0</v>
      </c>
      <c r="L67" s="179">
        <v>0</v>
      </c>
      <c r="M67" s="179">
        <v>0</v>
      </c>
      <c r="N67" s="6"/>
      <c r="O67" s="11"/>
      <c r="P67" s="11"/>
      <c r="Q67" s="11"/>
      <c r="R67" s="11"/>
      <c r="S67" s="11"/>
      <c r="T67" s="11"/>
      <c r="U67" s="11"/>
      <c r="V67" s="11"/>
      <c r="W67" s="11"/>
      <c r="X67" s="11"/>
    </row>
    <row r="68" spans="1:26" ht="15" customHeight="1" x14ac:dyDescent="0.2">
      <c r="A68" s="100">
        <v>44682</v>
      </c>
      <c r="B68" s="176">
        <v>4350.9290000000001</v>
      </c>
      <c r="C68" s="176">
        <v>459.12822187899997</v>
      </c>
      <c r="D68" s="176">
        <v>152.44303000000002</v>
      </c>
      <c r="E68" s="176">
        <v>445.05639999999994</v>
      </c>
      <c r="F68" s="176">
        <v>324.39540299999999</v>
      </c>
      <c r="G68" s="176">
        <f t="shared" si="32"/>
        <v>1381.023054879</v>
      </c>
      <c r="H68" s="177">
        <v>79803.92</v>
      </c>
      <c r="I68" s="178">
        <v>138688.33000000002</v>
      </c>
      <c r="J68" s="178">
        <v>147256.93</v>
      </c>
      <c r="K68" s="179">
        <v>0</v>
      </c>
      <c r="L68" s="179">
        <v>0</v>
      </c>
      <c r="M68" s="179">
        <v>0</v>
      </c>
      <c r="N68" s="6"/>
      <c r="O68" s="11"/>
      <c r="P68" s="11"/>
      <c r="Q68" s="11"/>
      <c r="R68" s="11"/>
      <c r="S68" s="11"/>
      <c r="T68" s="11"/>
      <c r="U68" s="11"/>
      <c r="V68" s="11"/>
      <c r="W68" s="11"/>
      <c r="X68" s="11"/>
    </row>
    <row r="69" spans="1:26" ht="15" customHeight="1" x14ac:dyDescent="0.2">
      <c r="A69" s="100">
        <v>44713</v>
      </c>
      <c r="B69" s="176">
        <v>4350.9290000000001</v>
      </c>
      <c r="C69" s="176">
        <v>440.78189628300004</v>
      </c>
      <c r="D69" s="176">
        <v>142.35769599999998</v>
      </c>
      <c r="E69" s="176">
        <v>460.76</v>
      </c>
      <c r="F69" s="176">
        <v>293.88082400000008</v>
      </c>
      <c r="G69" s="176">
        <f t="shared" si="32"/>
        <v>1337.780416283</v>
      </c>
      <c r="H69" s="177">
        <v>0</v>
      </c>
      <c r="I69" s="178">
        <v>0</v>
      </c>
      <c r="J69" s="178">
        <v>76127.044999999998</v>
      </c>
      <c r="K69" s="179">
        <v>0</v>
      </c>
      <c r="L69" s="179">
        <v>0</v>
      </c>
      <c r="M69" s="179">
        <v>715</v>
      </c>
      <c r="N69" s="6"/>
      <c r="O69" s="11"/>
      <c r="P69" s="11"/>
      <c r="Q69" s="11"/>
      <c r="R69" s="11"/>
      <c r="S69" s="11"/>
      <c r="T69" s="11"/>
      <c r="U69" s="11"/>
      <c r="V69" s="11"/>
      <c r="W69" s="11"/>
      <c r="X69" s="11"/>
    </row>
    <row r="70" spans="1:26" ht="15" customHeight="1" x14ac:dyDescent="0.2">
      <c r="A70" s="100">
        <v>44743</v>
      </c>
      <c r="B70" s="176">
        <v>4352.9290000000001</v>
      </c>
      <c r="C70" s="176">
        <v>445.27912353300007</v>
      </c>
      <c r="D70" s="176">
        <v>214.629032</v>
      </c>
      <c r="E70" s="176">
        <v>390.76315999999997</v>
      </c>
      <c r="F70" s="176">
        <v>266.66005200000006</v>
      </c>
      <c r="G70" s="176">
        <f t="shared" si="32"/>
        <v>1317.331367533</v>
      </c>
      <c r="H70" s="177">
        <v>0</v>
      </c>
      <c r="I70" s="178">
        <v>88997.74</v>
      </c>
      <c r="J70" s="178">
        <v>98069.903000000006</v>
      </c>
      <c r="K70" s="179">
        <v>0</v>
      </c>
      <c r="L70" s="179">
        <v>0</v>
      </c>
      <c r="M70" s="179">
        <v>0</v>
      </c>
      <c r="N70" s="6"/>
      <c r="O70" s="11"/>
      <c r="P70" s="11"/>
      <c r="Q70" s="11"/>
      <c r="R70" s="11"/>
      <c r="S70" s="11"/>
      <c r="T70" s="11"/>
      <c r="U70" s="11"/>
      <c r="V70" s="11"/>
      <c r="W70" s="11"/>
      <c r="X70" s="11"/>
    </row>
    <row r="71" spans="1:26" ht="15" customHeight="1" x14ac:dyDescent="0.2">
      <c r="A71" s="100">
        <v>44774</v>
      </c>
      <c r="B71" s="176">
        <v>4352.9290000000001</v>
      </c>
      <c r="C71" s="176">
        <v>633.85001915899988</v>
      </c>
      <c r="D71" s="176">
        <v>110.191373</v>
      </c>
      <c r="E71" s="176">
        <v>291.97704999999996</v>
      </c>
      <c r="F71" s="176">
        <v>302.69352499999997</v>
      </c>
      <c r="G71" s="176">
        <f t="shared" si="32"/>
        <v>1338.7119671589996</v>
      </c>
      <c r="H71" s="177">
        <v>99673.33</v>
      </c>
      <c r="I71" s="178">
        <v>41056.14</v>
      </c>
      <c r="J71" s="178">
        <v>137748.78100000002</v>
      </c>
      <c r="K71" s="179">
        <v>0</v>
      </c>
      <c r="L71" s="179">
        <v>0</v>
      </c>
      <c r="M71" s="179">
        <v>63</v>
      </c>
      <c r="N71" s="6"/>
      <c r="O71" s="11"/>
      <c r="P71" s="11"/>
      <c r="Q71" s="11"/>
      <c r="R71" s="11"/>
      <c r="S71" s="11"/>
      <c r="T71" s="11"/>
      <c r="U71" s="11"/>
      <c r="V71" s="11"/>
      <c r="W71" s="11"/>
      <c r="X71" s="11"/>
    </row>
    <row r="72" spans="1:26" ht="15" customHeight="1" x14ac:dyDescent="0.2">
      <c r="A72" s="100">
        <v>44805</v>
      </c>
      <c r="B72" s="176">
        <v>4269.9290000000001</v>
      </c>
      <c r="C72" s="176">
        <v>564.93484503399998</v>
      </c>
      <c r="D72" s="176">
        <v>113.73860699999997</v>
      </c>
      <c r="E72" s="176">
        <v>326.29804000000001</v>
      </c>
      <c r="F72" s="176">
        <v>311.06297800000004</v>
      </c>
      <c r="G72" s="176">
        <f t="shared" si="32"/>
        <v>1316.0344700340002</v>
      </c>
      <c r="H72" s="177">
        <v>99586.27</v>
      </c>
      <c r="I72" s="178">
        <v>90704</v>
      </c>
      <c r="J72" s="178">
        <v>116052.1</v>
      </c>
      <c r="K72" s="179">
        <v>0</v>
      </c>
      <c r="L72" s="179">
        <v>0</v>
      </c>
      <c r="M72" s="179">
        <v>1109</v>
      </c>
      <c r="N72" s="6"/>
      <c r="O72" s="11"/>
      <c r="P72" s="11"/>
      <c r="Q72" s="11"/>
      <c r="R72" s="11"/>
      <c r="S72" s="11"/>
      <c r="T72" s="11"/>
      <c r="U72" s="11"/>
      <c r="V72" s="11"/>
      <c r="W72" s="11"/>
      <c r="X72" s="11"/>
    </row>
    <row r="73" spans="1:26" ht="15" customHeight="1" x14ac:dyDescent="0.2">
      <c r="A73" s="100">
        <v>44835</v>
      </c>
      <c r="B73" s="176">
        <v>4083.9290000000001</v>
      </c>
      <c r="C73" s="176">
        <v>633.86112773499997</v>
      </c>
      <c r="D73" s="176">
        <v>45.795358999999998</v>
      </c>
      <c r="E73" s="176">
        <v>343.49827999999997</v>
      </c>
      <c r="F73" s="176">
        <v>286.24586799999986</v>
      </c>
      <c r="G73" s="176">
        <f t="shared" si="32"/>
        <v>1309.4006347349996</v>
      </c>
      <c r="H73" s="177">
        <v>0</v>
      </c>
      <c r="I73" s="178">
        <v>84540.459999999992</v>
      </c>
      <c r="J73" s="178">
        <v>169711.76</v>
      </c>
      <c r="K73" s="179">
        <v>0</v>
      </c>
      <c r="L73" s="179">
        <v>0</v>
      </c>
      <c r="M73" s="179">
        <v>257</v>
      </c>
      <c r="N73" s="11"/>
      <c r="O73" s="11"/>
      <c r="P73" s="11"/>
      <c r="Q73" s="11"/>
      <c r="R73" s="11"/>
      <c r="S73" s="11"/>
      <c r="T73" s="11"/>
      <c r="U73" s="11"/>
      <c r="V73" s="11"/>
      <c r="W73" s="11"/>
      <c r="X73" s="11"/>
      <c r="Y73" s="11"/>
      <c r="Z73" s="11"/>
    </row>
    <row r="74" spans="1:26" ht="15" customHeight="1" x14ac:dyDescent="0.2">
      <c r="A74" s="100">
        <v>44866</v>
      </c>
      <c r="B74" s="176">
        <v>4083.9290000000001</v>
      </c>
      <c r="C74" s="176">
        <v>653.68089203999989</v>
      </c>
      <c r="D74" s="176">
        <v>35.338805000000001</v>
      </c>
      <c r="E74" s="176">
        <v>314.91539</v>
      </c>
      <c r="F74" s="176">
        <v>245.53335100000001</v>
      </c>
      <c r="G74" s="176">
        <f t="shared" si="32"/>
        <v>1249.4684380399999</v>
      </c>
      <c r="H74" s="177">
        <v>99778.03</v>
      </c>
      <c r="I74" s="178">
        <v>123001.07500000001</v>
      </c>
      <c r="J74" s="178">
        <v>93296.180000000008</v>
      </c>
      <c r="K74" s="179">
        <v>0</v>
      </c>
      <c r="L74" s="179">
        <v>0</v>
      </c>
      <c r="M74" s="179" t="s">
        <v>3</v>
      </c>
      <c r="N74" s="11"/>
      <c r="O74" s="11"/>
      <c r="P74" s="11"/>
      <c r="Q74" s="11"/>
      <c r="R74" s="11"/>
      <c r="S74" s="11"/>
      <c r="T74" s="11"/>
      <c r="U74" s="11"/>
      <c r="V74" s="11"/>
      <c r="W74" s="11"/>
      <c r="X74" s="11"/>
      <c r="Y74" s="11"/>
      <c r="Z74" s="11"/>
    </row>
    <row r="75" spans="1:26" ht="15" customHeight="1" x14ac:dyDescent="0.2">
      <c r="A75" s="100">
        <v>44896</v>
      </c>
      <c r="B75" s="176">
        <v>4083.9290000000001</v>
      </c>
      <c r="C75" s="176">
        <v>389.51788764999998</v>
      </c>
      <c r="D75" s="176">
        <v>146.678785</v>
      </c>
      <c r="E75" s="176">
        <v>481.92385999999999</v>
      </c>
      <c r="F75" s="176">
        <v>216.72400700000003</v>
      </c>
      <c r="G75" s="176">
        <f t="shared" si="32"/>
        <v>1234.8445396500001</v>
      </c>
      <c r="H75" s="177">
        <v>91566</v>
      </c>
      <c r="I75" s="178">
        <v>93426.500999999989</v>
      </c>
      <c r="J75" s="178">
        <v>110013.23300000001</v>
      </c>
      <c r="K75" s="179"/>
      <c r="L75" s="179"/>
      <c r="M75" s="179">
        <v>741</v>
      </c>
      <c r="N75" s="11"/>
      <c r="O75" s="11"/>
      <c r="P75" s="11"/>
      <c r="Q75" s="11"/>
      <c r="R75" s="11"/>
      <c r="S75" s="11"/>
      <c r="T75" s="11"/>
      <c r="U75" s="11"/>
      <c r="V75" s="11"/>
      <c r="W75" s="11"/>
      <c r="X75" s="11"/>
      <c r="Y75" s="11"/>
      <c r="Z75" s="11"/>
    </row>
    <row r="76" spans="1:26" ht="15" customHeight="1" x14ac:dyDescent="0.2">
      <c r="A76" s="98">
        <v>44927</v>
      </c>
      <c r="B76" s="45">
        <v>4088.3589999999999</v>
      </c>
      <c r="C76" s="45">
        <v>328.34697698799999</v>
      </c>
      <c r="D76" s="45">
        <v>227.23265800000001</v>
      </c>
      <c r="E76" s="45">
        <v>465.07425000000001</v>
      </c>
      <c r="F76" s="45">
        <v>204.53263199999998</v>
      </c>
      <c r="G76" s="45">
        <f>SUM(C76:F76)</f>
        <v>1225.186516988</v>
      </c>
      <c r="H76" s="46">
        <v>190515</v>
      </c>
      <c r="I76" s="47">
        <v>117626.484</v>
      </c>
      <c r="J76" s="47">
        <v>94111.497000000018</v>
      </c>
      <c r="K76" s="48">
        <v>0</v>
      </c>
      <c r="L76" s="48">
        <v>0</v>
      </c>
      <c r="M76" s="48">
        <v>2239</v>
      </c>
      <c r="N76" s="11"/>
      <c r="O76" s="51"/>
      <c r="P76" s="51"/>
      <c r="Q76" s="51"/>
      <c r="R76" s="51"/>
      <c r="S76" s="51"/>
      <c r="T76" s="11"/>
      <c r="U76" s="52"/>
      <c r="V76" s="52"/>
      <c r="W76" s="52"/>
      <c r="X76" s="52"/>
      <c r="Y76" s="52"/>
      <c r="Z76" s="11"/>
    </row>
    <row r="77" spans="1:26" ht="15" customHeight="1" x14ac:dyDescent="0.2">
      <c r="A77" s="98">
        <v>44958</v>
      </c>
      <c r="B77" s="45">
        <v>4090.3589999999999</v>
      </c>
      <c r="C77" s="45">
        <v>270.44563468799998</v>
      </c>
      <c r="D77" s="45">
        <v>179.40241100000003</v>
      </c>
      <c r="E77" s="45">
        <v>537.38491999999997</v>
      </c>
      <c r="F77" s="45">
        <v>178.229682</v>
      </c>
      <c r="G77" s="45">
        <f t="shared" ref="G77:G87" si="33">SUM(C77:F77)</f>
        <v>1165.4626476879998</v>
      </c>
      <c r="H77" s="46">
        <v>0</v>
      </c>
      <c r="I77" s="47">
        <v>69438.922000000006</v>
      </c>
      <c r="J77" s="47">
        <v>22991.988000000001</v>
      </c>
      <c r="K77" s="48">
        <v>0</v>
      </c>
      <c r="L77" s="48">
        <v>0</v>
      </c>
      <c r="M77" s="48">
        <v>1645</v>
      </c>
      <c r="N77" s="11"/>
      <c r="O77" s="51"/>
      <c r="P77" s="51"/>
      <c r="Q77" s="51"/>
      <c r="R77" s="51"/>
      <c r="S77" s="51"/>
      <c r="T77" s="11"/>
      <c r="U77" s="52"/>
      <c r="V77" s="52"/>
      <c r="W77" s="52"/>
      <c r="X77" s="52"/>
      <c r="Y77" s="52"/>
      <c r="Z77" s="11"/>
    </row>
    <row r="78" spans="1:26" ht="15" customHeight="1" x14ac:dyDescent="0.2">
      <c r="A78" s="98">
        <v>44986</v>
      </c>
      <c r="B78" s="45">
        <v>4081.3589999999999</v>
      </c>
      <c r="C78" s="45">
        <v>318.48662194499997</v>
      </c>
      <c r="D78" s="45">
        <v>331.62271599999997</v>
      </c>
      <c r="E78" s="45">
        <v>517.80409999999995</v>
      </c>
      <c r="F78" s="45">
        <v>189.67594099999997</v>
      </c>
      <c r="G78" s="45">
        <f t="shared" si="33"/>
        <v>1357.5893789449997</v>
      </c>
      <c r="H78" s="46">
        <v>79604.235000000001</v>
      </c>
      <c r="I78" s="47">
        <v>121752.49900000001</v>
      </c>
      <c r="J78" s="47">
        <v>52555.599000000002</v>
      </c>
      <c r="K78" s="48">
        <v>0</v>
      </c>
      <c r="L78" s="48">
        <v>0</v>
      </c>
      <c r="M78" s="48">
        <v>1197</v>
      </c>
      <c r="N78" s="11"/>
      <c r="O78" s="51"/>
      <c r="P78" s="51"/>
      <c r="Q78" s="51"/>
      <c r="R78" s="51"/>
      <c r="S78" s="51"/>
      <c r="T78" s="11"/>
      <c r="U78" s="52"/>
      <c r="V78" s="52"/>
      <c r="W78" s="52"/>
      <c r="X78" s="52"/>
      <c r="Y78" s="52"/>
      <c r="Z78" s="11"/>
    </row>
    <row r="79" spans="1:26" ht="15" customHeight="1" x14ac:dyDescent="0.2">
      <c r="A79" s="98">
        <v>45017</v>
      </c>
      <c r="B79" s="45">
        <v>4081.3589999999999</v>
      </c>
      <c r="C79" s="45">
        <v>278.92188376799999</v>
      </c>
      <c r="D79" s="45">
        <v>332.39574200000004</v>
      </c>
      <c r="E79" s="45">
        <v>463.00046999999995</v>
      </c>
      <c r="F79" s="45">
        <v>185.17316300000002</v>
      </c>
      <c r="G79" s="45">
        <f t="shared" si="33"/>
        <v>1259.4912587679999</v>
      </c>
      <c r="H79" s="46">
        <v>175222</v>
      </c>
      <c r="I79" s="47">
        <v>60061.294999999998</v>
      </c>
      <c r="J79" s="47">
        <v>189043.02100000001</v>
      </c>
      <c r="K79" s="48">
        <v>0</v>
      </c>
      <c r="L79" s="48">
        <v>0</v>
      </c>
      <c r="M79" s="48">
        <v>2155</v>
      </c>
      <c r="N79" s="11"/>
      <c r="O79" s="51"/>
      <c r="P79" s="51"/>
      <c r="Q79" s="51"/>
      <c r="R79" s="51"/>
      <c r="S79" s="51"/>
      <c r="T79" s="11"/>
      <c r="U79" s="52"/>
      <c r="V79" s="52"/>
      <c r="W79" s="52"/>
      <c r="X79" s="52"/>
      <c r="Y79" s="52"/>
      <c r="Z79" s="11"/>
    </row>
    <row r="80" spans="1:26" ht="15" customHeight="1" x14ac:dyDescent="0.2">
      <c r="A80" s="98">
        <v>45047</v>
      </c>
      <c r="B80" s="45">
        <v>4242.759</v>
      </c>
      <c r="C80" s="45">
        <v>277.51169337599998</v>
      </c>
      <c r="D80" s="45">
        <v>290.941078</v>
      </c>
      <c r="E80" s="45">
        <v>506.68851000000001</v>
      </c>
      <c r="F80" s="45">
        <v>287.31314399999997</v>
      </c>
      <c r="G80" s="45">
        <f t="shared" si="33"/>
        <v>1362.454425376</v>
      </c>
      <c r="H80" s="46">
        <v>271526.484</v>
      </c>
      <c r="I80" s="47">
        <v>86133.455999999991</v>
      </c>
      <c r="J80" s="47">
        <v>94109.913000000015</v>
      </c>
      <c r="K80" s="48">
        <v>0</v>
      </c>
      <c r="L80" s="48">
        <v>0</v>
      </c>
      <c r="M80" s="48">
        <v>2460</v>
      </c>
      <c r="N80" s="11"/>
      <c r="O80" s="51"/>
      <c r="P80" s="51"/>
      <c r="Q80" s="51"/>
      <c r="R80" s="51"/>
      <c r="S80" s="51"/>
      <c r="T80" s="11"/>
      <c r="U80" s="52"/>
      <c r="V80" s="52"/>
      <c r="W80" s="52"/>
      <c r="X80" s="53"/>
      <c r="Y80" s="52"/>
      <c r="Z80" s="11"/>
    </row>
    <row r="81" spans="1:26" ht="15" customHeight="1" x14ac:dyDescent="0.2">
      <c r="A81" s="98">
        <v>45078</v>
      </c>
      <c r="B81" s="45">
        <v>4254.759</v>
      </c>
      <c r="C81" s="45">
        <v>255.26351200000002</v>
      </c>
      <c r="D81" s="45">
        <v>371.88581799999997</v>
      </c>
      <c r="E81" s="45">
        <v>386.62980000000005</v>
      </c>
      <c r="F81" s="45">
        <v>327.75442099999992</v>
      </c>
      <c r="G81" s="45">
        <f t="shared" si="33"/>
        <v>1341.533551</v>
      </c>
      <c r="H81" s="46">
        <v>96006</v>
      </c>
      <c r="I81" s="47">
        <v>91632.380999999994</v>
      </c>
      <c r="J81" s="47">
        <v>97777.060999999987</v>
      </c>
      <c r="K81" s="48">
        <v>0</v>
      </c>
      <c r="L81" s="48">
        <v>0</v>
      </c>
      <c r="M81" s="48">
        <v>2517</v>
      </c>
      <c r="N81" s="11"/>
      <c r="O81" s="51"/>
      <c r="P81" s="51"/>
      <c r="Q81" s="51"/>
      <c r="R81" s="51"/>
      <c r="S81" s="51"/>
      <c r="T81" s="11"/>
      <c r="U81" s="52"/>
      <c r="V81" s="52"/>
      <c r="W81" s="52"/>
      <c r="X81" s="52"/>
      <c r="Y81" s="52"/>
      <c r="Z81" s="11"/>
    </row>
    <row r="82" spans="1:26" ht="15" customHeight="1" x14ac:dyDescent="0.2">
      <c r="A82" s="98">
        <v>45108</v>
      </c>
      <c r="B82" s="45">
        <v>4259.759</v>
      </c>
      <c r="C82" s="45">
        <v>307.26475837599997</v>
      </c>
      <c r="D82" s="45">
        <v>368.66158899999994</v>
      </c>
      <c r="E82" s="45">
        <v>364.35874000000001</v>
      </c>
      <c r="F82" s="45">
        <v>317.96662100000015</v>
      </c>
      <c r="G82" s="45">
        <f t="shared" si="33"/>
        <v>1358.2517083759999</v>
      </c>
      <c r="H82" s="46">
        <v>191085</v>
      </c>
      <c r="I82" s="47">
        <v>56171.804999999993</v>
      </c>
      <c r="J82" s="47">
        <v>98680.004000000001</v>
      </c>
      <c r="K82" s="48">
        <v>0</v>
      </c>
      <c r="L82" s="48">
        <v>0</v>
      </c>
      <c r="M82" s="48">
        <v>2243</v>
      </c>
      <c r="N82" s="11"/>
      <c r="O82" s="51"/>
      <c r="P82" s="51"/>
      <c r="Q82" s="51"/>
      <c r="R82" s="51"/>
      <c r="S82" s="51"/>
      <c r="T82" s="11"/>
      <c r="U82" s="52"/>
      <c r="V82" s="52"/>
      <c r="W82" s="52"/>
      <c r="X82" s="52"/>
      <c r="Y82" s="52"/>
      <c r="Z82" s="11"/>
    </row>
    <row r="83" spans="1:26" ht="15" customHeight="1" x14ac:dyDescent="0.2">
      <c r="A83" s="98">
        <v>45139</v>
      </c>
      <c r="B83" s="45">
        <v>4287.509</v>
      </c>
      <c r="C83" s="45">
        <v>250.69297132900002</v>
      </c>
      <c r="D83" s="45">
        <v>564.56653000000006</v>
      </c>
      <c r="E83" s="45">
        <v>333.12065999999999</v>
      </c>
      <c r="F83" s="45">
        <v>255.24947600000004</v>
      </c>
      <c r="G83" s="45">
        <f t="shared" si="33"/>
        <v>1403.6296373289999</v>
      </c>
      <c r="H83" s="46">
        <v>190196</v>
      </c>
      <c r="I83" s="47">
        <v>124237.43</v>
      </c>
      <c r="J83" s="47">
        <v>56320.476999999999</v>
      </c>
      <c r="K83" s="48">
        <v>0</v>
      </c>
      <c r="L83" s="48">
        <v>0</v>
      </c>
      <c r="M83" s="48">
        <v>2223</v>
      </c>
      <c r="N83" s="11"/>
      <c r="O83" s="51"/>
      <c r="P83" s="51"/>
      <c r="Q83" s="51"/>
      <c r="R83" s="51"/>
      <c r="S83" s="51"/>
      <c r="T83" s="11"/>
      <c r="U83" s="52"/>
      <c r="V83" s="52"/>
      <c r="W83" s="52"/>
      <c r="X83" s="52"/>
      <c r="Y83" s="52"/>
      <c r="Z83" s="11"/>
    </row>
    <row r="84" spans="1:26" ht="15" customHeight="1" x14ac:dyDescent="0.2">
      <c r="A84" s="98">
        <v>45170</v>
      </c>
      <c r="B84" s="45">
        <v>4381.509</v>
      </c>
      <c r="C84" s="45">
        <v>265.04238177800005</v>
      </c>
      <c r="D84" s="45">
        <v>311.66600299999999</v>
      </c>
      <c r="E84" s="45">
        <v>334.57634000000002</v>
      </c>
      <c r="F84" s="45">
        <v>354.62501399999996</v>
      </c>
      <c r="G84" s="45">
        <f t="shared" si="33"/>
        <v>1265.909738778</v>
      </c>
      <c r="H84" s="46">
        <v>0</v>
      </c>
      <c r="I84" s="47">
        <v>78167.171000000002</v>
      </c>
      <c r="J84" s="47">
        <v>137003.08499999999</v>
      </c>
      <c r="K84" s="48">
        <v>0</v>
      </c>
      <c r="L84" s="48">
        <v>0</v>
      </c>
      <c r="M84" s="48">
        <v>1250.3499999999999</v>
      </c>
      <c r="N84" s="11"/>
      <c r="O84" s="51"/>
      <c r="P84" s="51"/>
      <c r="Q84" s="51"/>
      <c r="R84" s="51"/>
      <c r="S84" s="51"/>
      <c r="T84" s="11"/>
      <c r="U84" s="52"/>
      <c r="V84" s="52"/>
      <c r="W84" s="52"/>
      <c r="X84" s="52"/>
      <c r="Y84" s="52"/>
      <c r="Z84" s="11"/>
    </row>
    <row r="85" spans="1:26" ht="15" customHeight="1" x14ac:dyDescent="0.2">
      <c r="A85" s="98">
        <v>45200</v>
      </c>
      <c r="B85" s="45">
        <v>4381.509</v>
      </c>
      <c r="C85" s="45">
        <v>546.75860699999998</v>
      </c>
      <c r="D85" s="45">
        <v>79.258122999999998</v>
      </c>
      <c r="E85" s="45">
        <v>355.01364999999998</v>
      </c>
      <c r="F85" s="45">
        <v>318.87486199999995</v>
      </c>
      <c r="G85" s="45">
        <f t="shared" si="33"/>
        <v>1299.9052419999998</v>
      </c>
      <c r="H85" s="46">
        <v>182821</v>
      </c>
      <c r="I85" s="47">
        <v>134107.18</v>
      </c>
      <c r="J85" s="47">
        <v>126086.027</v>
      </c>
      <c r="K85" s="48">
        <v>0</v>
      </c>
      <c r="L85" s="48">
        <v>0</v>
      </c>
      <c r="M85" s="48">
        <v>1229.21</v>
      </c>
      <c r="N85" s="11"/>
      <c r="O85" s="51"/>
      <c r="P85" s="51"/>
      <c r="Q85" s="51"/>
      <c r="R85" s="51"/>
      <c r="S85" s="51"/>
      <c r="T85" s="11"/>
      <c r="U85" s="52"/>
      <c r="V85" s="52"/>
      <c r="W85" s="52"/>
      <c r="X85" s="52"/>
      <c r="Y85" s="52"/>
      <c r="Z85" s="11"/>
    </row>
    <row r="86" spans="1:26" ht="15" customHeight="1" x14ac:dyDescent="0.2">
      <c r="A86" s="98">
        <v>45231</v>
      </c>
      <c r="B86" s="45">
        <v>4381.509</v>
      </c>
      <c r="C86" s="45">
        <v>719.59454396300009</v>
      </c>
      <c r="D86" s="45">
        <v>22.984560999999999</v>
      </c>
      <c r="E86" s="45">
        <v>226.54184999999995</v>
      </c>
      <c r="F86" s="45">
        <v>298.12874099999988</v>
      </c>
      <c r="G86" s="45">
        <f t="shared" si="33"/>
        <v>1267.2496959629998</v>
      </c>
      <c r="H86" s="46">
        <v>96032</v>
      </c>
      <c r="I86" s="47">
        <v>111800.936</v>
      </c>
      <c r="J86" s="47">
        <v>86643.524000000005</v>
      </c>
      <c r="K86" s="48">
        <v>0</v>
      </c>
      <c r="L86" s="48">
        <v>0</v>
      </c>
      <c r="M86" s="48">
        <v>2204.9</v>
      </c>
      <c r="N86" s="11"/>
      <c r="O86" s="51"/>
      <c r="P86" s="51"/>
      <c r="Q86" s="51"/>
      <c r="R86" s="51"/>
      <c r="S86" s="51"/>
      <c r="T86" s="11"/>
      <c r="U86" s="52"/>
      <c r="V86" s="52"/>
      <c r="W86" s="52"/>
      <c r="X86" s="52"/>
      <c r="Y86" s="52"/>
      <c r="Z86" s="11"/>
    </row>
    <row r="87" spans="1:26" ht="15" customHeight="1" x14ac:dyDescent="0.2">
      <c r="A87" s="98">
        <v>45261</v>
      </c>
      <c r="B87" s="45">
        <v>4380.9889999999996</v>
      </c>
      <c r="C87" s="45">
        <v>754.83823016500014</v>
      </c>
      <c r="D87" s="45">
        <v>54.233604999999997</v>
      </c>
      <c r="E87" s="45">
        <v>155.33156</v>
      </c>
      <c r="F87" s="45">
        <v>304.5668159999999</v>
      </c>
      <c r="G87" s="45">
        <f t="shared" si="33"/>
        <v>1268.9702111649999</v>
      </c>
      <c r="H87" s="46">
        <v>190365</v>
      </c>
      <c r="I87" s="47">
        <v>55929.612999999998</v>
      </c>
      <c r="J87" s="47">
        <v>20019.527999999998</v>
      </c>
      <c r="K87" s="48"/>
      <c r="L87" s="48"/>
      <c r="M87" s="48">
        <v>2437.35</v>
      </c>
      <c r="N87" s="11"/>
      <c r="O87" s="51"/>
      <c r="P87" s="51"/>
      <c r="Q87" s="51"/>
      <c r="R87" s="51"/>
      <c r="S87" s="51"/>
      <c r="T87" s="11"/>
      <c r="U87" s="52"/>
      <c r="V87" s="52"/>
      <c r="W87" s="52"/>
      <c r="X87" s="52"/>
      <c r="Y87" s="52"/>
      <c r="Z87" s="11"/>
    </row>
    <row r="88" spans="1:26" ht="15" customHeight="1" x14ac:dyDescent="0.2">
      <c r="A88" s="100">
        <v>45292</v>
      </c>
      <c r="B88" s="176">
        <v>4509.9290000000001</v>
      </c>
      <c r="C88" s="176">
        <v>629.65574238499994</v>
      </c>
      <c r="D88" s="176">
        <v>102.856235</v>
      </c>
      <c r="E88" s="176">
        <v>321.52947</v>
      </c>
      <c r="F88" s="176">
        <v>273.92208627499986</v>
      </c>
      <c r="G88" s="176">
        <f>SUM(C88:F88)</f>
        <v>1327.9635336599997</v>
      </c>
      <c r="H88" s="177">
        <v>190531.72</v>
      </c>
      <c r="I88" s="178">
        <v>68397.927999999985</v>
      </c>
      <c r="J88" s="178">
        <v>77053.801999999996</v>
      </c>
      <c r="K88" s="179">
        <v>0</v>
      </c>
      <c r="L88" s="179">
        <v>0</v>
      </c>
      <c r="M88" s="179">
        <v>2463.4130000000005</v>
      </c>
      <c r="N88" s="11"/>
      <c r="O88" s="51"/>
      <c r="P88" s="51"/>
      <c r="Q88" s="51"/>
      <c r="R88" s="51"/>
      <c r="S88" s="51"/>
      <c r="T88" s="11"/>
      <c r="U88" s="52"/>
      <c r="V88" s="52"/>
      <c r="W88" s="52"/>
      <c r="X88" s="52"/>
      <c r="Y88" s="52"/>
      <c r="Z88" s="52"/>
    </row>
    <row r="89" spans="1:26" ht="15" customHeight="1" x14ac:dyDescent="0.2">
      <c r="A89" s="100">
        <v>45323</v>
      </c>
      <c r="B89" s="176">
        <v>4489.7790000000005</v>
      </c>
      <c r="C89" s="176">
        <v>305.87555674999999</v>
      </c>
      <c r="D89" s="176">
        <v>222.91947000000002</v>
      </c>
      <c r="E89" s="176">
        <v>556.12839000000008</v>
      </c>
      <c r="F89" s="176">
        <v>229.88042417</v>
      </c>
      <c r="G89" s="176">
        <f t="shared" ref="G89:G93" si="34">SUM(C89:F89)</f>
        <v>1314.8038409200001</v>
      </c>
      <c r="H89" s="177">
        <v>94869</v>
      </c>
      <c r="I89" s="178">
        <v>106891.85800000001</v>
      </c>
      <c r="J89" s="178">
        <v>31963.046999999999</v>
      </c>
      <c r="K89" s="179">
        <v>0</v>
      </c>
      <c r="L89" s="179">
        <v>0</v>
      </c>
      <c r="M89" s="179">
        <v>2560</v>
      </c>
      <c r="N89" s="11"/>
      <c r="O89" s="51"/>
      <c r="P89" s="51"/>
      <c r="Q89" s="51"/>
      <c r="R89" s="51"/>
      <c r="S89" s="51"/>
      <c r="T89" s="11"/>
      <c r="U89" s="52"/>
      <c r="V89" s="52"/>
      <c r="W89" s="52"/>
      <c r="X89" s="52"/>
      <c r="Y89" s="52"/>
      <c r="Z89" s="52"/>
    </row>
    <row r="90" spans="1:26" ht="15" customHeight="1" x14ac:dyDescent="0.2">
      <c r="A90" s="100">
        <v>45352</v>
      </c>
      <c r="B90" s="176">
        <v>4396.7790000000005</v>
      </c>
      <c r="C90" s="176">
        <v>323.41687585800003</v>
      </c>
      <c r="D90" s="176">
        <v>383.79307699999998</v>
      </c>
      <c r="E90" s="176">
        <v>596.39523999999994</v>
      </c>
      <c r="F90" s="176">
        <v>174.00603715</v>
      </c>
      <c r="G90" s="176">
        <f t="shared" si="34"/>
        <v>1477.6112300079999</v>
      </c>
      <c r="H90" s="177">
        <v>185749</v>
      </c>
      <c r="I90" s="178">
        <v>53569.61325907991</v>
      </c>
      <c r="J90" s="178">
        <v>94624.307540540554</v>
      </c>
      <c r="K90" s="179">
        <v>0</v>
      </c>
      <c r="L90" s="179">
        <v>0</v>
      </c>
      <c r="M90" s="179">
        <v>2669</v>
      </c>
      <c r="N90" s="11"/>
      <c r="O90" s="51"/>
      <c r="P90" s="51"/>
      <c r="Q90" s="51"/>
      <c r="R90" s="51"/>
      <c r="S90" s="51"/>
      <c r="T90" s="11"/>
      <c r="U90" s="52"/>
      <c r="V90" s="52"/>
      <c r="W90" s="52"/>
      <c r="X90" s="52"/>
      <c r="Y90" s="52"/>
      <c r="Z90" s="52"/>
    </row>
    <row r="91" spans="1:26" ht="15" customHeight="1" x14ac:dyDescent="0.2">
      <c r="A91" s="100">
        <v>45383</v>
      </c>
      <c r="B91" s="176">
        <v>4396.7790000000005</v>
      </c>
      <c r="C91" s="176">
        <v>378.10599569399994</v>
      </c>
      <c r="D91" s="176">
        <v>321.81833</v>
      </c>
      <c r="E91" s="176">
        <v>484.69667000000004</v>
      </c>
      <c r="F91" s="176">
        <v>185.75111599499999</v>
      </c>
      <c r="G91" s="176">
        <f t="shared" si="34"/>
        <v>1370.3721116889999</v>
      </c>
      <c r="H91" s="177">
        <v>94346.413</v>
      </c>
      <c r="I91" s="178">
        <v>85843.840999999986</v>
      </c>
      <c r="J91" s="178">
        <v>97609.475000000006</v>
      </c>
      <c r="K91" s="179">
        <v>0</v>
      </c>
      <c r="L91" s="179">
        <v>0</v>
      </c>
      <c r="M91" s="179">
        <v>2653</v>
      </c>
      <c r="N91" s="11"/>
      <c r="O91" s="51"/>
      <c r="P91" s="51"/>
      <c r="Q91" s="51"/>
      <c r="R91" s="51"/>
      <c r="S91" s="51"/>
      <c r="T91" s="11"/>
      <c r="U91" s="52"/>
      <c r="V91" s="52"/>
      <c r="W91" s="52"/>
      <c r="X91" s="52"/>
      <c r="Y91" s="52"/>
      <c r="Z91" s="52"/>
    </row>
    <row r="92" spans="1:26" ht="15" customHeight="1" x14ac:dyDescent="0.2">
      <c r="A92" s="100">
        <v>45413</v>
      </c>
      <c r="B92" s="176">
        <v>4396.7790000000005</v>
      </c>
      <c r="C92" s="176">
        <v>397.66606552600001</v>
      </c>
      <c r="D92" s="176">
        <v>218.16415700000002</v>
      </c>
      <c r="E92" s="176">
        <v>517.72530000000006</v>
      </c>
      <c r="F92" s="176">
        <v>287.48560295000004</v>
      </c>
      <c r="G92" s="176">
        <f t="shared" si="34"/>
        <v>1421.0411254760002</v>
      </c>
      <c r="H92" s="177">
        <v>95802</v>
      </c>
      <c r="I92" s="178">
        <v>102318.76730024212</v>
      </c>
      <c r="J92" s="178">
        <v>76500.486486486479</v>
      </c>
      <c r="K92" s="179">
        <v>0</v>
      </c>
      <c r="L92" s="179">
        <v>0</v>
      </c>
      <c r="M92" s="179">
        <v>1869</v>
      </c>
      <c r="N92" s="11"/>
      <c r="O92" s="51"/>
      <c r="P92" s="51"/>
      <c r="Q92" s="51"/>
      <c r="R92" s="51"/>
      <c r="S92" s="51"/>
      <c r="T92" s="11"/>
      <c r="U92" s="52"/>
      <c r="V92" s="52"/>
      <c r="W92" s="52"/>
      <c r="X92" s="53"/>
      <c r="Y92" s="52"/>
      <c r="Z92" s="52"/>
    </row>
    <row r="93" spans="1:26" ht="15" customHeight="1" x14ac:dyDescent="0.2">
      <c r="A93" s="100">
        <v>45444</v>
      </c>
      <c r="B93" s="176">
        <v>4400.7790000000005</v>
      </c>
      <c r="C93" s="176">
        <v>467.99515043000008</v>
      </c>
      <c r="D93" s="176">
        <v>53.391673000000004</v>
      </c>
      <c r="E93" s="176">
        <v>468.22149999999999</v>
      </c>
      <c r="F93" s="176">
        <v>382.86690609999988</v>
      </c>
      <c r="G93" s="176">
        <f t="shared" si="34"/>
        <v>1372.47522953</v>
      </c>
      <c r="H93" s="177">
        <v>96120</v>
      </c>
      <c r="I93" s="178">
        <v>123675.77779903146</v>
      </c>
      <c r="J93" s="178">
        <v>95426.044297297281</v>
      </c>
      <c r="K93" s="179">
        <v>0</v>
      </c>
      <c r="L93" s="179">
        <v>0</v>
      </c>
      <c r="M93" s="179">
        <v>1462</v>
      </c>
      <c r="N93" s="11"/>
      <c r="O93" s="51"/>
      <c r="P93" s="51"/>
      <c r="Q93" s="51"/>
      <c r="R93" s="51"/>
      <c r="S93" s="51"/>
      <c r="T93" s="11"/>
      <c r="U93" s="52"/>
      <c r="V93" s="52"/>
      <c r="W93" s="52"/>
      <c r="X93" s="52"/>
      <c r="Y93" s="52"/>
      <c r="Z93" s="52"/>
    </row>
    <row r="94" spans="1:26" ht="15" customHeight="1" x14ac:dyDescent="0.2">
      <c r="A94" s="100">
        <v>45474</v>
      </c>
      <c r="B94" s="176">
        <v>4410.7790000000005</v>
      </c>
      <c r="C94" s="176">
        <v>507.59451676899999</v>
      </c>
      <c r="D94" s="176">
        <v>155.23517999999999</v>
      </c>
      <c r="E94" s="176">
        <v>427.76259999999996</v>
      </c>
      <c r="F94" s="176">
        <v>371.5282563049999</v>
      </c>
      <c r="G94" s="176">
        <f>SUM(C94:F94)</f>
        <v>1462.1205530739999</v>
      </c>
      <c r="H94" s="177">
        <v>95213</v>
      </c>
      <c r="I94" s="178">
        <v>105647.85</v>
      </c>
      <c r="J94" s="178">
        <v>112650.11900000001</v>
      </c>
      <c r="K94" s="179">
        <v>0</v>
      </c>
      <c r="L94" s="179">
        <v>0</v>
      </c>
      <c r="M94" s="179">
        <v>1070</v>
      </c>
      <c r="N94" s="11"/>
      <c r="O94" s="51"/>
      <c r="P94" s="51"/>
      <c r="Q94" s="51"/>
      <c r="R94" s="51"/>
      <c r="S94" s="51"/>
      <c r="T94" s="11"/>
      <c r="U94" s="52"/>
      <c r="V94" s="52"/>
      <c r="W94" s="52"/>
      <c r="X94" s="52"/>
      <c r="Y94" s="52"/>
      <c r="Z94" s="52"/>
    </row>
    <row r="95" spans="1:26" ht="15" customHeight="1" x14ac:dyDescent="0.2">
      <c r="A95" s="100">
        <v>45505</v>
      </c>
      <c r="B95" s="176">
        <v>4622.7790000000005</v>
      </c>
      <c r="C95" s="176">
        <v>436.32386537000002</v>
      </c>
      <c r="D95" s="176">
        <v>179.85284700000003</v>
      </c>
      <c r="E95" s="176">
        <v>502.76244999999994</v>
      </c>
      <c r="F95" s="176">
        <v>335.37464877000002</v>
      </c>
      <c r="G95" s="176">
        <f>SUM(C95:F95)</f>
        <v>1454.3138111399999</v>
      </c>
      <c r="H95" s="177">
        <v>0</v>
      </c>
      <c r="I95" s="178">
        <v>89699.217013027883</v>
      </c>
      <c r="J95" s="178">
        <v>116867.42001152423</v>
      </c>
      <c r="K95" s="179">
        <v>0</v>
      </c>
      <c r="L95" s="179">
        <v>0</v>
      </c>
      <c r="M95" s="179">
        <v>0</v>
      </c>
      <c r="N95" s="11"/>
      <c r="O95" s="51"/>
      <c r="P95" s="51"/>
      <c r="Q95" s="51"/>
      <c r="R95" s="51"/>
      <c r="S95" s="51"/>
      <c r="T95" s="11"/>
      <c r="U95" s="52"/>
      <c r="V95" s="52"/>
      <c r="W95" s="52"/>
      <c r="X95" s="52"/>
      <c r="Y95" s="52"/>
      <c r="Z95" s="52"/>
    </row>
    <row r="96" spans="1:26" ht="15" customHeight="1" x14ac:dyDescent="0.2">
      <c r="A96" s="100">
        <v>45536</v>
      </c>
      <c r="B96" s="176">
        <v>4632.7790000000005</v>
      </c>
      <c r="C96" s="176">
        <v>401.85550817000001</v>
      </c>
      <c r="D96" s="176">
        <v>124.49868799999999</v>
      </c>
      <c r="E96" s="176">
        <v>521.31610999999998</v>
      </c>
      <c r="F96" s="176">
        <v>360.67175376500001</v>
      </c>
      <c r="G96" s="176">
        <f t="shared" ref="G96:G99" si="35">SUM(C96:F96)</f>
        <v>1408.342059935</v>
      </c>
      <c r="H96" s="177">
        <v>95709</v>
      </c>
      <c r="I96" s="178">
        <v>84404.549939467324</v>
      </c>
      <c r="J96" s="178">
        <v>100820.26475675676</v>
      </c>
      <c r="K96" s="179">
        <v>0</v>
      </c>
      <c r="L96" s="179">
        <v>0</v>
      </c>
      <c r="M96" s="179">
        <v>1154.873</v>
      </c>
      <c r="N96" s="11"/>
      <c r="O96" s="51"/>
      <c r="P96" s="51"/>
      <c r="Q96" s="51"/>
      <c r="R96" s="51"/>
      <c r="S96" s="51"/>
      <c r="T96" s="11"/>
      <c r="U96" s="52"/>
      <c r="V96" s="52"/>
      <c r="W96" s="52"/>
      <c r="X96" s="52"/>
      <c r="Y96" s="52"/>
      <c r="Z96" s="52"/>
    </row>
    <row r="97" spans="1:26" ht="15" customHeight="1" x14ac:dyDescent="0.2">
      <c r="A97" s="100">
        <v>45566</v>
      </c>
      <c r="B97" s="176">
        <v>4632.7790000000005</v>
      </c>
      <c r="C97" s="176">
        <v>388.44305842300002</v>
      </c>
      <c r="D97" s="176">
        <v>333.93935399999998</v>
      </c>
      <c r="E97" s="176">
        <v>398.68518</v>
      </c>
      <c r="F97" s="176">
        <v>304.00260727499995</v>
      </c>
      <c r="G97" s="176">
        <f t="shared" si="35"/>
        <v>1425.0701996979999</v>
      </c>
      <c r="H97" s="177">
        <v>95524</v>
      </c>
      <c r="I97" s="178">
        <v>121192.39199999999</v>
      </c>
      <c r="J97" s="178">
        <v>61874.894</v>
      </c>
      <c r="K97" s="179">
        <v>0</v>
      </c>
      <c r="L97" s="179">
        <v>0</v>
      </c>
      <c r="M97" s="179">
        <v>1681.45</v>
      </c>
      <c r="N97" s="11"/>
      <c r="O97" s="51"/>
      <c r="P97" s="51"/>
      <c r="Q97" s="51"/>
      <c r="R97" s="51"/>
      <c r="S97" s="51"/>
      <c r="T97" s="11"/>
      <c r="U97" s="52"/>
      <c r="V97" s="52"/>
      <c r="W97" s="52"/>
      <c r="X97" s="52"/>
      <c r="Y97" s="52"/>
      <c r="Z97" s="52"/>
    </row>
    <row r="98" spans="1:26" ht="15" customHeight="1" x14ac:dyDescent="0.2">
      <c r="A98" s="100">
        <v>45597</v>
      </c>
      <c r="B98" s="176">
        <v>4632.7790000000005</v>
      </c>
      <c r="C98" s="176">
        <v>498.18860976700006</v>
      </c>
      <c r="D98" s="176">
        <v>150.65576799999997</v>
      </c>
      <c r="E98" s="176">
        <v>353.30243999999999</v>
      </c>
      <c r="F98" s="176">
        <v>346.18815325999992</v>
      </c>
      <c r="G98" s="176">
        <f t="shared" si="35"/>
        <v>1348.3349710269999</v>
      </c>
      <c r="H98" s="177">
        <v>95303</v>
      </c>
      <c r="I98" s="178">
        <v>69124.448569007262</v>
      </c>
      <c r="J98" s="178">
        <v>77967.378702702699</v>
      </c>
      <c r="K98" s="179">
        <v>0</v>
      </c>
      <c r="L98" s="179">
        <v>0</v>
      </c>
      <c r="M98" s="179">
        <v>1242.6600000000001</v>
      </c>
      <c r="N98" s="11"/>
      <c r="O98" s="51"/>
      <c r="P98" s="51"/>
      <c r="Q98" s="51"/>
      <c r="R98" s="51"/>
      <c r="S98" s="51"/>
      <c r="T98" s="11"/>
      <c r="U98" s="52"/>
      <c r="V98" s="52"/>
      <c r="W98" s="52"/>
      <c r="X98" s="52"/>
      <c r="Y98" s="52"/>
      <c r="Z98" s="52"/>
    </row>
    <row r="99" spans="1:26" ht="15" customHeight="1" x14ac:dyDescent="0.2">
      <c r="A99" s="100">
        <v>45627</v>
      </c>
      <c r="B99" s="176">
        <v>4632.7790000000005</v>
      </c>
      <c r="C99" s="176">
        <v>691.05865509899991</v>
      </c>
      <c r="D99" s="176">
        <v>91.392274000000015</v>
      </c>
      <c r="E99" s="176">
        <v>333.01898</v>
      </c>
      <c r="F99" s="176">
        <v>303.70846750999988</v>
      </c>
      <c r="G99" s="176">
        <f t="shared" si="35"/>
        <v>1419.1783766089998</v>
      </c>
      <c r="H99" s="177">
        <v>191865</v>
      </c>
      <c r="I99" s="178">
        <v>66950.485055690078</v>
      </c>
      <c r="J99" s="178">
        <v>81522.703486486484</v>
      </c>
      <c r="K99" s="179">
        <v>0</v>
      </c>
      <c r="L99" s="179">
        <v>0</v>
      </c>
      <c r="M99" s="179">
        <v>1989</v>
      </c>
      <c r="N99" s="11"/>
      <c r="O99" s="51"/>
      <c r="P99" s="51"/>
      <c r="Q99" s="51"/>
      <c r="R99" s="51"/>
      <c r="S99" s="51"/>
      <c r="T99" s="11"/>
      <c r="U99" s="52"/>
      <c r="V99" s="52"/>
      <c r="W99" s="52"/>
      <c r="X99" s="52"/>
      <c r="Y99" s="52"/>
      <c r="Z99" s="52"/>
    </row>
    <row r="100" spans="1:26" ht="15" customHeight="1" x14ac:dyDescent="0.2">
      <c r="A100" s="98" t="s">
        <v>158</v>
      </c>
      <c r="B100" s="45">
        <v>4651.1289999999999</v>
      </c>
      <c r="C100" s="45">
        <v>531.42969203999996</v>
      </c>
      <c r="D100" s="45">
        <v>169.77965399999997</v>
      </c>
      <c r="E100" s="45">
        <v>405.21913000000001</v>
      </c>
      <c r="F100" s="45">
        <v>293.09741209024997</v>
      </c>
      <c r="G100" s="45">
        <f>SUM(C100:F100)</f>
        <v>1399.5258881302498</v>
      </c>
      <c r="H100" s="46">
        <v>190499</v>
      </c>
      <c r="I100" s="47">
        <v>119664.416</v>
      </c>
      <c r="J100" s="47">
        <v>95307.258999999991</v>
      </c>
      <c r="K100" s="48">
        <v>0</v>
      </c>
      <c r="L100" s="48">
        <v>0</v>
      </c>
      <c r="M100" s="48">
        <v>2373</v>
      </c>
      <c r="N100" s="11"/>
      <c r="O100" s="51"/>
      <c r="P100" s="51"/>
      <c r="Q100" s="51"/>
      <c r="R100" s="51"/>
      <c r="S100" s="51"/>
      <c r="T100" s="11"/>
      <c r="U100" s="52"/>
      <c r="V100" s="52"/>
      <c r="W100" s="52"/>
      <c r="X100" s="52"/>
      <c r="Y100" s="52"/>
      <c r="Z100" s="52"/>
    </row>
    <row r="101" spans="1:26" ht="15" customHeight="1" x14ac:dyDescent="0.2">
      <c r="A101" s="98" t="s">
        <v>159</v>
      </c>
      <c r="B101" s="45">
        <v>4653.1289999999999</v>
      </c>
      <c r="C101" s="45">
        <v>380.90625124000002</v>
      </c>
      <c r="D101" s="45">
        <v>291.31857900000006</v>
      </c>
      <c r="E101" s="45">
        <v>391.75744999999995</v>
      </c>
      <c r="F101" s="45">
        <v>244.61319426275003</v>
      </c>
      <c r="G101" s="45">
        <f t="shared" ref="G101:G111" si="36">SUM(C101:F101)</f>
        <v>1308.59547450275</v>
      </c>
      <c r="H101" s="46">
        <v>95180</v>
      </c>
      <c r="I101" s="47">
        <v>85378.312999999995</v>
      </c>
      <c r="J101" s="47">
        <v>53670.667000000001</v>
      </c>
      <c r="K101" s="48">
        <v>0</v>
      </c>
      <c r="L101" s="48">
        <v>0</v>
      </c>
      <c r="M101" s="48">
        <v>2385</v>
      </c>
      <c r="N101" s="11"/>
      <c r="O101" s="51"/>
      <c r="P101" s="51"/>
      <c r="Q101" s="51"/>
      <c r="R101" s="51"/>
      <c r="S101" s="51"/>
      <c r="T101" s="11"/>
      <c r="U101" s="52"/>
      <c r="V101" s="52"/>
      <c r="W101" s="52"/>
      <c r="X101" s="52"/>
      <c r="Y101" s="52"/>
      <c r="Z101" s="52"/>
    </row>
    <row r="102" spans="1:26" ht="15" customHeight="1" x14ac:dyDescent="0.2">
      <c r="A102" s="98" t="s">
        <v>160</v>
      </c>
      <c r="B102" s="45">
        <v>4657.6289999999999</v>
      </c>
      <c r="C102" s="45">
        <v>358.68174056999999</v>
      </c>
      <c r="D102" s="45">
        <v>293.36199199999999</v>
      </c>
      <c r="E102" s="45">
        <v>585.92522999999994</v>
      </c>
      <c r="F102" s="45">
        <v>275.16801955025005</v>
      </c>
      <c r="G102" s="45">
        <f t="shared" si="36"/>
        <v>1513.1369821202497</v>
      </c>
      <c r="H102" s="46">
        <v>94694</v>
      </c>
      <c r="I102" s="47">
        <v>72408.228000000003</v>
      </c>
      <c r="J102" s="47">
        <v>65823.906000000003</v>
      </c>
      <c r="K102" s="48">
        <v>0</v>
      </c>
      <c r="L102" s="48">
        <v>0</v>
      </c>
      <c r="M102" s="48">
        <v>2636</v>
      </c>
      <c r="N102" s="11"/>
      <c r="O102" s="51"/>
      <c r="P102" s="51"/>
      <c r="Q102" s="51"/>
      <c r="R102" s="51"/>
      <c r="S102" s="51"/>
      <c r="T102" s="11"/>
      <c r="U102" s="52"/>
      <c r="V102" s="52"/>
      <c r="W102" s="52"/>
      <c r="X102" s="52"/>
      <c r="Y102" s="52"/>
      <c r="Z102" s="52"/>
    </row>
    <row r="103" spans="1:26" ht="15" customHeight="1" x14ac:dyDescent="0.2">
      <c r="A103" s="98" t="s">
        <v>161</v>
      </c>
      <c r="B103" s="45">
        <v>4661.6289999999999</v>
      </c>
      <c r="C103" s="45">
        <v>503.52991359000009</v>
      </c>
      <c r="D103" s="45">
        <v>123.06235700000001</v>
      </c>
      <c r="E103" s="45">
        <v>484.98626000000002</v>
      </c>
      <c r="F103" s="45">
        <v>306.76868409775</v>
      </c>
      <c r="G103" s="45">
        <f t="shared" si="36"/>
        <v>1418.3472146877502</v>
      </c>
      <c r="H103" s="46">
        <v>94895</v>
      </c>
      <c r="I103" s="47">
        <v>107878.77413801452</v>
      </c>
      <c r="J103" s="47">
        <v>114418.05824324326</v>
      </c>
      <c r="K103" s="48">
        <v>0</v>
      </c>
      <c r="L103" s="48">
        <v>0</v>
      </c>
      <c r="M103" s="48">
        <v>2479</v>
      </c>
      <c r="N103" s="11"/>
      <c r="O103" s="51"/>
      <c r="P103" s="51"/>
      <c r="Q103" s="51"/>
      <c r="R103" s="51"/>
      <c r="S103" s="51"/>
      <c r="T103" s="11"/>
      <c r="U103" s="52"/>
      <c r="V103" s="52"/>
      <c r="W103" s="52"/>
      <c r="X103" s="52"/>
      <c r="Y103" s="52"/>
      <c r="Z103" s="52"/>
    </row>
    <row r="104" spans="1:26" ht="15" customHeight="1" x14ac:dyDescent="0.2">
      <c r="A104" s="98" t="s">
        <v>162</v>
      </c>
      <c r="B104" s="45">
        <v>4662.3789999999999</v>
      </c>
      <c r="C104" s="45">
        <v>575.22719086000006</v>
      </c>
      <c r="D104" s="45">
        <v>90.105506999999989</v>
      </c>
      <c r="E104" s="45">
        <v>454.76213999999999</v>
      </c>
      <c r="F104" s="45">
        <v>423.40661501475012</v>
      </c>
      <c r="G104" s="45">
        <f t="shared" si="36"/>
        <v>1543.5014528747502</v>
      </c>
      <c r="H104" s="46">
        <v>95872</v>
      </c>
      <c r="I104" s="47">
        <v>85073.936690072645</v>
      </c>
      <c r="J104" s="47">
        <v>60887.501243243249</v>
      </c>
      <c r="K104" s="48">
        <v>0</v>
      </c>
      <c r="L104" s="48">
        <v>0</v>
      </c>
      <c r="M104" s="48">
        <v>2397</v>
      </c>
      <c r="N104" s="11"/>
      <c r="O104" s="51"/>
      <c r="P104" s="51"/>
      <c r="Q104" s="51"/>
      <c r="R104" s="51"/>
      <c r="S104" s="51"/>
      <c r="T104" s="11"/>
      <c r="U104" s="52"/>
      <c r="V104" s="52"/>
      <c r="W104" s="52"/>
      <c r="X104" s="53"/>
      <c r="Y104" s="52"/>
      <c r="Z104" s="52"/>
    </row>
    <row r="105" spans="1:26" ht="15" customHeight="1" x14ac:dyDescent="0.2">
      <c r="A105" s="98" t="s">
        <v>163</v>
      </c>
      <c r="B105" s="45">
        <v>4678.9790000000003</v>
      </c>
      <c r="C105" s="45">
        <v>625.69745892999993</v>
      </c>
      <c r="D105" s="45">
        <v>46.299734999999998</v>
      </c>
      <c r="E105" s="45">
        <v>359.23248999999998</v>
      </c>
      <c r="F105" s="45">
        <v>473.24204078075002</v>
      </c>
      <c r="G105" s="45">
        <f t="shared" si="36"/>
        <v>1504.4717247107496</v>
      </c>
      <c r="H105" s="46">
        <v>187733</v>
      </c>
      <c r="I105" s="47">
        <v>58481.921401937048</v>
      </c>
      <c r="J105" s="47">
        <v>137814.13459459459</v>
      </c>
      <c r="K105" s="48">
        <v>0</v>
      </c>
      <c r="L105" s="48">
        <v>0</v>
      </c>
      <c r="M105" s="48">
        <v>2419</v>
      </c>
      <c r="N105" s="11"/>
      <c r="O105" s="51"/>
      <c r="P105" s="51"/>
      <c r="Q105" s="51"/>
      <c r="R105" s="51"/>
      <c r="S105" s="51"/>
      <c r="T105" s="11"/>
      <c r="U105" s="52"/>
      <c r="V105" s="52"/>
      <c r="W105" s="52"/>
      <c r="X105" s="53"/>
      <c r="Y105" s="52"/>
      <c r="Z105" s="52"/>
    </row>
    <row r="106" spans="1:26" ht="15" customHeight="1" x14ac:dyDescent="0.2">
      <c r="A106" s="98" t="s">
        <v>226</v>
      </c>
      <c r="B106" s="45">
        <v>4698.9790000000003</v>
      </c>
      <c r="C106" s="45">
        <v>628.28827367000008</v>
      </c>
      <c r="D106" s="45">
        <v>157.56653799999998</v>
      </c>
      <c r="E106" s="45">
        <v>381.31299000000001</v>
      </c>
      <c r="F106" s="45">
        <v>426.97055696000001</v>
      </c>
      <c r="G106" s="45">
        <f t="shared" si="36"/>
        <v>1594.1383586300003</v>
      </c>
      <c r="H106" s="46">
        <v>91396</v>
      </c>
      <c r="I106" s="47">
        <v>92163.902999999991</v>
      </c>
      <c r="J106" s="47">
        <v>57173.112000000001</v>
      </c>
      <c r="K106" s="48">
        <v>0</v>
      </c>
      <c r="L106" s="48">
        <v>0</v>
      </c>
      <c r="M106" s="48">
        <v>2402</v>
      </c>
      <c r="N106" s="11"/>
      <c r="O106" s="51"/>
      <c r="P106" s="51"/>
      <c r="Q106" s="51"/>
      <c r="R106" s="51"/>
      <c r="S106" s="51"/>
      <c r="T106" s="11"/>
      <c r="U106" s="52"/>
      <c r="V106" s="52"/>
      <c r="W106" s="52"/>
      <c r="X106" s="53"/>
      <c r="Y106" s="52"/>
      <c r="Z106" s="52"/>
    </row>
    <row r="107" spans="1:26" ht="15" customHeight="1" x14ac:dyDescent="0.2">
      <c r="A107" s="98" t="s">
        <v>227</v>
      </c>
      <c r="B107" s="45">
        <v>4720.6090000000004</v>
      </c>
      <c r="C107" s="45">
        <v>564.76138220000007</v>
      </c>
      <c r="D107" s="45">
        <v>169.21782899999999</v>
      </c>
      <c r="E107" s="45">
        <v>402.41151000000002</v>
      </c>
      <c r="F107" s="45">
        <v>418.44859470000006</v>
      </c>
      <c r="G107" s="45">
        <f t="shared" si="36"/>
        <v>1554.8393159</v>
      </c>
      <c r="H107" s="46">
        <v>91390</v>
      </c>
      <c r="I107" s="47">
        <v>120500.43745036318</v>
      </c>
      <c r="J107" s="47">
        <v>36689.09016216216</v>
      </c>
      <c r="K107" s="48">
        <v>0</v>
      </c>
      <c r="L107" s="48">
        <v>0</v>
      </c>
      <c r="M107" s="48">
        <v>1941</v>
      </c>
      <c r="N107" s="11"/>
      <c r="O107" s="51"/>
      <c r="P107" s="51"/>
      <c r="Q107" s="51"/>
      <c r="R107" s="51"/>
      <c r="S107" s="51"/>
      <c r="T107" s="11"/>
      <c r="U107" s="52"/>
      <c r="V107" s="52"/>
      <c r="W107" s="52"/>
      <c r="X107" s="53"/>
      <c r="Y107" s="52"/>
      <c r="Z107" s="52"/>
    </row>
    <row r="108" spans="1:26" ht="15" customHeight="1" x14ac:dyDescent="0.2">
      <c r="A108" s="98" t="s">
        <v>228</v>
      </c>
      <c r="B108" s="45">
        <v>4738.6090000000004</v>
      </c>
      <c r="C108" s="45">
        <v>437.80633189999992</v>
      </c>
      <c r="D108" s="45">
        <v>261.29584699999998</v>
      </c>
      <c r="E108" s="45">
        <v>424.24191999999999</v>
      </c>
      <c r="F108" s="45">
        <v>430.86565301999991</v>
      </c>
      <c r="G108" s="45">
        <f t="shared" si="36"/>
        <v>1554.2097519199997</v>
      </c>
      <c r="H108" s="46">
        <v>184843</v>
      </c>
      <c r="I108" s="47">
        <v>90099.436232445514</v>
      </c>
      <c r="J108" s="47">
        <v>170423.35316216215</v>
      </c>
      <c r="K108" s="48">
        <v>0</v>
      </c>
      <c r="L108" s="48">
        <v>0</v>
      </c>
      <c r="M108" s="48">
        <v>930</v>
      </c>
      <c r="N108" s="11"/>
      <c r="O108" s="51"/>
      <c r="P108" s="51"/>
      <c r="Q108" s="51"/>
      <c r="R108" s="51"/>
      <c r="S108" s="51"/>
      <c r="T108" s="11"/>
      <c r="U108" s="52"/>
      <c r="V108" s="52"/>
      <c r="W108" s="52"/>
      <c r="X108" s="53"/>
      <c r="Y108" s="52"/>
      <c r="Z108" s="52"/>
    </row>
    <row r="109" spans="1:26" ht="15" customHeight="1" x14ac:dyDescent="0.2">
      <c r="A109" s="98" t="s">
        <v>229</v>
      </c>
      <c r="B109" s="45">
        <v>4738.6090000000004</v>
      </c>
      <c r="C109" s="45">
        <v>481.68137949999993</v>
      </c>
      <c r="D109" s="45">
        <v>202.705848</v>
      </c>
      <c r="E109" s="45">
        <v>439.30757999999997</v>
      </c>
      <c r="F109" s="45">
        <v>407.37065000999991</v>
      </c>
      <c r="G109" s="45">
        <f t="shared" si="36"/>
        <v>1531.0654575099998</v>
      </c>
      <c r="H109" s="46">
        <v>91686</v>
      </c>
      <c r="I109" s="47">
        <v>121457.49100000001</v>
      </c>
      <c r="J109" s="47">
        <v>137287.89600000001</v>
      </c>
      <c r="K109" s="48">
        <v>0</v>
      </c>
      <c r="L109" s="48">
        <v>0</v>
      </c>
      <c r="M109" s="48">
        <v>1442</v>
      </c>
      <c r="N109" s="11"/>
      <c r="O109" s="51"/>
      <c r="P109" s="51"/>
      <c r="Q109" s="51"/>
      <c r="R109" s="51"/>
      <c r="S109" s="51"/>
      <c r="T109" s="11"/>
      <c r="U109" s="52"/>
      <c r="V109" s="52"/>
      <c r="W109" s="52"/>
      <c r="X109" s="53"/>
      <c r="Y109" s="52"/>
      <c r="Z109" s="52"/>
    </row>
    <row r="110" spans="1:26" ht="15" customHeight="1" x14ac:dyDescent="0.2">
      <c r="A110" s="98" t="s">
        <v>230</v>
      </c>
      <c r="B110" s="45">
        <v>4745.6090000000004</v>
      </c>
      <c r="C110" s="45">
        <v>531.96650811999996</v>
      </c>
      <c r="D110" s="45">
        <v>190.68671999999998</v>
      </c>
      <c r="E110" s="45">
        <v>332.84494999999993</v>
      </c>
      <c r="F110" s="45">
        <v>363.29483831000005</v>
      </c>
      <c r="G110" s="45">
        <f t="shared" si="36"/>
        <v>1418.7930164300001</v>
      </c>
      <c r="H110" s="46">
        <v>95899</v>
      </c>
      <c r="I110" s="47">
        <v>92395.620670702163</v>
      </c>
      <c r="J110" s="47">
        <v>103789.86451351353</v>
      </c>
      <c r="K110" s="48">
        <v>0</v>
      </c>
      <c r="L110" s="48">
        <v>0</v>
      </c>
      <c r="M110" s="48">
        <v>2136</v>
      </c>
      <c r="N110" s="11"/>
      <c r="O110" s="51"/>
      <c r="P110" s="51"/>
      <c r="Q110" s="51"/>
      <c r="R110" s="51"/>
      <c r="S110" s="51"/>
      <c r="T110" s="11"/>
      <c r="U110" s="52"/>
      <c r="V110" s="52"/>
      <c r="W110" s="52"/>
      <c r="X110" s="53"/>
      <c r="Y110" s="52"/>
      <c r="Z110" s="52"/>
    </row>
    <row r="111" spans="1:26" ht="15" customHeight="1" x14ac:dyDescent="0.2">
      <c r="A111" s="151" t="s">
        <v>231</v>
      </c>
      <c r="B111" s="95">
        <v>4745.6090000000004</v>
      </c>
      <c r="C111" s="95">
        <v>686.10028098000009</v>
      </c>
      <c r="D111" s="95">
        <v>220.29233099999999</v>
      </c>
      <c r="E111" s="95">
        <v>208.27746000000002</v>
      </c>
      <c r="F111" s="95">
        <v>327.753991778</v>
      </c>
      <c r="G111" s="95">
        <f t="shared" si="36"/>
        <v>1442.4240637580001</v>
      </c>
      <c r="H111" s="272">
        <v>283021</v>
      </c>
      <c r="I111" s="150">
        <v>103196.99530024214</v>
      </c>
      <c r="J111" s="150">
        <v>64946.396324324327</v>
      </c>
      <c r="K111" s="96">
        <v>0</v>
      </c>
      <c r="L111" s="96">
        <v>0</v>
      </c>
      <c r="M111" s="96">
        <v>1985</v>
      </c>
      <c r="N111" s="11"/>
      <c r="O111" s="51"/>
      <c r="P111" s="51"/>
      <c r="Q111" s="51"/>
      <c r="R111" s="51"/>
      <c r="S111" s="51"/>
      <c r="T111" s="11"/>
      <c r="U111" s="52"/>
      <c r="V111" s="52"/>
      <c r="W111" s="52"/>
      <c r="X111" s="53"/>
      <c r="Y111" s="52"/>
      <c r="Z111" s="52"/>
    </row>
    <row r="112" spans="1:26" ht="15" customHeight="1" x14ac:dyDescent="0.2">
      <c r="A112" s="12" t="s">
        <v>78</v>
      </c>
      <c r="C112" s="55"/>
      <c r="D112" s="55"/>
      <c r="E112" s="55"/>
      <c r="F112" s="55"/>
      <c r="G112" s="55"/>
      <c r="H112" s="46"/>
      <c r="I112" s="47"/>
      <c r="K112" s="56" t="s">
        <v>5</v>
      </c>
      <c r="L112" s="9" t="s">
        <v>79</v>
      </c>
      <c r="M112" s="44"/>
      <c r="N112" s="11"/>
      <c r="O112" s="11"/>
      <c r="P112" s="11"/>
      <c r="Q112" s="11"/>
      <c r="R112" s="11"/>
      <c r="S112" s="11"/>
      <c r="T112" s="11"/>
      <c r="U112" s="11"/>
      <c r="V112" s="11"/>
      <c r="W112" s="11"/>
      <c r="X112" s="11"/>
      <c r="Y112" s="11"/>
      <c r="Z112" s="11"/>
    </row>
    <row r="113" spans="1:25" ht="15" customHeight="1" x14ac:dyDescent="0.2">
      <c r="A113" s="12" t="s">
        <v>80</v>
      </c>
      <c r="B113" s="57"/>
      <c r="C113" s="55"/>
      <c r="D113" s="55"/>
      <c r="E113" s="55"/>
      <c r="F113" s="55"/>
      <c r="G113" s="55"/>
      <c r="H113" s="58"/>
      <c r="L113" s="9" t="s">
        <v>17</v>
      </c>
      <c r="M113" s="10"/>
      <c r="N113" s="49"/>
      <c r="O113" s="49"/>
      <c r="P113" s="49"/>
      <c r="Q113" s="49"/>
      <c r="R113" s="49"/>
      <c r="S113" s="50"/>
    </row>
    <row r="114" spans="1:25" ht="15" customHeight="1" x14ac:dyDescent="0.2">
      <c r="A114" s="12" t="s">
        <v>1</v>
      </c>
      <c r="C114" s="49"/>
      <c r="D114" s="49"/>
      <c r="E114" s="49"/>
      <c r="F114" s="49"/>
      <c r="G114" s="55"/>
      <c r="H114" s="58"/>
      <c r="J114" s="6"/>
      <c r="K114" s="17"/>
      <c r="L114" s="9" t="s">
        <v>18</v>
      </c>
      <c r="M114" s="10"/>
      <c r="N114" s="49"/>
      <c r="O114" s="49"/>
      <c r="P114" s="49"/>
      <c r="Q114" s="49"/>
      <c r="R114" s="49"/>
      <c r="S114" s="50"/>
    </row>
    <row r="115" spans="1:25" ht="15" customHeight="1" x14ac:dyDescent="0.2">
      <c r="B115" s="54"/>
      <c r="C115" s="11"/>
      <c r="D115" s="11"/>
      <c r="E115" s="11"/>
      <c r="F115" s="11"/>
      <c r="G115" s="11"/>
      <c r="H115" s="11"/>
      <c r="I115" s="52"/>
      <c r="J115" s="52"/>
      <c r="K115" s="52"/>
      <c r="L115" s="9" t="s">
        <v>19</v>
      </c>
      <c r="M115" s="52"/>
      <c r="N115" s="49"/>
      <c r="O115" s="49"/>
      <c r="P115" s="49"/>
      <c r="Q115" s="49"/>
      <c r="R115" s="49"/>
      <c r="S115" s="50"/>
    </row>
    <row r="116" spans="1:25" ht="15" customHeight="1" x14ac:dyDescent="0.2">
      <c r="B116" s="54"/>
      <c r="C116" s="52"/>
      <c r="D116" s="11"/>
      <c r="E116" s="11"/>
      <c r="F116" s="11"/>
      <c r="G116" s="11"/>
      <c r="H116" s="11"/>
      <c r="I116" s="52"/>
      <c r="J116" s="52"/>
      <c r="K116" s="52"/>
      <c r="L116" s="9" t="s">
        <v>32</v>
      </c>
      <c r="M116" s="52"/>
      <c r="N116" s="49"/>
      <c r="O116" s="49"/>
      <c r="P116" s="49"/>
      <c r="Q116" s="49"/>
      <c r="R116" s="49"/>
      <c r="S116" s="50"/>
    </row>
    <row r="117" spans="1:25" ht="15" customHeight="1" x14ac:dyDescent="0.2">
      <c r="B117" s="54"/>
      <c r="C117" s="52"/>
      <c r="D117" s="11"/>
      <c r="E117" s="11"/>
      <c r="F117" s="11"/>
      <c r="G117" s="11"/>
      <c r="H117" s="11"/>
      <c r="I117" s="52"/>
      <c r="J117" s="52"/>
      <c r="K117" s="52"/>
      <c r="L117" s="9" t="s">
        <v>33</v>
      </c>
      <c r="M117" s="52"/>
      <c r="N117" s="49"/>
      <c r="O117" s="49"/>
      <c r="P117" s="49"/>
      <c r="Q117" s="49"/>
      <c r="R117" s="49"/>
      <c r="S117" s="50"/>
    </row>
    <row r="118" spans="1:25" x14ac:dyDescent="0.2">
      <c r="B118" s="54"/>
      <c r="C118" s="52"/>
      <c r="D118" s="11"/>
      <c r="E118" s="11"/>
      <c r="F118" s="11"/>
      <c r="G118" s="11"/>
      <c r="H118" s="11"/>
      <c r="I118" s="52"/>
      <c r="J118" s="52"/>
      <c r="K118" s="52"/>
      <c r="L118" s="52"/>
      <c r="M118" s="52"/>
      <c r="N118" s="49"/>
      <c r="O118" s="49"/>
      <c r="P118" s="49"/>
      <c r="Q118" s="49"/>
      <c r="R118" s="49"/>
      <c r="S118" s="50"/>
    </row>
    <row r="119" spans="1:25" x14ac:dyDescent="0.2">
      <c r="B119" s="54"/>
      <c r="C119" s="52"/>
      <c r="D119" s="11"/>
      <c r="E119" s="11"/>
      <c r="F119" s="11"/>
      <c r="G119" s="11"/>
      <c r="H119" s="11"/>
      <c r="I119" s="52"/>
      <c r="J119" s="52"/>
      <c r="K119" s="52"/>
      <c r="L119" s="52"/>
      <c r="M119" s="52"/>
      <c r="N119" s="49"/>
      <c r="O119" s="49"/>
      <c r="P119" s="49"/>
      <c r="Q119" s="49"/>
      <c r="R119" s="49"/>
      <c r="S119" s="50"/>
      <c r="U119" s="49"/>
      <c r="V119" s="49"/>
      <c r="W119" s="49"/>
      <c r="X119" s="49"/>
      <c r="Y119" s="49"/>
    </row>
    <row r="120" spans="1:25" x14ac:dyDescent="0.2">
      <c r="B120" s="54"/>
      <c r="C120" s="52"/>
      <c r="D120" s="11"/>
      <c r="E120" s="11"/>
      <c r="F120" s="11"/>
      <c r="G120" s="11"/>
      <c r="H120" s="11"/>
      <c r="I120" s="52"/>
      <c r="J120" s="52"/>
      <c r="K120" s="52"/>
      <c r="L120" s="52"/>
      <c r="M120" s="52"/>
      <c r="N120" s="49"/>
      <c r="O120" s="49"/>
      <c r="P120" s="49"/>
      <c r="Q120" s="49"/>
      <c r="R120" s="49"/>
      <c r="S120" s="50"/>
      <c r="U120" s="49"/>
      <c r="V120" s="49"/>
      <c r="W120" s="49"/>
      <c r="X120" s="49"/>
      <c r="Y120" s="49"/>
    </row>
    <row r="121" spans="1:25" x14ac:dyDescent="0.2">
      <c r="B121" s="54"/>
      <c r="C121" s="52"/>
      <c r="D121" s="11"/>
      <c r="E121" s="11"/>
      <c r="F121" s="11"/>
      <c r="G121" s="11"/>
      <c r="H121" s="11"/>
      <c r="I121" s="52"/>
      <c r="J121" s="52"/>
      <c r="K121" s="52"/>
      <c r="L121" s="52"/>
      <c r="M121" s="52"/>
      <c r="N121" s="49"/>
      <c r="O121" s="49"/>
      <c r="P121" s="49"/>
      <c r="Q121" s="49"/>
      <c r="R121" s="49"/>
      <c r="S121" s="50"/>
      <c r="U121" s="49"/>
      <c r="V121" s="49"/>
      <c r="W121" s="49"/>
      <c r="X121" s="49"/>
      <c r="Y121" s="49"/>
    </row>
    <row r="122" spans="1:25" x14ac:dyDescent="0.2">
      <c r="B122" s="54"/>
      <c r="C122" s="52"/>
      <c r="D122" s="11"/>
      <c r="E122" s="11"/>
      <c r="F122" s="11"/>
      <c r="G122" s="11"/>
      <c r="H122" s="11"/>
      <c r="I122" s="54"/>
      <c r="J122" s="54"/>
      <c r="K122" s="52"/>
      <c r="L122" s="52"/>
      <c r="M122" s="52"/>
      <c r="N122" s="49"/>
      <c r="O122" s="49"/>
      <c r="P122" s="49"/>
      <c r="Q122" s="49"/>
      <c r="R122" s="49"/>
      <c r="S122" s="50"/>
      <c r="U122" s="49"/>
      <c r="V122" s="49"/>
      <c r="W122" s="49"/>
      <c r="X122" s="49"/>
      <c r="Y122" s="49"/>
    </row>
    <row r="123" spans="1:25" x14ac:dyDescent="0.2">
      <c r="B123" s="54"/>
      <c r="C123" s="11"/>
      <c r="D123" s="11"/>
      <c r="E123" s="11"/>
      <c r="F123" s="11"/>
      <c r="G123" s="11"/>
      <c r="H123" s="11"/>
      <c r="I123" s="54"/>
      <c r="J123" s="54"/>
      <c r="K123" s="52"/>
      <c r="L123" s="52"/>
      <c r="M123" s="52"/>
      <c r="N123" s="49"/>
      <c r="O123" s="49"/>
      <c r="P123" s="49"/>
      <c r="Q123" s="49"/>
      <c r="R123" s="49"/>
    </row>
    <row r="124" spans="1:25" x14ac:dyDescent="0.2">
      <c r="B124" s="54"/>
      <c r="C124" s="11"/>
      <c r="D124" s="11"/>
      <c r="E124" s="11"/>
      <c r="F124" s="11"/>
      <c r="G124" s="11"/>
      <c r="H124" s="11"/>
      <c r="I124" s="54"/>
      <c r="J124" s="54"/>
      <c r="K124" s="11"/>
      <c r="L124" s="11"/>
      <c r="M124" s="11"/>
      <c r="N124" s="11"/>
      <c r="O124" s="58"/>
    </row>
    <row r="125" spans="1:25" x14ac:dyDescent="0.2">
      <c r="B125" s="54"/>
      <c r="C125" s="11"/>
      <c r="D125" s="11"/>
      <c r="E125" s="11"/>
      <c r="F125" s="11"/>
      <c r="G125" s="11"/>
      <c r="H125" s="11"/>
      <c r="I125" s="54"/>
      <c r="J125" s="54"/>
      <c r="K125" s="11"/>
      <c r="L125" s="11"/>
      <c r="M125" s="11"/>
      <c r="N125" s="11"/>
      <c r="O125" s="58"/>
    </row>
    <row r="126" spans="1:25" x14ac:dyDescent="0.2">
      <c r="B126" s="54"/>
      <c r="C126" s="11"/>
      <c r="D126" s="11"/>
      <c r="E126" s="11"/>
      <c r="F126" s="11"/>
      <c r="G126" s="11"/>
      <c r="H126" s="11"/>
      <c r="I126" s="54"/>
      <c r="J126" s="54"/>
      <c r="K126" s="11"/>
      <c r="L126" s="11"/>
      <c r="M126" s="11"/>
      <c r="N126" s="11"/>
      <c r="O126" s="58"/>
    </row>
    <row r="127" spans="1:25" x14ac:dyDescent="0.2">
      <c r="B127" s="54"/>
      <c r="C127" s="11"/>
      <c r="D127" s="11"/>
      <c r="E127" s="11"/>
      <c r="F127" s="11"/>
      <c r="G127" s="11"/>
      <c r="H127" s="11"/>
      <c r="I127" s="54"/>
      <c r="J127" s="54"/>
      <c r="K127" s="11"/>
      <c r="L127" s="11"/>
      <c r="M127" s="11"/>
      <c r="N127" s="11"/>
      <c r="O127" s="58"/>
    </row>
    <row r="128" spans="1:25" x14ac:dyDescent="0.2">
      <c r="B128" s="52"/>
      <c r="C128" s="11"/>
      <c r="D128" s="11"/>
      <c r="E128" s="11"/>
      <c r="F128" s="11"/>
      <c r="G128" s="11"/>
      <c r="H128" s="11"/>
      <c r="I128" s="52"/>
      <c r="J128" s="52"/>
      <c r="K128" s="52"/>
      <c r="L128" s="52"/>
      <c r="M128" s="52"/>
      <c r="N128" s="11"/>
      <c r="O128" s="58"/>
    </row>
    <row r="129" spans="2:14" x14ac:dyDescent="0.2">
      <c r="B129" s="52"/>
      <c r="C129" s="11"/>
      <c r="D129" s="11"/>
      <c r="E129" s="11"/>
      <c r="F129" s="11"/>
      <c r="G129" s="11"/>
      <c r="H129" s="11"/>
      <c r="I129" s="52"/>
      <c r="J129" s="52"/>
      <c r="K129" s="52"/>
      <c r="L129" s="52"/>
      <c r="M129" s="52"/>
      <c r="N129" s="11"/>
    </row>
    <row r="130" spans="2:14" x14ac:dyDescent="0.2">
      <c r="B130" s="52"/>
      <c r="C130" s="11"/>
      <c r="D130" s="11"/>
      <c r="E130" s="11"/>
      <c r="F130" s="11"/>
      <c r="G130" s="11"/>
      <c r="H130" s="11"/>
      <c r="I130" s="52"/>
      <c r="J130" s="52"/>
      <c r="K130" s="52"/>
      <c r="L130" s="52"/>
      <c r="M130" s="52"/>
      <c r="N130" s="11"/>
    </row>
    <row r="131" spans="2:14" x14ac:dyDescent="0.2">
      <c r="B131" s="52"/>
      <c r="C131" s="52"/>
      <c r="D131" s="52"/>
      <c r="E131" s="52"/>
      <c r="F131" s="52"/>
      <c r="G131" s="52"/>
      <c r="H131" s="52"/>
      <c r="I131" s="52"/>
      <c r="J131" s="52"/>
      <c r="K131" s="52"/>
      <c r="L131" s="52"/>
      <c r="M131" s="52"/>
      <c r="N131" s="11"/>
    </row>
    <row r="132" spans="2:14" x14ac:dyDescent="0.2">
      <c r="B132" s="52"/>
      <c r="C132" s="52"/>
      <c r="D132" s="52"/>
      <c r="E132" s="52"/>
      <c r="F132" s="52"/>
      <c r="G132" s="52"/>
      <c r="H132" s="52"/>
      <c r="I132" s="52"/>
      <c r="J132" s="52"/>
      <c r="K132" s="52"/>
      <c r="L132" s="52"/>
      <c r="M132" s="52"/>
      <c r="N132" s="11"/>
    </row>
    <row r="133" spans="2:14" x14ac:dyDescent="0.2">
      <c r="B133" s="52"/>
      <c r="C133" s="52"/>
      <c r="D133" s="52"/>
      <c r="E133" s="52"/>
      <c r="F133" s="52"/>
      <c r="G133" s="52"/>
      <c r="H133" s="52"/>
      <c r="I133" s="52"/>
      <c r="J133" s="52"/>
      <c r="K133" s="52"/>
      <c r="L133" s="52"/>
      <c r="M133" s="52"/>
      <c r="N133" s="11"/>
    </row>
    <row r="134" spans="2:14" x14ac:dyDescent="0.2">
      <c r="B134" s="52"/>
      <c r="C134" s="52"/>
      <c r="D134" s="52"/>
      <c r="E134" s="52"/>
      <c r="F134" s="52"/>
      <c r="G134" s="52"/>
      <c r="H134" s="52"/>
      <c r="I134" s="52"/>
      <c r="J134" s="52"/>
      <c r="K134" s="52"/>
      <c r="L134" s="52"/>
      <c r="M134" s="52"/>
      <c r="N134" s="11"/>
    </row>
    <row r="135" spans="2:14" x14ac:dyDescent="0.2">
      <c r="B135" s="52"/>
      <c r="C135" s="52"/>
      <c r="D135" s="52"/>
      <c r="E135" s="52"/>
      <c r="F135" s="52"/>
      <c r="G135" s="52"/>
      <c r="H135" s="52"/>
      <c r="I135" s="52"/>
      <c r="J135" s="52"/>
      <c r="K135" s="52"/>
      <c r="L135" s="52"/>
      <c r="M135" s="52"/>
      <c r="N135" s="11"/>
    </row>
    <row r="136" spans="2:14" x14ac:dyDescent="0.2">
      <c r="B136" s="52"/>
      <c r="C136" s="52"/>
      <c r="D136" s="52"/>
      <c r="E136" s="52"/>
      <c r="F136" s="52"/>
      <c r="G136" s="52"/>
      <c r="H136" s="52"/>
      <c r="I136" s="52"/>
      <c r="J136" s="52"/>
      <c r="K136" s="52"/>
      <c r="L136" s="52"/>
      <c r="M136" s="52"/>
      <c r="N136" s="11"/>
    </row>
    <row r="137" spans="2:14" x14ac:dyDescent="0.2">
      <c r="B137" s="52"/>
      <c r="C137" s="52"/>
      <c r="D137" s="52"/>
      <c r="E137" s="52"/>
      <c r="F137" s="52"/>
      <c r="G137" s="52"/>
      <c r="H137" s="52"/>
      <c r="I137" s="52"/>
      <c r="J137" s="52"/>
      <c r="K137" s="52"/>
      <c r="L137" s="52"/>
      <c r="M137" s="52"/>
      <c r="N137" s="11"/>
    </row>
    <row r="138" spans="2:14" x14ac:dyDescent="0.2">
      <c r="B138" s="52"/>
      <c r="C138" s="52"/>
      <c r="D138" s="52"/>
      <c r="E138" s="52"/>
      <c r="F138" s="52"/>
      <c r="G138" s="52"/>
      <c r="H138" s="52"/>
      <c r="I138" s="52"/>
      <c r="J138" s="52"/>
      <c r="K138" s="52"/>
      <c r="L138" s="52"/>
      <c r="M138" s="52"/>
      <c r="N138" s="11"/>
    </row>
    <row r="139" spans="2:14" x14ac:dyDescent="0.2">
      <c r="B139" s="52"/>
      <c r="C139" s="52"/>
      <c r="D139" s="52"/>
      <c r="E139" s="52"/>
      <c r="F139" s="52"/>
      <c r="G139" s="52"/>
      <c r="H139" s="52"/>
      <c r="I139" s="52"/>
      <c r="J139" s="52"/>
      <c r="K139" s="52"/>
      <c r="L139" s="52"/>
      <c r="M139" s="52"/>
      <c r="N139" s="11"/>
    </row>
    <row r="140" spans="2:14" x14ac:dyDescent="0.2">
      <c r="B140" s="11"/>
      <c r="C140" s="11"/>
      <c r="D140" s="11"/>
      <c r="E140" s="11"/>
      <c r="F140" s="11"/>
      <c r="G140" s="11"/>
      <c r="H140" s="11"/>
      <c r="I140" s="11"/>
      <c r="J140" s="11"/>
      <c r="K140" s="11"/>
      <c r="L140" s="11"/>
      <c r="M140" s="11"/>
      <c r="N140" s="11"/>
    </row>
    <row r="141" spans="2:14" x14ac:dyDescent="0.2">
      <c r="B141" s="11"/>
      <c r="C141" s="11"/>
      <c r="D141" s="11"/>
      <c r="E141" s="11"/>
      <c r="F141" s="11"/>
      <c r="G141" s="11"/>
      <c r="H141" s="11"/>
      <c r="I141" s="11"/>
      <c r="J141" s="11"/>
      <c r="K141" s="11"/>
      <c r="L141" s="11"/>
      <c r="M141" s="11"/>
      <c r="N141" s="11"/>
    </row>
    <row r="142" spans="2:14" x14ac:dyDescent="0.2">
      <c r="B142" s="11"/>
      <c r="C142" s="11"/>
      <c r="D142" s="11"/>
      <c r="E142" s="11"/>
      <c r="F142" s="11"/>
      <c r="G142" s="11"/>
      <c r="H142" s="11"/>
      <c r="I142" s="11"/>
      <c r="J142" s="11"/>
      <c r="K142" s="11"/>
      <c r="L142" s="11"/>
      <c r="M142" s="11"/>
      <c r="N142" s="11"/>
    </row>
    <row r="143" spans="2:14" x14ac:dyDescent="0.2">
      <c r="B143" s="11"/>
      <c r="C143" s="11"/>
      <c r="D143" s="11"/>
      <c r="E143" s="11"/>
      <c r="F143" s="11"/>
      <c r="G143" s="11"/>
      <c r="H143" s="11"/>
      <c r="I143" s="11"/>
      <c r="J143" s="11"/>
      <c r="K143" s="11"/>
      <c r="L143" s="11"/>
      <c r="M143" s="11"/>
      <c r="N143" s="11"/>
    </row>
    <row r="144" spans="2:14" x14ac:dyDescent="0.2">
      <c r="B144" s="11"/>
      <c r="C144" s="11"/>
      <c r="D144" s="11"/>
      <c r="E144" s="11"/>
      <c r="F144" s="11"/>
      <c r="G144" s="11"/>
      <c r="H144" s="11"/>
      <c r="I144" s="11"/>
      <c r="J144" s="11"/>
      <c r="K144" s="11"/>
      <c r="L144" s="11"/>
      <c r="M144" s="11"/>
      <c r="N144" s="11"/>
    </row>
    <row r="145" spans="2:14" x14ac:dyDescent="0.2">
      <c r="B145" s="11"/>
      <c r="C145" s="11"/>
      <c r="D145" s="11"/>
      <c r="E145" s="11"/>
      <c r="F145" s="11"/>
      <c r="G145" s="11"/>
      <c r="H145" s="11"/>
      <c r="I145" s="11"/>
      <c r="J145" s="11"/>
      <c r="K145" s="11"/>
      <c r="L145" s="11"/>
      <c r="M145" s="11"/>
      <c r="N145" s="11"/>
    </row>
    <row r="146" spans="2:14" x14ac:dyDescent="0.2">
      <c r="B146" s="11"/>
      <c r="C146" s="11"/>
      <c r="D146" s="11"/>
      <c r="E146" s="11"/>
      <c r="F146" s="11"/>
      <c r="G146" s="11"/>
      <c r="H146" s="11"/>
      <c r="I146" s="11"/>
      <c r="J146" s="11"/>
      <c r="K146" s="11"/>
      <c r="L146" s="11"/>
      <c r="M146" s="11"/>
      <c r="N146" s="11"/>
    </row>
    <row r="147" spans="2:14" x14ac:dyDescent="0.2">
      <c r="B147" s="11"/>
      <c r="C147" s="11"/>
      <c r="D147" s="11"/>
      <c r="E147" s="11"/>
      <c r="F147" s="11"/>
      <c r="G147" s="11"/>
      <c r="H147" s="11"/>
      <c r="I147" s="11"/>
      <c r="J147" s="11"/>
      <c r="K147" s="11"/>
      <c r="L147" s="11"/>
      <c r="M147" s="11"/>
      <c r="N147" s="11"/>
    </row>
    <row r="148" spans="2:14" x14ac:dyDescent="0.2">
      <c r="B148" s="11"/>
      <c r="C148" s="11"/>
      <c r="D148" s="11"/>
      <c r="E148" s="11"/>
      <c r="F148" s="11"/>
      <c r="G148" s="11"/>
      <c r="H148" s="11"/>
      <c r="I148" s="11"/>
      <c r="J148" s="11"/>
      <c r="K148" s="11"/>
      <c r="L148" s="11"/>
      <c r="M148" s="11"/>
      <c r="N148" s="11"/>
    </row>
    <row r="149" spans="2:14" x14ac:dyDescent="0.2">
      <c r="B149" s="11"/>
      <c r="C149" s="11"/>
      <c r="D149" s="11"/>
      <c r="E149" s="11"/>
      <c r="F149" s="11"/>
      <c r="G149" s="11"/>
      <c r="H149" s="11"/>
      <c r="I149" s="11"/>
      <c r="J149" s="11"/>
      <c r="K149" s="11"/>
      <c r="L149" s="11"/>
      <c r="M149" s="11"/>
      <c r="N149" s="11"/>
    </row>
    <row r="150" spans="2:14" x14ac:dyDescent="0.2">
      <c r="B150" s="11"/>
      <c r="C150" s="11"/>
      <c r="D150" s="11"/>
      <c r="E150" s="11"/>
      <c r="F150" s="11"/>
      <c r="G150" s="11"/>
      <c r="H150" s="11"/>
      <c r="I150" s="11"/>
      <c r="J150" s="11"/>
      <c r="K150" s="11"/>
      <c r="L150" s="11"/>
      <c r="M150" s="11"/>
      <c r="N150" s="11"/>
    </row>
    <row r="151" spans="2:14" x14ac:dyDescent="0.2">
      <c r="B151" s="11"/>
      <c r="C151" s="11"/>
      <c r="D151" s="11"/>
      <c r="E151" s="11"/>
      <c r="F151" s="11"/>
      <c r="G151" s="11"/>
      <c r="H151" s="11"/>
      <c r="I151" s="11"/>
      <c r="J151" s="11"/>
      <c r="K151" s="11"/>
      <c r="L151" s="11"/>
      <c r="M151" s="11"/>
      <c r="N151" s="11"/>
    </row>
    <row r="152" spans="2:14" x14ac:dyDescent="0.2">
      <c r="B152" s="11"/>
      <c r="C152" s="11"/>
      <c r="D152" s="11"/>
      <c r="E152" s="11"/>
      <c r="F152" s="11"/>
      <c r="G152" s="11"/>
      <c r="H152" s="11"/>
      <c r="I152" s="11"/>
      <c r="J152" s="11"/>
      <c r="K152" s="11"/>
      <c r="L152" s="11"/>
      <c r="M152" s="11"/>
      <c r="N152" s="11"/>
    </row>
    <row r="153" spans="2:14" x14ac:dyDescent="0.2">
      <c r="B153" s="11"/>
      <c r="C153" s="11"/>
      <c r="D153" s="11"/>
      <c r="E153" s="11"/>
      <c r="F153" s="11"/>
      <c r="G153" s="11"/>
      <c r="H153" s="11"/>
      <c r="I153" s="11"/>
      <c r="J153" s="11"/>
      <c r="K153" s="11"/>
      <c r="L153" s="11"/>
      <c r="M153" s="11"/>
      <c r="N153" s="11"/>
    </row>
    <row r="154" spans="2:14" x14ac:dyDescent="0.2">
      <c r="B154" s="11"/>
      <c r="C154" s="11"/>
      <c r="D154" s="11"/>
      <c r="E154" s="11"/>
      <c r="F154" s="11"/>
      <c r="G154" s="11"/>
      <c r="H154" s="11"/>
      <c r="I154" s="11"/>
      <c r="J154" s="11"/>
      <c r="K154" s="11"/>
      <c r="L154" s="11"/>
      <c r="M154" s="11"/>
      <c r="N154" s="11"/>
    </row>
    <row r="155" spans="2:14" x14ac:dyDescent="0.2">
      <c r="B155" s="11"/>
      <c r="C155" s="11"/>
      <c r="D155" s="11"/>
      <c r="E155" s="11"/>
      <c r="F155" s="11"/>
      <c r="G155" s="11"/>
      <c r="H155" s="11"/>
      <c r="I155" s="11"/>
      <c r="J155" s="11"/>
      <c r="K155" s="11"/>
      <c r="L155" s="11"/>
      <c r="M155" s="11"/>
      <c r="N155" s="11"/>
    </row>
    <row r="156" spans="2:14" x14ac:dyDescent="0.2">
      <c r="B156" s="11"/>
      <c r="C156" s="11"/>
      <c r="D156" s="11"/>
      <c r="E156" s="11"/>
      <c r="F156" s="11"/>
      <c r="G156" s="11"/>
      <c r="H156" s="11"/>
      <c r="I156" s="11"/>
      <c r="J156" s="11"/>
      <c r="K156" s="11"/>
      <c r="L156" s="11"/>
      <c r="M156" s="11"/>
      <c r="N156" s="11"/>
    </row>
    <row r="157" spans="2:14" x14ac:dyDescent="0.2">
      <c r="B157" s="11"/>
      <c r="C157" s="11"/>
      <c r="D157" s="11"/>
      <c r="E157" s="11"/>
      <c r="F157" s="11"/>
      <c r="G157" s="11"/>
      <c r="H157" s="11"/>
      <c r="I157" s="11"/>
      <c r="J157" s="11"/>
      <c r="K157" s="11"/>
      <c r="L157" s="11"/>
      <c r="M157" s="11"/>
      <c r="N157" s="11"/>
    </row>
    <row r="158" spans="2:14" x14ac:dyDescent="0.2">
      <c r="B158" s="11"/>
      <c r="C158" s="11"/>
      <c r="D158" s="11"/>
      <c r="E158" s="11"/>
      <c r="F158" s="11"/>
      <c r="G158" s="11"/>
      <c r="H158" s="11"/>
      <c r="I158" s="11"/>
      <c r="J158" s="11"/>
      <c r="K158" s="11"/>
      <c r="L158" s="11"/>
      <c r="M158" s="11"/>
      <c r="N158" s="11"/>
    </row>
    <row r="159" spans="2:14" x14ac:dyDescent="0.2">
      <c r="B159" s="11"/>
      <c r="C159" s="11"/>
      <c r="D159" s="11"/>
      <c r="E159" s="11"/>
      <c r="F159" s="11"/>
      <c r="G159" s="11"/>
      <c r="H159" s="11"/>
      <c r="I159" s="11"/>
      <c r="J159" s="11"/>
      <c r="K159" s="11"/>
      <c r="L159" s="11"/>
      <c r="M159" s="11"/>
      <c r="N159" s="11"/>
    </row>
    <row r="160" spans="2:14" x14ac:dyDescent="0.2">
      <c r="B160" s="11"/>
      <c r="C160" s="11"/>
      <c r="D160" s="11"/>
      <c r="E160" s="11"/>
      <c r="F160" s="11"/>
      <c r="G160" s="11"/>
      <c r="H160" s="11"/>
      <c r="I160" s="11"/>
      <c r="J160" s="11"/>
      <c r="K160" s="11"/>
      <c r="L160" s="11"/>
      <c r="M160" s="11"/>
      <c r="N160" s="11"/>
    </row>
    <row r="161" spans="2:14" x14ac:dyDescent="0.2">
      <c r="B161" s="11"/>
      <c r="C161" s="11"/>
      <c r="D161" s="11"/>
      <c r="E161" s="11"/>
      <c r="F161" s="11"/>
      <c r="G161" s="11"/>
      <c r="H161" s="11"/>
      <c r="I161" s="11"/>
      <c r="J161" s="11"/>
      <c r="K161" s="11"/>
      <c r="L161" s="11"/>
      <c r="M161" s="11"/>
      <c r="N161" s="11"/>
    </row>
    <row r="162" spans="2:14" x14ac:dyDescent="0.2">
      <c r="B162" s="11"/>
      <c r="C162" s="11"/>
      <c r="D162" s="11"/>
      <c r="E162" s="11"/>
      <c r="F162" s="11"/>
      <c r="G162" s="11"/>
      <c r="H162" s="11"/>
      <c r="I162" s="11"/>
      <c r="J162" s="11"/>
      <c r="K162" s="11"/>
      <c r="L162" s="11"/>
      <c r="M162" s="11"/>
      <c r="N162" s="11"/>
    </row>
    <row r="163" spans="2:14" x14ac:dyDescent="0.2">
      <c r="B163" s="11"/>
      <c r="C163" s="11"/>
      <c r="D163" s="11"/>
      <c r="E163" s="11"/>
      <c r="F163" s="11"/>
      <c r="G163" s="11"/>
      <c r="H163" s="11"/>
      <c r="I163" s="11"/>
      <c r="J163" s="11"/>
      <c r="K163" s="11"/>
      <c r="L163" s="11"/>
      <c r="M163" s="11"/>
      <c r="N163" s="11"/>
    </row>
    <row r="164" spans="2:14" x14ac:dyDescent="0.2">
      <c r="B164" s="11"/>
      <c r="C164" s="11"/>
      <c r="D164" s="11"/>
      <c r="E164" s="11"/>
      <c r="F164" s="11"/>
      <c r="G164" s="11"/>
      <c r="H164" s="11"/>
      <c r="I164" s="11"/>
      <c r="J164" s="11"/>
      <c r="K164" s="11"/>
      <c r="L164" s="11"/>
      <c r="M164" s="11"/>
      <c r="N164" s="11"/>
    </row>
    <row r="165" spans="2:14" x14ac:dyDescent="0.2">
      <c r="B165" s="11"/>
      <c r="C165" s="11"/>
      <c r="D165" s="11"/>
      <c r="E165" s="11"/>
      <c r="F165" s="11"/>
      <c r="G165" s="11"/>
      <c r="H165" s="11"/>
      <c r="I165" s="11"/>
      <c r="J165" s="11"/>
      <c r="K165" s="11"/>
      <c r="L165" s="11"/>
      <c r="M165" s="11"/>
      <c r="N165" s="11"/>
    </row>
    <row r="166" spans="2:14" x14ac:dyDescent="0.2">
      <c r="B166" s="11"/>
      <c r="C166" s="11"/>
      <c r="D166" s="11"/>
      <c r="E166" s="11"/>
      <c r="F166" s="11"/>
      <c r="G166" s="11"/>
      <c r="H166" s="11"/>
      <c r="I166" s="11"/>
      <c r="J166" s="11"/>
      <c r="K166" s="11"/>
      <c r="L166" s="11"/>
      <c r="M166" s="11"/>
      <c r="N166" s="11"/>
    </row>
    <row r="167" spans="2:14" x14ac:dyDescent="0.2">
      <c r="B167" s="11"/>
      <c r="C167" s="11"/>
      <c r="D167" s="11"/>
      <c r="E167" s="11"/>
      <c r="F167" s="11"/>
      <c r="G167" s="11"/>
      <c r="H167" s="11"/>
      <c r="I167" s="11"/>
      <c r="J167" s="11"/>
      <c r="K167" s="11"/>
      <c r="L167" s="11"/>
      <c r="M167" s="11"/>
      <c r="N167" s="11"/>
    </row>
    <row r="168" spans="2:14" x14ac:dyDescent="0.2">
      <c r="B168" s="11"/>
      <c r="C168" s="11"/>
      <c r="D168" s="11"/>
      <c r="E168" s="11"/>
      <c r="F168" s="11"/>
      <c r="G168" s="11"/>
      <c r="H168" s="11"/>
      <c r="I168" s="11"/>
      <c r="J168" s="11"/>
      <c r="K168" s="11"/>
      <c r="L168" s="11"/>
      <c r="M168" s="11"/>
      <c r="N168" s="11"/>
    </row>
    <row r="169" spans="2:14" x14ac:dyDescent="0.2">
      <c r="B169" s="11"/>
      <c r="C169" s="11"/>
      <c r="D169" s="11"/>
      <c r="E169" s="11"/>
      <c r="F169" s="11"/>
      <c r="G169" s="11"/>
      <c r="H169" s="11"/>
      <c r="I169" s="11"/>
      <c r="J169" s="11"/>
      <c r="K169" s="11"/>
      <c r="L169" s="11"/>
      <c r="M169" s="11"/>
      <c r="N169" s="11"/>
    </row>
    <row r="170" spans="2:14" x14ac:dyDescent="0.2">
      <c r="B170" s="11"/>
      <c r="C170" s="11"/>
      <c r="D170" s="11"/>
      <c r="E170" s="11"/>
      <c r="F170" s="11"/>
      <c r="G170" s="11"/>
      <c r="H170" s="11"/>
      <c r="I170" s="11"/>
      <c r="J170" s="11"/>
      <c r="K170" s="11"/>
      <c r="L170" s="11"/>
      <c r="M170" s="11"/>
      <c r="N170" s="11"/>
    </row>
    <row r="171" spans="2:14" x14ac:dyDescent="0.2">
      <c r="B171" s="11"/>
      <c r="C171" s="11"/>
      <c r="D171" s="11"/>
      <c r="E171" s="11"/>
      <c r="F171" s="11"/>
      <c r="G171" s="11"/>
      <c r="H171" s="11"/>
      <c r="I171" s="11"/>
      <c r="J171" s="11"/>
      <c r="K171" s="11"/>
      <c r="L171" s="11"/>
      <c r="M171" s="11"/>
      <c r="N171" s="11"/>
    </row>
  </sheetData>
  <mergeCells count="10">
    <mergeCell ref="L3:M3"/>
    <mergeCell ref="A4:M4"/>
    <mergeCell ref="A5:A7"/>
    <mergeCell ref="B5:G5"/>
    <mergeCell ref="H5:L5"/>
    <mergeCell ref="M5:M7"/>
    <mergeCell ref="B6:B7"/>
    <mergeCell ref="C6:G6"/>
    <mergeCell ref="H6:H7"/>
    <mergeCell ref="I6:L6"/>
  </mergeCells>
  <phoneticPr fontId="25" type="noConversion"/>
  <hyperlinks>
    <hyperlink ref="M2" location="Contents!A1" display="Back to Contents ç" xr:uid="{00000000-0004-0000-0800-000000000000}"/>
  </hyperlinks>
  <printOptions horizontalCentered="1"/>
  <pageMargins left="0.5" right="0.3" top="1" bottom="0.56000000000000005" header="0.5" footer="0.5"/>
  <pageSetup paperSize="9" scale="65" orientation="landscape"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A157"/>
  <sheetViews>
    <sheetView zoomScaleNormal="100" workbookViewId="0">
      <selection activeCell="M2" sqref="M2"/>
    </sheetView>
  </sheetViews>
  <sheetFormatPr defaultColWidth="9.140625" defaultRowHeight="12.75" x14ac:dyDescent="0.2"/>
  <cols>
    <col min="1" max="1" width="11.7109375" style="14" customWidth="1"/>
    <col min="2" max="2" width="11.7109375" style="5" customWidth="1"/>
    <col min="3" max="3" width="13.5703125" style="5" customWidth="1"/>
    <col min="4" max="4" width="11.7109375" style="5" customWidth="1"/>
    <col min="5" max="5" width="16.42578125" style="5" bestFit="1" customWidth="1"/>
    <col min="6" max="8" width="11.7109375" style="5" customWidth="1"/>
    <col min="9" max="9" width="12.85546875" style="5" customWidth="1"/>
    <col min="10" max="13" width="11.7109375" style="5" customWidth="1"/>
    <col min="14" max="14" width="14.7109375" style="5" customWidth="1"/>
    <col min="15" max="15" width="11.7109375" style="5" customWidth="1"/>
    <col min="16" max="16" width="12.28515625" style="5" bestFit="1" customWidth="1"/>
    <col min="17" max="17" width="13.85546875" style="5" bestFit="1" customWidth="1"/>
    <col min="18" max="18" width="11.7109375" style="5" bestFit="1" customWidth="1"/>
    <col min="19" max="20" width="9.140625" style="5"/>
    <col min="21" max="21" width="11" style="5" bestFit="1" customWidth="1"/>
    <col min="22" max="16384" width="9.140625" style="5"/>
  </cols>
  <sheetData>
    <row r="1" spans="1:18" ht="15" customHeight="1" x14ac:dyDescent="0.25">
      <c r="A1" s="1" t="s">
        <v>0</v>
      </c>
      <c r="G1" s="9"/>
      <c r="H1" s="9"/>
      <c r="I1" s="9"/>
      <c r="J1" s="9"/>
      <c r="K1" s="9"/>
      <c r="L1" s="9"/>
      <c r="M1" s="2" t="s">
        <v>164</v>
      </c>
      <c r="N1" s="3"/>
    </row>
    <row r="2" spans="1:18" ht="15" customHeight="1" x14ac:dyDescent="0.25">
      <c r="A2" s="7" t="s">
        <v>41</v>
      </c>
      <c r="B2" s="23"/>
      <c r="C2" s="23"/>
      <c r="D2" s="23"/>
      <c r="E2" s="23"/>
      <c r="F2" s="23"/>
      <c r="G2" s="9"/>
      <c r="H2" s="103"/>
      <c r="I2" s="103"/>
      <c r="J2" s="103"/>
      <c r="K2" s="103"/>
      <c r="L2" s="103"/>
      <c r="M2" s="104" t="s">
        <v>31</v>
      </c>
      <c r="N2" s="3"/>
    </row>
    <row r="3" spans="1:18" ht="15" customHeight="1" x14ac:dyDescent="0.25">
      <c r="A3" s="105"/>
      <c r="B3" s="141"/>
      <c r="C3" s="141"/>
      <c r="D3" s="141"/>
      <c r="E3" s="141"/>
      <c r="F3" s="141"/>
      <c r="G3" s="141"/>
      <c r="H3" s="141"/>
      <c r="I3" s="141"/>
      <c r="J3" s="141"/>
      <c r="K3" s="141"/>
      <c r="L3" s="480"/>
      <c r="M3" s="480"/>
      <c r="N3" s="142"/>
    </row>
    <row r="4" spans="1:18" ht="15" customHeight="1" x14ac:dyDescent="0.25">
      <c r="A4" s="481" t="s">
        <v>43</v>
      </c>
      <c r="B4" s="481"/>
      <c r="C4" s="481"/>
      <c r="D4" s="481"/>
      <c r="E4" s="481"/>
      <c r="F4" s="481"/>
      <c r="G4" s="481"/>
      <c r="H4" s="481"/>
      <c r="I4" s="481"/>
      <c r="J4" s="481"/>
      <c r="K4" s="481"/>
      <c r="L4" s="481"/>
      <c r="M4" s="481"/>
      <c r="N4" s="143"/>
    </row>
    <row r="5" spans="1:18" ht="16.5" customHeight="1" x14ac:dyDescent="0.2">
      <c r="A5" s="482" t="s">
        <v>13</v>
      </c>
      <c r="B5" s="482" t="s">
        <v>81</v>
      </c>
      <c r="C5" s="482"/>
      <c r="D5" s="482" t="s">
        <v>24</v>
      </c>
      <c r="E5" s="482"/>
      <c r="F5" s="482"/>
      <c r="G5" s="482" t="s">
        <v>82</v>
      </c>
      <c r="H5" s="485"/>
      <c r="I5" s="485"/>
      <c r="J5" s="485"/>
      <c r="K5" s="485"/>
      <c r="L5" s="485"/>
      <c r="M5" s="485"/>
      <c r="N5" s="59"/>
    </row>
    <row r="6" spans="1:18" s="4" customFormat="1" ht="16.5" customHeight="1" x14ac:dyDescent="0.25">
      <c r="A6" s="483"/>
      <c r="B6" s="458" t="s">
        <v>83</v>
      </c>
      <c r="C6" s="475" t="s">
        <v>84</v>
      </c>
      <c r="D6" s="475" t="s">
        <v>83</v>
      </c>
      <c r="E6" s="475" t="s">
        <v>84</v>
      </c>
      <c r="F6" s="475" t="s">
        <v>85</v>
      </c>
      <c r="G6" s="477" t="s">
        <v>86</v>
      </c>
      <c r="H6" s="460" t="s">
        <v>87</v>
      </c>
      <c r="I6" s="460"/>
      <c r="J6" s="460"/>
      <c r="K6" s="460"/>
      <c r="L6" s="479" t="s">
        <v>88</v>
      </c>
      <c r="M6" s="479"/>
      <c r="N6" s="60"/>
    </row>
    <row r="7" spans="1:18" ht="25.5" customHeight="1" x14ac:dyDescent="0.2">
      <c r="A7" s="484"/>
      <c r="B7" s="461"/>
      <c r="C7" s="476"/>
      <c r="D7" s="476"/>
      <c r="E7" s="476"/>
      <c r="F7" s="476"/>
      <c r="G7" s="478"/>
      <c r="H7" s="281" t="s">
        <v>89</v>
      </c>
      <c r="I7" s="281" t="s">
        <v>90</v>
      </c>
      <c r="J7" s="270" t="s">
        <v>91</v>
      </c>
      <c r="K7" s="270" t="s">
        <v>8</v>
      </c>
      <c r="L7" s="281" t="s">
        <v>92</v>
      </c>
      <c r="M7" s="281" t="s">
        <v>93</v>
      </c>
      <c r="N7" s="61"/>
    </row>
    <row r="8" spans="1:18" ht="15" customHeight="1" x14ac:dyDescent="0.2">
      <c r="A8" s="157">
        <v>2020</v>
      </c>
      <c r="B8" s="180">
        <v>308774.82699999999</v>
      </c>
      <c r="C8" s="180">
        <v>8622785.8690000009</v>
      </c>
      <c r="D8" s="180">
        <v>7990</v>
      </c>
      <c r="E8" s="180">
        <v>3905550</v>
      </c>
      <c r="F8" s="180">
        <v>114370</v>
      </c>
      <c r="G8" s="180">
        <v>4337</v>
      </c>
      <c r="H8" s="180">
        <v>1089669</v>
      </c>
      <c r="I8" s="180">
        <v>5613461</v>
      </c>
      <c r="J8" s="180">
        <v>151632</v>
      </c>
      <c r="K8" s="180">
        <v>6854762</v>
      </c>
      <c r="L8" s="180">
        <v>59464.805999999997</v>
      </c>
      <c r="M8" s="180">
        <v>43442.827000000005</v>
      </c>
      <c r="N8" s="62"/>
    </row>
    <row r="9" spans="1:18" ht="15" customHeight="1" x14ac:dyDescent="0.2">
      <c r="A9" s="14">
        <v>2021</v>
      </c>
      <c r="B9" s="39">
        <v>247861.20600000001</v>
      </c>
      <c r="C9" s="39">
        <v>6224604.335</v>
      </c>
      <c r="D9" s="39">
        <v>6281.2271300000002</v>
      </c>
      <c r="E9" s="39">
        <v>2158163.8563333801</v>
      </c>
      <c r="F9" s="39">
        <v>161558.25099999999</v>
      </c>
      <c r="G9" s="39">
        <v>4180</v>
      </c>
      <c r="H9" s="41">
        <v>1199055</v>
      </c>
      <c r="I9" s="41">
        <v>5850047</v>
      </c>
      <c r="J9" s="41">
        <v>200256</v>
      </c>
      <c r="K9" s="41">
        <v>7249358</v>
      </c>
      <c r="L9" s="41">
        <v>62513.493000000002</v>
      </c>
      <c r="M9" s="41">
        <v>46855.307000000001</v>
      </c>
    </row>
    <row r="10" spans="1:18" ht="15" customHeight="1" x14ac:dyDescent="0.2">
      <c r="A10" s="157">
        <v>2022</v>
      </c>
      <c r="B10" s="180">
        <v>344101.52299999999</v>
      </c>
      <c r="C10" s="180">
        <v>14940995.389</v>
      </c>
      <c r="D10" s="180">
        <v>10480</v>
      </c>
      <c r="E10" s="180">
        <v>6602240</v>
      </c>
      <c r="F10" s="180">
        <v>138680</v>
      </c>
      <c r="G10" s="180">
        <v>4073</v>
      </c>
      <c r="H10" s="180">
        <v>1030230</v>
      </c>
      <c r="I10" s="180">
        <v>5635685</v>
      </c>
      <c r="J10" s="180">
        <v>196269</v>
      </c>
      <c r="K10" s="180">
        <v>6862184</v>
      </c>
      <c r="L10" s="180">
        <v>54128.546000000002</v>
      </c>
      <c r="M10" s="180">
        <v>46246.978999999999</v>
      </c>
    </row>
    <row r="11" spans="1:18" ht="15" customHeight="1" x14ac:dyDescent="0.2">
      <c r="A11" s="14">
        <v>2023</v>
      </c>
      <c r="B11" s="39">
        <f>SUM(B27:B30)</f>
        <v>376813.03700000001</v>
      </c>
      <c r="C11" s="39">
        <f t="shared" ref="C11:L11" si="0">SUM(C27:C30)</f>
        <v>14427619.895000001</v>
      </c>
      <c r="D11" s="39">
        <f t="shared" si="0"/>
        <v>10886.228999999999</v>
      </c>
      <c r="E11" s="39">
        <f t="shared" si="0"/>
        <v>7043989.6359999999</v>
      </c>
      <c r="F11" s="39">
        <f t="shared" si="0"/>
        <v>159467.56099999999</v>
      </c>
      <c r="G11" s="39">
        <f t="shared" si="0"/>
        <v>4809</v>
      </c>
      <c r="H11" s="41">
        <f t="shared" si="0"/>
        <v>990006</v>
      </c>
      <c r="I11" s="41">
        <f t="shared" si="0"/>
        <v>5754247</v>
      </c>
      <c r="J11" s="41">
        <f t="shared" si="0"/>
        <v>205659</v>
      </c>
      <c r="K11" s="41">
        <f t="shared" si="0"/>
        <v>6949912</v>
      </c>
      <c r="L11" s="41">
        <f t="shared" si="0"/>
        <v>56764.493499999997</v>
      </c>
      <c r="M11" s="41">
        <f>SUM(M27:M30)</f>
        <v>47029.131999999998</v>
      </c>
    </row>
    <row r="12" spans="1:18" ht="15" customHeight="1" x14ac:dyDescent="0.2">
      <c r="A12" s="157">
        <v>2024</v>
      </c>
      <c r="B12" s="180">
        <f>SUM(B31:B34)</f>
        <v>378634.30819999997</v>
      </c>
      <c r="C12" s="180">
        <f t="shared" ref="C12:M12" si="1">SUM(C31:C34)</f>
        <v>12855790.502</v>
      </c>
      <c r="D12" s="180">
        <f t="shared" si="1"/>
        <v>10495.118999999999</v>
      </c>
      <c r="E12" s="180">
        <f t="shared" si="1"/>
        <v>5999574.0829999996</v>
      </c>
      <c r="F12" s="180">
        <f t="shared" si="1"/>
        <v>172378.459</v>
      </c>
      <c r="G12" s="180">
        <f t="shared" si="1"/>
        <v>4562</v>
      </c>
      <c r="H12" s="180">
        <f t="shared" si="1"/>
        <v>1169255</v>
      </c>
      <c r="I12" s="180">
        <f t="shared" si="1"/>
        <v>6315195</v>
      </c>
      <c r="J12" s="180">
        <f t="shared" si="1"/>
        <v>307619</v>
      </c>
      <c r="K12" s="180">
        <f t="shared" si="1"/>
        <v>7792069</v>
      </c>
      <c r="L12" s="180">
        <f t="shared" si="1"/>
        <v>66500.160999999993</v>
      </c>
      <c r="M12" s="180">
        <f t="shared" si="1"/>
        <v>53739.009000000005</v>
      </c>
    </row>
    <row r="13" spans="1:18" ht="15" customHeight="1" x14ac:dyDescent="0.2">
      <c r="A13" s="14" t="s">
        <v>387</v>
      </c>
      <c r="B13" s="39" t="s">
        <v>2</v>
      </c>
      <c r="C13" s="39">
        <f t="shared" ref="C13:M13" si="2">SUM(C35:C38)</f>
        <v>11888854.8805</v>
      </c>
      <c r="D13" s="39" t="s">
        <v>2</v>
      </c>
      <c r="E13" s="39">
        <f t="shared" si="2"/>
        <v>6198291.5639999993</v>
      </c>
      <c r="F13" s="39">
        <f t="shared" si="2"/>
        <v>161988.09100000001</v>
      </c>
      <c r="G13" s="39">
        <f t="shared" si="2"/>
        <v>5121</v>
      </c>
      <c r="H13" s="41">
        <f t="shared" si="2"/>
        <v>1329546</v>
      </c>
      <c r="I13" s="41">
        <f t="shared" si="2"/>
        <v>6587218</v>
      </c>
      <c r="J13" s="41">
        <f t="shared" si="2"/>
        <v>384446</v>
      </c>
      <c r="K13" s="41">
        <f t="shared" si="2"/>
        <v>8301210</v>
      </c>
      <c r="L13" s="41">
        <f t="shared" si="2"/>
        <v>69340.532999999996</v>
      </c>
      <c r="M13" s="41">
        <f t="shared" si="2"/>
        <v>55859.618999999999</v>
      </c>
    </row>
    <row r="14" spans="1:18" ht="15" customHeight="1" x14ac:dyDescent="0.2">
      <c r="B14" s="39"/>
      <c r="C14" s="39"/>
      <c r="D14" s="39"/>
      <c r="E14" s="39"/>
      <c r="F14" s="39"/>
      <c r="G14" s="39"/>
      <c r="H14" s="39"/>
      <c r="I14" s="39"/>
      <c r="J14" s="39"/>
      <c r="K14" s="39"/>
      <c r="L14" s="39"/>
      <c r="M14" s="39"/>
    </row>
    <row r="15" spans="1:18" ht="15" customHeight="1" x14ac:dyDescent="0.2">
      <c r="A15" s="99" t="s">
        <v>132</v>
      </c>
      <c r="B15" s="181">
        <f>SUM(B40:B42)</f>
        <v>93992.016000000003</v>
      </c>
      <c r="C15" s="181">
        <f t="shared" ref="C15:M15" si="3">SUM(C40:C42)</f>
        <v>3145401.5269999998</v>
      </c>
      <c r="D15" s="181">
        <f t="shared" si="3"/>
        <v>2816.8140000000003</v>
      </c>
      <c r="E15" s="181">
        <f t="shared" si="3"/>
        <v>1751091.2719999999</v>
      </c>
      <c r="F15" s="181">
        <f t="shared" si="3"/>
        <v>29080.54</v>
      </c>
      <c r="G15" s="181">
        <f t="shared" si="3"/>
        <v>1203</v>
      </c>
      <c r="H15" s="181">
        <f t="shared" si="3"/>
        <v>311313</v>
      </c>
      <c r="I15" s="181">
        <f t="shared" si="3"/>
        <v>1459774</v>
      </c>
      <c r="J15" s="181">
        <f t="shared" si="3"/>
        <v>32812</v>
      </c>
      <c r="K15" s="181">
        <f t="shared" si="3"/>
        <v>1803899</v>
      </c>
      <c r="L15" s="181">
        <f t="shared" si="3"/>
        <v>15801.596</v>
      </c>
      <c r="M15" s="181">
        <f t="shared" si="3"/>
        <v>11447.403</v>
      </c>
      <c r="N15" s="40"/>
      <c r="O15" s="63"/>
      <c r="P15" s="8"/>
      <c r="Q15" s="39"/>
      <c r="R15" s="8"/>
    </row>
    <row r="16" spans="1:18" ht="15" customHeight="1" x14ac:dyDescent="0.2">
      <c r="A16" s="99" t="s">
        <v>133</v>
      </c>
      <c r="B16" s="181">
        <f>SUM(B43:B45)</f>
        <v>43247.046000000002</v>
      </c>
      <c r="C16" s="181">
        <f t="shared" ref="C16:M16" si="4">SUM(C43:C45)</f>
        <v>975735.21799999999</v>
      </c>
      <c r="D16" s="181">
        <f t="shared" si="4"/>
        <v>926.25299999999993</v>
      </c>
      <c r="E16" s="181">
        <f t="shared" si="4"/>
        <v>305967.31899999996</v>
      </c>
      <c r="F16" s="181">
        <f t="shared" si="4"/>
        <v>21472.723000000002</v>
      </c>
      <c r="G16" s="181">
        <f t="shared" si="4"/>
        <v>969</v>
      </c>
      <c r="H16" s="181">
        <f t="shared" si="4"/>
        <v>206482</v>
      </c>
      <c r="I16" s="181">
        <f t="shared" si="4"/>
        <v>1234511</v>
      </c>
      <c r="J16" s="181">
        <f t="shared" si="4"/>
        <v>34089</v>
      </c>
      <c r="K16" s="181">
        <f t="shared" si="4"/>
        <v>1475082</v>
      </c>
      <c r="L16" s="181">
        <f t="shared" si="4"/>
        <v>11735.752</v>
      </c>
      <c r="M16" s="181">
        <f t="shared" si="4"/>
        <v>9176.1419999999998</v>
      </c>
      <c r="N16" s="40"/>
      <c r="O16" s="63"/>
      <c r="P16" s="8"/>
      <c r="Q16" s="39"/>
      <c r="R16" s="8"/>
    </row>
    <row r="17" spans="1:18" ht="15" customHeight="1" x14ac:dyDescent="0.2">
      <c r="A17" s="99" t="s">
        <v>134</v>
      </c>
      <c r="B17" s="181">
        <f>SUM(B46:B48)</f>
        <v>103509.397</v>
      </c>
      <c r="C17" s="181">
        <f t="shared" ref="C17:M17" si="5">SUM(C46:C48)</f>
        <v>2943796.7060000002</v>
      </c>
      <c r="D17" s="181">
        <f t="shared" si="5"/>
        <v>3122.7689999999998</v>
      </c>
      <c r="E17" s="181">
        <f t="shared" si="5"/>
        <v>1369504.9670000002</v>
      </c>
      <c r="F17" s="181">
        <f t="shared" si="5"/>
        <v>32909.305</v>
      </c>
      <c r="G17" s="181">
        <f t="shared" si="5"/>
        <v>1149</v>
      </c>
      <c r="H17" s="181">
        <f t="shared" si="5"/>
        <v>288501</v>
      </c>
      <c r="I17" s="181">
        <f t="shared" si="5"/>
        <v>1581962</v>
      </c>
      <c r="J17" s="181">
        <f t="shared" si="5"/>
        <v>40374</v>
      </c>
      <c r="K17" s="181">
        <f t="shared" si="5"/>
        <v>1910837</v>
      </c>
      <c r="L17" s="181">
        <f t="shared" si="5"/>
        <v>16474.467000000001</v>
      </c>
      <c r="M17" s="181">
        <f t="shared" si="5"/>
        <v>12039.670000000002</v>
      </c>
      <c r="N17" s="40"/>
      <c r="O17" s="63"/>
      <c r="P17" s="8"/>
      <c r="Q17" s="39"/>
      <c r="R17" s="8"/>
    </row>
    <row r="18" spans="1:18" ht="15" customHeight="1" x14ac:dyDescent="0.2">
      <c r="A18" s="99" t="s">
        <v>135</v>
      </c>
      <c r="B18" s="181">
        <f>SUM(B49:B51)</f>
        <v>65646.368000000002</v>
      </c>
      <c r="C18" s="181">
        <f t="shared" ref="C18:M18" si="6">SUM(C49:C51)</f>
        <v>1557852.4180000001</v>
      </c>
      <c r="D18" s="181">
        <f t="shared" si="6"/>
        <v>1496.2840000000001</v>
      </c>
      <c r="E18" s="181">
        <f t="shared" si="6"/>
        <v>478991.29100000003</v>
      </c>
      <c r="F18" s="181">
        <f t="shared" si="6"/>
        <v>30903.692999999999</v>
      </c>
      <c r="G18" s="181">
        <f t="shared" si="6"/>
        <v>1016</v>
      </c>
      <c r="H18" s="181">
        <f t="shared" si="6"/>
        <v>283373</v>
      </c>
      <c r="I18" s="181">
        <f t="shared" si="6"/>
        <v>1337214</v>
      </c>
      <c r="J18" s="181">
        <f t="shared" si="6"/>
        <v>44357</v>
      </c>
      <c r="K18" s="181">
        <f t="shared" si="6"/>
        <v>1664944</v>
      </c>
      <c r="L18" s="181">
        <f t="shared" si="6"/>
        <v>15452.990999999998</v>
      </c>
      <c r="M18" s="181">
        <f t="shared" si="6"/>
        <v>10779.612000000001</v>
      </c>
      <c r="N18" s="40"/>
      <c r="O18" s="63"/>
      <c r="P18" s="8"/>
      <c r="Q18" s="39"/>
      <c r="R18" s="8"/>
    </row>
    <row r="19" spans="1:18" ht="15" customHeight="1" x14ac:dyDescent="0.2">
      <c r="A19" s="97" t="s">
        <v>136</v>
      </c>
      <c r="B19" s="40">
        <f>SUM(B52:B54)</f>
        <v>90338.660999999993</v>
      </c>
      <c r="C19" s="40">
        <f t="shared" ref="C19:M19" si="7">SUM(C52:C54)</f>
        <v>2288942.8730000001</v>
      </c>
      <c r="D19" s="40">
        <f t="shared" si="7"/>
        <v>2645.5195699999999</v>
      </c>
      <c r="E19" s="40">
        <f t="shared" si="7"/>
        <v>751432.00799999991</v>
      </c>
      <c r="F19" s="40">
        <f t="shared" si="7"/>
        <v>38626.591999999997</v>
      </c>
      <c r="G19" s="40">
        <f t="shared" si="7"/>
        <v>1070</v>
      </c>
      <c r="H19" s="40">
        <f t="shared" si="7"/>
        <v>315610</v>
      </c>
      <c r="I19" s="40">
        <f t="shared" si="7"/>
        <v>1390898</v>
      </c>
      <c r="J19" s="40">
        <f t="shared" si="7"/>
        <v>43026</v>
      </c>
      <c r="K19" s="40">
        <f t="shared" si="7"/>
        <v>1749534</v>
      </c>
      <c r="L19" s="40">
        <f t="shared" si="7"/>
        <v>15862.213</v>
      </c>
      <c r="M19" s="40">
        <f t="shared" si="7"/>
        <v>11280.564</v>
      </c>
      <c r="N19" s="40"/>
      <c r="O19" s="63"/>
      <c r="P19" s="8"/>
      <c r="Q19" s="39"/>
      <c r="R19" s="8"/>
    </row>
    <row r="20" spans="1:18" ht="15" customHeight="1" x14ac:dyDescent="0.2">
      <c r="A20" s="97" t="s">
        <v>137</v>
      </c>
      <c r="B20" s="40">
        <f>SUM(B55:B57)</f>
        <v>46108.04</v>
      </c>
      <c r="C20" s="40">
        <f t="shared" ref="C20:M20" si="8">SUM(C55:C57)</f>
        <v>1103672.5649999999</v>
      </c>
      <c r="D20" s="40">
        <f t="shared" si="8"/>
        <v>1556.00397</v>
      </c>
      <c r="E20" s="40">
        <f t="shared" si="8"/>
        <v>459446.23858487332</v>
      </c>
      <c r="F20" s="40">
        <f t="shared" si="8"/>
        <v>39430.76</v>
      </c>
      <c r="G20" s="40">
        <f t="shared" si="8"/>
        <v>1059</v>
      </c>
      <c r="H20" s="40">
        <f t="shared" si="8"/>
        <v>301743</v>
      </c>
      <c r="I20" s="40">
        <f t="shared" si="8"/>
        <v>1473164</v>
      </c>
      <c r="J20" s="40">
        <f t="shared" si="8"/>
        <v>51411</v>
      </c>
      <c r="K20" s="40">
        <f t="shared" si="8"/>
        <v>1826318</v>
      </c>
      <c r="L20" s="40">
        <f t="shared" si="8"/>
        <v>15944.087</v>
      </c>
      <c r="M20" s="40">
        <f t="shared" si="8"/>
        <v>11667.450999999999</v>
      </c>
      <c r="N20" s="40"/>
      <c r="O20" s="63"/>
      <c r="P20" s="8"/>
      <c r="Q20" s="39"/>
      <c r="R20" s="8"/>
    </row>
    <row r="21" spans="1:18" ht="15" customHeight="1" x14ac:dyDescent="0.2">
      <c r="A21" s="97" t="s">
        <v>138</v>
      </c>
      <c r="B21" s="40">
        <f>SUM(B58:B60)</f>
        <v>31030.722000000002</v>
      </c>
      <c r="C21" s="40">
        <f t="shared" ref="C21:M21" si="9">SUM(C58:C60)</f>
        <v>653400.65700000001</v>
      </c>
      <c r="D21" s="40">
        <f t="shared" si="9"/>
        <v>532.49826000000007</v>
      </c>
      <c r="E21" s="40">
        <f t="shared" si="9"/>
        <v>313187.58063734759</v>
      </c>
      <c r="F21" s="40">
        <f t="shared" si="9"/>
        <v>41981.722999999998</v>
      </c>
      <c r="G21" s="40">
        <f t="shared" si="9"/>
        <v>1014</v>
      </c>
      <c r="H21" s="40">
        <f t="shared" si="9"/>
        <v>277418</v>
      </c>
      <c r="I21" s="40">
        <f t="shared" si="9"/>
        <v>1463218</v>
      </c>
      <c r="J21" s="40">
        <f t="shared" si="9"/>
        <v>53415</v>
      </c>
      <c r="K21" s="40">
        <f t="shared" si="9"/>
        <v>1794051</v>
      </c>
      <c r="L21" s="40">
        <f t="shared" si="9"/>
        <v>15327.168999999998</v>
      </c>
      <c r="M21" s="40">
        <f t="shared" si="9"/>
        <v>12153.809000000001</v>
      </c>
      <c r="N21" s="40"/>
      <c r="O21" s="63"/>
      <c r="P21" s="8"/>
      <c r="Q21" s="39"/>
      <c r="R21" s="8"/>
    </row>
    <row r="22" spans="1:18" ht="15" customHeight="1" x14ac:dyDescent="0.2">
      <c r="A22" s="97" t="s">
        <v>139</v>
      </c>
      <c r="B22" s="40">
        <f>SUM(B61:B63)</f>
        <v>80383.782999999996</v>
      </c>
      <c r="C22" s="40">
        <f t="shared" ref="C22:M22" si="10">SUM(C61:C63)</f>
        <v>2194206.0350000001</v>
      </c>
      <c r="D22" s="40">
        <f t="shared" si="10"/>
        <v>1547.2053299999998</v>
      </c>
      <c r="E22" s="40">
        <f t="shared" si="10"/>
        <v>634098.02911115531</v>
      </c>
      <c r="F22" s="40">
        <f t="shared" si="10"/>
        <v>41519.176000000007</v>
      </c>
      <c r="G22" s="40">
        <f t="shared" si="10"/>
        <v>1037</v>
      </c>
      <c r="H22" s="40">
        <f t="shared" si="10"/>
        <v>304284</v>
      </c>
      <c r="I22" s="40">
        <f t="shared" si="10"/>
        <v>1522767</v>
      </c>
      <c r="J22" s="40">
        <f t="shared" si="10"/>
        <v>52404</v>
      </c>
      <c r="K22" s="40">
        <f t="shared" si="10"/>
        <v>1879455</v>
      </c>
      <c r="L22" s="40">
        <f t="shared" si="10"/>
        <v>15367.036</v>
      </c>
      <c r="M22" s="40">
        <f t="shared" si="10"/>
        <v>11753.483</v>
      </c>
      <c r="N22" s="40"/>
      <c r="O22" s="63"/>
      <c r="P22" s="8"/>
      <c r="Q22" s="39"/>
      <c r="R22" s="8"/>
    </row>
    <row r="23" spans="1:18" ht="15" customHeight="1" x14ac:dyDescent="0.2">
      <c r="A23" s="99" t="s">
        <v>140</v>
      </c>
      <c r="B23" s="181">
        <f>SUM(B64:B66)</f>
        <v>93753.129000000001</v>
      </c>
      <c r="C23" s="181">
        <f t="shared" ref="C23:M23" si="11">SUM(C64:C66)</f>
        <v>3077066.6890000002</v>
      </c>
      <c r="D23" s="181">
        <f t="shared" si="11"/>
        <v>2551.652</v>
      </c>
      <c r="E23" s="181">
        <f t="shared" si="11"/>
        <v>1105419.102</v>
      </c>
      <c r="F23" s="181">
        <f t="shared" si="11"/>
        <v>44243.895000000004</v>
      </c>
      <c r="G23" s="181">
        <f t="shared" si="11"/>
        <v>1011</v>
      </c>
      <c r="H23" s="181">
        <f t="shared" si="11"/>
        <v>316798</v>
      </c>
      <c r="I23" s="181">
        <f t="shared" si="11"/>
        <v>1487444</v>
      </c>
      <c r="J23" s="181">
        <f t="shared" si="11"/>
        <v>45114</v>
      </c>
      <c r="K23" s="181">
        <f t="shared" si="11"/>
        <v>1849356</v>
      </c>
      <c r="L23" s="181">
        <f t="shared" si="11"/>
        <v>15853.261999999999</v>
      </c>
      <c r="M23" s="181">
        <f t="shared" si="11"/>
        <v>12525.89</v>
      </c>
      <c r="N23" s="40"/>
      <c r="O23" s="63"/>
      <c r="P23" s="8"/>
      <c r="Q23" s="39"/>
      <c r="R23" s="8"/>
    </row>
    <row r="24" spans="1:18" ht="15" customHeight="1" x14ac:dyDescent="0.2">
      <c r="A24" s="99" t="s">
        <v>141</v>
      </c>
      <c r="B24" s="181">
        <f>SUM(B67:B69)</f>
        <v>80314.831000000006</v>
      </c>
      <c r="C24" s="181">
        <f t="shared" ref="C24:M24" si="12">SUM(C67:C69)</f>
        <v>3493756.7060000002</v>
      </c>
      <c r="D24" s="181">
        <f t="shared" si="12"/>
        <v>2384.402</v>
      </c>
      <c r="E24" s="181">
        <f t="shared" si="12"/>
        <v>1555535.8969999999</v>
      </c>
      <c r="F24" s="181">
        <f t="shared" si="12"/>
        <v>28855.807999999997</v>
      </c>
      <c r="G24" s="181">
        <f t="shared" si="12"/>
        <v>974</v>
      </c>
      <c r="H24" s="181">
        <f t="shared" si="12"/>
        <v>250758</v>
      </c>
      <c r="I24" s="181">
        <f t="shared" si="12"/>
        <v>1405862</v>
      </c>
      <c r="J24" s="181">
        <f t="shared" si="12"/>
        <v>48474</v>
      </c>
      <c r="K24" s="181">
        <f t="shared" si="12"/>
        <v>1705094</v>
      </c>
      <c r="L24" s="181">
        <f t="shared" si="12"/>
        <v>13092.021000000001</v>
      </c>
      <c r="M24" s="181">
        <f t="shared" si="12"/>
        <v>12151.371999999999</v>
      </c>
      <c r="N24" s="40"/>
      <c r="O24" s="63"/>
      <c r="P24" s="8"/>
      <c r="Q24" s="39"/>
      <c r="R24" s="8"/>
    </row>
    <row r="25" spans="1:18" ht="15" customHeight="1" x14ac:dyDescent="0.2">
      <c r="A25" s="99" t="s">
        <v>142</v>
      </c>
      <c r="B25" s="181">
        <f>SUM(B70:B72)</f>
        <v>82106.504000000001</v>
      </c>
      <c r="C25" s="181">
        <f t="shared" ref="C25:M25" si="13">SUM(C70:C72)</f>
        <v>4589418.4930000007</v>
      </c>
      <c r="D25" s="181">
        <f t="shared" si="13"/>
        <v>2752.585</v>
      </c>
      <c r="E25" s="181">
        <f t="shared" si="13"/>
        <v>2030816.0789999999</v>
      </c>
      <c r="F25" s="181">
        <f t="shared" si="13"/>
        <v>30941.498</v>
      </c>
      <c r="G25" s="181">
        <f t="shared" si="13"/>
        <v>974</v>
      </c>
      <c r="H25" s="181">
        <f t="shared" si="13"/>
        <v>228351</v>
      </c>
      <c r="I25" s="181">
        <f t="shared" si="13"/>
        <v>1398131</v>
      </c>
      <c r="J25" s="181">
        <f t="shared" si="13"/>
        <v>53612</v>
      </c>
      <c r="K25" s="181">
        <f t="shared" si="13"/>
        <v>1680094</v>
      </c>
      <c r="L25" s="181">
        <f t="shared" si="13"/>
        <v>12785.722</v>
      </c>
      <c r="M25" s="181">
        <f t="shared" si="13"/>
        <v>11413.338</v>
      </c>
      <c r="N25" s="40"/>
      <c r="O25" s="63"/>
      <c r="P25" s="8"/>
      <c r="Q25" s="39"/>
      <c r="R25" s="8"/>
    </row>
    <row r="26" spans="1:18" ht="15" customHeight="1" x14ac:dyDescent="0.2">
      <c r="A26" s="99" t="s">
        <v>143</v>
      </c>
      <c r="B26" s="181">
        <f>SUM(B73:B75)</f>
        <v>90076.055000000008</v>
      </c>
      <c r="C26" s="181">
        <f t="shared" ref="C26:M26" si="14">SUM(C73:C75)</f>
        <v>3780753.5009999997</v>
      </c>
      <c r="D26" s="181">
        <f t="shared" si="14"/>
        <v>2801.3</v>
      </c>
      <c r="E26" s="181">
        <f t="shared" si="14"/>
        <v>1910466.7250000001</v>
      </c>
      <c r="F26" s="181">
        <f t="shared" si="14"/>
        <v>34638.785000000003</v>
      </c>
      <c r="G26" s="181">
        <f t="shared" si="14"/>
        <v>1114</v>
      </c>
      <c r="H26" s="181">
        <f t="shared" si="14"/>
        <v>234323</v>
      </c>
      <c r="I26" s="181">
        <f t="shared" si="14"/>
        <v>1344248</v>
      </c>
      <c r="J26" s="181">
        <f t="shared" si="14"/>
        <v>49069</v>
      </c>
      <c r="K26" s="181">
        <f t="shared" si="14"/>
        <v>1627640</v>
      </c>
      <c r="L26" s="181">
        <f t="shared" si="14"/>
        <v>12397.541000000001</v>
      </c>
      <c r="M26" s="181">
        <f t="shared" si="14"/>
        <v>10156.379000000001</v>
      </c>
      <c r="N26" s="40"/>
      <c r="O26" s="63"/>
      <c r="P26" s="8"/>
      <c r="Q26" s="39"/>
      <c r="R26" s="8"/>
    </row>
    <row r="27" spans="1:18" ht="15" customHeight="1" x14ac:dyDescent="0.2">
      <c r="A27" s="97" t="s">
        <v>144</v>
      </c>
      <c r="B27" s="40">
        <f>SUM(B76:B78)</f>
        <v>94259.913</v>
      </c>
      <c r="C27" s="40">
        <f>SUM(C76:C78)</f>
        <v>3630373.8739999998</v>
      </c>
      <c r="D27" s="40">
        <f t="shared" ref="D27:M27" si="15">SUM(D76:D78)</f>
        <v>2579.6959999999999</v>
      </c>
      <c r="E27" s="40">
        <f t="shared" si="15"/>
        <v>1704452.3930000002</v>
      </c>
      <c r="F27" s="40">
        <f t="shared" si="15"/>
        <v>39773.252999999997</v>
      </c>
      <c r="G27" s="40">
        <f t="shared" si="15"/>
        <v>1149</v>
      </c>
      <c r="H27" s="40">
        <f t="shared" si="15"/>
        <v>227336</v>
      </c>
      <c r="I27" s="40">
        <f t="shared" si="15"/>
        <v>1346005</v>
      </c>
      <c r="J27" s="40">
        <f t="shared" si="15"/>
        <v>46412</v>
      </c>
      <c r="K27" s="40">
        <f t="shared" si="15"/>
        <v>1619753</v>
      </c>
      <c r="L27" s="40">
        <f t="shared" si="15"/>
        <v>12450.6005</v>
      </c>
      <c r="M27" s="40">
        <f t="shared" si="15"/>
        <v>10204.918</v>
      </c>
      <c r="N27" s="40"/>
      <c r="O27" s="63"/>
      <c r="P27" s="8"/>
      <c r="Q27" s="39"/>
      <c r="R27" s="8"/>
    </row>
    <row r="28" spans="1:18" ht="15" customHeight="1" x14ac:dyDescent="0.2">
      <c r="A28" s="97" t="s">
        <v>145</v>
      </c>
      <c r="B28" s="40">
        <f>SUM(B79:B81)</f>
        <v>89243.239000000001</v>
      </c>
      <c r="C28" s="40">
        <f>SUM(C79:C81)</f>
        <v>3279365.54</v>
      </c>
      <c r="D28" s="40">
        <f>SUM(D79:D81)</f>
        <v>2602.8939999999998</v>
      </c>
      <c r="E28" s="40">
        <f t="shared" ref="E28:M28" si="16">SUM(E79:E81)</f>
        <v>1547887.58</v>
      </c>
      <c r="F28" s="40">
        <f t="shared" si="16"/>
        <v>41251.945</v>
      </c>
      <c r="G28" s="40">
        <f t="shared" si="16"/>
        <v>1213</v>
      </c>
      <c r="H28" s="40">
        <f t="shared" si="16"/>
        <v>226305</v>
      </c>
      <c r="I28" s="40">
        <f t="shared" si="16"/>
        <v>1567850</v>
      </c>
      <c r="J28" s="40">
        <f t="shared" si="16"/>
        <v>43953</v>
      </c>
      <c r="K28" s="40">
        <f t="shared" si="16"/>
        <v>1838108</v>
      </c>
      <c r="L28" s="40">
        <f t="shared" si="16"/>
        <v>14477.52</v>
      </c>
      <c r="M28" s="40">
        <f t="shared" si="16"/>
        <v>12495.654</v>
      </c>
    </row>
    <row r="29" spans="1:18" ht="15" customHeight="1" x14ac:dyDescent="0.2">
      <c r="A29" s="97" t="s">
        <v>146</v>
      </c>
      <c r="B29" s="40">
        <f t="shared" ref="B29:M29" si="17">SUM(B82:B84)</f>
        <v>97623.936000000002</v>
      </c>
      <c r="C29" s="40">
        <f t="shared" si="17"/>
        <v>3566750.9690000005</v>
      </c>
      <c r="D29" s="40">
        <f t="shared" si="17"/>
        <v>2815.152</v>
      </c>
      <c r="E29" s="40">
        <f t="shared" si="17"/>
        <v>1926516.8589999999</v>
      </c>
      <c r="F29" s="40">
        <f t="shared" si="17"/>
        <v>41720.218999999997</v>
      </c>
      <c r="G29" s="40">
        <f t="shared" si="17"/>
        <v>1264</v>
      </c>
      <c r="H29" s="40">
        <f t="shared" si="17"/>
        <v>260926</v>
      </c>
      <c r="I29" s="40">
        <f t="shared" si="17"/>
        <v>1503117</v>
      </c>
      <c r="J29" s="40">
        <f t="shared" si="17"/>
        <v>44889</v>
      </c>
      <c r="K29" s="40">
        <f t="shared" si="17"/>
        <v>1808932</v>
      </c>
      <c r="L29" s="40">
        <f t="shared" si="17"/>
        <v>15561.067000000001</v>
      </c>
      <c r="M29" s="40">
        <f t="shared" si="17"/>
        <v>13506.103999999999</v>
      </c>
    </row>
    <row r="30" spans="1:18" ht="15" customHeight="1" x14ac:dyDescent="0.2">
      <c r="A30" s="97" t="s">
        <v>147</v>
      </c>
      <c r="B30" s="40">
        <f>SUM(B85:B87)</f>
        <v>95685.948999999993</v>
      </c>
      <c r="C30" s="40">
        <f t="shared" ref="C30:M30" si="18">SUM(C85:C87)</f>
        <v>3951129.5120000001</v>
      </c>
      <c r="D30" s="40">
        <f t="shared" si="18"/>
        <v>2888.4870000000001</v>
      </c>
      <c r="E30" s="40">
        <f t="shared" si="18"/>
        <v>1865132.804</v>
      </c>
      <c r="F30" s="40">
        <f t="shared" si="18"/>
        <v>36722.144</v>
      </c>
      <c r="G30" s="40">
        <f t="shared" si="18"/>
        <v>1183</v>
      </c>
      <c r="H30" s="40">
        <f t="shared" si="18"/>
        <v>275439</v>
      </c>
      <c r="I30" s="40">
        <f t="shared" si="18"/>
        <v>1337275</v>
      </c>
      <c r="J30" s="40">
        <f t="shared" si="18"/>
        <v>70405</v>
      </c>
      <c r="K30" s="40">
        <f t="shared" si="18"/>
        <v>1683119</v>
      </c>
      <c r="L30" s="40">
        <f t="shared" si="18"/>
        <v>14275.306</v>
      </c>
      <c r="M30" s="40">
        <f t="shared" si="18"/>
        <v>10822.456</v>
      </c>
      <c r="N30" s="40"/>
      <c r="O30" s="63"/>
      <c r="P30" s="8"/>
      <c r="Q30" s="39"/>
      <c r="R30" s="8"/>
    </row>
    <row r="31" spans="1:18" ht="15" customHeight="1" x14ac:dyDescent="0.2">
      <c r="A31" s="99" t="s">
        <v>148</v>
      </c>
      <c r="B31" s="181">
        <f>SUM(B88:B90)</f>
        <v>94070.705000000002</v>
      </c>
      <c r="C31" s="181">
        <f t="shared" ref="C31:M31" si="19">SUM(C88:C90)</f>
        <v>3300734.9079999998</v>
      </c>
      <c r="D31" s="181">
        <f t="shared" si="19"/>
        <v>2665.7489999999998</v>
      </c>
      <c r="E31" s="181">
        <f>SUM(E88:E90)</f>
        <v>1547451.5079999999</v>
      </c>
      <c r="F31" s="181">
        <f t="shared" si="19"/>
        <v>54523.474999999999</v>
      </c>
      <c r="G31" s="181">
        <f t="shared" si="19"/>
        <v>1165</v>
      </c>
      <c r="H31" s="181">
        <f t="shared" si="19"/>
        <v>279474</v>
      </c>
      <c r="I31" s="181">
        <f t="shared" si="19"/>
        <v>1640057</v>
      </c>
      <c r="J31" s="181">
        <f t="shared" si="19"/>
        <v>89257</v>
      </c>
      <c r="K31" s="181">
        <f t="shared" si="19"/>
        <v>2008788</v>
      </c>
      <c r="L31" s="181">
        <f t="shared" si="19"/>
        <v>16570.661</v>
      </c>
      <c r="M31" s="181">
        <f t="shared" si="19"/>
        <v>13933.764000000001</v>
      </c>
      <c r="N31" s="40"/>
      <c r="O31" s="63"/>
      <c r="P31" s="8"/>
      <c r="Q31" s="39"/>
      <c r="R31" s="8"/>
    </row>
    <row r="32" spans="1:18" ht="15" customHeight="1" x14ac:dyDescent="0.2">
      <c r="A32" s="99" t="s">
        <v>149</v>
      </c>
      <c r="B32" s="181">
        <f>SUM(B91:B93)</f>
        <v>92651.254000000001</v>
      </c>
      <c r="C32" s="181">
        <f>SUM(C91:C93)</f>
        <v>3344232.676</v>
      </c>
      <c r="D32" s="181">
        <f t="shared" ref="D32:M32" si="20">SUM(D91:D93)</f>
        <v>2533.4309999999996</v>
      </c>
      <c r="E32" s="181">
        <f>SUM(E91:E93)</f>
        <v>1408474.767</v>
      </c>
      <c r="F32" s="181">
        <f>SUM(F91:F93)</f>
        <v>36560.161</v>
      </c>
      <c r="G32" s="181">
        <f t="shared" si="20"/>
        <v>1082</v>
      </c>
      <c r="H32" s="181">
        <f t="shared" si="20"/>
        <v>261444</v>
      </c>
      <c r="I32" s="181">
        <f t="shared" si="20"/>
        <v>1554472</v>
      </c>
      <c r="J32" s="181">
        <f t="shared" si="20"/>
        <v>65770</v>
      </c>
      <c r="K32" s="181">
        <f t="shared" si="20"/>
        <v>1881686</v>
      </c>
      <c r="L32" s="181">
        <f t="shared" si="20"/>
        <v>16225.187000000002</v>
      </c>
      <c r="M32" s="181">
        <f t="shared" si="20"/>
        <v>12806.888999999999</v>
      </c>
      <c r="N32" s="40"/>
      <c r="O32" s="63"/>
      <c r="P32" s="8"/>
      <c r="Q32" s="39"/>
      <c r="R32" s="8"/>
    </row>
    <row r="33" spans="1:27" ht="15" customHeight="1" x14ac:dyDescent="0.2">
      <c r="A33" s="99" t="s">
        <v>150</v>
      </c>
      <c r="B33" s="181">
        <f>SUM(B94:B96)</f>
        <v>95828.512699999992</v>
      </c>
      <c r="C33" s="181">
        <f>SUM(C94:C96)</f>
        <v>3189242.8629999999</v>
      </c>
      <c r="D33" s="181">
        <f t="shared" ref="D33:M33" si="21">SUM(D94:D96)</f>
        <v>2570.1610000000001</v>
      </c>
      <c r="E33" s="181">
        <f t="shared" si="21"/>
        <v>1398869.0060000001</v>
      </c>
      <c r="F33" s="181">
        <f t="shared" si="21"/>
        <v>42919.437000000005</v>
      </c>
      <c r="G33" s="181">
        <f t="shared" si="21"/>
        <v>1122</v>
      </c>
      <c r="H33" s="181">
        <f t="shared" si="21"/>
        <v>314780</v>
      </c>
      <c r="I33" s="181">
        <f t="shared" si="21"/>
        <v>1516427</v>
      </c>
      <c r="J33" s="181">
        <f t="shared" si="21"/>
        <v>67721</v>
      </c>
      <c r="K33" s="181">
        <f t="shared" si="21"/>
        <v>1898928</v>
      </c>
      <c r="L33" s="181">
        <f t="shared" si="21"/>
        <v>16883.182000000001</v>
      </c>
      <c r="M33" s="181">
        <f t="shared" si="21"/>
        <v>13902.851000000001</v>
      </c>
      <c r="N33" s="40"/>
      <c r="O33" s="63"/>
      <c r="P33" s="8"/>
      <c r="Q33" s="39"/>
      <c r="R33" s="8"/>
    </row>
    <row r="34" spans="1:27" ht="15" customHeight="1" x14ac:dyDescent="0.2">
      <c r="A34" s="99" t="s">
        <v>151</v>
      </c>
      <c r="B34" s="181">
        <f>SUM(B97:B99)</f>
        <v>96083.836500000005</v>
      </c>
      <c r="C34" s="181">
        <f t="shared" ref="C34:M34" si="22">SUM(C97:C99)</f>
        <v>3021580.0549999997</v>
      </c>
      <c r="D34" s="181">
        <f t="shared" si="22"/>
        <v>2725.7779999999998</v>
      </c>
      <c r="E34" s="181">
        <f t="shared" si="22"/>
        <v>1644778.8020000001</v>
      </c>
      <c r="F34" s="181">
        <f t="shared" si="22"/>
        <v>38375.385999999999</v>
      </c>
      <c r="G34" s="181">
        <f t="shared" si="22"/>
        <v>1193</v>
      </c>
      <c r="H34" s="181">
        <f t="shared" si="22"/>
        <v>313557</v>
      </c>
      <c r="I34" s="181">
        <f t="shared" si="22"/>
        <v>1604239</v>
      </c>
      <c r="J34" s="181">
        <f t="shared" si="22"/>
        <v>84871</v>
      </c>
      <c r="K34" s="181">
        <f t="shared" si="22"/>
        <v>2002667</v>
      </c>
      <c r="L34" s="181">
        <f t="shared" si="22"/>
        <v>16821.131000000001</v>
      </c>
      <c r="M34" s="181">
        <f t="shared" si="22"/>
        <v>13095.505000000001</v>
      </c>
    </row>
    <row r="35" spans="1:27" ht="15" customHeight="1" x14ac:dyDescent="0.2">
      <c r="A35" s="97" t="s">
        <v>154</v>
      </c>
      <c r="B35" s="40">
        <f>SUM(B100:B102)</f>
        <v>99977.127000000008</v>
      </c>
      <c r="C35" s="40">
        <f t="shared" ref="C35:M35" si="23">SUM(C100:C102)</f>
        <v>3016949.426</v>
      </c>
      <c r="D35" s="40">
        <f t="shared" si="23"/>
        <v>2763.009</v>
      </c>
      <c r="E35" s="40">
        <f t="shared" si="23"/>
        <v>1621697.838</v>
      </c>
      <c r="F35" s="40">
        <f t="shared" si="23"/>
        <v>41340.217000000004</v>
      </c>
      <c r="G35" s="40">
        <f t="shared" si="23"/>
        <v>1203</v>
      </c>
      <c r="H35" s="40">
        <f t="shared" si="23"/>
        <v>328941</v>
      </c>
      <c r="I35" s="40">
        <f t="shared" si="23"/>
        <v>1536762</v>
      </c>
      <c r="J35" s="40">
        <f t="shared" si="23"/>
        <v>70425</v>
      </c>
      <c r="K35" s="40">
        <f t="shared" si="23"/>
        <v>1936128</v>
      </c>
      <c r="L35" s="40">
        <f t="shared" si="23"/>
        <v>16965.614999999998</v>
      </c>
      <c r="M35" s="40">
        <f t="shared" si="23"/>
        <v>13584.546999999999</v>
      </c>
      <c r="N35" s="40"/>
      <c r="O35" s="63"/>
      <c r="P35" s="8"/>
      <c r="Q35" s="39"/>
      <c r="R35" s="8"/>
    </row>
    <row r="36" spans="1:27" ht="15" customHeight="1" x14ac:dyDescent="0.2">
      <c r="A36" s="97" t="s">
        <v>155</v>
      </c>
      <c r="B36" s="40">
        <f>SUM(B103:B105)</f>
        <v>91606.014999999999</v>
      </c>
      <c r="C36" s="40">
        <f t="shared" ref="C36:M36" si="24">SUM(C103:C105)</f>
        <v>2945797.6550000003</v>
      </c>
      <c r="D36" s="40">
        <f t="shared" si="24"/>
        <v>2600.3469999999998</v>
      </c>
      <c r="E36" s="40">
        <f t="shared" si="24"/>
        <v>1513396.753</v>
      </c>
      <c r="F36" s="40">
        <f t="shared" si="24"/>
        <v>41694.67</v>
      </c>
      <c r="G36" s="40">
        <f t="shared" si="24"/>
        <v>1250</v>
      </c>
      <c r="H36" s="40">
        <f t="shared" si="24"/>
        <v>299630</v>
      </c>
      <c r="I36" s="40">
        <f t="shared" si="24"/>
        <v>1644517</v>
      </c>
      <c r="J36" s="40">
        <f t="shared" si="24"/>
        <v>91778</v>
      </c>
      <c r="K36" s="40">
        <f t="shared" si="24"/>
        <v>2035925</v>
      </c>
      <c r="L36" s="40">
        <f t="shared" si="24"/>
        <v>17336.414000000001</v>
      </c>
      <c r="M36" s="40">
        <f t="shared" si="24"/>
        <v>13947.471</v>
      </c>
      <c r="N36" s="40"/>
      <c r="O36" s="63"/>
      <c r="P36" s="8"/>
      <c r="Q36" s="39"/>
      <c r="R36" s="8"/>
    </row>
    <row r="37" spans="1:27" ht="15" customHeight="1" x14ac:dyDescent="0.2">
      <c r="A37" s="97" t="s">
        <v>156</v>
      </c>
      <c r="B37" s="40">
        <f t="shared" ref="B37:M37" si="25">SUM(B106:B108)</f>
        <v>94877.024059999996</v>
      </c>
      <c r="C37" s="40">
        <f t="shared" si="25"/>
        <v>3094559.3319999999</v>
      </c>
      <c r="D37" s="40">
        <f t="shared" si="25"/>
        <v>2819.8029999999999</v>
      </c>
      <c r="E37" s="40">
        <f t="shared" si="25"/>
        <v>1694470.2209999999</v>
      </c>
      <c r="F37" s="40">
        <f t="shared" si="25"/>
        <v>45593.972000000002</v>
      </c>
      <c r="G37" s="40">
        <f t="shared" si="25"/>
        <v>1339</v>
      </c>
      <c r="H37" s="40">
        <f t="shared" si="25"/>
        <v>343304</v>
      </c>
      <c r="I37" s="40">
        <f t="shared" si="25"/>
        <v>1756569</v>
      </c>
      <c r="J37" s="40">
        <f t="shared" si="25"/>
        <v>105028</v>
      </c>
      <c r="K37" s="40">
        <f t="shared" si="25"/>
        <v>2204901</v>
      </c>
      <c r="L37" s="40">
        <f t="shared" si="25"/>
        <v>18164.951000000001</v>
      </c>
      <c r="M37" s="40">
        <f t="shared" si="25"/>
        <v>15096.669</v>
      </c>
      <c r="N37" s="40"/>
      <c r="O37" s="63"/>
      <c r="P37" s="8"/>
      <c r="Q37" s="39"/>
      <c r="R37" s="8"/>
    </row>
    <row r="38" spans="1:27" ht="15" customHeight="1" x14ac:dyDescent="0.2">
      <c r="A38" s="97" t="s">
        <v>157</v>
      </c>
      <c r="B38" s="40" t="s">
        <v>2</v>
      </c>
      <c r="C38" s="40">
        <f t="shared" ref="C38:M38" si="26">SUM(C109:C111)</f>
        <v>2831548.4674999998</v>
      </c>
      <c r="D38" s="40" t="s">
        <v>2</v>
      </c>
      <c r="E38" s="40">
        <f t="shared" si="26"/>
        <v>1368726.7519999999</v>
      </c>
      <c r="F38" s="40">
        <f t="shared" si="26"/>
        <v>33359.232000000004</v>
      </c>
      <c r="G38" s="40">
        <f t="shared" si="26"/>
        <v>1329</v>
      </c>
      <c r="H38" s="40">
        <f t="shared" si="26"/>
        <v>357671</v>
      </c>
      <c r="I38" s="40">
        <f t="shared" si="26"/>
        <v>1649370</v>
      </c>
      <c r="J38" s="40">
        <f t="shared" si="26"/>
        <v>117215</v>
      </c>
      <c r="K38" s="40">
        <f t="shared" si="26"/>
        <v>2124256</v>
      </c>
      <c r="L38" s="40">
        <f t="shared" si="26"/>
        <v>16873.553</v>
      </c>
      <c r="M38" s="40">
        <f t="shared" si="26"/>
        <v>13230.932000000001</v>
      </c>
    </row>
    <row r="39" spans="1:27" ht="15" customHeight="1" x14ac:dyDescent="0.2">
      <c r="B39" s="39"/>
      <c r="C39" s="39"/>
      <c r="D39" s="39"/>
      <c r="E39" s="39"/>
      <c r="F39" s="39"/>
      <c r="G39" s="40"/>
      <c r="H39" s="40"/>
      <c r="I39" s="40"/>
      <c r="J39" s="40"/>
      <c r="K39" s="40"/>
      <c r="L39" s="40"/>
      <c r="M39" s="40"/>
      <c r="N39" s="40"/>
      <c r="P39" s="64"/>
      <c r="Q39" s="64"/>
      <c r="U39" s="34"/>
      <c r="V39" s="34"/>
      <c r="W39" s="34"/>
      <c r="X39" s="34"/>
      <c r="Y39" s="34"/>
      <c r="Z39" s="34"/>
      <c r="AA39" s="34"/>
    </row>
    <row r="40" spans="1:27" ht="15" customHeight="1" x14ac:dyDescent="0.2">
      <c r="A40" s="100">
        <v>43831</v>
      </c>
      <c r="B40" s="180">
        <v>37298.409</v>
      </c>
      <c r="C40" s="180">
        <v>1237563.3629999999</v>
      </c>
      <c r="D40" s="180">
        <v>1102.9010000000001</v>
      </c>
      <c r="E40" s="180">
        <v>663068.53599999996</v>
      </c>
      <c r="F40" s="180">
        <v>11349.380999999999</v>
      </c>
      <c r="G40" s="181">
        <v>416</v>
      </c>
      <c r="H40" s="181">
        <v>115482</v>
      </c>
      <c r="I40" s="181">
        <v>500558</v>
      </c>
      <c r="J40" s="181">
        <v>13349</v>
      </c>
      <c r="K40" s="181">
        <v>629389</v>
      </c>
      <c r="L40" s="182">
        <v>5328.99</v>
      </c>
      <c r="M40" s="182">
        <v>4016.5010000000002</v>
      </c>
      <c r="N40" s="65"/>
      <c r="O40" s="65"/>
      <c r="P40" s="64"/>
      <c r="Q40" s="64"/>
      <c r="U40" s="34"/>
      <c r="V40" s="34"/>
      <c r="W40" s="34"/>
      <c r="X40" s="34"/>
      <c r="Y40" s="34"/>
      <c r="Z40" s="34"/>
      <c r="AA40" s="34"/>
    </row>
    <row r="41" spans="1:27" ht="15" customHeight="1" x14ac:dyDescent="0.2">
      <c r="A41" s="100">
        <v>43862</v>
      </c>
      <c r="B41" s="180">
        <v>34742.372000000003</v>
      </c>
      <c r="C41" s="180">
        <v>1198400.747</v>
      </c>
      <c r="D41" s="180">
        <v>1037.1690000000001</v>
      </c>
      <c r="E41" s="180">
        <v>639502.35</v>
      </c>
      <c r="F41" s="180">
        <v>10358.065000000001</v>
      </c>
      <c r="G41" s="181">
        <v>401</v>
      </c>
      <c r="H41" s="181">
        <v>101265</v>
      </c>
      <c r="I41" s="181">
        <v>457738</v>
      </c>
      <c r="J41" s="181">
        <v>10105</v>
      </c>
      <c r="K41" s="181">
        <v>569108</v>
      </c>
      <c r="L41" s="182">
        <v>5046.2929999999997</v>
      </c>
      <c r="M41" s="182">
        <v>3624.5120000000002</v>
      </c>
      <c r="N41" s="65"/>
      <c r="O41" s="65"/>
      <c r="P41" s="64"/>
      <c r="Q41" s="64"/>
      <c r="U41" s="34"/>
      <c r="V41" s="34"/>
      <c r="W41" s="34"/>
      <c r="X41" s="34"/>
      <c r="Y41" s="34"/>
      <c r="Z41" s="34"/>
      <c r="AA41" s="34"/>
    </row>
    <row r="42" spans="1:27" ht="15" customHeight="1" x14ac:dyDescent="0.2">
      <c r="A42" s="100">
        <v>43891</v>
      </c>
      <c r="B42" s="180">
        <v>21951.235000000001</v>
      </c>
      <c r="C42" s="180">
        <v>709437.41700000002</v>
      </c>
      <c r="D42" s="180">
        <v>676.74400000000003</v>
      </c>
      <c r="E42" s="180">
        <v>448520.386</v>
      </c>
      <c r="F42" s="180">
        <v>7373.0940000000001</v>
      </c>
      <c r="G42" s="181">
        <v>386</v>
      </c>
      <c r="H42" s="181">
        <v>94566</v>
      </c>
      <c r="I42" s="181">
        <v>501478</v>
      </c>
      <c r="J42" s="181">
        <v>9358</v>
      </c>
      <c r="K42" s="181">
        <f>SUM(H42:J42)</f>
        <v>605402</v>
      </c>
      <c r="L42" s="181">
        <v>5426.3130000000001</v>
      </c>
      <c r="M42" s="181">
        <v>3806.39</v>
      </c>
      <c r="N42" s="65"/>
      <c r="O42" s="65"/>
      <c r="P42" s="64"/>
      <c r="Q42" s="64"/>
      <c r="U42" s="34"/>
      <c r="V42" s="34"/>
      <c r="W42" s="34"/>
      <c r="X42" s="34"/>
      <c r="Y42" s="34"/>
      <c r="Z42" s="34"/>
      <c r="AA42" s="34"/>
    </row>
    <row r="43" spans="1:27" ht="15" customHeight="1" x14ac:dyDescent="0.2">
      <c r="A43" s="100">
        <v>43922</v>
      </c>
      <c r="B43" s="180">
        <v>4897.723</v>
      </c>
      <c r="C43" s="180">
        <v>57057.184999999998</v>
      </c>
      <c r="D43" s="180">
        <v>26.209</v>
      </c>
      <c r="E43" s="180">
        <v>12.263</v>
      </c>
      <c r="F43" s="180">
        <v>3852.0410000000002</v>
      </c>
      <c r="G43" s="181">
        <v>317</v>
      </c>
      <c r="H43" s="181">
        <v>62357</v>
      </c>
      <c r="I43" s="181">
        <v>375241</v>
      </c>
      <c r="J43" s="181">
        <v>8969</v>
      </c>
      <c r="K43" s="181">
        <f>SUM(H43:J43)</f>
        <v>446567</v>
      </c>
      <c r="L43" s="181">
        <v>3490.0720000000001</v>
      </c>
      <c r="M43" s="181">
        <v>2822.0630000000001</v>
      </c>
      <c r="N43" s="65"/>
      <c r="O43" s="65"/>
      <c r="P43" s="64"/>
      <c r="Q43" s="64"/>
      <c r="U43" s="34"/>
      <c r="V43" s="34"/>
      <c r="W43" s="34"/>
      <c r="X43" s="34"/>
      <c r="Y43" s="34"/>
      <c r="Z43" s="34"/>
      <c r="AA43" s="34"/>
    </row>
    <row r="44" spans="1:27" ht="15" customHeight="1" x14ac:dyDescent="0.2">
      <c r="A44" s="100">
        <v>43952</v>
      </c>
      <c r="B44" s="180">
        <v>11124.116</v>
      </c>
      <c r="C44" s="180">
        <v>215837.16699999999</v>
      </c>
      <c r="D44" s="180">
        <v>98.956999999999994</v>
      </c>
      <c r="E44" s="180">
        <v>4640.2340000000004</v>
      </c>
      <c r="F44" s="180">
        <v>7915.68</v>
      </c>
      <c r="G44" s="181">
        <v>325</v>
      </c>
      <c r="H44" s="181">
        <v>70796</v>
      </c>
      <c r="I44" s="181">
        <v>407139</v>
      </c>
      <c r="J44" s="181">
        <v>10648</v>
      </c>
      <c r="K44" s="181">
        <f>SUM(H44:J44)</f>
        <v>488583</v>
      </c>
      <c r="L44" s="181">
        <v>3884.4949999999999</v>
      </c>
      <c r="M44" s="181">
        <v>2967.3539999999998</v>
      </c>
      <c r="N44" s="65"/>
      <c r="O44" s="65"/>
      <c r="P44" s="64"/>
      <c r="Q44" s="64"/>
      <c r="U44" s="34"/>
      <c r="V44" s="34"/>
      <c r="W44" s="34"/>
      <c r="X44" s="34"/>
      <c r="Y44" s="34"/>
      <c r="Z44" s="34"/>
      <c r="AA44" s="34"/>
    </row>
    <row r="45" spans="1:27" ht="15" customHeight="1" x14ac:dyDescent="0.2">
      <c r="A45" s="100">
        <v>43983</v>
      </c>
      <c r="B45" s="180">
        <v>27225.206999999999</v>
      </c>
      <c r="C45" s="180">
        <v>702840.86600000004</v>
      </c>
      <c r="D45" s="180">
        <v>801.08699999999999</v>
      </c>
      <c r="E45" s="180">
        <v>301314.82199999999</v>
      </c>
      <c r="F45" s="180">
        <v>9705.0020000000004</v>
      </c>
      <c r="G45" s="181">
        <v>327</v>
      </c>
      <c r="H45" s="181">
        <v>73329</v>
      </c>
      <c r="I45" s="181">
        <v>452131</v>
      </c>
      <c r="J45" s="181">
        <v>14472</v>
      </c>
      <c r="K45" s="181">
        <f>SUM(H45:J45)</f>
        <v>539932</v>
      </c>
      <c r="L45" s="181">
        <v>4361.1850000000004</v>
      </c>
      <c r="M45" s="181">
        <v>3386.7249999999999</v>
      </c>
      <c r="N45" s="65"/>
      <c r="O45" s="65"/>
      <c r="P45" s="64"/>
      <c r="Q45" s="64"/>
      <c r="U45" s="34"/>
      <c r="V45" s="34"/>
      <c r="W45" s="34"/>
      <c r="X45" s="34"/>
      <c r="Y45" s="34"/>
      <c r="Z45" s="34"/>
      <c r="AA45" s="34"/>
    </row>
    <row r="46" spans="1:27" ht="15" customHeight="1" x14ac:dyDescent="0.2">
      <c r="A46" s="100">
        <v>44013</v>
      </c>
      <c r="B46" s="180">
        <v>34431.976999999999</v>
      </c>
      <c r="C46" s="180">
        <v>927337.67500000005</v>
      </c>
      <c r="D46" s="180">
        <v>1043.364</v>
      </c>
      <c r="E46" s="180">
        <v>411914.86800000002</v>
      </c>
      <c r="F46" s="180">
        <v>11565.359</v>
      </c>
      <c r="G46" s="181">
        <v>391</v>
      </c>
      <c r="H46" s="181">
        <v>86709</v>
      </c>
      <c r="I46" s="181">
        <v>519116</v>
      </c>
      <c r="J46" s="181">
        <v>12716</v>
      </c>
      <c r="K46" s="181">
        <f>SUM(H46:J46)</f>
        <v>618541</v>
      </c>
      <c r="L46" s="181">
        <v>5407.0870000000004</v>
      </c>
      <c r="M46" s="181">
        <v>3910.404</v>
      </c>
      <c r="N46" s="65"/>
      <c r="O46" s="65"/>
      <c r="P46" s="64"/>
      <c r="Q46" s="64"/>
      <c r="U46" s="34"/>
      <c r="V46" s="34"/>
      <c r="W46" s="34"/>
      <c r="X46" s="34"/>
      <c r="Y46" s="34"/>
      <c r="Z46" s="34"/>
      <c r="AA46" s="34"/>
    </row>
    <row r="47" spans="1:27" ht="15" customHeight="1" x14ac:dyDescent="0.2">
      <c r="A47" s="100">
        <v>44044</v>
      </c>
      <c r="B47" s="180">
        <v>34035.298000000003</v>
      </c>
      <c r="C47" s="180">
        <v>969080.18500000006</v>
      </c>
      <c r="D47" s="180">
        <v>1035.4390000000001</v>
      </c>
      <c r="E47" s="180">
        <v>405891.603</v>
      </c>
      <c r="F47" s="180">
        <v>10580.25</v>
      </c>
      <c r="G47" s="181">
        <v>362</v>
      </c>
      <c r="H47" s="181">
        <v>98236</v>
      </c>
      <c r="I47" s="181">
        <v>535162</v>
      </c>
      <c r="J47" s="181">
        <v>14536</v>
      </c>
      <c r="K47" s="181">
        <v>647934</v>
      </c>
      <c r="L47" s="181">
        <v>5613.3370000000004</v>
      </c>
      <c r="M47" s="181">
        <v>4010.8670000000002</v>
      </c>
      <c r="N47" s="65"/>
      <c r="O47" s="65"/>
      <c r="P47" s="64"/>
      <c r="Q47" s="64"/>
      <c r="U47" s="34"/>
      <c r="V47" s="34"/>
      <c r="W47" s="34"/>
      <c r="X47" s="34"/>
      <c r="Y47" s="34"/>
      <c r="Z47" s="34"/>
      <c r="AA47" s="34"/>
    </row>
    <row r="48" spans="1:27" ht="15" customHeight="1" x14ac:dyDescent="0.2">
      <c r="A48" s="100">
        <v>44075</v>
      </c>
      <c r="B48" s="180">
        <v>35042.122000000003</v>
      </c>
      <c r="C48" s="180">
        <v>1047378.846</v>
      </c>
      <c r="D48" s="180">
        <v>1043.9659999999999</v>
      </c>
      <c r="E48" s="180">
        <v>551698.49600000004</v>
      </c>
      <c r="F48" s="180">
        <v>10763.696</v>
      </c>
      <c r="G48" s="181">
        <v>396</v>
      </c>
      <c r="H48" s="181">
        <v>103556</v>
      </c>
      <c r="I48" s="181">
        <v>527684</v>
      </c>
      <c r="J48" s="181">
        <v>13122</v>
      </c>
      <c r="K48" s="181">
        <v>644362</v>
      </c>
      <c r="L48" s="181">
        <v>5454.0429999999997</v>
      </c>
      <c r="M48" s="181">
        <v>4118.3990000000003</v>
      </c>
      <c r="N48" s="65"/>
      <c r="O48" s="65"/>
      <c r="P48" s="64"/>
      <c r="Q48" s="64"/>
      <c r="U48" s="34"/>
      <c r="V48" s="34"/>
      <c r="W48" s="34"/>
      <c r="X48" s="34"/>
      <c r="Y48" s="34"/>
      <c r="Z48" s="34"/>
      <c r="AA48" s="34"/>
    </row>
    <row r="49" spans="1:27" ht="15" customHeight="1" x14ac:dyDescent="0.2">
      <c r="A49" s="100">
        <v>44105</v>
      </c>
      <c r="B49" s="180">
        <v>26045.708999999999</v>
      </c>
      <c r="C49" s="180">
        <v>715521.66899999999</v>
      </c>
      <c r="D49" s="180">
        <v>871.75699999999995</v>
      </c>
      <c r="E49" s="180">
        <v>273065.614</v>
      </c>
      <c r="F49" s="180">
        <v>10532.884</v>
      </c>
      <c r="G49" s="181">
        <v>373</v>
      </c>
      <c r="H49" s="181">
        <v>94685</v>
      </c>
      <c r="I49" s="181">
        <v>499886</v>
      </c>
      <c r="J49" s="181">
        <v>15510</v>
      </c>
      <c r="K49" s="181">
        <f>SUM(H49:J49)</f>
        <v>610081</v>
      </c>
      <c r="L49" s="181">
        <v>5638.1769999999997</v>
      </c>
      <c r="M49" s="181">
        <v>3767.297</v>
      </c>
      <c r="N49" s="65"/>
      <c r="O49" s="65"/>
      <c r="P49" s="64"/>
      <c r="Q49" s="64"/>
      <c r="U49" s="34"/>
      <c r="V49" s="34"/>
      <c r="W49" s="34"/>
      <c r="X49" s="34"/>
      <c r="Y49" s="34"/>
      <c r="Z49" s="34"/>
      <c r="AA49" s="34"/>
    </row>
    <row r="50" spans="1:27" ht="15" customHeight="1" x14ac:dyDescent="0.2">
      <c r="A50" s="100">
        <v>44136</v>
      </c>
      <c r="B50" s="180">
        <v>15416.566000000001</v>
      </c>
      <c r="C50" s="180">
        <v>298546.66600000003</v>
      </c>
      <c r="D50" s="180">
        <v>240.70599999999999</v>
      </c>
      <c r="E50" s="180">
        <v>33134.677000000003</v>
      </c>
      <c r="F50" s="180">
        <v>10028.808999999999</v>
      </c>
      <c r="G50" s="181">
        <v>306</v>
      </c>
      <c r="H50" s="181">
        <v>84214</v>
      </c>
      <c r="I50" s="181">
        <v>394737</v>
      </c>
      <c r="J50" s="181">
        <v>12885</v>
      </c>
      <c r="K50" s="181">
        <f>SUM(H50:J50)</f>
        <v>491836</v>
      </c>
      <c r="L50" s="181">
        <v>4563.799</v>
      </c>
      <c r="M50" s="181">
        <v>3233.1779999999999</v>
      </c>
      <c r="N50" s="65"/>
      <c r="O50" s="65"/>
      <c r="P50" s="64"/>
      <c r="Q50" s="64"/>
      <c r="U50" s="34"/>
      <c r="V50" s="34"/>
      <c r="W50" s="34"/>
      <c r="X50" s="34"/>
      <c r="Y50" s="34"/>
      <c r="Z50" s="34"/>
      <c r="AA50" s="34"/>
    </row>
    <row r="51" spans="1:27" ht="15" customHeight="1" x14ac:dyDescent="0.2">
      <c r="A51" s="100">
        <v>44166</v>
      </c>
      <c r="B51" s="180">
        <v>24184.093000000001</v>
      </c>
      <c r="C51" s="180">
        <v>543784.08299999998</v>
      </c>
      <c r="D51" s="180">
        <v>383.82100000000003</v>
      </c>
      <c r="E51" s="180">
        <v>172791</v>
      </c>
      <c r="F51" s="180">
        <v>10342</v>
      </c>
      <c r="G51" s="181">
        <v>337</v>
      </c>
      <c r="H51" s="181">
        <v>104474</v>
      </c>
      <c r="I51" s="181">
        <v>442591</v>
      </c>
      <c r="J51" s="181">
        <v>15962</v>
      </c>
      <c r="K51" s="181">
        <f>SUM(H51:J51)</f>
        <v>563027</v>
      </c>
      <c r="L51" s="181">
        <v>5251.0150000000003</v>
      </c>
      <c r="M51" s="181">
        <v>3779.1370000000002</v>
      </c>
      <c r="N51" s="65"/>
      <c r="O51" s="65"/>
      <c r="P51" s="64"/>
      <c r="Q51" s="64"/>
      <c r="U51" s="34"/>
      <c r="V51" s="34"/>
      <c r="W51" s="34"/>
      <c r="X51" s="34"/>
      <c r="Y51" s="34"/>
      <c r="Z51" s="34"/>
      <c r="AA51" s="34"/>
    </row>
    <row r="52" spans="1:27" ht="15" customHeight="1" x14ac:dyDescent="0.2">
      <c r="A52" s="98">
        <v>44197</v>
      </c>
      <c r="B52" s="39">
        <v>27859.179</v>
      </c>
      <c r="C52" s="39">
        <v>642513.03899999999</v>
      </c>
      <c r="D52" s="39">
        <v>658.98068000000001</v>
      </c>
      <c r="E52" s="39">
        <v>197176.20199999999</v>
      </c>
      <c r="F52" s="39">
        <v>10976.584999999999</v>
      </c>
      <c r="G52" s="40">
        <v>364</v>
      </c>
      <c r="H52" s="40">
        <v>106405</v>
      </c>
      <c r="I52" s="40">
        <v>453994</v>
      </c>
      <c r="J52" s="40">
        <v>11490</v>
      </c>
      <c r="K52" s="40">
        <f>SUM(H52:J52)</f>
        <v>571889</v>
      </c>
      <c r="L52" s="40">
        <v>5222.299</v>
      </c>
      <c r="M52" s="40">
        <v>3745.663</v>
      </c>
      <c r="N52" s="23"/>
      <c r="O52" s="23"/>
      <c r="P52" s="66"/>
      <c r="Q52" s="23"/>
      <c r="R52" s="23"/>
      <c r="S52" s="23"/>
      <c r="U52" s="34"/>
      <c r="V52" s="34"/>
      <c r="W52" s="34"/>
      <c r="X52" s="34"/>
      <c r="Y52" s="34"/>
      <c r="Z52" s="34"/>
      <c r="AA52" s="34"/>
    </row>
    <row r="53" spans="1:27" ht="15" customHeight="1" x14ac:dyDescent="0.2">
      <c r="A53" s="98">
        <v>44228</v>
      </c>
      <c r="B53" s="39">
        <v>28698.202000000001</v>
      </c>
      <c r="C53" s="39">
        <v>728953.69099999999</v>
      </c>
      <c r="D53" s="39">
        <v>950.38701000000003</v>
      </c>
      <c r="E53" s="39">
        <v>212533.51300000001</v>
      </c>
      <c r="F53" s="39">
        <v>12179.603999999999</v>
      </c>
      <c r="G53" s="40">
        <v>331</v>
      </c>
      <c r="H53" s="40">
        <v>91473</v>
      </c>
      <c r="I53" s="40">
        <v>440772</v>
      </c>
      <c r="J53" s="40">
        <v>17503</v>
      </c>
      <c r="K53" s="40">
        <f t="shared" ref="K53:K63" si="27">SUM(H53:J53)</f>
        <v>549748</v>
      </c>
      <c r="L53" s="40">
        <v>5082.7049999999999</v>
      </c>
      <c r="M53" s="40">
        <v>3484.4160000000002</v>
      </c>
      <c r="N53" s="23"/>
      <c r="O53" s="23"/>
      <c r="P53" s="66"/>
      <c r="Q53" s="23"/>
      <c r="R53" s="23"/>
      <c r="S53" s="23"/>
      <c r="U53" s="34"/>
      <c r="V53" s="34"/>
      <c r="W53" s="34"/>
      <c r="X53" s="34"/>
      <c r="Y53" s="34"/>
      <c r="Z53" s="34"/>
      <c r="AA53" s="34"/>
    </row>
    <row r="54" spans="1:27" ht="15" customHeight="1" x14ac:dyDescent="0.2">
      <c r="A54" s="98">
        <v>44256</v>
      </c>
      <c r="B54" s="39">
        <v>33781.279999999999</v>
      </c>
      <c r="C54" s="39">
        <v>917476.14300000004</v>
      </c>
      <c r="D54" s="39">
        <v>1036.1518799999999</v>
      </c>
      <c r="E54" s="39">
        <v>341722.29300000001</v>
      </c>
      <c r="F54" s="39">
        <v>15470.403</v>
      </c>
      <c r="G54" s="40">
        <v>375</v>
      </c>
      <c r="H54" s="40">
        <v>117732</v>
      </c>
      <c r="I54" s="40">
        <v>496132</v>
      </c>
      <c r="J54" s="40">
        <v>14033</v>
      </c>
      <c r="K54" s="40">
        <f t="shared" si="27"/>
        <v>627897</v>
      </c>
      <c r="L54" s="40">
        <v>5557.2089999999998</v>
      </c>
      <c r="M54" s="40">
        <v>4050.4850000000001</v>
      </c>
      <c r="N54" s="23"/>
      <c r="O54" s="23"/>
      <c r="P54" s="66"/>
      <c r="Q54" s="23"/>
      <c r="R54" s="23"/>
      <c r="S54" s="23"/>
      <c r="U54" s="34"/>
      <c r="V54" s="34"/>
      <c r="W54" s="34"/>
      <c r="X54" s="34"/>
      <c r="Y54" s="34"/>
      <c r="Z54" s="34"/>
      <c r="AA54" s="34"/>
    </row>
    <row r="55" spans="1:27" ht="15" customHeight="1" x14ac:dyDescent="0.2">
      <c r="A55" s="98">
        <v>44287</v>
      </c>
      <c r="B55" s="39">
        <v>30782.745999999999</v>
      </c>
      <c r="C55" s="39">
        <v>820213.70799999998</v>
      </c>
      <c r="D55" s="39">
        <v>1026.58439</v>
      </c>
      <c r="E55" s="39">
        <v>314338.13544529927</v>
      </c>
      <c r="F55" s="39">
        <v>13627.245999999999</v>
      </c>
      <c r="G55" s="40">
        <v>380</v>
      </c>
      <c r="H55" s="40">
        <v>93441</v>
      </c>
      <c r="I55" s="40">
        <v>502929</v>
      </c>
      <c r="J55" s="40">
        <v>12561</v>
      </c>
      <c r="K55" s="40">
        <f t="shared" si="27"/>
        <v>608931</v>
      </c>
      <c r="L55" s="40">
        <v>5619.5749999999998</v>
      </c>
      <c r="M55" s="40">
        <v>3820.49</v>
      </c>
      <c r="N55" s="23"/>
      <c r="O55" s="23"/>
      <c r="P55" s="66"/>
      <c r="Q55" s="23"/>
      <c r="R55" s="23"/>
      <c r="S55" s="23"/>
      <c r="U55" s="34"/>
      <c r="V55" s="34"/>
      <c r="W55" s="34"/>
      <c r="X55" s="34"/>
      <c r="Y55" s="34"/>
      <c r="Z55" s="34"/>
      <c r="AA55" s="34"/>
    </row>
    <row r="56" spans="1:27" ht="15" customHeight="1" x14ac:dyDescent="0.2">
      <c r="A56" s="98">
        <v>44317</v>
      </c>
      <c r="B56" s="39">
        <v>10526.877</v>
      </c>
      <c r="C56" s="39">
        <v>221043.75099999999</v>
      </c>
      <c r="D56" s="39">
        <v>408.67603000000003</v>
      </c>
      <c r="E56" s="39">
        <v>135241.80091189122</v>
      </c>
      <c r="F56" s="39">
        <v>13067.59</v>
      </c>
      <c r="G56" s="40">
        <v>333</v>
      </c>
      <c r="H56" s="40">
        <v>100964</v>
      </c>
      <c r="I56" s="40">
        <v>464269</v>
      </c>
      <c r="J56" s="40">
        <v>16112</v>
      </c>
      <c r="K56" s="40">
        <f t="shared" si="27"/>
        <v>581345</v>
      </c>
      <c r="L56" s="40">
        <v>5008.741</v>
      </c>
      <c r="M56" s="40">
        <v>3741.373</v>
      </c>
      <c r="N56" s="23"/>
      <c r="O56" s="23"/>
      <c r="P56" s="66"/>
      <c r="Q56" s="23"/>
      <c r="R56" s="23"/>
      <c r="S56" s="23"/>
      <c r="U56" s="34"/>
      <c r="V56" s="34"/>
      <c r="W56" s="34"/>
      <c r="X56" s="34"/>
      <c r="Y56" s="34"/>
      <c r="Z56" s="34"/>
      <c r="AA56" s="34"/>
    </row>
    <row r="57" spans="1:27" ht="15" customHeight="1" x14ac:dyDescent="0.2">
      <c r="A57" s="98">
        <v>44348</v>
      </c>
      <c r="B57" s="39">
        <v>4798.4170000000004</v>
      </c>
      <c r="C57" s="39">
        <v>62415.106</v>
      </c>
      <c r="D57" s="39">
        <v>120.74355</v>
      </c>
      <c r="E57" s="39">
        <v>9866.302227682836</v>
      </c>
      <c r="F57" s="39">
        <v>12735.924000000001</v>
      </c>
      <c r="G57" s="40">
        <v>346</v>
      </c>
      <c r="H57" s="40">
        <v>107338</v>
      </c>
      <c r="I57" s="40">
        <v>505966</v>
      </c>
      <c r="J57" s="40">
        <v>22738</v>
      </c>
      <c r="K57" s="40">
        <f t="shared" si="27"/>
        <v>636042</v>
      </c>
      <c r="L57" s="40">
        <v>5315.7709999999997</v>
      </c>
      <c r="M57" s="40">
        <v>4105.5879999999997</v>
      </c>
      <c r="N57" s="23"/>
      <c r="O57" s="23"/>
      <c r="P57" s="66"/>
      <c r="Q57" s="23"/>
      <c r="R57" s="23"/>
      <c r="S57" s="23"/>
      <c r="U57" s="34"/>
      <c r="V57" s="34"/>
      <c r="W57" s="34"/>
      <c r="X57" s="34"/>
      <c r="Y57" s="34"/>
      <c r="Z57" s="34"/>
      <c r="AA57" s="34"/>
    </row>
    <row r="58" spans="1:27" ht="15" customHeight="1" x14ac:dyDescent="0.2">
      <c r="A58" s="98">
        <v>44378</v>
      </c>
      <c r="B58" s="39">
        <v>15041.315000000001</v>
      </c>
      <c r="C58" s="39">
        <v>328228.92700000003</v>
      </c>
      <c r="D58" s="39">
        <v>275.57328000000001</v>
      </c>
      <c r="E58" s="39">
        <v>165479.04277242176</v>
      </c>
      <c r="F58" s="39">
        <v>15307.069</v>
      </c>
      <c r="G58" s="40">
        <v>351</v>
      </c>
      <c r="H58" s="40">
        <v>99623</v>
      </c>
      <c r="I58" s="40">
        <v>498070</v>
      </c>
      <c r="J58" s="40">
        <v>21424</v>
      </c>
      <c r="K58" s="40">
        <f t="shared" si="27"/>
        <v>619117</v>
      </c>
      <c r="L58" s="40">
        <v>5597.78</v>
      </c>
      <c r="M58" s="40">
        <v>4083.587</v>
      </c>
      <c r="N58" s="23"/>
      <c r="O58" s="23"/>
      <c r="P58" s="66"/>
      <c r="Q58" s="23"/>
      <c r="R58" s="23"/>
      <c r="S58" s="23"/>
      <c r="U58" s="34"/>
      <c r="V58" s="34"/>
      <c r="W58" s="34"/>
      <c r="X58" s="34"/>
      <c r="Y58" s="34"/>
      <c r="Z58" s="34"/>
      <c r="AA58" s="34"/>
    </row>
    <row r="59" spans="1:27" ht="15" customHeight="1" x14ac:dyDescent="0.2">
      <c r="A59" s="98">
        <v>44409</v>
      </c>
      <c r="B59" s="39">
        <v>13708.267</v>
      </c>
      <c r="C59" s="39">
        <v>275583.03899999999</v>
      </c>
      <c r="D59" s="39">
        <v>180.88770000000002</v>
      </c>
      <c r="E59" s="39">
        <v>147708.53786492583</v>
      </c>
      <c r="F59" s="39">
        <v>12479.088</v>
      </c>
      <c r="G59" s="40">
        <v>340</v>
      </c>
      <c r="H59" s="40">
        <v>92726</v>
      </c>
      <c r="I59" s="40">
        <v>492955</v>
      </c>
      <c r="J59" s="40">
        <v>15889</v>
      </c>
      <c r="K59" s="40">
        <f t="shared" si="27"/>
        <v>601570</v>
      </c>
      <c r="L59" s="40">
        <v>5097.268</v>
      </c>
      <c r="M59" s="40">
        <v>4200.5510000000004</v>
      </c>
      <c r="N59" s="23"/>
      <c r="O59" s="23"/>
      <c r="P59" s="66"/>
      <c r="Q59" s="23"/>
      <c r="R59" s="23"/>
      <c r="S59" s="23"/>
      <c r="U59" s="34"/>
      <c r="V59" s="34"/>
      <c r="W59" s="34"/>
      <c r="X59" s="34"/>
      <c r="Y59" s="34"/>
      <c r="Z59" s="34"/>
      <c r="AA59" s="34"/>
    </row>
    <row r="60" spans="1:27" ht="15" customHeight="1" x14ac:dyDescent="0.2">
      <c r="A60" s="98">
        <v>44440</v>
      </c>
      <c r="B60" s="39">
        <v>2281.14</v>
      </c>
      <c r="C60" s="39">
        <v>49588.690999999999</v>
      </c>
      <c r="D60" s="39">
        <v>76.037279999999996</v>
      </c>
      <c r="E60" s="39">
        <v>0</v>
      </c>
      <c r="F60" s="39">
        <v>14195.566000000001</v>
      </c>
      <c r="G60" s="40">
        <v>323</v>
      </c>
      <c r="H60" s="40">
        <v>85069</v>
      </c>
      <c r="I60" s="40">
        <v>472193</v>
      </c>
      <c r="J60" s="40">
        <v>16102</v>
      </c>
      <c r="K60" s="40">
        <f t="shared" si="27"/>
        <v>573364</v>
      </c>
      <c r="L60" s="40">
        <v>4632.1210000000001</v>
      </c>
      <c r="M60" s="40">
        <v>3869.6709999999998</v>
      </c>
      <c r="N60" s="66"/>
      <c r="O60" s="23"/>
      <c r="P60" s="66"/>
      <c r="Q60" s="23"/>
      <c r="R60" s="23"/>
      <c r="S60" s="23"/>
      <c r="U60" s="34"/>
      <c r="V60" s="34"/>
      <c r="W60" s="34"/>
      <c r="X60" s="34"/>
      <c r="Y60" s="34"/>
      <c r="Z60" s="34"/>
      <c r="AA60" s="34"/>
    </row>
    <row r="61" spans="1:27" ht="15" customHeight="1" x14ac:dyDescent="0.2">
      <c r="A61" s="98">
        <v>44470</v>
      </c>
      <c r="B61" s="39">
        <v>18828.310000000001</v>
      </c>
      <c r="C61" s="39">
        <v>465567.359</v>
      </c>
      <c r="D61" s="39">
        <v>112.51749000000001</v>
      </c>
      <c r="E61" s="39">
        <v>0</v>
      </c>
      <c r="F61" s="39">
        <v>15996.119000000001</v>
      </c>
      <c r="G61" s="40">
        <v>337</v>
      </c>
      <c r="H61" s="40">
        <v>94491</v>
      </c>
      <c r="I61" s="40">
        <v>515959</v>
      </c>
      <c r="J61" s="40">
        <v>21578</v>
      </c>
      <c r="K61" s="40">
        <f t="shared" si="27"/>
        <v>632028</v>
      </c>
      <c r="L61" s="40">
        <v>4949.3980000000001</v>
      </c>
      <c r="M61" s="40">
        <v>4061.5889999999999</v>
      </c>
      <c r="N61" s="23"/>
      <c r="O61" s="23"/>
      <c r="P61" s="66"/>
      <c r="Q61" s="23"/>
      <c r="R61" s="23"/>
      <c r="S61" s="23"/>
      <c r="U61" s="34"/>
      <c r="V61" s="34"/>
      <c r="W61" s="34"/>
      <c r="X61" s="34"/>
      <c r="Y61" s="34"/>
      <c r="Z61" s="34"/>
      <c r="AA61" s="34"/>
    </row>
    <row r="62" spans="1:27" ht="15" customHeight="1" x14ac:dyDescent="0.2">
      <c r="A62" s="98">
        <v>44501</v>
      </c>
      <c r="B62" s="39">
        <v>29850.904999999999</v>
      </c>
      <c r="C62" s="39">
        <v>770699.429</v>
      </c>
      <c r="D62" s="39">
        <v>621.43193999999994</v>
      </c>
      <c r="E62" s="39">
        <v>344990.07257764583</v>
      </c>
      <c r="F62" s="39">
        <v>11954.09</v>
      </c>
      <c r="G62" s="40">
        <v>343</v>
      </c>
      <c r="H62" s="40">
        <v>99382</v>
      </c>
      <c r="I62" s="40">
        <v>484270</v>
      </c>
      <c r="J62" s="40">
        <v>10584</v>
      </c>
      <c r="K62" s="40">
        <f t="shared" si="27"/>
        <v>594236</v>
      </c>
      <c r="L62" s="40">
        <v>4861.5249999999996</v>
      </c>
      <c r="M62" s="40">
        <v>3756.1970000000001</v>
      </c>
      <c r="N62" s="23"/>
      <c r="O62" s="23"/>
      <c r="P62" s="66"/>
      <c r="Q62" s="23"/>
      <c r="R62" s="23"/>
      <c r="S62" s="23"/>
      <c r="U62" s="34"/>
      <c r="V62" s="34"/>
      <c r="W62" s="34"/>
      <c r="X62" s="34"/>
      <c r="Y62" s="34"/>
      <c r="Z62" s="34"/>
      <c r="AA62" s="34"/>
    </row>
    <row r="63" spans="1:27" ht="15" customHeight="1" x14ac:dyDescent="0.2">
      <c r="A63" s="98">
        <v>44531</v>
      </c>
      <c r="B63" s="39">
        <v>31704.567999999999</v>
      </c>
      <c r="C63" s="39">
        <v>957939.24699999997</v>
      </c>
      <c r="D63" s="39">
        <v>813.2559</v>
      </c>
      <c r="E63" s="39">
        <v>289107.95653350954</v>
      </c>
      <c r="F63" s="39">
        <v>13568.967000000001</v>
      </c>
      <c r="G63" s="40">
        <v>357</v>
      </c>
      <c r="H63" s="40">
        <v>110411</v>
      </c>
      <c r="I63" s="40">
        <v>522538</v>
      </c>
      <c r="J63" s="40">
        <v>20242</v>
      </c>
      <c r="K63" s="40">
        <f t="shared" si="27"/>
        <v>653191</v>
      </c>
      <c r="L63" s="40">
        <v>5556.1130000000003</v>
      </c>
      <c r="M63" s="40">
        <v>3935.6970000000001</v>
      </c>
      <c r="N63" s="66"/>
      <c r="O63" s="23"/>
      <c r="P63" s="66"/>
      <c r="Q63" s="23"/>
      <c r="R63" s="23"/>
      <c r="S63" s="23"/>
      <c r="U63" s="34"/>
      <c r="V63" s="34"/>
      <c r="W63" s="34"/>
      <c r="X63" s="34"/>
      <c r="Y63" s="34"/>
      <c r="Z63" s="34"/>
      <c r="AA63" s="34"/>
    </row>
    <row r="64" spans="1:27" ht="15" customHeight="1" x14ac:dyDescent="0.2">
      <c r="A64" s="100">
        <v>44562</v>
      </c>
      <c r="B64" s="180">
        <v>32504.510999999999</v>
      </c>
      <c r="C64" s="180">
        <v>1025592.806</v>
      </c>
      <c r="D64" s="180">
        <v>810.16499999999996</v>
      </c>
      <c r="E64" s="180">
        <v>339292.92499999999</v>
      </c>
      <c r="F64" s="180">
        <v>15261.415999999999</v>
      </c>
      <c r="G64" s="181">
        <v>341</v>
      </c>
      <c r="H64" s="181">
        <v>105304</v>
      </c>
      <c r="I64" s="181">
        <v>512401</v>
      </c>
      <c r="J64" s="181">
        <v>14492</v>
      </c>
      <c r="K64" s="181">
        <f>SUM(H64:J64)</f>
        <v>632197</v>
      </c>
      <c r="L64" s="182">
        <v>5700.08</v>
      </c>
      <c r="M64" s="182">
        <v>4235.1970000000001</v>
      </c>
      <c r="N64" s="23"/>
      <c r="O64" s="23"/>
      <c r="P64" s="23"/>
      <c r="Q64" s="23"/>
      <c r="R64" s="23"/>
      <c r="S64" s="23"/>
      <c r="U64" s="34"/>
      <c r="V64" s="34"/>
      <c r="W64" s="34"/>
      <c r="X64" s="34"/>
      <c r="Y64" s="34"/>
      <c r="Z64" s="34"/>
      <c r="AA64" s="34"/>
    </row>
    <row r="65" spans="1:27" ht="15" customHeight="1" x14ac:dyDescent="0.2">
      <c r="A65" s="100">
        <v>44593</v>
      </c>
      <c r="B65" s="180">
        <v>29165.769</v>
      </c>
      <c r="C65" s="180">
        <v>917492.16899999999</v>
      </c>
      <c r="D65" s="180">
        <v>812.15499999999997</v>
      </c>
      <c r="E65" s="180">
        <v>337913.12900000002</v>
      </c>
      <c r="F65" s="180">
        <v>13292.691999999999</v>
      </c>
      <c r="G65" s="181">
        <v>307</v>
      </c>
      <c r="H65" s="181">
        <v>109880</v>
      </c>
      <c r="I65" s="181">
        <v>452865</v>
      </c>
      <c r="J65" s="181">
        <v>13418</v>
      </c>
      <c r="K65" s="181">
        <f>SUM(H65:J65)</f>
        <v>576163</v>
      </c>
      <c r="L65" s="182">
        <v>4901.9889999999996</v>
      </c>
      <c r="M65" s="182">
        <v>3794.8539999999998</v>
      </c>
      <c r="N65" s="23"/>
      <c r="O65" s="23"/>
      <c r="P65" s="23"/>
      <c r="Q65" s="23"/>
      <c r="R65" s="23"/>
      <c r="S65" s="23"/>
      <c r="U65" s="34"/>
      <c r="V65" s="34"/>
      <c r="W65" s="34"/>
      <c r="X65" s="34"/>
      <c r="Y65" s="34"/>
      <c r="Z65" s="34"/>
      <c r="AA65" s="34"/>
    </row>
    <row r="66" spans="1:27" ht="15" customHeight="1" x14ac:dyDescent="0.2">
      <c r="A66" s="100">
        <v>44621</v>
      </c>
      <c r="B66" s="180">
        <v>32082.848999999998</v>
      </c>
      <c r="C66" s="180">
        <v>1133981.7139999999</v>
      </c>
      <c r="D66" s="180">
        <v>929.33199999999999</v>
      </c>
      <c r="E66" s="180">
        <v>428213.04800000001</v>
      </c>
      <c r="F66" s="180">
        <v>15689.787</v>
      </c>
      <c r="G66" s="181">
        <v>363</v>
      </c>
      <c r="H66" s="181">
        <v>101614</v>
      </c>
      <c r="I66" s="181">
        <v>522178</v>
      </c>
      <c r="J66" s="181">
        <v>17204</v>
      </c>
      <c r="K66" s="181">
        <f>SUM(H66:J66)</f>
        <v>640996</v>
      </c>
      <c r="L66" s="181">
        <v>5251.1930000000002</v>
      </c>
      <c r="M66" s="181">
        <v>4495.8389999999999</v>
      </c>
      <c r="N66" s="23"/>
      <c r="O66" s="23"/>
      <c r="P66" s="66"/>
      <c r="Q66" s="23"/>
      <c r="R66" s="23"/>
      <c r="S66" s="23"/>
      <c r="U66" s="34"/>
      <c r="V66" s="34"/>
      <c r="W66" s="34"/>
      <c r="X66" s="34"/>
      <c r="Y66" s="34"/>
      <c r="Z66" s="34"/>
      <c r="AA66" s="34"/>
    </row>
    <row r="67" spans="1:27" ht="15" customHeight="1" x14ac:dyDescent="0.2">
      <c r="A67" s="100">
        <v>44652</v>
      </c>
      <c r="B67" s="180">
        <v>27412.962</v>
      </c>
      <c r="C67" s="180">
        <v>1045254.5110000001</v>
      </c>
      <c r="D67" s="180">
        <v>791.06299999999999</v>
      </c>
      <c r="E67" s="180">
        <v>438911.69</v>
      </c>
      <c r="F67" s="180">
        <v>12540.326999999999</v>
      </c>
      <c r="G67" s="181">
        <v>330</v>
      </c>
      <c r="H67" s="181">
        <v>89421</v>
      </c>
      <c r="I67" s="181">
        <v>498482</v>
      </c>
      <c r="J67" s="181">
        <v>21562</v>
      </c>
      <c r="K67" s="181">
        <f t="shared" ref="K67:K75" si="28">SUM(H67:J67)</f>
        <v>609465</v>
      </c>
      <c r="L67" s="181">
        <v>4903.3879999999999</v>
      </c>
      <c r="M67" s="181">
        <v>4098.4059999999999</v>
      </c>
      <c r="N67" s="23"/>
      <c r="O67" s="23"/>
      <c r="P67" s="66"/>
      <c r="Q67" s="23"/>
      <c r="R67" s="23"/>
      <c r="S67" s="23"/>
      <c r="U67" s="34"/>
      <c r="V67" s="34"/>
      <c r="W67" s="34"/>
      <c r="X67" s="34"/>
      <c r="Y67" s="34"/>
      <c r="Z67" s="34"/>
      <c r="AA67" s="34"/>
    </row>
    <row r="68" spans="1:27" ht="15" customHeight="1" x14ac:dyDescent="0.2">
      <c r="A68" s="100">
        <v>44682</v>
      </c>
      <c r="B68" s="180">
        <v>25373.404999999999</v>
      </c>
      <c r="C68" s="180">
        <v>1051837.6229999999</v>
      </c>
      <c r="D68" s="180">
        <v>695.38900000000001</v>
      </c>
      <c r="E68" s="180">
        <v>510151.77299999999</v>
      </c>
      <c r="F68" s="180">
        <v>9190.9349999999995</v>
      </c>
      <c r="G68" s="181">
        <v>329</v>
      </c>
      <c r="H68" s="181">
        <v>80951</v>
      </c>
      <c r="I68" s="181">
        <v>424310</v>
      </c>
      <c r="J68" s="181">
        <v>13286</v>
      </c>
      <c r="K68" s="181">
        <f t="shared" si="28"/>
        <v>518547</v>
      </c>
      <c r="L68" s="181">
        <v>4187.5069999999996</v>
      </c>
      <c r="M68" s="181">
        <v>3915.2759999999998</v>
      </c>
      <c r="N68" s="23"/>
      <c r="O68" s="23"/>
      <c r="P68" s="66"/>
      <c r="Q68" s="23"/>
      <c r="R68" s="23"/>
      <c r="S68" s="23"/>
      <c r="U68" s="34"/>
      <c r="V68" s="34"/>
      <c r="W68" s="34"/>
      <c r="X68" s="34"/>
      <c r="Y68" s="34"/>
      <c r="Z68" s="34"/>
      <c r="AA68" s="34"/>
    </row>
    <row r="69" spans="1:27" ht="15" customHeight="1" x14ac:dyDescent="0.2">
      <c r="A69" s="100">
        <v>44713</v>
      </c>
      <c r="B69" s="180">
        <v>27528.464</v>
      </c>
      <c r="C69" s="180">
        <v>1396664.5719999999</v>
      </c>
      <c r="D69" s="180">
        <v>897.95</v>
      </c>
      <c r="E69" s="180">
        <v>606472.43400000001</v>
      </c>
      <c r="F69" s="180">
        <v>7124.5460000000003</v>
      </c>
      <c r="G69" s="181">
        <v>315</v>
      </c>
      <c r="H69" s="181">
        <v>80386</v>
      </c>
      <c r="I69" s="181">
        <v>483070</v>
      </c>
      <c r="J69" s="181">
        <v>13626</v>
      </c>
      <c r="K69" s="181">
        <f t="shared" si="28"/>
        <v>577082</v>
      </c>
      <c r="L69" s="181">
        <v>4001.1260000000002</v>
      </c>
      <c r="M69" s="181">
        <v>4137.6899999999996</v>
      </c>
      <c r="N69" s="23"/>
      <c r="O69" s="23"/>
      <c r="P69" s="66"/>
      <c r="Q69" s="23"/>
      <c r="R69" s="23"/>
      <c r="S69" s="23"/>
      <c r="U69" s="34"/>
      <c r="V69" s="34"/>
      <c r="W69" s="34"/>
      <c r="X69" s="34"/>
      <c r="Y69" s="34"/>
      <c r="Z69" s="34"/>
      <c r="AA69" s="34"/>
    </row>
    <row r="70" spans="1:27" ht="15" customHeight="1" x14ac:dyDescent="0.2">
      <c r="A70" s="100">
        <v>44743</v>
      </c>
      <c r="B70" s="180">
        <v>23605.800999999999</v>
      </c>
      <c r="C70" s="180">
        <v>1623196.091</v>
      </c>
      <c r="D70" s="180">
        <v>855.99900000000002</v>
      </c>
      <c r="E70" s="180">
        <v>632129.94099999999</v>
      </c>
      <c r="F70" s="180">
        <v>8171.9669999999996</v>
      </c>
      <c r="G70" s="181">
        <v>327</v>
      </c>
      <c r="H70" s="181">
        <v>73760</v>
      </c>
      <c r="I70" s="181">
        <v>460736</v>
      </c>
      <c r="J70" s="181">
        <v>19394</v>
      </c>
      <c r="K70" s="181">
        <f t="shared" si="28"/>
        <v>553890</v>
      </c>
      <c r="L70" s="181">
        <v>4133.4679999999998</v>
      </c>
      <c r="M70" s="181">
        <v>3817.7950000000001</v>
      </c>
      <c r="N70" s="23"/>
      <c r="O70" s="23"/>
      <c r="P70" s="66"/>
      <c r="Q70" s="23"/>
      <c r="R70" s="23"/>
      <c r="S70" s="23"/>
      <c r="U70" s="34"/>
      <c r="V70" s="34"/>
      <c r="W70" s="34"/>
      <c r="X70" s="34"/>
      <c r="Y70" s="34"/>
      <c r="Z70" s="34"/>
      <c r="AA70" s="34"/>
    </row>
    <row r="71" spans="1:27" ht="15" customHeight="1" x14ac:dyDescent="0.2">
      <c r="A71" s="100">
        <v>44774</v>
      </c>
      <c r="B71" s="180">
        <v>29289.699000000001</v>
      </c>
      <c r="C71" s="180">
        <v>1579952.871</v>
      </c>
      <c r="D71" s="180">
        <v>947.36500000000001</v>
      </c>
      <c r="E71" s="180">
        <v>706539.52599999995</v>
      </c>
      <c r="F71" s="180">
        <v>10975.953</v>
      </c>
      <c r="G71" s="181">
        <v>334</v>
      </c>
      <c r="H71" s="181">
        <v>83952</v>
      </c>
      <c r="I71" s="181">
        <v>475420</v>
      </c>
      <c r="J71" s="181">
        <v>12402</v>
      </c>
      <c r="K71" s="181">
        <f t="shared" si="28"/>
        <v>571774</v>
      </c>
      <c r="L71" s="181">
        <v>4539.308</v>
      </c>
      <c r="M71" s="181">
        <v>3979.942</v>
      </c>
      <c r="N71" s="23"/>
      <c r="O71" s="23"/>
      <c r="P71" s="66"/>
      <c r="Q71" s="23"/>
      <c r="R71" s="23"/>
      <c r="S71" s="23"/>
      <c r="U71" s="34"/>
      <c r="V71" s="34"/>
      <c r="W71" s="34"/>
      <c r="X71" s="34"/>
      <c r="Y71" s="34"/>
      <c r="Z71" s="34"/>
      <c r="AA71" s="34"/>
    </row>
    <row r="72" spans="1:27" ht="15" customHeight="1" x14ac:dyDescent="0.2">
      <c r="A72" s="100">
        <v>44805</v>
      </c>
      <c r="B72" s="180">
        <v>29211.004000000001</v>
      </c>
      <c r="C72" s="180">
        <v>1386269.531</v>
      </c>
      <c r="D72" s="180">
        <v>949.221</v>
      </c>
      <c r="E72" s="180">
        <v>692146.61199999996</v>
      </c>
      <c r="F72" s="180">
        <v>11793.578</v>
      </c>
      <c r="G72" s="181">
        <v>313</v>
      </c>
      <c r="H72" s="181">
        <v>70639</v>
      </c>
      <c r="I72" s="181">
        <v>461975</v>
      </c>
      <c r="J72" s="181">
        <v>21816</v>
      </c>
      <c r="K72" s="181">
        <f t="shared" si="28"/>
        <v>554430</v>
      </c>
      <c r="L72" s="181">
        <v>4112.9459999999999</v>
      </c>
      <c r="M72" s="181">
        <v>3615.6010000000001</v>
      </c>
      <c r="N72" s="23"/>
      <c r="O72" s="23"/>
      <c r="P72" s="66"/>
      <c r="Q72" s="23"/>
      <c r="R72" s="23"/>
      <c r="S72" s="23"/>
      <c r="U72" s="34"/>
      <c r="V72" s="34"/>
      <c r="W72" s="34"/>
      <c r="X72" s="34"/>
      <c r="Y72" s="34"/>
      <c r="Z72" s="34"/>
      <c r="AA72" s="34"/>
    </row>
    <row r="73" spans="1:27" ht="15" customHeight="1" x14ac:dyDescent="0.2">
      <c r="A73" s="100">
        <v>44835</v>
      </c>
      <c r="B73" s="180">
        <v>30481.631000000001</v>
      </c>
      <c r="C73" s="180">
        <v>1309025.399</v>
      </c>
      <c r="D73" s="180">
        <v>989.74599999999998</v>
      </c>
      <c r="E73" s="180">
        <v>663592.91200000001</v>
      </c>
      <c r="F73" s="180">
        <v>11406.878000000001</v>
      </c>
      <c r="G73" s="181">
        <v>360</v>
      </c>
      <c r="H73" s="181">
        <v>77058</v>
      </c>
      <c r="I73" s="181">
        <v>447911</v>
      </c>
      <c r="J73" s="181">
        <v>19520</v>
      </c>
      <c r="K73" s="181">
        <f t="shared" si="28"/>
        <v>544489</v>
      </c>
      <c r="L73" s="181">
        <v>3868.1970000000001</v>
      </c>
      <c r="M73" s="181">
        <v>3447.1790000000001</v>
      </c>
      <c r="N73" s="23"/>
      <c r="O73" s="23"/>
      <c r="P73" s="66"/>
      <c r="Q73" s="23"/>
      <c r="R73" s="23"/>
      <c r="S73" s="23"/>
      <c r="U73" s="34"/>
      <c r="V73" s="34"/>
      <c r="W73" s="34"/>
      <c r="X73" s="34"/>
      <c r="Y73" s="34"/>
      <c r="Z73" s="34"/>
      <c r="AA73" s="34"/>
    </row>
    <row r="74" spans="1:27" ht="15" customHeight="1" x14ac:dyDescent="0.2">
      <c r="A74" s="100">
        <v>44866</v>
      </c>
      <c r="B74" s="180">
        <v>29469.196</v>
      </c>
      <c r="C74" s="180">
        <v>1226907.253</v>
      </c>
      <c r="D74" s="180">
        <v>957.99699999999996</v>
      </c>
      <c r="E74" s="180">
        <v>698191.94299999997</v>
      </c>
      <c r="F74" s="180">
        <v>11615.98</v>
      </c>
      <c r="G74" s="181">
        <v>359</v>
      </c>
      <c r="H74" s="181">
        <v>79865</v>
      </c>
      <c r="I74" s="181">
        <v>429649</v>
      </c>
      <c r="J74" s="181">
        <v>17189</v>
      </c>
      <c r="K74" s="181">
        <f t="shared" si="28"/>
        <v>526703</v>
      </c>
      <c r="L74" s="181">
        <v>4219.3969999999999</v>
      </c>
      <c r="M74" s="181">
        <v>3234.8739999999998</v>
      </c>
      <c r="N74" s="23"/>
      <c r="O74" s="23"/>
      <c r="P74" s="66"/>
      <c r="Q74" s="23"/>
      <c r="R74" s="23"/>
      <c r="S74" s="23"/>
      <c r="U74" s="34"/>
      <c r="V74" s="34"/>
      <c r="W74" s="34"/>
      <c r="X74" s="34"/>
      <c r="Y74" s="34"/>
      <c r="Z74" s="34"/>
      <c r="AA74" s="34"/>
    </row>
    <row r="75" spans="1:27" ht="15" customHeight="1" x14ac:dyDescent="0.2">
      <c r="A75" s="100">
        <v>44896</v>
      </c>
      <c r="B75" s="180">
        <v>30125.227999999999</v>
      </c>
      <c r="C75" s="180">
        <v>1244820.8489999999</v>
      </c>
      <c r="D75" s="180">
        <v>853.55700000000002</v>
      </c>
      <c r="E75" s="180">
        <v>548681.87</v>
      </c>
      <c r="F75" s="180">
        <v>11615.927</v>
      </c>
      <c r="G75" s="181">
        <v>395</v>
      </c>
      <c r="H75" s="181">
        <v>77400</v>
      </c>
      <c r="I75" s="181">
        <v>466688</v>
      </c>
      <c r="J75" s="181">
        <v>12360</v>
      </c>
      <c r="K75" s="181">
        <f t="shared" si="28"/>
        <v>556448</v>
      </c>
      <c r="L75" s="181">
        <v>4309.9470000000001</v>
      </c>
      <c r="M75" s="181">
        <v>3474.326</v>
      </c>
      <c r="N75" s="23"/>
      <c r="O75" s="23"/>
      <c r="P75" s="66"/>
      <c r="Q75" s="23"/>
      <c r="R75" s="23"/>
      <c r="S75" s="23"/>
      <c r="U75" s="34"/>
      <c r="V75" s="34"/>
      <c r="W75" s="34"/>
      <c r="X75" s="34"/>
      <c r="Y75" s="34"/>
      <c r="Z75" s="34"/>
      <c r="AA75" s="34"/>
    </row>
    <row r="76" spans="1:27" ht="15" customHeight="1" x14ac:dyDescent="0.25">
      <c r="A76" s="98">
        <v>44927</v>
      </c>
      <c r="B76" s="39">
        <v>34285.228000000003</v>
      </c>
      <c r="C76" s="39">
        <v>1241414.906</v>
      </c>
      <c r="D76" s="39">
        <v>917.50599999999997</v>
      </c>
      <c r="E76" s="39">
        <v>582901.86</v>
      </c>
      <c r="F76" s="39">
        <v>12569.913</v>
      </c>
      <c r="G76" s="40">
        <v>395</v>
      </c>
      <c r="H76" s="40">
        <v>77919</v>
      </c>
      <c r="I76" s="40">
        <v>448276</v>
      </c>
      <c r="J76" s="40">
        <v>13690</v>
      </c>
      <c r="K76" s="40">
        <f t="shared" ref="K76:K93" si="29">SUM(H76:J76)</f>
        <v>539885</v>
      </c>
      <c r="L76" s="40">
        <v>4015.002</v>
      </c>
      <c r="M76" s="40">
        <v>3260.1419999999998</v>
      </c>
      <c r="N76" s="23"/>
      <c r="O76" s="23"/>
      <c r="P76" s="67"/>
      <c r="Q76" s="67"/>
      <c r="R76" s="67"/>
      <c r="S76" s="67"/>
      <c r="U76" s="34"/>
      <c r="V76" s="34"/>
      <c r="W76" s="34"/>
      <c r="X76" s="34"/>
      <c r="Y76" s="34"/>
      <c r="Z76" s="34"/>
      <c r="AA76" s="34"/>
    </row>
    <row r="77" spans="1:27" ht="15" customHeight="1" x14ac:dyDescent="0.25">
      <c r="A77" s="98">
        <v>44958</v>
      </c>
      <c r="B77" s="39">
        <v>28351.683000000001</v>
      </c>
      <c r="C77" s="39">
        <v>1180920.5919999999</v>
      </c>
      <c r="D77" s="39">
        <v>800.375</v>
      </c>
      <c r="E77" s="39">
        <v>564057.67200000002</v>
      </c>
      <c r="F77" s="39">
        <v>12684.593000000001</v>
      </c>
      <c r="G77" s="40">
        <v>351</v>
      </c>
      <c r="H77" s="40">
        <v>66236</v>
      </c>
      <c r="I77" s="40">
        <v>409175</v>
      </c>
      <c r="J77" s="40">
        <v>11122</v>
      </c>
      <c r="K77" s="40">
        <f t="shared" si="29"/>
        <v>486533</v>
      </c>
      <c r="L77" s="40">
        <v>3610.6010000000001</v>
      </c>
      <c r="M77" s="40">
        <v>3152.761</v>
      </c>
      <c r="N77" s="23"/>
      <c r="O77" s="23"/>
      <c r="P77" s="67"/>
      <c r="Q77" s="67"/>
      <c r="R77" s="67"/>
      <c r="S77" s="67"/>
      <c r="U77" s="34"/>
      <c r="V77" s="34"/>
      <c r="W77" s="34"/>
      <c r="X77" s="34"/>
      <c r="Y77" s="34"/>
      <c r="Z77" s="34"/>
      <c r="AA77" s="34"/>
    </row>
    <row r="78" spans="1:27" ht="15" customHeight="1" x14ac:dyDescent="0.25">
      <c r="A78" s="98">
        <v>44986</v>
      </c>
      <c r="B78" s="39">
        <v>31623.002</v>
      </c>
      <c r="C78" s="39">
        <v>1208038.3759999999</v>
      </c>
      <c r="D78" s="39">
        <v>861.81500000000005</v>
      </c>
      <c r="E78" s="39">
        <v>557492.86100000003</v>
      </c>
      <c r="F78" s="39">
        <v>14518.746999999999</v>
      </c>
      <c r="G78" s="40">
        <v>403</v>
      </c>
      <c r="H78" s="40">
        <v>83181</v>
      </c>
      <c r="I78" s="40">
        <v>488554</v>
      </c>
      <c r="J78" s="40">
        <v>21600</v>
      </c>
      <c r="K78" s="40">
        <f t="shared" si="29"/>
        <v>593335</v>
      </c>
      <c r="L78" s="40">
        <v>4824.9975000000004</v>
      </c>
      <c r="M78" s="40">
        <v>3792.0149999999999</v>
      </c>
      <c r="N78" s="23"/>
      <c r="O78" s="23"/>
      <c r="P78" s="67"/>
      <c r="Q78" s="67"/>
      <c r="R78" s="67"/>
      <c r="S78" s="67"/>
      <c r="U78" s="34"/>
      <c r="V78" s="34"/>
      <c r="W78" s="34"/>
      <c r="X78" s="34"/>
      <c r="Y78" s="34"/>
      <c r="Z78" s="34"/>
      <c r="AA78" s="34"/>
    </row>
    <row r="79" spans="1:27" ht="15" customHeight="1" x14ac:dyDescent="0.25">
      <c r="A79" s="98">
        <v>45017</v>
      </c>
      <c r="B79" s="39">
        <v>28658.68</v>
      </c>
      <c r="C79" s="39">
        <v>1090765.037</v>
      </c>
      <c r="D79" s="39">
        <v>834.22299999999996</v>
      </c>
      <c r="E79" s="39">
        <v>486777.12300000002</v>
      </c>
      <c r="F79" s="39">
        <v>12578.606</v>
      </c>
      <c r="G79" s="40">
        <v>380</v>
      </c>
      <c r="H79" s="40">
        <v>70097</v>
      </c>
      <c r="I79" s="40">
        <v>486400</v>
      </c>
      <c r="J79" s="40">
        <v>12407</v>
      </c>
      <c r="K79" s="40">
        <f t="shared" si="29"/>
        <v>568904</v>
      </c>
      <c r="L79" s="40">
        <v>4424.9260000000004</v>
      </c>
      <c r="M79" s="40">
        <v>3789.8049999999998</v>
      </c>
      <c r="N79" s="23"/>
      <c r="O79" s="23"/>
      <c r="P79" s="67"/>
      <c r="Q79" s="67"/>
      <c r="R79" s="67"/>
      <c r="S79" s="67"/>
      <c r="U79" s="34"/>
      <c r="V79" s="34"/>
      <c r="W79" s="34"/>
      <c r="X79" s="34"/>
      <c r="Y79" s="34"/>
      <c r="Z79" s="34"/>
      <c r="AA79" s="34"/>
    </row>
    <row r="80" spans="1:27" ht="15" customHeight="1" x14ac:dyDescent="0.25">
      <c r="A80" s="98">
        <v>45047</v>
      </c>
      <c r="B80" s="39">
        <v>30278.249</v>
      </c>
      <c r="C80" s="39">
        <v>1097377.925</v>
      </c>
      <c r="D80" s="39">
        <v>884.61099999999999</v>
      </c>
      <c r="E80" s="39">
        <v>529157.98400000005</v>
      </c>
      <c r="F80" s="39">
        <v>13597.68</v>
      </c>
      <c r="G80" s="40">
        <v>419</v>
      </c>
      <c r="H80" s="40">
        <v>77657</v>
      </c>
      <c r="I80" s="40">
        <v>533158</v>
      </c>
      <c r="J80" s="40">
        <v>17726</v>
      </c>
      <c r="K80" s="40">
        <f t="shared" si="29"/>
        <v>628541</v>
      </c>
      <c r="L80" s="40">
        <v>4868.5079999999998</v>
      </c>
      <c r="M80" s="40">
        <v>4058.17</v>
      </c>
      <c r="N80" s="23"/>
      <c r="O80" s="23"/>
      <c r="P80" s="67"/>
      <c r="Q80" s="67"/>
      <c r="R80" s="67"/>
      <c r="S80" s="67"/>
      <c r="U80" s="34"/>
      <c r="V80" s="34"/>
      <c r="W80" s="34"/>
      <c r="X80" s="34"/>
      <c r="Y80" s="34"/>
      <c r="Z80" s="34"/>
      <c r="AA80" s="34"/>
    </row>
    <row r="81" spans="1:27" ht="15" customHeight="1" x14ac:dyDescent="0.25">
      <c r="A81" s="98">
        <v>45078</v>
      </c>
      <c r="B81" s="39">
        <v>30306.31</v>
      </c>
      <c r="C81" s="39">
        <v>1091222.578</v>
      </c>
      <c r="D81" s="39">
        <v>884.06</v>
      </c>
      <c r="E81" s="39">
        <v>531952.473</v>
      </c>
      <c r="F81" s="39">
        <v>15075.659</v>
      </c>
      <c r="G81" s="40">
        <v>414</v>
      </c>
      <c r="H81" s="40">
        <v>78551</v>
      </c>
      <c r="I81" s="40">
        <v>548292</v>
      </c>
      <c r="J81" s="40">
        <v>13820</v>
      </c>
      <c r="K81" s="40">
        <f t="shared" si="29"/>
        <v>640663</v>
      </c>
      <c r="L81" s="40">
        <v>5184.0860000000002</v>
      </c>
      <c r="M81" s="40">
        <v>4647.6790000000001</v>
      </c>
      <c r="N81" s="23"/>
      <c r="O81" s="23"/>
      <c r="P81" s="67"/>
      <c r="Q81" s="67"/>
      <c r="R81" s="67"/>
      <c r="S81" s="67"/>
      <c r="U81" s="34"/>
      <c r="V81" s="34"/>
      <c r="W81" s="34"/>
      <c r="X81" s="34"/>
      <c r="Y81" s="34"/>
      <c r="Z81" s="34"/>
      <c r="AA81" s="34"/>
    </row>
    <row r="82" spans="1:27" ht="15" customHeight="1" x14ac:dyDescent="0.25">
      <c r="A82" s="98">
        <v>45108</v>
      </c>
      <c r="B82" s="39">
        <v>32525.045999999998</v>
      </c>
      <c r="C82" s="39">
        <v>1221748.8689999999</v>
      </c>
      <c r="D82" s="39">
        <v>927.95799999999997</v>
      </c>
      <c r="E82" s="39">
        <v>570676.47999999998</v>
      </c>
      <c r="F82" s="39">
        <v>14209.409</v>
      </c>
      <c r="G82" s="40">
        <v>420</v>
      </c>
      <c r="H82" s="40">
        <v>89123</v>
      </c>
      <c r="I82" s="40">
        <v>520579</v>
      </c>
      <c r="J82" s="40">
        <v>15449</v>
      </c>
      <c r="K82" s="40">
        <f t="shared" si="29"/>
        <v>625151</v>
      </c>
      <c r="L82" s="40">
        <v>4824.6930000000002</v>
      </c>
      <c r="M82" s="40">
        <v>4305.4399999999996</v>
      </c>
      <c r="N82" s="23"/>
      <c r="O82" s="23"/>
      <c r="P82" s="67"/>
      <c r="Q82" s="67"/>
      <c r="R82" s="67"/>
      <c r="S82" s="67"/>
      <c r="U82" s="34"/>
      <c r="V82" s="34"/>
      <c r="W82" s="34"/>
      <c r="X82" s="34"/>
      <c r="Y82" s="34"/>
      <c r="Z82" s="34"/>
      <c r="AA82" s="34"/>
    </row>
    <row r="83" spans="1:27" ht="15" customHeight="1" x14ac:dyDescent="0.25">
      <c r="A83" s="98">
        <v>45139</v>
      </c>
      <c r="B83" s="39">
        <v>32857.741999999998</v>
      </c>
      <c r="C83" s="39">
        <v>1203999.1040000001</v>
      </c>
      <c r="D83" s="39">
        <v>967.59199999999998</v>
      </c>
      <c r="E83" s="39">
        <v>677920.18900000001</v>
      </c>
      <c r="F83" s="39">
        <v>13891.949000000001</v>
      </c>
      <c r="G83" s="40">
        <v>422</v>
      </c>
      <c r="H83" s="40">
        <v>89371</v>
      </c>
      <c r="I83" s="40">
        <v>518678</v>
      </c>
      <c r="J83" s="40">
        <v>18266</v>
      </c>
      <c r="K83" s="40">
        <f t="shared" si="29"/>
        <v>626315</v>
      </c>
      <c r="L83" s="40">
        <v>6058.4179999999997</v>
      </c>
      <c r="M83" s="40">
        <v>5476.2740000000003</v>
      </c>
      <c r="N83" s="23"/>
      <c r="O83" s="23"/>
      <c r="P83" s="67"/>
      <c r="Q83" s="67"/>
      <c r="R83" s="67"/>
      <c r="S83" s="67"/>
      <c r="U83" s="34"/>
      <c r="V83" s="34"/>
      <c r="W83" s="34"/>
      <c r="X83" s="34"/>
      <c r="Y83" s="34"/>
      <c r="Z83" s="34"/>
      <c r="AA83" s="34"/>
    </row>
    <row r="84" spans="1:27" ht="15" customHeight="1" x14ac:dyDescent="0.25">
      <c r="A84" s="98">
        <v>45170</v>
      </c>
      <c r="B84" s="39">
        <v>32241.148000000001</v>
      </c>
      <c r="C84" s="39">
        <v>1141002.996</v>
      </c>
      <c r="D84" s="39">
        <v>919.60199999999998</v>
      </c>
      <c r="E84" s="39">
        <v>677920.19</v>
      </c>
      <c r="F84" s="39">
        <v>13618.861000000001</v>
      </c>
      <c r="G84" s="40">
        <v>422</v>
      </c>
      <c r="H84" s="40">
        <v>82432</v>
      </c>
      <c r="I84" s="40">
        <v>463860</v>
      </c>
      <c r="J84" s="40">
        <v>11174</v>
      </c>
      <c r="K84" s="40">
        <f t="shared" si="29"/>
        <v>557466</v>
      </c>
      <c r="L84" s="40">
        <v>4677.9560000000001</v>
      </c>
      <c r="M84" s="40">
        <v>3724.39</v>
      </c>
      <c r="N84" s="23"/>
      <c r="O84" s="23"/>
      <c r="P84" s="67"/>
      <c r="Q84" s="67"/>
      <c r="R84" s="67"/>
      <c r="S84" s="67"/>
      <c r="U84" s="34"/>
      <c r="V84" s="34"/>
      <c r="W84" s="34"/>
      <c r="X84" s="34"/>
      <c r="Y84" s="34"/>
      <c r="Z84" s="34"/>
      <c r="AA84" s="34"/>
    </row>
    <row r="85" spans="1:27" ht="15" customHeight="1" x14ac:dyDescent="0.25">
      <c r="A85" s="98">
        <v>45200</v>
      </c>
      <c r="B85" s="39">
        <v>32204.856</v>
      </c>
      <c r="C85" s="39">
        <v>1149706.051</v>
      </c>
      <c r="D85" s="39">
        <v>967.75099999999998</v>
      </c>
      <c r="E85" s="39">
        <v>561581.66200000001</v>
      </c>
      <c r="F85" s="39">
        <v>12827.987999999999</v>
      </c>
      <c r="G85" s="40">
        <v>390</v>
      </c>
      <c r="H85" s="40">
        <v>87186</v>
      </c>
      <c r="I85" s="40">
        <v>426825</v>
      </c>
      <c r="J85" s="40">
        <v>15522</v>
      </c>
      <c r="K85" s="40">
        <f t="shared" si="29"/>
        <v>529533</v>
      </c>
      <c r="L85" s="40">
        <v>4374.0820000000003</v>
      </c>
      <c r="M85" s="40">
        <v>3411.0129999999999</v>
      </c>
      <c r="N85" s="23"/>
      <c r="O85" s="23"/>
      <c r="P85" s="67"/>
      <c r="Q85" s="67"/>
      <c r="R85" s="67"/>
      <c r="S85" s="67"/>
      <c r="U85" s="34"/>
      <c r="V85" s="34"/>
      <c r="W85" s="34"/>
      <c r="X85" s="34"/>
      <c r="Y85" s="34"/>
      <c r="Z85" s="34"/>
      <c r="AA85" s="34"/>
    </row>
    <row r="86" spans="1:27" ht="15" customHeight="1" x14ac:dyDescent="0.25">
      <c r="A86" s="98">
        <v>45231</v>
      </c>
      <c r="B86" s="39">
        <v>31260.422999999999</v>
      </c>
      <c r="C86" s="39">
        <v>1108490.7830000001</v>
      </c>
      <c r="D86" s="39">
        <v>939.13199999999995</v>
      </c>
      <c r="E86" s="39">
        <v>604772.22100000002</v>
      </c>
      <c r="F86" s="39">
        <v>12007.396000000001</v>
      </c>
      <c r="G86" s="40">
        <v>382</v>
      </c>
      <c r="H86" s="40">
        <v>92692</v>
      </c>
      <c r="I86" s="40">
        <v>395046</v>
      </c>
      <c r="J86" s="40">
        <v>24089</v>
      </c>
      <c r="K86" s="40">
        <f t="shared" si="29"/>
        <v>511827</v>
      </c>
      <c r="L86" s="40">
        <v>4327.7039999999997</v>
      </c>
      <c r="M86" s="40">
        <v>3219.989</v>
      </c>
      <c r="N86" s="23"/>
      <c r="O86" s="23"/>
      <c r="P86" s="67"/>
      <c r="Q86" s="67"/>
      <c r="R86" s="67"/>
      <c r="S86" s="67"/>
      <c r="U86" s="34"/>
      <c r="V86" s="34"/>
      <c r="W86" s="34"/>
      <c r="X86" s="34"/>
      <c r="Y86" s="34"/>
      <c r="Z86" s="34"/>
      <c r="AA86" s="34"/>
    </row>
    <row r="87" spans="1:27" ht="15" customHeight="1" x14ac:dyDescent="0.25">
      <c r="A87" s="98">
        <v>45261</v>
      </c>
      <c r="B87" s="39">
        <v>32220.67</v>
      </c>
      <c r="C87" s="39">
        <v>1692932.6780000001</v>
      </c>
      <c r="D87" s="39">
        <v>981.60400000000004</v>
      </c>
      <c r="E87" s="39">
        <v>698778.92099999997</v>
      </c>
      <c r="F87" s="39">
        <v>11886.76</v>
      </c>
      <c r="G87" s="40">
        <v>411</v>
      </c>
      <c r="H87" s="40">
        <v>95561</v>
      </c>
      <c r="I87" s="40">
        <v>515404</v>
      </c>
      <c r="J87" s="40">
        <v>30794</v>
      </c>
      <c r="K87" s="40">
        <f t="shared" si="29"/>
        <v>641759</v>
      </c>
      <c r="L87" s="40">
        <v>5573.52</v>
      </c>
      <c r="M87" s="40">
        <v>4191.4539999999997</v>
      </c>
      <c r="N87" s="23"/>
      <c r="O87" s="23"/>
      <c r="P87" s="67"/>
      <c r="Q87" s="67"/>
      <c r="R87" s="67"/>
      <c r="S87" s="67"/>
      <c r="U87" s="34"/>
      <c r="V87" s="34"/>
      <c r="W87" s="34"/>
      <c r="X87" s="34"/>
      <c r="Y87" s="34"/>
      <c r="Z87" s="34"/>
      <c r="AA87" s="34"/>
    </row>
    <row r="88" spans="1:27" ht="15" customHeight="1" x14ac:dyDescent="0.25">
      <c r="A88" s="100">
        <v>45292</v>
      </c>
      <c r="B88" s="180">
        <v>31770.574000000001</v>
      </c>
      <c r="C88" s="186">
        <v>1141954.3</v>
      </c>
      <c r="D88" s="180">
        <v>929.20100000000002</v>
      </c>
      <c r="E88" s="180">
        <v>563427.05299999996</v>
      </c>
      <c r="F88" s="180">
        <v>19474.111000000001</v>
      </c>
      <c r="G88" s="181">
        <v>400</v>
      </c>
      <c r="H88" s="181">
        <v>90859</v>
      </c>
      <c r="I88" s="181">
        <v>562527</v>
      </c>
      <c r="J88" s="181">
        <v>37764</v>
      </c>
      <c r="K88" s="181">
        <f t="shared" si="29"/>
        <v>691150</v>
      </c>
      <c r="L88" s="182">
        <v>5590.9409999999998</v>
      </c>
      <c r="M88" s="182">
        <v>4619.97</v>
      </c>
      <c r="N88" s="23"/>
      <c r="O88" s="66"/>
      <c r="P88" s="67"/>
      <c r="Q88" s="67"/>
      <c r="R88" s="67"/>
      <c r="S88" s="67"/>
      <c r="U88" s="34"/>
      <c r="V88" s="34"/>
      <c r="W88" s="34"/>
      <c r="X88" s="34"/>
      <c r="Y88" s="34"/>
      <c r="Z88" s="34"/>
      <c r="AA88" s="34"/>
    </row>
    <row r="89" spans="1:27" ht="15" customHeight="1" x14ac:dyDescent="0.25">
      <c r="A89" s="100">
        <v>45323</v>
      </c>
      <c r="B89" s="180">
        <v>30079.423999999999</v>
      </c>
      <c r="C89" s="186">
        <v>1061178.442</v>
      </c>
      <c r="D89" s="180">
        <v>840.43200000000002</v>
      </c>
      <c r="E89" s="180">
        <v>508567.65</v>
      </c>
      <c r="F89" s="180">
        <v>18421.242999999999</v>
      </c>
      <c r="G89" s="181">
        <v>372</v>
      </c>
      <c r="H89" s="181">
        <v>92097</v>
      </c>
      <c r="I89" s="181">
        <v>528348</v>
      </c>
      <c r="J89" s="181">
        <v>25962</v>
      </c>
      <c r="K89" s="181">
        <f t="shared" si="29"/>
        <v>646407</v>
      </c>
      <c r="L89" s="182">
        <v>5395.375</v>
      </c>
      <c r="M89" s="182">
        <v>4508.3190000000004</v>
      </c>
      <c r="N89" s="23"/>
      <c r="O89" s="66"/>
      <c r="P89" s="67"/>
      <c r="Q89" s="67"/>
      <c r="R89" s="67"/>
      <c r="S89" s="67"/>
      <c r="U89" s="34"/>
      <c r="V89" s="34"/>
      <c r="W89" s="34"/>
      <c r="X89" s="34"/>
      <c r="Y89" s="34"/>
      <c r="Z89" s="34"/>
      <c r="AA89" s="34"/>
    </row>
    <row r="90" spans="1:27" ht="15" customHeight="1" x14ac:dyDescent="0.25">
      <c r="A90" s="100">
        <v>45352</v>
      </c>
      <c r="B90" s="180">
        <v>32220.706999999999</v>
      </c>
      <c r="C90" s="186">
        <v>1097602.166</v>
      </c>
      <c r="D90" s="180">
        <v>896.11599999999999</v>
      </c>
      <c r="E90" s="180">
        <v>475456.80499999999</v>
      </c>
      <c r="F90" s="180">
        <v>16628.120999999999</v>
      </c>
      <c r="G90" s="181">
        <v>393</v>
      </c>
      <c r="H90" s="181">
        <v>96518</v>
      </c>
      <c r="I90" s="181">
        <v>549182</v>
      </c>
      <c r="J90" s="181">
        <v>25531</v>
      </c>
      <c r="K90" s="181">
        <f t="shared" si="29"/>
        <v>671231</v>
      </c>
      <c r="L90" s="181">
        <v>5584.3450000000003</v>
      </c>
      <c r="M90" s="181">
        <v>4805.4750000000004</v>
      </c>
      <c r="N90" s="23"/>
      <c r="O90" s="66"/>
      <c r="P90" s="67"/>
      <c r="Q90" s="67"/>
      <c r="R90" s="67"/>
      <c r="S90" s="67"/>
      <c r="U90" s="34"/>
      <c r="V90" s="34"/>
      <c r="W90" s="34"/>
      <c r="X90" s="34"/>
      <c r="Y90" s="34"/>
      <c r="Z90" s="34"/>
      <c r="AA90" s="34"/>
    </row>
    <row r="91" spans="1:27" ht="15" customHeight="1" x14ac:dyDescent="0.25">
      <c r="A91" s="100">
        <v>45383</v>
      </c>
      <c r="B91" s="180">
        <v>30129.527999999998</v>
      </c>
      <c r="C91" s="186">
        <v>1273993.095</v>
      </c>
      <c r="D91" s="180">
        <v>838.61900000000003</v>
      </c>
      <c r="E91" s="180">
        <v>483843.53899999999</v>
      </c>
      <c r="F91" s="180">
        <v>11558.168</v>
      </c>
      <c r="G91" s="181">
        <v>357</v>
      </c>
      <c r="H91" s="181">
        <v>81036</v>
      </c>
      <c r="I91" s="181">
        <v>525936</v>
      </c>
      <c r="J91" s="181">
        <v>19957</v>
      </c>
      <c r="K91" s="181">
        <f t="shared" si="29"/>
        <v>626929</v>
      </c>
      <c r="L91" s="181">
        <v>5517.6270000000004</v>
      </c>
      <c r="M91" s="181">
        <v>4350.1289999999999</v>
      </c>
      <c r="N91" s="23"/>
      <c r="O91" s="66"/>
      <c r="P91" s="155"/>
      <c r="Q91" s="67"/>
      <c r="R91" s="67"/>
      <c r="S91" s="67"/>
      <c r="U91" s="34"/>
      <c r="V91" s="34"/>
      <c r="W91" s="34"/>
      <c r="X91" s="34"/>
      <c r="Y91" s="34"/>
      <c r="Z91" s="34"/>
      <c r="AA91" s="34"/>
    </row>
    <row r="92" spans="1:27" ht="15" customHeight="1" x14ac:dyDescent="0.25">
      <c r="A92" s="100">
        <v>45413</v>
      </c>
      <c r="B92" s="180">
        <v>31667.401000000002</v>
      </c>
      <c r="C92" s="186">
        <v>1052363.798</v>
      </c>
      <c r="D92" s="180">
        <v>867.35799999999995</v>
      </c>
      <c r="E92" s="180">
        <v>490079.32400000002</v>
      </c>
      <c r="F92" s="180">
        <v>12296.468000000001</v>
      </c>
      <c r="G92" s="181">
        <v>373</v>
      </c>
      <c r="H92" s="181">
        <v>84204</v>
      </c>
      <c r="I92" s="181">
        <v>511794</v>
      </c>
      <c r="J92" s="181">
        <v>23905</v>
      </c>
      <c r="K92" s="181">
        <f t="shared" si="29"/>
        <v>619903</v>
      </c>
      <c r="L92" s="181">
        <v>5246.4840000000004</v>
      </c>
      <c r="M92" s="181">
        <v>4049.1219999999998</v>
      </c>
      <c r="N92" s="23"/>
      <c r="O92" s="66"/>
      <c r="P92" s="155"/>
      <c r="Q92" s="67"/>
      <c r="R92" s="67"/>
      <c r="S92" s="67"/>
      <c r="U92" s="34"/>
      <c r="V92" s="34"/>
      <c r="W92" s="34"/>
      <c r="X92" s="34"/>
      <c r="Y92" s="34"/>
      <c r="Z92" s="34"/>
      <c r="AA92" s="34"/>
    </row>
    <row r="93" spans="1:27" ht="15" customHeight="1" x14ac:dyDescent="0.25">
      <c r="A93" s="100">
        <v>45444</v>
      </c>
      <c r="B93" s="180">
        <v>30854.325000000001</v>
      </c>
      <c r="C93" s="186">
        <v>1017875.7830000001</v>
      </c>
      <c r="D93" s="180">
        <v>827.45399999999995</v>
      </c>
      <c r="E93" s="180">
        <v>434551.90399999998</v>
      </c>
      <c r="F93" s="180">
        <v>12705.525</v>
      </c>
      <c r="G93" s="181">
        <v>352</v>
      </c>
      <c r="H93" s="181">
        <v>96204</v>
      </c>
      <c r="I93" s="181">
        <v>516742</v>
      </c>
      <c r="J93" s="181">
        <v>21908</v>
      </c>
      <c r="K93" s="181">
        <f t="shared" si="29"/>
        <v>634854</v>
      </c>
      <c r="L93" s="181">
        <v>5461.076</v>
      </c>
      <c r="M93" s="181">
        <v>4407.6379999999999</v>
      </c>
      <c r="N93" s="23"/>
      <c r="O93" s="66"/>
      <c r="P93" s="155"/>
      <c r="Q93" s="67"/>
      <c r="R93" s="67"/>
      <c r="S93" s="67"/>
      <c r="U93" s="34"/>
      <c r="V93" s="34"/>
      <c r="W93" s="34"/>
      <c r="X93" s="34"/>
      <c r="Y93" s="34"/>
      <c r="Z93" s="34"/>
      <c r="AA93" s="34"/>
    </row>
    <row r="94" spans="1:27" ht="15" customHeight="1" x14ac:dyDescent="0.25">
      <c r="A94" s="100">
        <v>45474</v>
      </c>
      <c r="B94" s="180">
        <v>32956.431199999999</v>
      </c>
      <c r="C94" s="186">
        <v>1091223.8160000001</v>
      </c>
      <c r="D94" s="180">
        <v>825.61500000000001</v>
      </c>
      <c r="E94" s="180">
        <v>455243.429</v>
      </c>
      <c r="F94" s="180">
        <v>15049.428</v>
      </c>
      <c r="G94" s="181">
        <v>370</v>
      </c>
      <c r="H94" s="181">
        <v>103801</v>
      </c>
      <c r="I94" s="181">
        <v>489286</v>
      </c>
      <c r="J94" s="181">
        <v>22640</v>
      </c>
      <c r="K94" s="181">
        <f>SUM(H94:J94)</f>
        <v>615727</v>
      </c>
      <c r="L94" s="181">
        <v>4990.32</v>
      </c>
      <c r="M94" s="181">
        <v>4215.4780000000001</v>
      </c>
      <c r="N94" s="23"/>
      <c r="O94" s="66"/>
      <c r="P94" s="155"/>
      <c r="Q94" s="67"/>
      <c r="R94" s="67"/>
      <c r="S94" s="67"/>
      <c r="U94" s="34"/>
      <c r="V94" s="34"/>
      <c r="W94" s="34"/>
      <c r="X94" s="34"/>
      <c r="Y94" s="34"/>
      <c r="Z94" s="34"/>
      <c r="AA94" s="34"/>
    </row>
    <row r="95" spans="1:27" ht="15" customHeight="1" x14ac:dyDescent="0.25">
      <c r="A95" s="100">
        <v>45505</v>
      </c>
      <c r="B95" s="180">
        <v>33055.556899999996</v>
      </c>
      <c r="C95" s="186">
        <v>1088527.503</v>
      </c>
      <c r="D95" s="180">
        <v>906.58100000000002</v>
      </c>
      <c r="E95" s="180">
        <v>508553.46600000001</v>
      </c>
      <c r="F95" s="180">
        <v>14377.614</v>
      </c>
      <c r="G95" s="181">
        <v>370</v>
      </c>
      <c r="H95" s="181">
        <v>110115</v>
      </c>
      <c r="I95" s="181">
        <v>510045</v>
      </c>
      <c r="J95" s="181">
        <v>14394</v>
      </c>
      <c r="K95" s="181">
        <f t="shared" ref="K95:K105" si="30">SUM(H95:J95)</f>
        <v>634554</v>
      </c>
      <c r="L95" s="181">
        <v>6490.8050000000003</v>
      </c>
      <c r="M95" s="181">
        <v>5479.9709999999995</v>
      </c>
      <c r="N95" s="23"/>
      <c r="O95" s="66"/>
      <c r="P95" s="155"/>
      <c r="Q95" s="67"/>
      <c r="R95" s="67"/>
      <c r="S95" s="67"/>
      <c r="U95" s="34"/>
      <c r="V95" s="34"/>
      <c r="W95" s="34"/>
      <c r="X95" s="34"/>
      <c r="Y95" s="34"/>
      <c r="Z95" s="34"/>
      <c r="AA95" s="34"/>
    </row>
    <row r="96" spans="1:27" ht="15" customHeight="1" x14ac:dyDescent="0.25">
      <c r="A96" s="100">
        <v>45536</v>
      </c>
      <c r="B96" s="180">
        <v>29816.524600000001</v>
      </c>
      <c r="C96" s="186">
        <v>1009491.544</v>
      </c>
      <c r="D96" s="180">
        <v>837.96500000000003</v>
      </c>
      <c r="E96" s="180">
        <v>435072.11099999998</v>
      </c>
      <c r="F96" s="180">
        <v>13492.395</v>
      </c>
      <c r="G96" s="181">
        <v>382</v>
      </c>
      <c r="H96" s="181">
        <v>100864</v>
      </c>
      <c r="I96" s="181">
        <v>517096</v>
      </c>
      <c r="J96" s="181">
        <v>30687</v>
      </c>
      <c r="K96" s="181">
        <f t="shared" si="30"/>
        <v>648647</v>
      </c>
      <c r="L96" s="181">
        <v>5402.0569999999998</v>
      </c>
      <c r="M96" s="181">
        <v>4207.402</v>
      </c>
      <c r="O96" s="66"/>
      <c r="P96" s="155"/>
      <c r="Q96" s="67"/>
      <c r="R96" s="67"/>
      <c r="S96" s="67"/>
      <c r="U96" s="34"/>
      <c r="V96" s="34"/>
      <c r="W96" s="34"/>
      <c r="X96" s="34"/>
      <c r="Y96" s="34"/>
      <c r="Z96" s="34"/>
      <c r="AA96" s="34"/>
    </row>
    <row r="97" spans="1:27" ht="15" customHeight="1" x14ac:dyDescent="0.25">
      <c r="A97" s="100">
        <v>45566</v>
      </c>
      <c r="B97" s="180">
        <v>33164.4928</v>
      </c>
      <c r="C97" s="186">
        <v>1022277.874</v>
      </c>
      <c r="D97" s="180">
        <v>891.24</v>
      </c>
      <c r="E97" s="180">
        <v>462063.19</v>
      </c>
      <c r="F97" s="180">
        <v>13678.697</v>
      </c>
      <c r="G97" s="181">
        <v>407</v>
      </c>
      <c r="H97" s="181">
        <v>106395</v>
      </c>
      <c r="I97" s="181">
        <v>536611</v>
      </c>
      <c r="J97" s="181">
        <v>29045</v>
      </c>
      <c r="K97" s="181">
        <f t="shared" si="30"/>
        <v>672051</v>
      </c>
      <c r="L97" s="181">
        <v>5771.326</v>
      </c>
      <c r="M97" s="181">
        <v>4545.8069999999998</v>
      </c>
      <c r="N97" s="23"/>
      <c r="O97" s="66"/>
      <c r="P97" s="155"/>
      <c r="Q97" s="67"/>
      <c r="R97" s="67"/>
      <c r="S97" s="67"/>
      <c r="U97" s="34"/>
      <c r="V97" s="34"/>
      <c r="W97" s="34"/>
      <c r="X97" s="34"/>
      <c r="Y97" s="34"/>
      <c r="Z97" s="34"/>
      <c r="AA97" s="34"/>
    </row>
    <row r="98" spans="1:27" ht="15" customHeight="1" x14ac:dyDescent="0.25">
      <c r="A98" s="100">
        <v>45597</v>
      </c>
      <c r="B98" s="180">
        <v>30580.988000000001</v>
      </c>
      <c r="C98" s="186">
        <v>933691.57799999998</v>
      </c>
      <c r="D98" s="180">
        <v>898.51599999999996</v>
      </c>
      <c r="E98" s="180">
        <v>572776.65399999998</v>
      </c>
      <c r="F98" s="180">
        <v>11594.807000000001</v>
      </c>
      <c r="G98" s="181">
        <v>358</v>
      </c>
      <c r="H98" s="181">
        <v>92955</v>
      </c>
      <c r="I98" s="181">
        <v>523362</v>
      </c>
      <c r="J98" s="181">
        <v>28117</v>
      </c>
      <c r="K98" s="181">
        <f t="shared" si="30"/>
        <v>644434</v>
      </c>
      <c r="L98" s="181">
        <v>5137.259</v>
      </c>
      <c r="M98" s="181">
        <v>4092.5770000000002</v>
      </c>
      <c r="N98" s="23"/>
      <c r="O98" s="66"/>
      <c r="P98" s="155"/>
      <c r="Q98" s="67"/>
      <c r="R98" s="67"/>
      <c r="S98" s="67"/>
      <c r="U98" s="34"/>
      <c r="V98" s="34"/>
      <c r="W98" s="34"/>
      <c r="X98" s="34"/>
      <c r="Y98" s="34"/>
      <c r="Z98" s="34"/>
      <c r="AA98" s="34"/>
    </row>
    <row r="99" spans="1:27" ht="15" customHeight="1" x14ac:dyDescent="0.25">
      <c r="A99" s="100">
        <v>45627</v>
      </c>
      <c r="B99" s="180">
        <v>32338.3557</v>
      </c>
      <c r="C99" s="186">
        <v>1065610.6029999999</v>
      </c>
      <c r="D99" s="180">
        <v>936.02200000000005</v>
      </c>
      <c r="E99" s="180">
        <v>609938.95799999998</v>
      </c>
      <c r="F99" s="180">
        <v>13101.882</v>
      </c>
      <c r="G99" s="181">
        <v>428</v>
      </c>
      <c r="H99" s="181">
        <v>114207</v>
      </c>
      <c r="I99" s="181">
        <v>544266</v>
      </c>
      <c r="J99" s="181">
        <v>27709</v>
      </c>
      <c r="K99" s="181">
        <f t="shared" si="30"/>
        <v>686182</v>
      </c>
      <c r="L99" s="181">
        <v>5912.5460000000003</v>
      </c>
      <c r="M99" s="181">
        <v>4457.1210000000001</v>
      </c>
      <c r="N99" s="23"/>
      <c r="O99" s="66"/>
      <c r="P99" s="155"/>
      <c r="Q99" s="67"/>
      <c r="R99" s="67"/>
      <c r="S99" s="67"/>
      <c r="U99" s="34"/>
      <c r="V99" s="34"/>
      <c r="W99" s="34"/>
      <c r="X99" s="34"/>
      <c r="Y99" s="34"/>
      <c r="Z99" s="34"/>
      <c r="AA99" s="34"/>
    </row>
    <row r="100" spans="1:27" ht="15" customHeight="1" x14ac:dyDescent="0.25">
      <c r="A100" s="98" t="s">
        <v>158</v>
      </c>
      <c r="B100" s="39">
        <v>34426.311999999998</v>
      </c>
      <c r="C100" s="39">
        <v>1028145.377</v>
      </c>
      <c r="D100" s="39">
        <v>961.74900000000002</v>
      </c>
      <c r="E100" s="39">
        <v>536429.43099999998</v>
      </c>
      <c r="F100" s="39">
        <v>14313.616</v>
      </c>
      <c r="G100" s="40">
        <v>411</v>
      </c>
      <c r="H100" s="40">
        <v>109786</v>
      </c>
      <c r="I100" s="40">
        <v>525768</v>
      </c>
      <c r="J100" s="40">
        <v>22174</v>
      </c>
      <c r="K100" s="40">
        <f t="shared" si="30"/>
        <v>657728</v>
      </c>
      <c r="L100" s="40">
        <v>5716.44</v>
      </c>
      <c r="M100" s="40">
        <v>4509.7380000000003</v>
      </c>
      <c r="N100" s="23"/>
      <c r="O100" s="66"/>
      <c r="P100" s="155"/>
      <c r="Q100" s="155"/>
      <c r="R100" s="67"/>
      <c r="S100" s="67"/>
      <c r="U100" s="34"/>
      <c r="V100" s="34"/>
      <c r="W100" s="34"/>
      <c r="X100" s="34"/>
      <c r="Y100" s="34"/>
      <c r="Z100" s="34"/>
      <c r="AA100" s="34"/>
    </row>
    <row r="101" spans="1:27" ht="15" customHeight="1" x14ac:dyDescent="0.25">
      <c r="A101" s="98" t="s">
        <v>159</v>
      </c>
      <c r="B101" s="39">
        <v>31124.503000000001</v>
      </c>
      <c r="C101" s="39">
        <v>954306.47900000005</v>
      </c>
      <c r="D101" s="39">
        <v>842.72500000000002</v>
      </c>
      <c r="E101" s="39">
        <v>520916.93699999998</v>
      </c>
      <c r="F101" s="39">
        <v>12937.156000000001</v>
      </c>
      <c r="G101" s="40">
        <v>371</v>
      </c>
      <c r="H101" s="40">
        <v>103154</v>
      </c>
      <c r="I101" s="40">
        <v>479942</v>
      </c>
      <c r="J101" s="40">
        <v>23688</v>
      </c>
      <c r="K101" s="40">
        <f t="shared" si="30"/>
        <v>606784</v>
      </c>
      <c r="L101" s="40">
        <v>5235.6959999999999</v>
      </c>
      <c r="M101" s="40">
        <v>4437.6859999999997</v>
      </c>
      <c r="N101" s="23"/>
      <c r="O101" s="66"/>
      <c r="P101" s="155"/>
      <c r="Q101" s="155"/>
      <c r="R101" s="67"/>
      <c r="S101" s="67"/>
      <c r="U101" s="34"/>
      <c r="V101" s="34"/>
      <c r="W101" s="34"/>
      <c r="X101" s="34"/>
      <c r="Y101" s="34"/>
      <c r="Z101" s="34"/>
      <c r="AA101" s="34"/>
    </row>
    <row r="102" spans="1:27" ht="15" customHeight="1" x14ac:dyDescent="0.25">
      <c r="A102" s="98" t="s">
        <v>160</v>
      </c>
      <c r="B102" s="39">
        <v>34426.311999999998</v>
      </c>
      <c r="C102" s="39">
        <v>1034497.57</v>
      </c>
      <c r="D102" s="39">
        <v>958.53499999999997</v>
      </c>
      <c r="E102" s="39">
        <v>564351.47</v>
      </c>
      <c r="F102" s="39">
        <v>14089.445</v>
      </c>
      <c r="G102" s="40">
        <v>421</v>
      </c>
      <c r="H102" s="40">
        <v>116001</v>
      </c>
      <c r="I102" s="40">
        <v>531052</v>
      </c>
      <c r="J102" s="40">
        <v>24563</v>
      </c>
      <c r="K102" s="40">
        <f t="shared" si="30"/>
        <v>671616</v>
      </c>
      <c r="L102" s="40">
        <v>6013.4790000000003</v>
      </c>
      <c r="M102" s="40">
        <v>4637.1229999999996</v>
      </c>
      <c r="N102" s="23"/>
      <c r="O102" s="66"/>
      <c r="P102" s="155"/>
      <c r="Q102" s="155"/>
      <c r="R102" s="67"/>
      <c r="S102" s="67"/>
      <c r="U102" s="34"/>
      <c r="V102" s="34"/>
      <c r="W102" s="34"/>
      <c r="X102" s="34"/>
      <c r="Y102" s="34"/>
      <c r="Z102" s="34"/>
      <c r="AA102" s="34"/>
    </row>
    <row r="103" spans="1:27" ht="15" customHeight="1" x14ac:dyDescent="0.25">
      <c r="A103" s="98" t="s">
        <v>161</v>
      </c>
      <c r="B103" s="39">
        <v>30116.41</v>
      </c>
      <c r="C103" s="39">
        <v>1017041.272</v>
      </c>
      <c r="D103" s="39">
        <v>886.91600000000005</v>
      </c>
      <c r="E103" s="39">
        <v>531884.03899999999</v>
      </c>
      <c r="F103" s="39">
        <v>13260.939</v>
      </c>
      <c r="G103" s="40">
        <v>402</v>
      </c>
      <c r="H103" s="40">
        <v>96976</v>
      </c>
      <c r="I103" s="40">
        <v>495456</v>
      </c>
      <c r="J103" s="40">
        <v>31287</v>
      </c>
      <c r="K103" s="40">
        <f t="shared" si="30"/>
        <v>623719</v>
      </c>
      <c r="L103" s="40">
        <v>5337.5829999999996</v>
      </c>
      <c r="M103" s="40">
        <v>4367.9089999999997</v>
      </c>
      <c r="N103" s="23"/>
      <c r="O103" s="66"/>
      <c r="P103" s="155"/>
      <c r="Q103" s="155"/>
      <c r="R103" s="67"/>
      <c r="S103" s="67"/>
      <c r="U103" s="34"/>
      <c r="V103" s="34"/>
      <c r="W103" s="34"/>
      <c r="X103" s="34"/>
      <c r="Y103" s="34"/>
      <c r="Z103" s="34"/>
      <c r="AA103" s="34"/>
    </row>
    <row r="104" spans="1:27" ht="15" customHeight="1" x14ac:dyDescent="0.25">
      <c r="A104" s="98" t="s">
        <v>162</v>
      </c>
      <c r="B104" s="39">
        <v>30817.532999999999</v>
      </c>
      <c r="C104" s="39">
        <v>960382.40300000005</v>
      </c>
      <c r="D104" s="39">
        <v>876.65300000000002</v>
      </c>
      <c r="E104" s="39">
        <v>501171.603</v>
      </c>
      <c r="F104" s="39">
        <v>14132.914000000001</v>
      </c>
      <c r="G104" s="40">
        <v>398</v>
      </c>
      <c r="H104" s="40">
        <v>91648</v>
      </c>
      <c r="I104" s="40">
        <v>573366</v>
      </c>
      <c r="J104" s="40">
        <v>38290</v>
      </c>
      <c r="K104" s="40">
        <f t="shared" si="30"/>
        <v>703304</v>
      </c>
      <c r="L104" s="40">
        <v>5803.2240000000002</v>
      </c>
      <c r="M104" s="40">
        <v>4684.5529999999999</v>
      </c>
      <c r="N104" s="23"/>
      <c r="O104" s="66"/>
      <c r="P104" s="155"/>
      <c r="Q104" s="155"/>
      <c r="R104" s="67"/>
      <c r="S104" s="67"/>
      <c r="U104" s="34"/>
      <c r="V104" s="34"/>
      <c r="W104" s="34"/>
      <c r="X104" s="34"/>
      <c r="Y104" s="34"/>
      <c r="Z104" s="34"/>
      <c r="AA104" s="34"/>
    </row>
    <row r="105" spans="1:27" ht="15" customHeight="1" x14ac:dyDescent="0.25">
      <c r="A105" s="98" t="s">
        <v>163</v>
      </c>
      <c r="B105" s="39">
        <v>30672.072</v>
      </c>
      <c r="C105" s="39">
        <v>968373.98</v>
      </c>
      <c r="D105" s="39">
        <v>836.77800000000002</v>
      </c>
      <c r="E105" s="39">
        <v>480341.11099999998</v>
      </c>
      <c r="F105" s="39">
        <v>14300.816999999999</v>
      </c>
      <c r="G105" s="40">
        <v>450</v>
      </c>
      <c r="H105" s="40">
        <v>111006</v>
      </c>
      <c r="I105" s="40">
        <v>575695</v>
      </c>
      <c r="J105" s="40">
        <v>22201</v>
      </c>
      <c r="K105" s="40">
        <f t="shared" si="30"/>
        <v>708902</v>
      </c>
      <c r="L105" s="40">
        <v>6195.607</v>
      </c>
      <c r="M105" s="40">
        <v>4895.009</v>
      </c>
      <c r="N105" s="23"/>
      <c r="O105" s="66"/>
      <c r="P105" s="155"/>
      <c r="Q105" s="155"/>
      <c r="R105" s="67"/>
      <c r="S105" s="67"/>
      <c r="U105" s="34"/>
      <c r="V105" s="34"/>
      <c r="W105" s="34"/>
      <c r="X105" s="34"/>
      <c r="Y105" s="34"/>
      <c r="Z105" s="34"/>
      <c r="AA105" s="34"/>
    </row>
    <row r="106" spans="1:27" ht="15" customHeight="1" x14ac:dyDescent="0.25">
      <c r="A106" s="98" t="s">
        <v>226</v>
      </c>
      <c r="B106" s="39">
        <v>32168.579129999998</v>
      </c>
      <c r="C106" s="39">
        <v>1036804.998</v>
      </c>
      <c r="D106" s="39">
        <v>943.81399999999996</v>
      </c>
      <c r="E106" s="39">
        <v>567475.91500000004</v>
      </c>
      <c r="F106" s="39">
        <v>15211.773999999999</v>
      </c>
      <c r="G106" s="40">
        <v>425</v>
      </c>
      <c r="H106" s="40">
        <v>116138</v>
      </c>
      <c r="I106" s="40">
        <v>579293</v>
      </c>
      <c r="J106" s="40">
        <v>26230</v>
      </c>
      <c r="K106" s="40">
        <v>721661</v>
      </c>
      <c r="L106" s="40">
        <v>5733.1940000000004</v>
      </c>
      <c r="M106" s="40">
        <v>4963.585</v>
      </c>
      <c r="N106" s="23"/>
      <c r="O106" s="66"/>
      <c r="P106" s="155"/>
      <c r="Q106" s="155"/>
      <c r="R106" s="67"/>
      <c r="S106" s="67"/>
      <c r="U106" s="34"/>
      <c r="V106" s="34"/>
      <c r="W106" s="34"/>
      <c r="X106" s="34"/>
      <c r="Y106" s="34"/>
      <c r="Z106" s="34"/>
      <c r="AA106" s="34"/>
    </row>
    <row r="107" spans="1:27" ht="15" customHeight="1" x14ac:dyDescent="0.25">
      <c r="A107" s="98" t="s">
        <v>227</v>
      </c>
      <c r="B107" s="39">
        <v>31752.731930000002</v>
      </c>
      <c r="C107" s="39">
        <v>1080696.7109999999</v>
      </c>
      <c r="D107" s="39">
        <v>953.47400000000005</v>
      </c>
      <c r="E107" s="39">
        <v>591574.79399999999</v>
      </c>
      <c r="F107" s="39">
        <v>15604.619000000001</v>
      </c>
      <c r="G107" s="40">
        <v>457</v>
      </c>
      <c r="H107" s="40">
        <v>113615</v>
      </c>
      <c r="I107" s="40">
        <v>592413</v>
      </c>
      <c r="J107" s="40">
        <v>35096</v>
      </c>
      <c r="K107" s="40">
        <v>741124</v>
      </c>
      <c r="L107" s="40">
        <v>6055.6930000000002</v>
      </c>
      <c r="M107" s="40">
        <v>4810.6270000000004</v>
      </c>
      <c r="N107" s="23"/>
      <c r="O107" s="66"/>
      <c r="P107" s="155"/>
      <c r="Q107" s="155"/>
      <c r="R107" s="67"/>
      <c r="S107" s="67"/>
      <c r="U107" s="34"/>
      <c r="V107" s="34"/>
      <c r="W107" s="34"/>
      <c r="X107" s="34"/>
      <c r="Y107" s="34"/>
      <c r="Z107" s="34"/>
      <c r="AA107" s="34"/>
    </row>
    <row r="108" spans="1:27" ht="15" customHeight="1" x14ac:dyDescent="0.25">
      <c r="A108" s="98" t="s">
        <v>228</v>
      </c>
      <c r="B108" s="39">
        <v>30955.713</v>
      </c>
      <c r="C108" s="39">
        <v>977057.62300000002</v>
      </c>
      <c r="D108" s="39">
        <v>922.51499999999999</v>
      </c>
      <c r="E108" s="39">
        <v>535419.51199999999</v>
      </c>
      <c r="F108" s="39">
        <v>14777.579</v>
      </c>
      <c r="G108" s="40">
        <v>457</v>
      </c>
      <c r="H108" s="40">
        <v>113551</v>
      </c>
      <c r="I108" s="40">
        <v>584863</v>
      </c>
      <c r="J108" s="40">
        <v>43702</v>
      </c>
      <c r="K108" s="40">
        <v>742116</v>
      </c>
      <c r="L108" s="40">
        <v>6376.0640000000003</v>
      </c>
      <c r="M108" s="40">
        <v>5322.4570000000003</v>
      </c>
      <c r="O108" s="66"/>
      <c r="P108" s="155"/>
      <c r="Q108" s="155"/>
      <c r="R108" s="67"/>
      <c r="S108" s="67"/>
      <c r="U108" s="34"/>
      <c r="V108" s="34"/>
      <c r="W108" s="34"/>
      <c r="X108" s="34"/>
      <c r="Y108" s="34"/>
      <c r="Z108" s="34"/>
      <c r="AA108" s="34"/>
    </row>
    <row r="109" spans="1:27" ht="15" customHeight="1" x14ac:dyDescent="0.25">
      <c r="A109" s="98" t="s">
        <v>229</v>
      </c>
      <c r="B109" s="39">
        <v>31821.541649999999</v>
      </c>
      <c r="C109" s="39">
        <v>1002997.553</v>
      </c>
      <c r="D109" s="39">
        <v>920.64700000000005</v>
      </c>
      <c r="E109" s="39">
        <v>556462.09199999995</v>
      </c>
      <c r="F109" s="39">
        <v>14640.413</v>
      </c>
      <c r="G109" s="40">
        <v>459</v>
      </c>
      <c r="H109" s="40">
        <v>123962</v>
      </c>
      <c r="I109" s="40">
        <v>578930</v>
      </c>
      <c r="J109" s="40">
        <v>41900</v>
      </c>
      <c r="K109" s="40">
        <v>744792</v>
      </c>
      <c r="L109" s="40">
        <v>6117.0749999999998</v>
      </c>
      <c r="M109" s="40">
        <v>4848.0069999999996</v>
      </c>
      <c r="N109" s="23"/>
      <c r="O109" s="66"/>
      <c r="P109" s="155"/>
      <c r="Q109" s="155"/>
      <c r="R109" s="67"/>
      <c r="S109" s="67"/>
      <c r="U109" s="34"/>
      <c r="V109" s="34"/>
      <c r="W109" s="34"/>
      <c r="X109" s="34"/>
      <c r="Y109" s="34"/>
      <c r="Z109" s="34"/>
      <c r="AA109" s="34"/>
    </row>
    <row r="110" spans="1:27" ht="15" customHeight="1" x14ac:dyDescent="0.25">
      <c r="A110" s="98" t="s">
        <v>230</v>
      </c>
      <c r="B110" s="39">
        <v>28378.635600000001</v>
      </c>
      <c r="C110" s="39">
        <v>919575.25199999998</v>
      </c>
      <c r="D110" s="39">
        <v>829.77499999999998</v>
      </c>
      <c r="E110" s="39">
        <v>555767.25</v>
      </c>
      <c r="F110" s="39">
        <v>12300.594999999999</v>
      </c>
      <c r="G110" s="40">
        <v>415</v>
      </c>
      <c r="H110" s="40">
        <v>105390</v>
      </c>
      <c r="I110" s="40">
        <v>481306</v>
      </c>
      <c r="J110" s="40">
        <v>38664</v>
      </c>
      <c r="K110" s="40">
        <v>625360</v>
      </c>
      <c r="L110" s="40">
        <v>4693.317</v>
      </c>
      <c r="M110" s="40">
        <v>3725.2979999999998</v>
      </c>
      <c r="N110" s="23"/>
      <c r="O110" s="66"/>
      <c r="P110" s="155"/>
      <c r="Q110" s="155"/>
      <c r="R110" s="67"/>
      <c r="S110" s="67"/>
      <c r="U110" s="34"/>
      <c r="V110" s="34"/>
      <c r="W110" s="34"/>
      <c r="X110" s="34"/>
      <c r="Y110" s="34"/>
      <c r="Z110" s="34"/>
      <c r="AA110" s="34"/>
    </row>
    <row r="111" spans="1:27" ht="15" customHeight="1" x14ac:dyDescent="0.25">
      <c r="A111" s="151" t="s">
        <v>231</v>
      </c>
      <c r="B111" s="101" t="s">
        <v>2</v>
      </c>
      <c r="C111" s="101">
        <v>908975.66249999998</v>
      </c>
      <c r="D111" s="101" t="s">
        <v>2</v>
      </c>
      <c r="E111" s="101">
        <v>256497.41</v>
      </c>
      <c r="F111" s="101">
        <v>6418.2240000000002</v>
      </c>
      <c r="G111" s="102">
        <v>455</v>
      </c>
      <c r="H111" s="102">
        <v>128319</v>
      </c>
      <c r="I111" s="102">
        <v>589134</v>
      </c>
      <c r="J111" s="102">
        <v>36651</v>
      </c>
      <c r="K111" s="102">
        <f t="shared" ref="K111" si="31">SUM(H111:J111)</f>
        <v>754104</v>
      </c>
      <c r="L111" s="102">
        <v>6063.1610000000001</v>
      </c>
      <c r="M111" s="102">
        <v>4657.6270000000004</v>
      </c>
      <c r="N111" s="23"/>
      <c r="O111" s="66"/>
      <c r="P111" s="155"/>
      <c r="Q111" s="155"/>
      <c r="R111" s="67"/>
      <c r="S111" s="67"/>
      <c r="U111" s="34"/>
      <c r="V111" s="34"/>
      <c r="W111" s="34"/>
      <c r="X111" s="34"/>
      <c r="Y111" s="34"/>
      <c r="Z111" s="34"/>
      <c r="AA111" s="34"/>
    </row>
    <row r="112" spans="1:27" ht="15" customHeight="1" x14ac:dyDescent="0.25">
      <c r="A112" s="68" t="s">
        <v>94</v>
      </c>
      <c r="B112" s="70"/>
      <c r="C112" s="70"/>
      <c r="D112" s="70"/>
      <c r="E112" s="70"/>
      <c r="F112" s="70"/>
      <c r="K112" s="71" t="s">
        <v>26</v>
      </c>
      <c r="L112" s="72" t="s">
        <v>25</v>
      </c>
      <c r="M112" s="72"/>
      <c r="N112" s="73"/>
      <c r="O112" s="73"/>
      <c r="P112" s="67"/>
      <c r="Q112" s="268"/>
      <c r="R112" s="269"/>
    </row>
    <row r="113" spans="1:26" ht="15" customHeight="1" x14ac:dyDescent="0.25">
      <c r="A113" s="14" t="s">
        <v>95</v>
      </c>
      <c r="B113" s="70"/>
      <c r="C113" s="70"/>
      <c r="D113" s="23"/>
      <c r="E113" s="23"/>
      <c r="F113" s="23"/>
      <c r="K113" s="72" t="s">
        <v>96</v>
      </c>
      <c r="L113" s="72" t="s">
        <v>97</v>
      </c>
      <c r="M113" s="39"/>
      <c r="N113" s="73"/>
      <c r="O113" s="73"/>
      <c r="P113" s="8"/>
      <c r="Q113" s="268"/>
      <c r="R113" s="269"/>
    </row>
    <row r="114" spans="1:26" ht="15" customHeight="1" x14ac:dyDescent="0.2">
      <c r="A114" s="68" t="s">
        <v>1</v>
      </c>
      <c r="D114" s="41"/>
      <c r="E114" s="41"/>
      <c r="F114" s="41"/>
      <c r="G114" s="77"/>
      <c r="H114" s="77"/>
      <c r="I114" s="77"/>
      <c r="K114" s="69"/>
      <c r="L114" s="72" t="s">
        <v>98</v>
      </c>
      <c r="M114" s="39"/>
      <c r="N114" s="73"/>
      <c r="O114" s="73"/>
      <c r="P114" s="73"/>
      <c r="Q114" s="8"/>
      <c r="R114" s="8"/>
    </row>
    <row r="115" spans="1:26" ht="15" customHeight="1" x14ac:dyDescent="0.2">
      <c r="B115" s="62"/>
      <c r="C115" s="62"/>
      <c r="D115" s="41"/>
      <c r="E115" s="41"/>
      <c r="F115" s="41"/>
      <c r="G115" s="77"/>
      <c r="H115" s="77"/>
      <c r="I115" s="77"/>
      <c r="K115" s="69"/>
      <c r="N115" s="73"/>
      <c r="O115" s="73"/>
      <c r="P115" s="73"/>
      <c r="Q115" s="73"/>
      <c r="R115" s="73"/>
      <c r="S115" s="73"/>
      <c r="T115" s="74"/>
      <c r="U115" s="74"/>
      <c r="V115" s="74"/>
      <c r="W115" s="74"/>
      <c r="X115" s="74"/>
      <c r="Y115" s="73"/>
      <c r="Z115" s="73"/>
    </row>
    <row r="116" spans="1:26" ht="15" customHeight="1" x14ac:dyDescent="0.2">
      <c r="A116" s="68"/>
      <c r="B116" s="62"/>
      <c r="C116" s="62"/>
      <c r="D116" s="41"/>
      <c r="E116" s="41"/>
      <c r="F116" s="41"/>
      <c r="G116" s="77"/>
      <c r="H116" s="77"/>
      <c r="I116" s="77"/>
      <c r="K116" s="34"/>
      <c r="L116" s="34"/>
      <c r="N116" s="73"/>
      <c r="O116" s="73"/>
      <c r="P116" s="73"/>
      <c r="Q116" s="73"/>
      <c r="R116" s="73"/>
      <c r="S116" s="73"/>
      <c r="T116" s="74"/>
      <c r="U116" s="74"/>
      <c r="V116" s="74"/>
      <c r="W116" s="74"/>
      <c r="X116" s="74"/>
      <c r="Y116" s="73"/>
      <c r="Z116" s="73"/>
    </row>
    <row r="117" spans="1:26" ht="15" customHeight="1" x14ac:dyDescent="0.2">
      <c r="A117" s="75" t="s">
        <v>99</v>
      </c>
      <c r="B117" s="62"/>
      <c r="C117" s="62"/>
      <c r="D117" s="41"/>
      <c r="E117" s="41"/>
      <c r="F117" s="41"/>
      <c r="G117" s="77"/>
      <c r="H117" s="77"/>
      <c r="I117" s="77"/>
      <c r="J117" s="23"/>
      <c r="K117" s="23"/>
      <c r="L117" s="23"/>
      <c r="M117" s="23"/>
      <c r="N117" s="73"/>
      <c r="O117" s="73"/>
      <c r="P117" s="73"/>
      <c r="Q117" s="73"/>
      <c r="R117" s="73"/>
      <c r="S117" s="73"/>
      <c r="T117" s="74"/>
      <c r="U117" s="74"/>
      <c r="V117" s="74"/>
      <c r="W117" s="74"/>
      <c r="X117" s="74"/>
      <c r="Y117" s="74"/>
      <c r="Z117" s="73"/>
    </row>
    <row r="118" spans="1:26" ht="12.75" customHeight="1" x14ac:dyDescent="0.2">
      <c r="B118" s="62"/>
      <c r="C118" s="62"/>
      <c r="D118" s="41"/>
      <c r="E118" s="41"/>
      <c r="F118" s="41"/>
      <c r="G118" s="77"/>
      <c r="H118" s="77"/>
      <c r="I118" s="77"/>
      <c r="J118" s="23"/>
      <c r="K118" s="23"/>
      <c r="L118" s="23"/>
      <c r="M118" s="23"/>
      <c r="N118" s="73"/>
      <c r="O118" s="73"/>
      <c r="P118" s="73"/>
      <c r="Q118" s="73"/>
      <c r="R118" s="73"/>
      <c r="S118" s="73"/>
      <c r="T118" s="74"/>
      <c r="U118" s="74"/>
      <c r="V118" s="74"/>
      <c r="W118" s="74"/>
      <c r="X118" s="74"/>
      <c r="Y118" s="73"/>
      <c r="Z118" s="73"/>
    </row>
    <row r="119" spans="1:26" ht="12.75" customHeight="1" x14ac:dyDescent="0.2">
      <c r="A119" s="75"/>
      <c r="B119" s="62"/>
      <c r="C119" s="62"/>
      <c r="D119" s="41"/>
      <c r="E119" s="41"/>
      <c r="F119" s="41"/>
      <c r="G119" s="77"/>
      <c r="H119" s="77"/>
      <c r="I119" s="77"/>
      <c r="J119" s="23"/>
      <c r="K119" s="23"/>
      <c r="L119" s="23"/>
      <c r="M119" s="23"/>
      <c r="N119" s="73"/>
      <c r="O119" s="73"/>
      <c r="P119" s="73"/>
      <c r="Q119" s="73"/>
      <c r="R119" s="73"/>
      <c r="S119" s="73"/>
      <c r="T119" s="74"/>
      <c r="U119" s="74"/>
      <c r="V119" s="74"/>
      <c r="W119" s="74"/>
      <c r="X119" s="74"/>
      <c r="Y119" s="74"/>
      <c r="Z119" s="73"/>
    </row>
    <row r="120" spans="1:26" ht="12.75" customHeight="1" x14ac:dyDescent="0.2">
      <c r="A120" s="76"/>
      <c r="B120" s="62"/>
      <c r="C120" s="62"/>
      <c r="F120" s="34"/>
      <c r="G120" s="77"/>
      <c r="H120" s="77"/>
      <c r="I120" s="77"/>
      <c r="J120" s="23"/>
      <c r="K120" s="23"/>
      <c r="L120" s="23"/>
      <c r="M120" s="23"/>
      <c r="N120" s="73"/>
      <c r="O120" s="73"/>
      <c r="P120" s="73"/>
      <c r="Q120" s="73"/>
      <c r="R120" s="73"/>
      <c r="S120" s="73"/>
      <c r="T120" s="74"/>
      <c r="U120" s="74"/>
      <c r="V120" s="74"/>
      <c r="W120" s="74"/>
      <c r="X120" s="74"/>
      <c r="Y120" s="73"/>
      <c r="Z120" s="73"/>
    </row>
    <row r="121" spans="1:26" x14ac:dyDescent="0.2">
      <c r="B121" s="34"/>
      <c r="C121" s="34"/>
      <c r="F121" s="34"/>
      <c r="G121" s="77"/>
      <c r="H121" s="77"/>
      <c r="I121" s="77"/>
      <c r="J121" s="23"/>
      <c r="K121" s="23"/>
      <c r="L121" s="23"/>
      <c r="M121" s="23"/>
      <c r="N121" s="73"/>
      <c r="O121" s="73"/>
      <c r="P121" s="73"/>
      <c r="Q121" s="73"/>
      <c r="R121" s="73"/>
      <c r="S121" s="73"/>
      <c r="T121" s="74"/>
      <c r="U121" s="74"/>
      <c r="V121" s="74"/>
      <c r="W121" s="74"/>
      <c r="X121" s="74"/>
      <c r="Y121" s="73"/>
      <c r="Z121" s="73"/>
    </row>
    <row r="122" spans="1:26" x14ac:dyDescent="0.2">
      <c r="B122" s="34"/>
      <c r="C122" s="34"/>
      <c r="D122" s="77"/>
      <c r="E122" s="77"/>
      <c r="F122" s="77"/>
      <c r="G122" s="77"/>
      <c r="H122" s="77"/>
      <c r="I122" s="77"/>
      <c r="J122" s="23"/>
      <c r="K122" s="23"/>
      <c r="L122" s="23"/>
      <c r="M122" s="23"/>
      <c r="N122" s="73"/>
      <c r="O122" s="73"/>
      <c r="P122" s="73"/>
      <c r="Q122" s="73"/>
      <c r="R122" s="73"/>
      <c r="S122" s="73"/>
      <c r="T122" s="74"/>
      <c r="U122" s="74"/>
      <c r="V122" s="74"/>
      <c r="W122" s="74"/>
      <c r="X122" s="74"/>
      <c r="Y122" s="73"/>
      <c r="Z122" s="73"/>
    </row>
    <row r="123" spans="1:26" x14ac:dyDescent="0.2">
      <c r="B123" s="34"/>
      <c r="C123" s="34"/>
      <c r="D123" s="77"/>
      <c r="E123" s="77"/>
      <c r="F123" s="77"/>
      <c r="G123" s="77"/>
      <c r="H123" s="77"/>
      <c r="I123" s="77"/>
      <c r="J123" s="23"/>
      <c r="K123" s="23"/>
      <c r="L123" s="23"/>
      <c r="M123" s="23"/>
      <c r="N123" s="73"/>
      <c r="O123" s="73"/>
      <c r="P123" s="73"/>
      <c r="Q123" s="73"/>
      <c r="R123" s="73"/>
      <c r="S123" s="73"/>
      <c r="T123" s="74"/>
      <c r="U123" s="74"/>
      <c r="V123" s="74"/>
      <c r="W123" s="74"/>
      <c r="X123" s="74"/>
      <c r="Y123" s="73"/>
      <c r="Z123" s="73"/>
    </row>
    <row r="124" spans="1:26" x14ac:dyDescent="0.2">
      <c r="B124" s="34"/>
      <c r="C124" s="34"/>
      <c r="D124" s="77"/>
      <c r="E124" s="77"/>
      <c r="F124" s="77"/>
      <c r="G124" s="77"/>
      <c r="H124" s="77"/>
      <c r="I124" s="77"/>
      <c r="J124" s="23"/>
      <c r="K124" s="23"/>
      <c r="L124" s="23"/>
      <c r="M124" s="23"/>
      <c r="N124" s="73"/>
      <c r="O124" s="73"/>
      <c r="P124" s="73"/>
      <c r="Q124" s="73"/>
      <c r="R124" s="73"/>
      <c r="S124" s="73"/>
      <c r="T124" s="74"/>
      <c r="U124" s="74"/>
      <c r="V124" s="74"/>
      <c r="W124" s="74"/>
      <c r="X124" s="74"/>
      <c r="Y124" s="73"/>
      <c r="Z124" s="73"/>
    </row>
    <row r="125" spans="1:26" x14ac:dyDescent="0.2">
      <c r="B125" s="34"/>
      <c r="C125" s="34"/>
      <c r="D125" s="77"/>
      <c r="E125" s="77"/>
      <c r="F125" s="77"/>
      <c r="G125" s="77"/>
      <c r="H125" s="77"/>
      <c r="I125" s="77"/>
      <c r="J125" s="23"/>
      <c r="K125" s="23"/>
      <c r="L125" s="23"/>
      <c r="M125" s="23"/>
      <c r="O125" s="73"/>
      <c r="P125" s="73"/>
      <c r="Q125" s="73"/>
      <c r="R125" s="73"/>
      <c r="S125" s="73"/>
      <c r="T125" s="74"/>
      <c r="U125" s="74"/>
      <c r="V125" s="74"/>
      <c r="W125" s="74"/>
      <c r="X125" s="74"/>
      <c r="Y125" s="73"/>
      <c r="Z125" s="73"/>
    </row>
    <row r="126" spans="1:26" x14ac:dyDescent="0.2">
      <c r="B126" s="34"/>
      <c r="C126" s="34"/>
      <c r="D126" s="77"/>
      <c r="E126" s="77"/>
      <c r="F126" s="77"/>
      <c r="G126" s="23"/>
      <c r="H126" s="23"/>
      <c r="I126" s="23"/>
      <c r="J126" s="23"/>
      <c r="K126" s="23"/>
      <c r="L126" s="23"/>
      <c r="M126" s="23"/>
      <c r="O126" s="73"/>
      <c r="P126" s="73"/>
      <c r="Q126" s="73"/>
      <c r="R126" s="73"/>
      <c r="S126" s="73"/>
      <c r="T126" s="74"/>
      <c r="U126" s="74"/>
      <c r="V126" s="74"/>
      <c r="W126" s="74"/>
      <c r="X126" s="74"/>
      <c r="Y126" s="73"/>
      <c r="Z126" s="73"/>
    </row>
    <row r="127" spans="1:26" x14ac:dyDescent="0.2">
      <c r="B127" s="34"/>
      <c r="C127" s="34"/>
      <c r="D127" s="77"/>
      <c r="E127" s="77"/>
      <c r="F127" s="77"/>
      <c r="G127" s="23"/>
      <c r="H127" s="23"/>
      <c r="I127" s="23"/>
      <c r="J127" s="23"/>
      <c r="K127" s="23"/>
      <c r="L127" s="23"/>
      <c r="M127" s="23"/>
      <c r="O127" s="74"/>
      <c r="P127" s="73"/>
      <c r="Q127" s="73"/>
      <c r="R127" s="73"/>
      <c r="S127" s="73"/>
      <c r="T127" s="74"/>
      <c r="U127" s="74"/>
      <c r="V127" s="74"/>
      <c r="W127" s="74"/>
      <c r="X127" s="74"/>
      <c r="Y127" s="73"/>
      <c r="Z127" s="73"/>
    </row>
    <row r="128" spans="1:26" x14ac:dyDescent="0.2">
      <c r="B128" s="34"/>
      <c r="C128" s="34"/>
      <c r="D128" s="34"/>
      <c r="E128" s="34"/>
      <c r="F128" s="34"/>
      <c r="G128" s="23"/>
      <c r="H128" s="23"/>
      <c r="I128" s="23"/>
      <c r="J128" s="23"/>
      <c r="K128" s="23"/>
      <c r="L128" s="23"/>
      <c r="M128" s="23"/>
      <c r="O128" s="8"/>
      <c r="P128" s="8"/>
      <c r="Q128" s="8"/>
      <c r="R128" s="8"/>
    </row>
    <row r="129" spans="2:18" x14ac:dyDescent="0.2">
      <c r="B129" s="34"/>
      <c r="C129" s="34"/>
      <c r="D129" s="34"/>
      <c r="E129" s="34"/>
      <c r="F129" s="34"/>
      <c r="G129" s="23"/>
      <c r="H129" s="23"/>
      <c r="I129" s="23"/>
      <c r="J129" s="23"/>
      <c r="K129" s="23"/>
      <c r="L129" s="23"/>
      <c r="M129" s="23"/>
      <c r="O129" s="8"/>
      <c r="P129" s="8"/>
      <c r="Q129" s="8"/>
      <c r="R129" s="8"/>
    </row>
    <row r="130" spans="2:18" x14ac:dyDescent="0.2">
      <c r="B130" s="34"/>
      <c r="C130" s="34"/>
      <c r="D130" s="34"/>
      <c r="E130" s="34"/>
      <c r="F130" s="34"/>
      <c r="G130" s="23"/>
      <c r="H130" s="23"/>
      <c r="I130" s="23"/>
      <c r="J130" s="23"/>
      <c r="K130" s="23"/>
      <c r="L130" s="23"/>
      <c r="M130" s="23"/>
      <c r="O130" s="8"/>
      <c r="P130" s="8"/>
      <c r="Q130" s="8"/>
      <c r="R130" s="8"/>
    </row>
    <row r="131" spans="2:18" x14ac:dyDescent="0.2">
      <c r="G131" s="23"/>
      <c r="H131" s="23"/>
      <c r="I131" s="23"/>
      <c r="J131" s="23"/>
      <c r="K131" s="23"/>
      <c r="L131" s="23"/>
      <c r="M131" s="23"/>
    </row>
    <row r="132" spans="2:18" x14ac:dyDescent="0.2">
      <c r="G132" s="23"/>
      <c r="H132" s="23"/>
      <c r="I132" s="23"/>
      <c r="J132" s="23"/>
      <c r="K132" s="23"/>
      <c r="L132" s="23"/>
      <c r="M132" s="23"/>
    </row>
    <row r="133" spans="2:18" x14ac:dyDescent="0.2">
      <c r="D133" s="77"/>
      <c r="E133" s="77"/>
      <c r="F133" s="77"/>
      <c r="G133" s="23"/>
      <c r="H133" s="23"/>
      <c r="I133" s="23"/>
      <c r="J133" s="23"/>
      <c r="K133" s="23"/>
      <c r="L133" s="23"/>
      <c r="M133" s="23"/>
    </row>
    <row r="134" spans="2:18" x14ac:dyDescent="0.2">
      <c r="D134" s="77"/>
      <c r="E134" s="77"/>
      <c r="F134" s="77"/>
      <c r="G134" s="23"/>
      <c r="H134" s="23"/>
      <c r="I134" s="23"/>
      <c r="J134" s="23"/>
      <c r="K134" s="23"/>
      <c r="L134" s="23"/>
      <c r="M134" s="23"/>
    </row>
    <row r="135" spans="2:18" x14ac:dyDescent="0.2">
      <c r="G135" s="23"/>
      <c r="H135" s="23"/>
      <c r="I135" s="23"/>
      <c r="J135" s="23"/>
      <c r="K135" s="23"/>
      <c r="L135" s="23"/>
      <c r="M135" s="23"/>
    </row>
    <row r="136" spans="2:18" x14ac:dyDescent="0.2">
      <c r="G136" s="23"/>
      <c r="H136" s="23"/>
      <c r="I136" s="23"/>
      <c r="J136" s="23"/>
      <c r="K136" s="23"/>
      <c r="L136" s="23"/>
      <c r="M136" s="23"/>
    </row>
    <row r="137" spans="2:18" x14ac:dyDescent="0.2">
      <c r="G137" s="23"/>
      <c r="H137" s="23"/>
      <c r="I137" s="23"/>
      <c r="J137" s="23"/>
      <c r="K137" s="23"/>
      <c r="L137" s="23"/>
      <c r="M137" s="23"/>
    </row>
    <row r="147" spans="2:10" x14ac:dyDescent="0.2">
      <c r="B147" s="78"/>
      <c r="C147" s="78"/>
      <c r="D147" s="78"/>
      <c r="E147" s="78"/>
      <c r="F147" s="78"/>
    </row>
    <row r="148" spans="2:10" x14ac:dyDescent="0.2">
      <c r="B148" s="78"/>
      <c r="C148" s="78"/>
      <c r="D148" s="78"/>
      <c r="E148" s="78"/>
      <c r="F148" s="78"/>
    </row>
    <row r="149" spans="2:10" x14ac:dyDescent="0.2">
      <c r="B149" s="78"/>
      <c r="C149" s="78"/>
      <c r="D149" s="78"/>
      <c r="E149" s="78"/>
      <c r="F149" s="78"/>
      <c r="G149" s="23"/>
      <c r="H149" s="23"/>
      <c r="I149" s="23"/>
      <c r="J149" s="41"/>
    </row>
    <row r="150" spans="2:10" x14ac:dyDescent="0.2">
      <c r="B150" s="78"/>
      <c r="C150" s="78"/>
      <c r="D150" s="78"/>
      <c r="E150" s="78"/>
      <c r="F150" s="78"/>
    </row>
    <row r="151" spans="2:10" x14ac:dyDescent="0.2">
      <c r="B151" s="78"/>
      <c r="C151" s="78"/>
      <c r="D151" s="78"/>
      <c r="E151" s="78"/>
      <c r="F151" s="78"/>
    </row>
    <row r="152" spans="2:10" x14ac:dyDescent="0.2">
      <c r="B152" s="78"/>
      <c r="C152" s="78"/>
      <c r="D152" s="78"/>
      <c r="E152" s="78"/>
      <c r="F152" s="78"/>
    </row>
    <row r="153" spans="2:10" x14ac:dyDescent="0.2">
      <c r="B153" s="78"/>
      <c r="C153" s="78"/>
      <c r="D153" s="78"/>
      <c r="E153" s="78"/>
      <c r="F153" s="78"/>
      <c r="G153" s="23"/>
      <c r="J153" s="34"/>
    </row>
    <row r="154" spans="2:10" x14ac:dyDescent="0.2">
      <c r="B154" s="78"/>
      <c r="C154" s="78"/>
      <c r="D154" s="78"/>
      <c r="E154" s="78"/>
      <c r="F154" s="78"/>
    </row>
    <row r="155" spans="2:10" x14ac:dyDescent="0.2">
      <c r="B155" s="78"/>
      <c r="C155" s="78"/>
      <c r="D155" s="78"/>
      <c r="E155" s="78"/>
      <c r="F155" s="78"/>
    </row>
    <row r="156" spans="2:10" x14ac:dyDescent="0.2">
      <c r="B156" s="78"/>
      <c r="C156" s="78"/>
      <c r="D156" s="78"/>
      <c r="E156" s="78"/>
      <c r="F156" s="78"/>
    </row>
    <row r="157" spans="2:10" x14ac:dyDescent="0.2">
      <c r="B157" s="78"/>
      <c r="C157" s="78"/>
      <c r="D157" s="78"/>
      <c r="E157" s="78"/>
      <c r="F157" s="78"/>
    </row>
  </sheetData>
  <mergeCells count="14">
    <mergeCell ref="F6:F7"/>
    <mergeCell ref="G6:G7"/>
    <mergeCell ref="H6:K6"/>
    <mergeCell ref="L6:M6"/>
    <mergeCell ref="L3:M3"/>
    <mergeCell ref="A4:M4"/>
    <mergeCell ref="A5:A7"/>
    <mergeCell ref="B5:C5"/>
    <mergeCell ref="D5:F5"/>
    <mergeCell ref="G5:M5"/>
    <mergeCell ref="B6:B7"/>
    <mergeCell ref="C6:C7"/>
    <mergeCell ref="D6:D7"/>
    <mergeCell ref="E6:E7"/>
  </mergeCells>
  <hyperlinks>
    <hyperlink ref="M2" location="Contents!A1" display="Back to Contents ç" xr:uid="{00000000-0004-0000-0900-000000000000}"/>
  </hyperlinks>
  <pageMargins left="0.32" right="0.28000000000000003" top="1" bottom="0.48" header="0.5" footer="0.5"/>
  <pageSetup scale="56" orientation="landscape" horizontalDpi="1200" verticalDpi="1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157"/>
  <sheetViews>
    <sheetView zoomScaleNormal="100" workbookViewId="0">
      <selection activeCell="L2" sqref="L2"/>
    </sheetView>
  </sheetViews>
  <sheetFormatPr defaultColWidth="11.7109375" defaultRowHeight="12.75" x14ac:dyDescent="0.2"/>
  <cols>
    <col min="1" max="1" width="11.140625" style="14" customWidth="1"/>
    <col min="2" max="12" width="11.7109375" style="5" customWidth="1"/>
    <col min="13" max="16384" width="11.7109375" style="23"/>
  </cols>
  <sheetData>
    <row r="1" spans="1:12" ht="15" customHeight="1" x14ac:dyDescent="0.25">
      <c r="A1" s="1" t="s">
        <v>0</v>
      </c>
      <c r="G1" s="9"/>
      <c r="H1" s="9"/>
      <c r="I1" s="9"/>
      <c r="J1" s="9"/>
      <c r="K1" s="9"/>
      <c r="L1" s="2" t="s">
        <v>165</v>
      </c>
    </row>
    <row r="2" spans="1:12" ht="15" customHeight="1" x14ac:dyDescent="0.25">
      <c r="A2" s="7" t="s">
        <v>41</v>
      </c>
      <c r="B2" s="23"/>
      <c r="C2" s="23"/>
      <c r="D2" s="23"/>
      <c r="E2" s="23"/>
      <c r="F2" s="23"/>
      <c r="G2" s="9"/>
      <c r="H2" s="103"/>
      <c r="I2" s="103"/>
      <c r="J2" s="103"/>
      <c r="K2" s="103"/>
      <c r="L2" s="104" t="s">
        <v>31</v>
      </c>
    </row>
    <row r="3" spans="1:12" ht="15" customHeight="1" x14ac:dyDescent="0.25">
      <c r="A3" s="105"/>
      <c r="B3" s="3"/>
      <c r="C3" s="3"/>
      <c r="D3" s="3"/>
      <c r="E3" s="3"/>
      <c r="F3" s="3"/>
      <c r="G3" s="3"/>
      <c r="H3" s="3"/>
      <c r="I3" s="3"/>
      <c r="J3" s="3"/>
      <c r="K3" s="3"/>
      <c r="L3" s="106"/>
    </row>
    <row r="4" spans="1:12" ht="15" customHeight="1" x14ac:dyDescent="0.25">
      <c r="A4" s="481" t="s">
        <v>20</v>
      </c>
      <c r="B4" s="481"/>
      <c r="C4" s="481"/>
      <c r="D4" s="481"/>
      <c r="E4" s="481"/>
      <c r="F4" s="481"/>
      <c r="G4" s="481"/>
      <c r="H4" s="481"/>
      <c r="I4" s="481"/>
      <c r="J4" s="481"/>
      <c r="K4" s="481"/>
      <c r="L4" s="481"/>
    </row>
    <row r="5" spans="1:12" ht="18" customHeight="1" x14ac:dyDescent="0.2">
      <c r="A5" s="482" t="s">
        <v>13</v>
      </c>
      <c r="B5" s="486" t="s">
        <v>100</v>
      </c>
      <c r="C5" s="487"/>
      <c r="D5" s="487"/>
      <c r="E5" s="487"/>
      <c r="F5" s="487"/>
      <c r="G5" s="486" t="s">
        <v>101</v>
      </c>
      <c r="H5" s="486"/>
      <c r="I5" s="486" t="s">
        <v>102</v>
      </c>
      <c r="J5" s="486"/>
      <c r="K5" s="486"/>
      <c r="L5" s="475" t="s">
        <v>8</v>
      </c>
    </row>
    <row r="6" spans="1:12" ht="32.25" customHeight="1" x14ac:dyDescent="0.2">
      <c r="A6" s="484"/>
      <c r="B6" s="282" t="s">
        <v>21</v>
      </c>
      <c r="C6" s="283" t="s">
        <v>103</v>
      </c>
      <c r="D6" s="283" t="s">
        <v>22</v>
      </c>
      <c r="E6" s="283" t="s">
        <v>104</v>
      </c>
      <c r="F6" s="283" t="s">
        <v>23</v>
      </c>
      <c r="G6" s="283" t="s">
        <v>105</v>
      </c>
      <c r="H6" s="283" t="s">
        <v>106</v>
      </c>
      <c r="I6" s="283" t="s">
        <v>107</v>
      </c>
      <c r="J6" s="283" t="s">
        <v>108</v>
      </c>
      <c r="K6" s="283" t="s">
        <v>109</v>
      </c>
      <c r="L6" s="476"/>
    </row>
    <row r="7" spans="1:12" ht="15" customHeight="1" x14ac:dyDescent="0.2">
      <c r="A7" s="157">
        <v>2020</v>
      </c>
      <c r="B7" s="183">
        <v>578</v>
      </c>
      <c r="C7" s="183">
        <v>21021</v>
      </c>
      <c r="D7" s="183">
        <v>7150</v>
      </c>
      <c r="E7" s="183">
        <v>9532</v>
      </c>
      <c r="F7" s="183">
        <v>151634</v>
      </c>
      <c r="G7" s="183">
        <v>3000</v>
      </c>
      <c r="H7" s="183">
        <v>941</v>
      </c>
      <c r="I7" s="183">
        <v>4482</v>
      </c>
      <c r="J7" s="183">
        <v>1543</v>
      </c>
      <c r="K7" s="183">
        <v>2277</v>
      </c>
      <c r="L7" s="183">
        <v>202628</v>
      </c>
    </row>
    <row r="8" spans="1:12" ht="15" customHeight="1" x14ac:dyDescent="0.2">
      <c r="A8" s="14">
        <v>2021</v>
      </c>
      <c r="B8" s="153">
        <v>281</v>
      </c>
      <c r="C8" s="153">
        <v>3495</v>
      </c>
      <c r="D8" s="153">
        <v>2093</v>
      </c>
      <c r="E8" s="153">
        <v>771</v>
      </c>
      <c r="F8" s="153">
        <v>8011</v>
      </c>
      <c r="G8" s="153">
        <v>2593</v>
      </c>
      <c r="H8" s="153">
        <v>1839</v>
      </c>
      <c r="I8" s="153">
        <v>8272</v>
      </c>
      <c r="J8" s="153">
        <v>2148</v>
      </c>
      <c r="K8" s="153">
        <v>4344</v>
      </c>
      <c r="L8" s="153">
        <v>33850</v>
      </c>
    </row>
    <row r="9" spans="1:12" ht="15" customHeight="1" x14ac:dyDescent="0.2">
      <c r="A9" s="157">
        <v>2022</v>
      </c>
      <c r="B9" s="183">
        <v>404</v>
      </c>
      <c r="C9" s="183">
        <v>1489</v>
      </c>
      <c r="D9" s="183">
        <v>36</v>
      </c>
      <c r="E9" s="183">
        <v>760</v>
      </c>
      <c r="F9" s="183">
        <v>9060</v>
      </c>
      <c r="G9" s="183">
        <v>940</v>
      </c>
      <c r="H9" s="183">
        <v>892</v>
      </c>
      <c r="I9" s="183">
        <v>2725</v>
      </c>
      <c r="J9" s="183">
        <v>1644</v>
      </c>
      <c r="K9" s="183">
        <v>2560</v>
      </c>
      <c r="L9" s="183">
        <v>20510</v>
      </c>
    </row>
    <row r="10" spans="1:12" ht="15" customHeight="1" x14ac:dyDescent="0.2">
      <c r="A10" s="14">
        <v>2023</v>
      </c>
      <c r="B10" s="153">
        <f t="shared" ref="B10:L10" si="0">SUM(B26:B29)</f>
        <v>685</v>
      </c>
      <c r="C10" s="153">
        <f t="shared" si="0"/>
        <v>1816</v>
      </c>
      <c r="D10" s="153">
        <f t="shared" si="0"/>
        <v>60</v>
      </c>
      <c r="E10" s="153">
        <f t="shared" si="0"/>
        <v>586</v>
      </c>
      <c r="F10" s="153">
        <f t="shared" si="0"/>
        <v>20200</v>
      </c>
      <c r="G10" s="153">
        <f t="shared" si="0"/>
        <v>288</v>
      </c>
      <c r="H10" s="153">
        <f t="shared" si="0"/>
        <v>235</v>
      </c>
      <c r="I10" s="153">
        <f t="shared" si="0"/>
        <v>1770</v>
      </c>
      <c r="J10" s="153">
        <f t="shared" si="0"/>
        <v>1014</v>
      </c>
      <c r="K10" s="153">
        <f t="shared" si="0"/>
        <v>1236</v>
      </c>
      <c r="L10" s="153">
        <f t="shared" si="0"/>
        <v>27890</v>
      </c>
    </row>
    <row r="11" spans="1:12" ht="15" customHeight="1" x14ac:dyDescent="0.2">
      <c r="A11" s="157">
        <v>2024</v>
      </c>
      <c r="B11" s="183">
        <f>SUM(B30:B33)</f>
        <v>146</v>
      </c>
      <c r="C11" s="183">
        <f t="shared" ref="C11:F11" si="1">SUM(C30:C33)</f>
        <v>1644</v>
      </c>
      <c r="D11" s="183">
        <f t="shared" si="1"/>
        <v>94</v>
      </c>
      <c r="E11" s="183">
        <f t="shared" si="1"/>
        <v>1027</v>
      </c>
      <c r="F11" s="183">
        <f t="shared" si="1"/>
        <v>65289</v>
      </c>
      <c r="G11" s="183">
        <f>SUM(G30:G33)</f>
        <v>715</v>
      </c>
      <c r="H11" s="183">
        <f>SUM(H30:H33)</f>
        <v>569</v>
      </c>
      <c r="I11" s="183">
        <f>SUM(I30:I33)</f>
        <v>1882</v>
      </c>
      <c r="J11" s="183">
        <f t="shared" ref="J11:K11" si="2">SUM(J30:J33)</f>
        <v>1156</v>
      </c>
      <c r="K11" s="183">
        <f t="shared" si="2"/>
        <v>1887</v>
      </c>
      <c r="L11" s="183">
        <f>SUM(L30:L33)</f>
        <v>74410</v>
      </c>
    </row>
    <row r="12" spans="1:12" ht="15" customHeight="1" x14ac:dyDescent="0.2">
      <c r="A12" s="14" t="s">
        <v>411</v>
      </c>
      <c r="B12" s="153">
        <f t="shared" ref="B12:L12" si="3">SUM(B34:B37)</f>
        <v>2096</v>
      </c>
      <c r="C12" s="153">
        <f t="shared" si="3"/>
        <v>68047</v>
      </c>
      <c r="D12" s="153">
        <f t="shared" si="3"/>
        <v>17332</v>
      </c>
      <c r="E12" s="153">
        <f t="shared" si="3"/>
        <v>6936</v>
      </c>
      <c r="F12" s="153">
        <f t="shared" si="3"/>
        <v>254817</v>
      </c>
      <c r="G12" s="153">
        <f t="shared" si="3"/>
        <v>2269</v>
      </c>
      <c r="H12" s="153">
        <f t="shared" si="3"/>
        <v>1523</v>
      </c>
      <c r="I12" s="153">
        <f t="shared" si="3"/>
        <v>4701</v>
      </c>
      <c r="J12" s="153">
        <f t="shared" si="3"/>
        <v>1326</v>
      </c>
      <c r="K12" s="153">
        <f t="shared" si="3"/>
        <v>3052</v>
      </c>
      <c r="L12" s="153">
        <f t="shared" si="3"/>
        <v>362099</v>
      </c>
    </row>
    <row r="13" spans="1:12" ht="15" customHeight="1" x14ac:dyDescent="0.2">
      <c r="B13" s="152"/>
      <c r="C13" s="153"/>
      <c r="D13" s="153"/>
      <c r="E13" s="152"/>
      <c r="F13" s="153"/>
      <c r="G13" s="152"/>
      <c r="H13" s="154"/>
      <c r="I13" s="152"/>
      <c r="J13" s="154"/>
      <c r="K13" s="152"/>
      <c r="L13" s="152"/>
    </row>
    <row r="14" spans="1:12" ht="15" customHeight="1" x14ac:dyDescent="0.2">
      <c r="A14" s="99" t="s">
        <v>132</v>
      </c>
      <c r="B14" s="183">
        <f t="shared" ref="B14:L14" si="4">SUM(B39:B41)</f>
        <v>295</v>
      </c>
      <c r="C14" s="183">
        <f t="shared" si="4"/>
        <v>8602</v>
      </c>
      <c r="D14" s="183">
        <f t="shared" si="4"/>
        <v>4012</v>
      </c>
      <c r="E14" s="183">
        <f t="shared" si="4"/>
        <v>3831</v>
      </c>
      <c r="F14" s="183">
        <f t="shared" si="4"/>
        <v>61186</v>
      </c>
      <c r="G14" s="183">
        <f t="shared" si="4"/>
        <v>762</v>
      </c>
      <c r="H14" s="183">
        <f t="shared" si="4"/>
        <v>286</v>
      </c>
      <c r="I14" s="183">
        <f t="shared" si="4"/>
        <v>545</v>
      </c>
      <c r="J14" s="183">
        <f t="shared" si="4"/>
        <v>244</v>
      </c>
      <c r="K14" s="183">
        <f t="shared" si="4"/>
        <v>635</v>
      </c>
      <c r="L14" s="183">
        <f t="shared" si="4"/>
        <v>80649</v>
      </c>
    </row>
    <row r="15" spans="1:12" ht="15" customHeight="1" x14ac:dyDescent="0.2">
      <c r="A15" s="99" t="s">
        <v>133</v>
      </c>
      <c r="B15" s="183">
        <f t="shared" ref="B15:L15" si="5">SUM(B42:B44)</f>
        <v>63</v>
      </c>
      <c r="C15" s="183">
        <f t="shared" si="5"/>
        <v>6106</v>
      </c>
      <c r="D15" s="183">
        <f t="shared" si="5"/>
        <v>1964</v>
      </c>
      <c r="E15" s="183">
        <f t="shared" si="5"/>
        <v>2661</v>
      </c>
      <c r="F15" s="183">
        <f t="shared" si="5"/>
        <v>37324</v>
      </c>
      <c r="G15" s="183">
        <f t="shared" si="5"/>
        <v>544</v>
      </c>
      <c r="H15" s="183">
        <f t="shared" si="5"/>
        <v>133</v>
      </c>
      <c r="I15" s="183">
        <f t="shared" si="5"/>
        <v>703</v>
      </c>
      <c r="J15" s="183">
        <f t="shared" si="5"/>
        <v>204</v>
      </c>
      <c r="K15" s="183">
        <f t="shared" si="5"/>
        <v>368</v>
      </c>
      <c r="L15" s="183">
        <f t="shared" si="5"/>
        <v>50166</v>
      </c>
    </row>
    <row r="16" spans="1:12" ht="15" customHeight="1" x14ac:dyDescent="0.2">
      <c r="A16" s="99" t="s">
        <v>134</v>
      </c>
      <c r="B16" s="183">
        <f t="shared" ref="B16:L16" si="6">SUM(B45:B47)</f>
        <v>149</v>
      </c>
      <c r="C16" s="183">
        <f t="shared" si="6"/>
        <v>5340</v>
      </c>
      <c r="D16" s="183">
        <f t="shared" si="6"/>
        <v>1064</v>
      </c>
      <c r="E16" s="183">
        <f t="shared" si="6"/>
        <v>2600</v>
      </c>
      <c r="F16" s="183">
        <f t="shared" si="6"/>
        <v>45889</v>
      </c>
      <c r="G16" s="183">
        <f t="shared" si="6"/>
        <v>1081</v>
      </c>
      <c r="H16" s="183">
        <f t="shared" si="6"/>
        <v>296</v>
      </c>
      <c r="I16" s="183">
        <f t="shared" si="6"/>
        <v>1580</v>
      </c>
      <c r="J16" s="183">
        <f t="shared" si="6"/>
        <v>600</v>
      </c>
      <c r="K16" s="183">
        <f t="shared" si="6"/>
        <v>911</v>
      </c>
      <c r="L16" s="183">
        <f t="shared" si="6"/>
        <v>59627</v>
      </c>
    </row>
    <row r="17" spans="1:12" ht="15" customHeight="1" x14ac:dyDescent="0.2">
      <c r="A17" s="99" t="s">
        <v>135</v>
      </c>
      <c r="B17" s="183">
        <f t="shared" ref="B17:L17" si="7">SUM(B48:B50)</f>
        <v>71</v>
      </c>
      <c r="C17" s="183">
        <f t="shared" si="7"/>
        <v>973</v>
      </c>
      <c r="D17" s="183">
        <f t="shared" si="7"/>
        <v>110</v>
      </c>
      <c r="E17" s="183">
        <f t="shared" si="7"/>
        <v>440</v>
      </c>
      <c r="F17" s="183">
        <f t="shared" si="7"/>
        <v>7235</v>
      </c>
      <c r="G17" s="183">
        <f t="shared" si="7"/>
        <v>613</v>
      </c>
      <c r="H17" s="183">
        <f t="shared" si="7"/>
        <v>226</v>
      </c>
      <c r="I17" s="183">
        <f t="shared" si="7"/>
        <v>1654</v>
      </c>
      <c r="J17" s="183">
        <f t="shared" si="7"/>
        <v>495</v>
      </c>
      <c r="K17" s="183">
        <f t="shared" si="7"/>
        <v>363</v>
      </c>
      <c r="L17" s="183">
        <f t="shared" si="7"/>
        <v>12186</v>
      </c>
    </row>
    <row r="18" spans="1:12" ht="15" customHeight="1" x14ac:dyDescent="0.2">
      <c r="A18" s="97" t="s">
        <v>136</v>
      </c>
      <c r="B18" s="153">
        <f t="shared" ref="B18:L18" si="8">SUM(B51:B53)</f>
        <v>151</v>
      </c>
      <c r="C18" s="153">
        <f t="shared" si="8"/>
        <v>1309</v>
      </c>
      <c r="D18" s="153">
        <f t="shared" si="8"/>
        <v>54</v>
      </c>
      <c r="E18" s="153">
        <f t="shared" si="8"/>
        <v>355</v>
      </c>
      <c r="F18" s="153">
        <f t="shared" si="8"/>
        <v>3525</v>
      </c>
      <c r="G18" s="153">
        <f t="shared" si="8"/>
        <v>871</v>
      </c>
      <c r="H18" s="153">
        <f t="shared" si="8"/>
        <v>513</v>
      </c>
      <c r="I18" s="153">
        <f t="shared" si="8"/>
        <v>1756</v>
      </c>
      <c r="J18" s="153">
        <f t="shared" si="8"/>
        <v>592</v>
      </c>
      <c r="K18" s="153">
        <f t="shared" si="8"/>
        <v>1534</v>
      </c>
      <c r="L18" s="153">
        <f t="shared" si="8"/>
        <v>10661</v>
      </c>
    </row>
    <row r="19" spans="1:12" ht="15" customHeight="1" x14ac:dyDescent="0.2">
      <c r="A19" s="97" t="s">
        <v>137</v>
      </c>
      <c r="B19" s="153">
        <f t="shared" ref="B19:L19" si="9">SUM(B54:B56)</f>
        <v>47</v>
      </c>
      <c r="C19" s="153">
        <f t="shared" si="9"/>
        <v>820</v>
      </c>
      <c r="D19" s="153">
        <f t="shared" si="9"/>
        <v>193</v>
      </c>
      <c r="E19" s="153">
        <f t="shared" si="9"/>
        <v>134</v>
      </c>
      <c r="F19" s="153">
        <f t="shared" si="9"/>
        <v>1141</v>
      </c>
      <c r="G19" s="153">
        <f t="shared" si="9"/>
        <v>342</v>
      </c>
      <c r="H19" s="153">
        <f t="shared" si="9"/>
        <v>242</v>
      </c>
      <c r="I19" s="153">
        <f t="shared" si="9"/>
        <v>1277</v>
      </c>
      <c r="J19" s="153">
        <f t="shared" si="9"/>
        <v>361</v>
      </c>
      <c r="K19" s="153">
        <f t="shared" si="9"/>
        <v>471</v>
      </c>
      <c r="L19" s="153">
        <f t="shared" si="9"/>
        <v>5028</v>
      </c>
    </row>
    <row r="20" spans="1:12" ht="15" customHeight="1" x14ac:dyDescent="0.2">
      <c r="A20" s="97" t="s">
        <v>138</v>
      </c>
      <c r="B20" s="153">
        <f t="shared" ref="B20:L20" si="10">SUM(B57:B59)</f>
        <v>39</v>
      </c>
      <c r="C20" s="153">
        <f t="shared" si="10"/>
        <v>776</v>
      </c>
      <c r="D20" s="153">
        <f t="shared" si="10"/>
        <v>1833</v>
      </c>
      <c r="E20" s="153">
        <f t="shared" si="10"/>
        <v>105</v>
      </c>
      <c r="F20" s="153">
        <f t="shared" si="10"/>
        <v>1365</v>
      </c>
      <c r="G20" s="153">
        <f t="shared" si="10"/>
        <v>770</v>
      </c>
      <c r="H20" s="153">
        <f t="shared" si="10"/>
        <v>503</v>
      </c>
      <c r="I20" s="153">
        <f t="shared" si="10"/>
        <v>2779</v>
      </c>
      <c r="J20" s="153">
        <f t="shared" si="10"/>
        <v>421</v>
      </c>
      <c r="K20" s="153">
        <f t="shared" si="10"/>
        <v>1224</v>
      </c>
      <c r="L20" s="153">
        <f t="shared" si="10"/>
        <v>9816</v>
      </c>
    </row>
    <row r="21" spans="1:12" ht="15" customHeight="1" x14ac:dyDescent="0.2">
      <c r="A21" s="97" t="s">
        <v>139</v>
      </c>
      <c r="B21" s="153">
        <f t="shared" ref="B21:L21" si="11">SUM(B60:B62)</f>
        <v>44</v>
      </c>
      <c r="C21" s="153">
        <f t="shared" si="11"/>
        <v>590</v>
      </c>
      <c r="D21" s="153">
        <f t="shared" si="11"/>
        <v>13</v>
      </c>
      <c r="E21" s="153">
        <f t="shared" si="11"/>
        <v>177</v>
      </c>
      <c r="F21" s="153">
        <f t="shared" si="11"/>
        <v>1980</v>
      </c>
      <c r="G21" s="153">
        <f t="shared" si="11"/>
        <v>610</v>
      </c>
      <c r="H21" s="153">
        <f t="shared" si="11"/>
        <v>581</v>
      </c>
      <c r="I21" s="153">
        <f t="shared" si="11"/>
        <v>2460</v>
      </c>
      <c r="J21" s="153">
        <f t="shared" si="11"/>
        <v>774</v>
      </c>
      <c r="K21" s="153">
        <f t="shared" si="11"/>
        <v>1115</v>
      </c>
      <c r="L21" s="153">
        <f t="shared" si="11"/>
        <v>8345</v>
      </c>
    </row>
    <row r="22" spans="1:12" ht="15" customHeight="1" x14ac:dyDescent="0.2">
      <c r="A22" s="99" t="s">
        <v>140</v>
      </c>
      <c r="B22" s="183">
        <f>SUM(B63:B65)</f>
        <v>181</v>
      </c>
      <c r="C22" s="183">
        <f t="shared" ref="C22:K22" si="12">SUM(C63:C65)</f>
        <v>445</v>
      </c>
      <c r="D22" s="183">
        <f t="shared" si="12"/>
        <v>13</v>
      </c>
      <c r="E22" s="183">
        <f t="shared" si="12"/>
        <v>113</v>
      </c>
      <c r="F22" s="183">
        <f t="shared" si="12"/>
        <v>1247</v>
      </c>
      <c r="G22" s="183">
        <f t="shared" si="12"/>
        <v>498</v>
      </c>
      <c r="H22" s="183">
        <f t="shared" si="12"/>
        <v>455</v>
      </c>
      <c r="I22" s="183">
        <f t="shared" si="12"/>
        <v>1437</v>
      </c>
      <c r="J22" s="183">
        <f t="shared" si="12"/>
        <v>429</v>
      </c>
      <c r="K22" s="183">
        <f t="shared" si="12"/>
        <v>1362</v>
      </c>
      <c r="L22" s="183">
        <f>SUM(L63:L65)</f>
        <v>6180</v>
      </c>
    </row>
    <row r="23" spans="1:12" ht="15" customHeight="1" x14ac:dyDescent="0.2">
      <c r="A23" s="99" t="s">
        <v>141</v>
      </c>
      <c r="B23" s="183">
        <f>SUM(B66:B68)</f>
        <v>35</v>
      </c>
      <c r="C23" s="183">
        <f t="shared" ref="C23:K23" si="13">SUM(C66:C68)</f>
        <v>328</v>
      </c>
      <c r="D23" s="183">
        <f t="shared" si="13"/>
        <v>6</v>
      </c>
      <c r="E23" s="183">
        <f t="shared" si="13"/>
        <v>413</v>
      </c>
      <c r="F23" s="183">
        <f t="shared" si="13"/>
        <v>3153</v>
      </c>
      <c r="G23" s="183">
        <f t="shared" si="13"/>
        <v>144</v>
      </c>
      <c r="H23" s="183">
        <f t="shared" si="13"/>
        <v>148</v>
      </c>
      <c r="I23" s="183">
        <f t="shared" si="13"/>
        <v>724</v>
      </c>
      <c r="J23" s="183">
        <f t="shared" si="13"/>
        <v>343</v>
      </c>
      <c r="K23" s="183">
        <f t="shared" si="13"/>
        <v>450</v>
      </c>
      <c r="L23" s="183">
        <f>SUM(L66:L68)</f>
        <v>5744</v>
      </c>
    </row>
    <row r="24" spans="1:12" ht="15" customHeight="1" x14ac:dyDescent="0.2">
      <c r="A24" s="99" t="s">
        <v>142</v>
      </c>
      <c r="B24" s="183">
        <f>SUM(B69:B71)</f>
        <v>54</v>
      </c>
      <c r="C24" s="183">
        <f t="shared" ref="C24:K24" si="14">SUM(C69:C71)</f>
        <v>368</v>
      </c>
      <c r="D24" s="183">
        <f t="shared" si="14"/>
        <v>13</v>
      </c>
      <c r="E24" s="183">
        <f t="shared" si="14"/>
        <v>150</v>
      </c>
      <c r="F24" s="183">
        <f t="shared" si="14"/>
        <v>2667</v>
      </c>
      <c r="G24" s="183">
        <f t="shared" si="14"/>
        <v>221</v>
      </c>
      <c r="H24" s="183">
        <f t="shared" si="14"/>
        <v>197</v>
      </c>
      <c r="I24" s="183">
        <f t="shared" si="14"/>
        <v>258</v>
      </c>
      <c r="J24" s="183">
        <f t="shared" si="14"/>
        <v>414</v>
      </c>
      <c r="K24" s="183">
        <f t="shared" si="14"/>
        <v>424</v>
      </c>
      <c r="L24" s="183">
        <f>SUM(L69:L71)</f>
        <v>4766</v>
      </c>
    </row>
    <row r="25" spans="1:12" ht="15" customHeight="1" x14ac:dyDescent="0.2">
      <c r="A25" s="99" t="s">
        <v>143</v>
      </c>
      <c r="B25" s="183">
        <f>SUM(B72:B74)</f>
        <v>134</v>
      </c>
      <c r="C25" s="183">
        <f t="shared" ref="C25:K25" si="15">SUM(C72:C74)</f>
        <v>348</v>
      </c>
      <c r="D25" s="183">
        <f t="shared" si="15"/>
        <v>4</v>
      </c>
      <c r="E25" s="183">
        <f t="shared" si="15"/>
        <v>84</v>
      </c>
      <c r="F25" s="183">
        <f t="shared" si="15"/>
        <v>1993</v>
      </c>
      <c r="G25" s="183">
        <f t="shared" si="15"/>
        <v>77</v>
      </c>
      <c r="H25" s="183">
        <f t="shared" si="15"/>
        <v>92</v>
      </c>
      <c r="I25" s="183">
        <f t="shared" si="15"/>
        <v>306</v>
      </c>
      <c r="J25" s="183">
        <f t="shared" si="15"/>
        <v>458</v>
      </c>
      <c r="K25" s="183">
        <f t="shared" si="15"/>
        <v>324</v>
      </c>
      <c r="L25" s="183">
        <f>SUM(L72:L74)</f>
        <v>3820</v>
      </c>
    </row>
    <row r="26" spans="1:12" ht="15" customHeight="1" x14ac:dyDescent="0.2">
      <c r="A26" s="97" t="s">
        <v>144</v>
      </c>
      <c r="B26" s="153">
        <f t="shared" ref="B26:L26" si="16">SUM(B75:B77)</f>
        <v>239</v>
      </c>
      <c r="C26" s="153">
        <f t="shared" si="16"/>
        <v>680</v>
      </c>
      <c r="D26" s="153">
        <f t="shared" si="16"/>
        <v>22</v>
      </c>
      <c r="E26" s="153">
        <f t="shared" si="16"/>
        <v>106</v>
      </c>
      <c r="F26" s="153">
        <f t="shared" si="16"/>
        <v>2893</v>
      </c>
      <c r="G26" s="153">
        <f t="shared" si="16"/>
        <v>43</v>
      </c>
      <c r="H26" s="153">
        <f t="shared" si="16"/>
        <v>47</v>
      </c>
      <c r="I26" s="153">
        <f t="shared" si="16"/>
        <v>169</v>
      </c>
      <c r="J26" s="153">
        <f t="shared" si="16"/>
        <v>206</v>
      </c>
      <c r="K26" s="153">
        <f t="shared" si="16"/>
        <v>384</v>
      </c>
      <c r="L26" s="153">
        <f t="shared" si="16"/>
        <v>4789</v>
      </c>
    </row>
    <row r="27" spans="1:12" ht="15" customHeight="1" x14ac:dyDescent="0.2">
      <c r="A27" s="97" t="s">
        <v>145</v>
      </c>
      <c r="B27" s="153">
        <f t="shared" ref="B27:L27" si="17">SUM(B78:B80)</f>
        <v>271</v>
      </c>
      <c r="C27" s="153">
        <f t="shared" si="17"/>
        <v>338</v>
      </c>
      <c r="D27" s="153">
        <f t="shared" si="17"/>
        <v>15</v>
      </c>
      <c r="E27" s="153">
        <f t="shared" si="17"/>
        <v>135</v>
      </c>
      <c r="F27" s="153">
        <f t="shared" si="17"/>
        <v>3689</v>
      </c>
      <c r="G27" s="153">
        <f t="shared" si="17"/>
        <v>37</v>
      </c>
      <c r="H27" s="153">
        <f t="shared" si="17"/>
        <v>44</v>
      </c>
      <c r="I27" s="153">
        <f t="shared" si="17"/>
        <v>292</v>
      </c>
      <c r="J27" s="153">
        <f t="shared" si="17"/>
        <v>209</v>
      </c>
      <c r="K27" s="153">
        <f t="shared" si="17"/>
        <v>226</v>
      </c>
      <c r="L27" s="153">
        <f t="shared" si="17"/>
        <v>5256</v>
      </c>
    </row>
    <row r="28" spans="1:12" ht="15" customHeight="1" x14ac:dyDescent="0.2">
      <c r="A28" s="97" t="s">
        <v>146</v>
      </c>
      <c r="B28" s="153">
        <f t="shared" ref="B28:L28" si="18">SUM(B81:B83)</f>
        <v>55</v>
      </c>
      <c r="C28" s="153">
        <f t="shared" si="18"/>
        <v>358</v>
      </c>
      <c r="D28" s="153">
        <f t="shared" si="18"/>
        <v>12</v>
      </c>
      <c r="E28" s="153">
        <f t="shared" si="18"/>
        <v>130</v>
      </c>
      <c r="F28" s="153">
        <f t="shared" si="18"/>
        <v>5936</v>
      </c>
      <c r="G28" s="153">
        <f t="shared" si="18"/>
        <v>70</v>
      </c>
      <c r="H28" s="153">
        <f t="shared" si="18"/>
        <v>57</v>
      </c>
      <c r="I28" s="153">
        <f t="shared" si="18"/>
        <v>367</v>
      </c>
      <c r="J28" s="153">
        <f t="shared" si="18"/>
        <v>175</v>
      </c>
      <c r="K28" s="153">
        <f t="shared" si="18"/>
        <v>342</v>
      </c>
      <c r="L28" s="153">
        <f t="shared" si="18"/>
        <v>7502</v>
      </c>
    </row>
    <row r="29" spans="1:12" ht="15" customHeight="1" x14ac:dyDescent="0.2">
      <c r="A29" s="97" t="s">
        <v>147</v>
      </c>
      <c r="B29" s="153">
        <f t="shared" ref="B29:L29" si="19">SUM(B84:B86)</f>
        <v>120</v>
      </c>
      <c r="C29" s="153">
        <f t="shared" si="19"/>
        <v>440</v>
      </c>
      <c r="D29" s="153">
        <f t="shared" si="19"/>
        <v>11</v>
      </c>
      <c r="E29" s="153">
        <f t="shared" si="19"/>
        <v>215</v>
      </c>
      <c r="F29" s="153">
        <f t="shared" si="19"/>
        <v>7682</v>
      </c>
      <c r="G29" s="153">
        <f t="shared" si="19"/>
        <v>138</v>
      </c>
      <c r="H29" s="153">
        <f t="shared" si="19"/>
        <v>87</v>
      </c>
      <c r="I29" s="153">
        <f t="shared" si="19"/>
        <v>942</v>
      </c>
      <c r="J29" s="153">
        <f t="shared" si="19"/>
        <v>424</v>
      </c>
      <c r="K29" s="153">
        <f t="shared" si="19"/>
        <v>284</v>
      </c>
      <c r="L29" s="153">
        <f t="shared" si="19"/>
        <v>10343</v>
      </c>
    </row>
    <row r="30" spans="1:12" ht="15" customHeight="1" x14ac:dyDescent="0.2">
      <c r="A30" s="99" t="s">
        <v>148</v>
      </c>
      <c r="B30" s="183">
        <f t="shared" ref="B30:L30" si="20">SUM(B87:B89)</f>
        <v>69</v>
      </c>
      <c r="C30" s="183">
        <f t="shared" si="20"/>
        <v>378</v>
      </c>
      <c r="D30" s="183">
        <f t="shared" si="20"/>
        <v>17</v>
      </c>
      <c r="E30" s="183">
        <f t="shared" si="20"/>
        <v>219</v>
      </c>
      <c r="F30" s="183">
        <f t="shared" si="20"/>
        <v>10564</v>
      </c>
      <c r="G30" s="183">
        <f t="shared" si="20"/>
        <v>174</v>
      </c>
      <c r="H30" s="183">
        <f t="shared" si="20"/>
        <v>145</v>
      </c>
      <c r="I30" s="183">
        <f t="shared" si="20"/>
        <v>459</v>
      </c>
      <c r="J30" s="183">
        <f t="shared" si="20"/>
        <v>347</v>
      </c>
      <c r="K30" s="183">
        <f t="shared" si="20"/>
        <v>643</v>
      </c>
      <c r="L30" s="183">
        <f t="shared" si="20"/>
        <v>13016</v>
      </c>
    </row>
    <row r="31" spans="1:12" ht="15" customHeight="1" x14ac:dyDescent="0.2">
      <c r="A31" s="99" t="s">
        <v>149</v>
      </c>
      <c r="B31" s="183">
        <f t="shared" ref="B31:L31" si="21">SUM(B90:B92)</f>
        <v>29</v>
      </c>
      <c r="C31" s="183">
        <f t="shared" si="21"/>
        <v>243</v>
      </c>
      <c r="D31" s="183">
        <f t="shared" si="21"/>
        <v>21</v>
      </c>
      <c r="E31" s="183">
        <f t="shared" si="21"/>
        <v>209</v>
      </c>
      <c r="F31" s="183">
        <f t="shared" si="21"/>
        <v>11644</v>
      </c>
      <c r="G31" s="183">
        <f t="shared" si="21"/>
        <v>132</v>
      </c>
      <c r="H31" s="183">
        <f t="shared" si="21"/>
        <v>86</v>
      </c>
      <c r="I31" s="183">
        <f t="shared" si="21"/>
        <v>318</v>
      </c>
      <c r="J31" s="183">
        <f t="shared" si="21"/>
        <v>260</v>
      </c>
      <c r="K31" s="183">
        <f t="shared" si="21"/>
        <v>387</v>
      </c>
      <c r="L31" s="183">
        <f t="shared" si="21"/>
        <v>13329</v>
      </c>
    </row>
    <row r="32" spans="1:12" ht="15" customHeight="1" x14ac:dyDescent="0.2">
      <c r="A32" s="99" t="s">
        <v>150</v>
      </c>
      <c r="B32" s="183">
        <f t="shared" ref="B32:L32" si="22">SUM(B93:B95)</f>
        <v>19</v>
      </c>
      <c r="C32" s="183">
        <f t="shared" si="22"/>
        <v>570</v>
      </c>
      <c r="D32" s="183">
        <f t="shared" si="22"/>
        <v>15</v>
      </c>
      <c r="E32" s="183">
        <f t="shared" si="22"/>
        <v>320</v>
      </c>
      <c r="F32" s="183">
        <f t="shared" si="22"/>
        <v>20239</v>
      </c>
      <c r="G32" s="183">
        <f t="shared" si="22"/>
        <v>201</v>
      </c>
      <c r="H32" s="183">
        <f t="shared" si="22"/>
        <v>136</v>
      </c>
      <c r="I32" s="183">
        <f t="shared" si="22"/>
        <v>479</v>
      </c>
      <c r="J32" s="183">
        <f t="shared" si="22"/>
        <v>221</v>
      </c>
      <c r="K32" s="183">
        <f t="shared" si="22"/>
        <v>508</v>
      </c>
      <c r="L32" s="183">
        <f t="shared" si="22"/>
        <v>22708</v>
      </c>
    </row>
    <row r="33" spans="1:12" ht="15" customHeight="1" x14ac:dyDescent="0.2">
      <c r="A33" s="99" t="s">
        <v>151</v>
      </c>
      <c r="B33" s="183">
        <f t="shared" ref="B33:L33" si="23">SUM(B96:B98)</f>
        <v>29</v>
      </c>
      <c r="C33" s="183">
        <f t="shared" si="23"/>
        <v>453</v>
      </c>
      <c r="D33" s="183">
        <f t="shared" si="23"/>
        <v>41</v>
      </c>
      <c r="E33" s="183">
        <f t="shared" si="23"/>
        <v>279</v>
      </c>
      <c r="F33" s="183">
        <f t="shared" si="23"/>
        <v>22842</v>
      </c>
      <c r="G33" s="183">
        <f t="shared" si="23"/>
        <v>208</v>
      </c>
      <c r="H33" s="183">
        <f t="shared" si="23"/>
        <v>202</v>
      </c>
      <c r="I33" s="183">
        <f t="shared" si="23"/>
        <v>626</v>
      </c>
      <c r="J33" s="183">
        <f t="shared" si="23"/>
        <v>328</v>
      </c>
      <c r="K33" s="183">
        <f t="shared" si="23"/>
        <v>349</v>
      </c>
      <c r="L33" s="183">
        <f t="shared" si="23"/>
        <v>25357</v>
      </c>
    </row>
    <row r="34" spans="1:12" ht="15" customHeight="1" x14ac:dyDescent="0.2">
      <c r="A34" s="97" t="s">
        <v>154</v>
      </c>
      <c r="B34" s="153">
        <f>SUM(B99:B101)</f>
        <v>114</v>
      </c>
      <c r="C34" s="153">
        <f t="shared" ref="C34:F34" si="24">SUM(C99:C101)</f>
        <v>530</v>
      </c>
      <c r="D34" s="153">
        <f t="shared" si="24"/>
        <v>219</v>
      </c>
      <c r="E34" s="153">
        <f t="shared" si="24"/>
        <v>330</v>
      </c>
      <c r="F34" s="153">
        <f t="shared" si="24"/>
        <v>33992</v>
      </c>
      <c r="G34" s="153">
        <f t="shared" ref="G34:H34" si="25">SUM(G99:G101)</f>
        <v>242</v>
      </c>
      <c r="H34" s="153">
        <f t="shared" si="25"/>
        <v>299</v>
      </c>
      <c r="I34" s="153">
        <f t="shared" ref="I34:K34" si="26">SUM(I99:I101)</f>
        <v>616</v>
      </c>
      <c r="J34" s="153">
        <f t="shared" si="26"/>
        <v>182</v>
      </c>
      <c r="K34" s="153">
        <f t="shared" si="26"/>
        <v>939</v>
      </c>
      <c r="L34" s="153">
        <f t="shared" ref="L34" si="27">SUM(L99:L101)</f>
        <v>37463</v>
      </c>
    </row>
    <row r="35" spans="1:12" ht="15" customHeight="1" x14ac:dyDescent="0.2">
      <c r="A35" s="97" t="s">
        <v>155</v>
      </c>
      <c r="B35" s="153">
        <f>SUM(B102:B104)</f>
        <v>358</v>
      </c>
      <c r="C35" s="153">
        <f t="shared" ref="C35:F35" si="28">SUM(C102:C104)</f>
        <v>13195</v>
      </c>
      <c r="D35" s="153">
        <f t="shared" si="28"/>
        <v>2654</v>
      </c>
      <c r="E35" s="153">
        <f>SUM(E102:E104)</f>
        <v>1388</v>
      </c>
      <c r="F35" s="153">
        <f t="shared" si="28"/>
        <v>38436</v>
      </c>
      <c r="G35" s="153">
        <f t="shared" ref="G35:H35" si="29">SUM(G102:G104)</f>
        <v>246</v>
      </c>
      <c r="H35" s="153">
        <f t="shared" si="29"/>
        <v>270</v>
      </c>
      <c r="I35" s="153">
        <f t="shared" ref="I35:K35" si="30">SUM(I102:I104)</f>
        <v>976</v>
      </c>
      <c r="J35" s="153">
        <f t="shared" si="30"/>
        <v>416</v>
      </c>
      <c r="K35" s="153">
        <f t="shared" si="30"/>
        <v>654</v>
      </c>
      <c r="L35" s="153">
        <f t="shared" ref="L35" si="31">SUM(L102:L104)</f>
        <v>58593</v>
      </c>
    </row>
    <row r="36" spans="1:12" ht="15" customHeight="1" x14ac:dyDescent="0.2">
      <c r="A36" s="97" t="s">
        <v>156</v>
      </c>
      <c r="B36" s="153">
        <f t="shared" ref="B36:L36" si="32">SUM(B105:B107)</f>
        <v>639</v>
      </c>
      <c r="C36" s="153">
        <f t="shared" si="32"/>
        <v>23390</v>
      </c>
      <c r="D36" s="153">
        <f t="shared" si="32"/>
        <v>6157</v>
      </c>
      <c r="E36" s="153">
        <f t="shared" si="32"/>
        <v>2589</v>
      </c>
      <c r="F36" s="153">
        <f t="shared" si="32"/>
        <v>88162</v>
      </c>
      <c r="G36" s="153">
        <f t="shared" si="32"/>
        <v>682</v>
      </c>
      <c r="H36" s="153">
        <f t="shared" si="32"/>
        <v>435</v>
      </c>
      <c r="I36" s="153">
        <f t="shared" si="32"/>
        <v>1214</v>
      </c>
      <c r="J36" s="153">
        <f t="shared" si="32"/>
        <v>267</v>
      </c>
      <c r="K36" s="153">
        <f t="shared" si="32"/>
        <v>946</v>
      </c>
      <c r="L36" s="153">
        <f t="shared" si="32"/>
        <v>124481</v>
      </c>
    </row>
    <row r="37" spans="1:12" ht="15" customHeight="1" x14ac:dyDescent="0.2">
      <c r="A37" s="97" t="s">
        <v>157</v>
      </c>
      <c r="B37" s="153">
        <f t="shared" ref="B37:L37" si="33">SUM(B108:B110)</f>
        <v>985</v>
      </c>
      <c r="C37" s="153">
        <f t="shared" si="33"/>
        <v>30932</v>
      </c>
      <c r="D37" s="153">
        <f t="shared" si="33"/>
        <v>8302</v>
      </c>
      <c r="E37" s="153">
        <f t="shared" si="33"/>
        <v>2629</v>
      </c>
      <c r="F37" s="153">
        <f t="shared" si="33"/>
        <v>94227</v>
      </c>
      <c r="G37" s="153">
        <f t="shared" si="33"/>
        <v>1099</v>
      </c>
      <c r="H37" s="153">
        <f t="shared" si="33"/>
        <v>519</v>
      </c>
      <c r="I37" s="153">
        <f t="shared" si="33"/>
        <v>1895</v>
      </c>
      <c r="J37" s="153">
        <f t="shared" si="33"/>
        <v>461</v>
      </c>
      <c r="K37" s="153">
        <f t="shared" si="33"/>
        <v>513</v>
      </c>
      <c r="L37" s="153">
        <f t="shared" si="33"/>
        <v>141562</v>
      </c>
    </row>
    <row r="38" spans="1:12" ht="15" customHeight="1" x14ac:dyDescent="0.2">
      <c r="B38" s="8"/>
      <c r="C38" s="79"/>
      <c r="D38" s="79"/>
      <c r="E38" s="8"/>
      <c r="F38" s="79"/>
      <c r="G38" s="8"/>
      <c r="H38" s="80"/>
      <c r="I38" s="8"/>
      <c r="J38" s="80"/>
      <c r="K38" s="8"/>
      <c r="L38" s="82"/>
    </row>
    <row r="39" spans="1:12" ht="15" customHeight="1" x14ac:dyDescent="0.2">
      <c r="A39" s="100">
        <v>43831</v>
      </c>
      <c r="B39" s="183">
        <v>139</v>
      </c>
      <c r="C39" s="183">
        <v>3753</v>
      </c>
      <c r="D39" s="183">
        <v>1687</v>
      </c>
      <c r="E39" s="184">
        <v>1574</v>
      </c>
      <c r="F39" s="183">
        <v>26903</v>
      </c>
      <c r="G39" s="184">
        <v>311</v>
      </c>
      <c r="H39" s="185">
        <v>99</v>
      </c>
      <c r="I39" s="184">
        <v>196</v>
      </c>
      <c r="J39" s="185">
        <v>137</v>
      </c>
      <c r="K39" s="184">
        <v>275</v>
      </c>
      <c r="L39" s="186">
        <v>35195</v>
      </c>
    </row>
    <row r="40" spans="1:12" ht="15" customHeight="1" x14ac:dyDescent="0.2">
      <c r="A40" s="100">
        <v>43862</v>
      </c>
      <c r="B40" s="183">
        <v>113</v>
      </c>
      <c r="C40" s="183">
        <v>3139</v>
      </c>
      <c r="D40" s="183">
        <v>1539</v>
      </c>
      <c r="E40" s="184">
        <v>1557</v>
      </c>
      <c r="F40" s="183">
        <v>24375</v>
      </c>
      <c r="G40" s="184">
        <v>306</v>
      </c>
      <c r="H40" s="185">
        <v>125</v>
      </c>
      <c r="I40" s="184">
        <v>233</v>
      </c>
      <c r="J40" s="185">
        <v>81</v>
      </c>
      <c r="K40" s="184">
        <v>244</v>
      </c>
      <c r="L40" s="186">
        <v>31801</v>
      </c>
    </row>
    <row r="41" spans="1:12" ht="15" customHeight="1" x14ac:dyDescent="0.2">
      <c r="A41" s="100">
        <v>43891</v>
      </c>
      <c r="B41" s="183">
        <v>43</v>
      </c>
      <c r="C41" s="183">
        <v>1710</v>
      </c>
      <c r="D41" s="183">
        <v>786</v>
      </c>
      <c r="E41" s="184">
        <v>700</v>
      </c>
      <c r="F41" s="183">
        <v>9908</v>
      </c>
      <c r="G41" s="184">
        <v>145</v>
      </c>
      <c r="H41" s="185">
        <v>62</v>
      </c>
      <c r="I41" s="184">
        <v>116</v>
      </c>
      <c r="J41" s="185">
        <v>26</v>
      </c>
      <c r="K41" s="184">
        <v>116</v>
      </c>
      <c r="L41" s="186">
        <v>13653</v>
      </c>
    </row>
    <row r="42" spans="1:12" ht="15" customHeight="1" x14ac:dyDescent="0.2">
      <c r="A42" s="100">
        <v>43922</v>
      </c>
      <c r="B42" s="183">
        <v>0</v>
      </c>
      <c r="C42" s="183">
        <v>0</v>
      </c>
      <c r="D42" s="183">
        <v>0</v>
      </c>
      <c r="E42" s="184">
        <v>0</v>
      </c>
      <c r="F42" s="183">
        <v>0</v>
      </c>
      <c r="G42" s="184">
        <v>0</v>
      </c>
      <c r="H42" s="185">
        <v>0</v>
      </c>
      <c r="I42" s="184">
        <v>0</v>
      </c>
      <c r="J42" s="185">
        <v>0</v>
      </c>
      <c r="K42" s="184">
        <v>0</v>
      </c>
      <c r="L42" s="186">
        <v>0</v>
      </c>
    </row>
    <row r="43" spans="1:12" ht="15" customHeight="1" x14ac:dyDescent="0.2">
      <c r="A43" s="100">
        <v>43952</v>
      </c>
      <c r="B43" s="183">
        <v>27</v>
      </c>
      <c r="C43" s="183">
        <v>2929</v>
      </c>
      <c r="D43" s="183">
        <v>812</v>
      </c>
      <c r="E43" s="184">
        <v>1045</v>
      </c>
      <c r="F43" s="183">
        <v>11942</v>
      </c>
      <c r="G43" s="184">
        <v>138</v>
      </c>
      <c r="H43" s="185">
        <v>38</v>
      </c>
      <c r="I43" s="184">
        <v>313</v>
      </c>
      <c r="J43" s="185">
        <v>56</v>
      </c>
      <c r="K43" s="184">
        <v>59</v>
      </c>
      <c r="L43" s="186">
        <v>17408</v>
      </c>
    </row>
    <row r="44" spans="1:12" ht="15" customHeight="1" x14ac:dyDescent="0.2">
      <c r="A44" s="100">
        <v>43983</v>
      </c>
      <c r="B44" s="183">
        <v>36</v>
      </c>
      <c r="C44" s="183">
        <v>3177</v>
      </c>
      <c r="D44" s="183">
        <v>1152</v>
      </c>
      <c r="E44" s="184">
        <v>1616</v>
      </c>
      <c r="F44" s="183">
        <v>25382</v>
      </c>
      <c r="G44" s="184">
        <v>406</v>
      </c>
      <c r="H44" s="185">
        <v>95</v>
      </c>
      <c r="I44" s="184">
        <v>390</v>
      </c>
      <c r="J44" s="185">
        <v>148</v>
      </c>
      <c r="K44" s="184">
        <v>309</v>
      </c>
      <c r="L44" s="186">
        <v>32758</v>
      </c>
    </row>
    <row r="45" spans="1:12" ht="15" customHeight="1" x14ac:dyDescent="0.2">
      <c r="A45" s="100">
        <v>44013</v>
      </c>
      <c r="B45" s="183">
        <v>47</v>
      </c>
      <c r="C45" s="183">
        <v>2688</v>
      </c>
      <c r="D45" s="183">
        <v>698</v>
      </c>
      <c r="E45" s="184">
        <v>1351</v>
      </c>
      <c r="F45" s="183">
        <v>22725</v>
      </c>
      <c r="G45" s="184">
        <v>446</v>
      </c>
      <c r="H45" s="185">
        <v>103</v>
      </c>
      <c r="I45" s="184">
        <v>395</v>
      </c>
      <c r="J45" s="185">
        <v>274</v>
      </c>
      <c r="K45" s="184">
        <v>390</v>
      </c>
      <c r="L45" s="186">
        <v>29176</v>
      </c>
    </row>
    <row r="46" spans="1:12" ht="15" customHeight="1" x14ac:dyDescent="0.2">
      <c r="A46" s="100">
        <v>44044</v>
      </c>
      <c r="B46" s="183">
        <v>40</v>
      </c>
      <c r="C46" s="183">
        <v>1611</v>
      </c>
      <c r="D46" s="183">
        <v>234</v>
      </c>
      <c r="E46" s="184">
        <v>767</v>
      </c>
      <c r="F46" s="183">
        <v>14035</v>
      </c>
      <c r="G46" s="184">
        <v>331</v>
      </c>
      <c r="H46" s="185">
        <v>51</v>
      </c>
      <c r="I46" s="184">
        <v>428</v>
      </c>
      <c r="J46" s="185">
        <v>137</v>
      </c>
      <c r="K46" s="184">
        <v>272</v>
      </c>
      <c r="L46" s="186">
        <v>17938</v>
      </c>
    </row>
    <row r="47" spans="1:12" ht="15" customHeight="1" x14ac:dyDescent="0.2">
      <c r="A47" s="100">
        <v>44075</v>
      </c>
      <c r="B47" s="183">
        <v>62</v>
      </c>
      <c r="C47" s="183">
        <v>1041</v>
      </c>
      <c r="D47" s="183">
        <v>132</v>
      </c>
      <c r="E47" s="184">
        <v>482</v>
      </c>
      <c r="F47" s="183">
        <v>9129</v>
      </c>
      <c r="G47" s="184">
        <v>304</v>
      </c>
      <c r="H47" s="185">
        <v>142</v>
      </c>
      <c r="I47" s="184">
        <v>757</v>
      </c>
      <c r="J47" s="185">
        <v>189</v>
      </c>
      <c r="K47" s="184">
        <v>249</v>
      </c>
      <c r="L47" s="186">
        <v>12513</v>
      </c>
    </row>
    <row r="48" spans="1:12" ht="15" customHeight="1" x14ac:dyDescent="0.2">
      <c r="A48" s="100">
        <v>44105</v>
      </c>
      <c r="B48" s="183">
        <v>16</v>
      </c>
      <c r="C48" s="183">
        <v>279</v>
      </c>
      <c r="D48" s="183">
        <v>57</v>
      </c>
      <c r="E48" s="184">
        <v>157</v>
      </c>
      <c r="F48" s="183">
        <v>3137</v>
      </c>
      <c r="G48" s="184">
        <v>124</v>
      </c>
      <c r="H48" s="185">
        <v>48</v>
      </c>
      <c r="I48" s="184">
        <v>349</v>
      </c>
      <c r="J48" s="185">
        <v>89</v>
      </c>
      <c r="K48" s="184">
        <v>54</v>
      </c>
      <c r="L48" s="186">
        <v>4315</v>
      </c>
    </row>
    <row r="49" spans="1:12" ht="15" customHeight="1" x14ac:dyDescent="0.2">
      <c r="A49" s="100">
        <v>44136</v>
      </c>
      <c r="B49" s="183">
        <v>20</v>
      </c>
      <c r="C49" s="183">
        <v>254</v>
      </c>
      <c r="D49" s="183">
        <v>29</v>
      </c>
      <c r="E49" s="184">
        <v>123</v>
      </c>
      <c r="F49" s="183">
        <v>1856</v>
      </c>
      <c r="G49" s="184">
        <v>180</v>
      </c>
      <c r="H49" s="185">
        <v>62</v>
      </c>
      <c r="I49" s="184">
        <v>289</v>
      </c>
      <c r="J49" s="185">
        <v>158</v>
      </c>
      <c r="K49" s="184">
        <v>69</v>
      </c>
      <c r="L49" s="186">
        <v>3041</v>
      </c>
    </row>
    <row r="50" spans="1:12" ht="15" customHeight="1" x14ac:dyDescent="0.2">
      <c r="A50" s="100">
        <v>44166</v>
      </c>
      <c r="B50" s="183">
        <v>35</v>
      </c>
      <c r="C50" s="183">
        <v>440</v>
      </c>
      <c r="D50" s="183">
        <v>24</v>
      </c>
      <c r="E50" s="184">
        <v>160</v>
      </c>
      <c r="F50" s="183">
        <v>2242</v>
      </c>
      <c r="G50" s="184">
        <v>309</v>
      </c>
      <c r="H50" s="185">
        <v>116</v>
      </c>
      <c r="I50" s="184">
        <v>1016</v>
      </c>
      <c r="J50" s="185">
        <v>248</v>
      </c>
      <c r="K50" s="184">
        <v>240</v>
      </c>
      <c r="L50" s="186">
        <v>4830</v>
      </c>
    </row>
    <row r="51" spans="1:12" ht="15" customHeight="1" x14ac:dyDescent="0.2">
      <c r="A51" s="98">
        <v>44197</v>
      </c>
      <c r="B51" s="277">
        <v>25</v>
      </c>
      <c r="C51" s="153">
        <v>369</v>
      </c>
      <c r="D51" s="153">
        <v>22</v>
      </c>
      <c r="E51" s="152">
        <v>141</v>
      </c>
      <c r="F51" s="153">
        <v>1255</v>
      </c>
      <c r="G51" s="152">
        <v>303</v>
      </c>
      <c r="H51" s="154">
        <v>133</v>
      </c>
      <c r="I51" s="152">
        <v>505</v>
      </c>
      <c r="J51" s="154">
        <v>93</v>
      </c>
      <c r="K51" s="152">
        <v>504</v>
      </c>
      <c r="L51" s="155">
        <v>3350</v>
      </c>
    </row>
    <row r="52" spans="1:12" ht="15" customHeight="1" x14ac:dyDescent="0.2">
      <c r="A52" s="98">
        <v>44228</v>
      </c>
      <c r="B52" s="277">
        <v>86</v>
      </c>
      <c r="C52" s="153">
        <v>516</v>
      </c>
      <c r="D52" s="153">
        <v>17</v>
      </c>
      <c r="E52" s="152">
        <v>108</v>
      </c>
      <c r="F52" s="153">
        <v>1278</v>
      </c>
      <c r="G52" s="152">
        <v>266</v>
      </c>
      <c r="H52" s="154">
        <v>178</v>
      </c>
      <c r="I52" s="152">
        <v>496</v>
      </c>
      <c r="J52" s="154">
        <v>220</v>
      </c>
      <c r="K52" s="152">
        <v>496</v>
      </c>
      <c r="L52" s="155">
        <v>3661</v>
      </c>
    </row>
    <row r="53" spans="1:12" ht="15" customHeight="1" x14ac:dyDescent="0.2">
      <c r="A53" s="98">
        <v>44256</v>
      </c>
      <c r="B53" s="277">
        <v>40</v>
      </c>
      <c r="C53" s="156">
        <v>424</v>
      </c>
      <c r="D53" s="153">
        <v>15</v>
      </c>
      <c r="E53" s="152">
        <v>106</v>
      </c>
      <c r="F53" s="153">
        <v>992</v>
      </c>
      <c r="G53" s="152">
        <v>302</v>
      </c>
      <c r="H53" s="154">
        <v>202</v>
      </c>
      <c r="I53" s="152">
        <v>755</v>
      </c>
      <c r="J53" s="154">
        <v>279</v>
      </c>
      <c r="K53" s="152">
        <v>534</v>
      </c>
      <c r="L53" s="155">
        <v>3650</v>
      </c>
    </row>
    <row r="54" spans="1:12" ht="15" customHeight="1" x14ac:dyDescent="0.2">
      <c r="A54" s="98">
        <v>44287</v>
      </c>
      <c r="B54" s="277">
        <v>33</v>
      </c>
      <c r="C54" s="156">
        <v>437</v>
      </c>
      <c r="D54" s="153">
        <v>7</v>
      </c>
      <c r="E54" s="152">
        <v>77</v>
      </c>
      <c r="F54" s="153">
        <v>560</v>
      </c>
      <c r="G54" s="152">
        <v>161</v>
      </c>
      <c r="H54" s="154">
        <v>112</v>
      </c>
      <c r="I54" s="152">
        <v>654</v>
      </c>
      <c r="J54" s="154">
        <v>169</v>
      </c>
      <c r="K54" s="152">
        <v>264</v>
      </c>
      <c r="L54" s="155">
        <v>2474</v>
      </c>
    </row>
    <row r="55" spans="1:12" ht="15" customHeight="1" x14ac:dyDescent="0.2">
      <c r="A55" s="98">
        <v>44317</v>
      </c>
      <c r="B55" s="277">
        <v>7</v>
      </c>
      <c r="C55" s="156">
        <v>192</v>
      </c>
      <c r="D55" s="153">
        <v>0</v>
      </c>
      <c r="E55" s="152">
        <v>31</v>
      </c>
      <c r="F55" s="153">
        <v>355</v>
      </c>
      <c r="G55" s="152">
        <v>88</v>
      </c>
      <c r="H55" s="154">
        <v>57</v>
      </c>
      <c r="I55" s="152">
        <v>309</v>
      </c>
      <c r="J55" s="154">
        <v>97</v>
      </c>
      <c r="K55" s="152">
        <v>123</v>
      </c>
      <c r="L55" s="155">
        <v>1259</v>
      </c>
    </row>
    <row r="56" spans="1:12" ht="15" customHeight="1" x14ac:dyDescent="0.2">
      <c r="A56" s="98">
        <v>44348</v>
      </c>
      <c r="B56" s="277">
        <v>7</v>
      </c>
      <c r="C56" s="156">
        <v>191</v>
      </c>
      <c r="D56" s="153">
        <v>186</v>
      </c>
      <c r="E56" s="152">
        <v>26</v>
      </c>
      <c r="F56" s="153">
        <v>226</v>
      </c>
      <c r="G56" s="152">
        <v>93</v>
      </c>
      <c r="H56" s="154">
        <v>73</v>
      </c>
      <c r="I56" s="152">
        <v>314</v>
      </c>
      <c r="J56" s="154">
        <v>95</v>
      </c>
      <c r="K56" s="152">
        <v>84</v>
      </c>
      <c r="L56" s="155">
        <v>1295</v>
      </c>
    </row>
    <row r="57" spans="1:12" ht="15" customHeight="1" x14ac:dyDescent="0.2">
      <c r="A57" s="98">
        <v>44378</v>
      </c>
      <c r="B57" s="277">
        <v>24</v>
      </c>
      <c r="C57" s="156">
        <v>359</v>
      </c>
      <c r="D57" s="153">
        <v>1412</v>
      </c>
      <c r="E57" s="152">
        <v>67</v>
      </c>
      <c r="F57" s="153">
        <v>698</v>
      </c>
      <c r="G57" s="152">
        <v>317</v>
      </c>
      <c r="H57" s="154">
        <v>188</v>
      </c>
      <c r="I57" s="152">
        <v>1143</v>
      </c>
      <c r="J57" s="154">
        <v>180</v>
      </c>
      <c r="K57" s="152">
        <v>696</v>
      </c>
      <c r="L57" s="155">
        <v>5085</v>
      </c>
    </row>
    <row r="58" spans="1:12" ht="15" customHeight="1" x14ac:dyDescent="0.2">
      <c r="A58" s="98">
        <v>44409</v>
      </c>
      <c r="B58" s="277">
        <v>10</v>
      </c>
      <c r="C58" s="156">
        <v>138</v>
      </c>
      <c r="D58" s="153">
        <v>417</v>
      </c>
      <c r="E58" s="152">
        <v>20</v>
      </c>
      <c r="F58" s="153">
        <v>298</v>
      </c>
      <c r="G58" s="152">
        <v>145</v>
      </c>
      <c r="H58" s="154">
        <v>141</v>
      </c>
      <c r="I58" s="152">
        <v>423</v>
      </c>
      <c r="J58" s="154">
        <v>98</v>
      </c>
      <c r="K58" s="152">
        <v>315</v>
      </c>
      <c r="L58" s="155">
        <v>2005</v>
      </c>
    </row>
    <row r="59" spans="1:12" ht="15" customHeight="1" x14ac:dyDescent="0.2">
      <c r="A59" s="98">
        <v>44440</v>
      </c>
      <c r="B59" s="277">
        <v>5</v>
      </c>
      <c r="C59" s="156">
        <v>279</v>
      </c>
      <c r="D59" s="153">
        <v>4</v>
      </c>
      <c r="E59" s="152">
        <v>18</v>
      </c>
      <c r="F59" s="153">
        <v>369</v>
      </c>
      <c r="G59" s="152">
        <v>308</v>
      </c>
      <c r="H59" s="154">
        <v>174</v>
      </c>
      <c r="I59" s="152">
        <v>1213</v>
      </c>
      <c r="J59" s="154">
        <v>143</v>
      </c>
      <c r="K59" s="152">
        <v>213</v>
      </c>
      <c r="L59" s="155">
        <v>2726</v>
      </c>
    </row>
    <row r="60" spans="1:12" ht="15" customHeight="1" x14ac:dyDescent="0.2">
      <c r="A60" s="98">
        <v>44470</v>
      </c>
      <c r="B60" s="277">
        <v>9</v>
      </c>
      <c r="C60" s="156">
        <v>257</v>
      </c>
      <c r="D60" s="153">
        <v>4</v>
      </c>
      <c r="E60" s="152">
        <v>18</v>
      </c>
      <c r="F60" s="153">
        <v>794</v>
      </c>
      <c r="G60" s="152">
        <v>187</v>
      </c>
      <c r="H60" s="154">
        <v>174</v>
      </c>
      <c r="I60" s="152">
        <v>844</v>
      </c>
      <c r="J60" s="154">
        <v>237</v>
      </c>
      <c r="K60" s="152">
        <v>405</v>
      </c>
      <c r="L60" s="155">
        <v>2929</v>
      </c>
    </row>
    <row r="61" spans="1:12" ht="15" customHeight="1" x14ac:dyDescent="0.2">
      <c r="A61" s="98">
        <v>44501</v>
      </c>
      <c r="B61" s="277">
        <v>16</v>
      </c>
      <c r="C61" s="156">
        <v>199</v>
      </c>
      <c r="D61" s="153">
        <v>5</v>
      </c>
      <c r="E61" s="152">
        <v>41</v>
      </c>
      <c r="F61" s="153">
        <v>550</v>
      </c>
      <c r="G61" s="152">
        <v>207</v>
      </c>
      <c r="H61" s="154">
        <v>177</v>
      </c>
      <c r="I61" s="152">
        <v>1005</v>
      </c>
      <c r="J61" s="154">
        <v>272</v>
      </c>
      <c r="K61" s="152">
        <v>305</v>
      </c>
      <c r="L61" s="155">
        <v>2778</v>
      </c>
    </row>
    <row r="62" spans="1:12" ht="15" customHeight="1" x14ac:dyDescent="0.2">
      <c r="A62" s="98">
        <v>44531</v>
      </c>
      <c r="B62" s="277">
        <v>19</v>
      </c>
      <c r="C62" s="156">
        <v>134</v>
      </c>
      <c r="D62" s="153">
        <v>4</v>
      </c>
      <c r="E62" s="152">
        <v>118</v>
      </c>
      <c r="F62" s="153">
        <v>636</v>
      </c>
      <c r="G62" s="152">
        <v>216</v>
      </c>
      <c r="H62" s="154">
        <v>230</v>
      </c>
      <c r="I62" s="152">
        <v>611</v>
      </c>
      <c r="J62" s="154">
        <v>265</v>
      </c>
      <c r="K62" s="152">
        <v>405</v>
      </c>
      <c r="L62" s="155">
        <v>2638</v>
      </c>
    </row>
    <row r="63" spans="1:12" ht="15" customHeight="1" x14ac:dyDescent="0.2">
      <c r="A63" s="100">
        <v>44562</v>
      </c>
      <c r="B63" s="183">
        <v>85</v>
      </c>
      <c r="C63" s="183">
        <v>183</v>
      </c>
      <c r="D63" s="183">
        <v>3</v>
      </c>
      <c r="E63" s="184">
        <v>18</v>
      </c>
      <c r="F63" s="183">
        <v>395</v>
      </c>
      <c r="G63" s="184">
        <v>146</v>
      </c>
      <c r="H63" s="185">
        <v>139</v>
      </c>
      <c r="I63" s="184">
        <v>386</v>
      </c>
      <c r="J63" s="185">
        <v>125</v>
      </c>
      <c r="K63" s="184">
        <v>488</v>
      </c>
      <c r="L63" s="186">
        <v>1968</v>
      </c>
    </row>
    <row r="64" spans="1:12" ht="15" customHeight="1" x14ac:dyDescent="0.2">
      <c r="A64" s="100">
        <v>44593</v>
      </c>
      <c r="B64" s="183">
        <v>50</v>
      </c>
      <c r="C64" s="183">
        <v>113</v>
      </c>
      <c r="D64" s="183">
        <v>5</v>
      </c>
      <c r="E64" s="184">
        <v>17</v>
      </c>
      <c r="F64" s="183">
        <v>394</v>
      </c>
      <c r="G64" s="184">
        <v>206</v>
      </c>
      <c r="H64" s="185">
        <v>165</v>
      </c>
      <c r="I64" s="184">
        <v>355</v>
      </c>
      <c r="J64" s="185">
        <v>142</v>
      </c>
      <c r="K64" s="184">
        <v>488</v>
      </c>
      <c r="L64" s="186">
        <v>1935</v>
      </c>
    </row>
    <row r="65" spans="1:12" ht="15" customHeight="1" x14ac:dyDescent="0.2">
      <c r="A65" s="100">
        <v>44621</v>
      </c>
      <c r="B65" s="183">
        <v>46</v>
      </c>
      <c r="C65" s="183">
        <v>149</v>
      </c>
      <c r="D65" s="183">
        <v>5</v>
      </c>
      <c r="E65" s="184">
        <v>78</v>
      </c>
      <c r="F65" s="183">
        <v>458</v>
      </c>
      <c r="G65" s="184">
        <v>146</v>
      </c>
      <c r="H65" s="185">
        <v>151</v>
      </c>
      <c r="I65" s="184">
        <v>696</v>
      </c>
      <c r="J65" s="185">
        <v>162</v>
      </c>
      <c r="K65" s="184">
        <v>386</v>
      </c>
      <c r="L65" s="186">
        <v>2277</v>
      </c>
    </row>
    <row r="66" spans="1:12" ht="15" customHeight="1" x14ac:dyDescent="0.2">
      <c r="A66" s="100">
        <v>44652</v>
      </c>
      <c r="B66" s="183">
        <v>18</v>
      </c>
      <c r="C66" s="183">
        <v>131</v>
      </c>
      <c r="D66" s="183">
        <v>1</v>
      </c>
      <c r="E66" s="184">
        <v>197</v>
      </c>
      <c r="F66" s="183">
        <v>958</v>
      </c>
      <c r="G66" s="184">
        <v>50</v>
      </c>
      <c r="H66" s="185">
        <v>47</v>
      </c>
      <c r="I66" s="184">
        <v>395</v>
      </c>
      <c r="J66" s="185">
        <v>126</v>
      </c>
      <c r="K66" s="184">
        <v>151</v>
      </c>
      <c r="L66" s="186">
        <v>2074</v>
      </c>
    </row>
    <row r="67" spans="1:12" ht="15" customHeight="1" x14ac:dyDescent="0.2">
      <c r="A67" s="100">
        <v>44682</v>
      </c>
      <c r="B67" s="183">
        <v>11</v>
      </c>
      <c r="C67" s="183">
        <v>114</v>
      </c>
      <c r="D67" s="183">
        <v>3</v>
      </c>
      <c r="E67" s="184">
        <v>74</v>
      </c>
      <c r="F67" s="183">
        <v>1153</v>
      </c>
      <c r="G67" s="184">
        <v>55</v>
      </c>
      <c r="H67" s="185">
        <v>48</v>
      </c>
      <c r="I67" s="184">
        <v>205</v>
      </c>
      <c r="J67" s="185">
        <v>102</v>
      </c>
      <c r="K67" s="184">
        <v>140</v>
      </c>
      <c r="L67" s="186">
        <v>1905</v>
      </c>
    </row>
    <row r="68" spans="1:12" ht="15" customHeight="1" x14ac:dyDescent="0.2">
      <c r="A68" s="100">
        <v>44713</v>
      </c>
      <c r="B68" s="183">
        <v>6</v>
      </c>
      <c r="C68" s="183">
        <v>83</v>
      </c>
      <c r="D68" s="183">
        <v>2</v>
      </c>
      <c r="E68" s="184">
        <v>142</v>
      </c>
      <c r="F68" s="183">
        <v>1042</v>
      </c>
      <c r="G68" s="184">
        <v>39</v>
      </c>
      <c r="H68" s="185">
        <v>53</v>
      </c>
      <c r="I68" s="184">
        <v>124</v>
      </c>
      <c r="J68" s="185">
        <v>115</v>
      </c>
      <c r="K68" s="184">
        <v>159</v>
      </c>
      <c r="L68" s="186">
        <v>1765</v>
      </c>
    </row>
    <row r="69" spans="1:12" ht="15" customHeight="1" x14ac:dyDescent="0.2">
      <c r="A69" s="100">
        <v>44743</v>
      </c>
      <c r="B69" s="183">
        <v>23</v>
      </c>
      <c r="C69" s="183">
        <v>87</v>
      </c>
      <c r="D69" s="183">
        <v>0</v>
      </c>
      <c r="E69" s="184">
        <v>30</v>
      </c>
      <c r="F69" s="183">
        <v>675</v>
      </c>
      <c r="G69" s="184">
        <v>106</v>
      </c>
      <c r="H69" s="185">
        <v>8</v>
      </c>
      <c r="I69" s="184">
        <v>36</v>
      </c>
      <c r="J69" s="185">
        <v>68</v>
      </c>
      <c r="K69" s="184">
        <v>75</v>
      </c>
      <c r="L69" s="186">
        <v>1108</v>
      </c>
    </row>
    <row r="70" spans="1:12" ht="15" customHeight="1" x14ac:dyDescent="0.2">
      <c r="A70" s="100">
        <v>44774</v>
      </c>
      <c r="B70" s="183">
        <v>14</v>
      </c>
      <c r="C70" s="183">
        <v>104</v>
      </c>
      <c r="D70" s="183">
        <v>0</v>
      </c>
      <c r="E70" s="184">
        <v>65</v>
      </c>
      <c r="F70" s="183">
        <v>1134</v>
      </c>
      <c r="G70" s="184">
        <v>80</v>
      </c>
      <c r="H70" s="185">
        <v>98</v>
      </c>
      <c r="I70" s="184">
        <v>106</v>
      </c>
      <c r="J70" s="185">
        <v>174</v>
      </c>
      <c r="K70" s="184">
        <v>202</v>
      </c>
      <c r="L70" s="186">
        <v>1977</v>
      </c>
    </row>
    <row r="71" spans="1:12" ht="15" customHeight="1" x14ac:dyDescent="0.2">
      <c r="A71" s="100">
        <v>44805</v>
      </c>
      <c r="B71" s="183">
        <v>17</v>
      </c>
      <c r="C71" s="183">
        <v>177</v>
      </c>
      <c r="D71" s="183">
        <v>13</v>
      </c>
      <c r="E71" s="184">
        <v>55</v>
      </c>
      <c r="F71" s="183">
        <v>858</v>
      </c>
      <c r="G71" s="184">
        <v>35</v>
      </c>
      <c r="H71" s="185">
        <v>91</v>
      </c>
      <c r="I71" s="184">
        <v>116</v>
      </c>
      <c r="J71" s="185">
        <v>172</v>
      </c>
      <c r="K71" s="184">
        <v>147</v>
      </c>
      <c r="L71" s="186">
        <v>1681</v>
      </c>
    </row>
    <row r="72" spans="1:12" ht="15" customHeight="1" x14ac:dyDescent="0.2">
      <c r="A72" s="100">
        <v>44835</v>
      </c>
      <c r="B72" s="183">
        <v>16</v>
      </c>
      <c r="C72" s="183">
        <v>120</v>
      </c>
      <c r="D72" s="183">
        <v>2</v>
      </c>
      <c r="E72" s="184">
        <v>31</v>
      </c>
      <c r="F72" s="183">
        <v>712</v>
      </c>
      <c r="G72" s="184">
        <v>40</v>
      </c>
      <c r="H72" s="185">
        <v>52</v>
      </c>
      <c r="I72" s="184">
        <v>132</v>
      </c>
      <c r="J72" s="185">
        <v>148</v>
      </c>
      <c r="K72" s="184">
        <v>157</v>
      </c>
      <c r="L72" s="186">
        <v>1410</v>
      </c>
    </row>
    <row r="73" spans="1:12" ht="15" customHeight="1" x14ac:dyDescent="0.2">
      <c r="A73" s="100">
        <v>44866</v>
      </c>
      <c r="B73" s="183">
        <v>23</v>
      </c>
      <c r="C73" s="183">
        <v>41</v>
      </c>
      <c r="D73" s="183">
        <v>2</v>
      </c>
      <c r="E73" s="184">
        <v>27</v>
      </c>
      <c r="F73" s="183">
        <v>584</v>
      </c>
      <c r="G73" s="184">
        <v>24</v>
      </c>
      <c r="H73" s="185">
        <v>18</v>
      </c>
      <c r="I73" s="184">
        <v>125</v>
      </c>
      <c r="J73" s="185">
        <v>188</v>
      </c>
      <c r="K73" s="184">
        <v>86</v>
      </c>
      <c r="L73" s="186">
        <v>1118</v>
      </c>
    </row>
    <row r="74" spans="1:12" ht="15" customHeight="1" x14ac:dyDescent="0.2">
      <c r="A74" s="100">
        <v>44896</v>
      </c>
      <c r="B74" s="183">
        <v>95</v>
      </c>
      <c r="C74" s="183">
        <v>187</v>
      </c>
      <c r="D74" s="183">
        <v>0</v>
      </c>
      <c r="E74" s="184">
        <v>26</v>
      </c>
      <c r="F74" s="183">
        <v>697</v>
      </c>
      <c r="G74" s="184">
        <v>13</v>
      </c>
      <c r="H74" s="185">
        <v>22</v>
      </c>
      <c r="I74" s="184">
        <v>49</v>
      </c>
      <c r="J74" s="185">
        <v>122</v>
      </c>
      <c r="K74" s="184">
        <v>81</v>
      </c>
      <c r="L74" s="186">
        <v>1292</v>
      </c>
    </row>
    <row r="75" spans="1:12" ht="15" customHeight="1" x14ac:dyDescent="0.2">
      <c r="A75" s="98">
        <v>44927</v>
      </c>
      <c r="B75" s="277">
        <v>71</v>
      </c>
      <c r="C75" s="153">
        <v>86</v>
      </c>
      <c r="D75" s="153">
        <v>6</v>
      </c>
      <c r="E75" s="152">
        <v>23</v>
      </c>
      <c r="F75" s="153">
        <v>840</v>
      </c>
      <c r="G75" s="152">
        <v>15</v>
      </c>
      <c r="H75" s="154">
        <v>18</v>
      </c>
      <c r="I75" s="152">
        <v>43</v>
      </c>
      <c r="J75" s="154">
        <v>111</v>
      </c>
      <c r="K75" s="152">
        <v>128</v>
      </c>
      <c r="L75" s="155">
        <f t="shared" ref="L75:L86" si="34">SUM(B75:K75)</f>
        <v>1341</v>
      </c>
    </row>
    <row r="76" spans="1:12" ht="15" customHeight="1" x14ac:dyDescent="0.2">
      <c r="A76" s="98">
        <v>44958</v>
      </c>
      <c r="B76" s="277">
        <v>53</v>
      </c>
      <c r="C76" s="153">
        <v>220</v>
      </c>
      <c r="D76" s="153">
        <v>8</v>
      </c>
      <c r="E76" s="152">
        <v>40</v>
      </c>
      <c r="F76" s="153">
        <v>886</v>
      </c>
      <c r="G76" s="152">
        <v>16</v>
      </c>
      <c r="H76" s="154">
        <v>12</v>
      </c>
      <c r="I76" s="152">
        <v>44</v>
      </c>
      <c r="J76" s="154">
        <v>47</v>
      </c>
      <c r="K76" s="152">
        <v>132</v>
      </c>
      <c r="L76" s="155">
        <f t="shared" si="34"/>
        <v>1458</v>
      </c>
    </row>
    <row r="77" spans="1:12" ht="15" customHeight="1" x14ac:dyDescent="0.2">
      <c r="A77" s="98">
        <v>44986</v>
      </c>
      <c r="B77" s="277">
        <v>115</v>
      </c>
      <c r="C77" s="156">
        <v>374</v>
      </c>
      <c r="D77" s="153">
        <v>8</v>
      </c>
      <c r="E77" s="152">
        <v>43</v>
      </c>
      <c r="F77" s="153">
        <v>1167</v>
      </c>
      <c r="G77" s="152">
        <v>12</v>
      </c>
      <c r="H77" s="154">
        <v>17</v>
      </c>
      <c r="I77" s="152">
        <v>82</v>
      </c>
      <c r="J77" s="154">
        <v>48</v>
      </c>
      <c r="K77" s="152">
        <v>124</v>
      </c>
      <c r="L77" s="155">
        <f t="shared" si="34"/>
        <v>1990</v>
      </c>
    </row>
    <row r="78" spans="1:12" ht="15" customHeight="1" x14ac:dyDescent="0.2">
      <c r="A78" s="98">
        <v>45017</v>
      </c>
      <c r="B78" s="277">
        <v>97</v>
      </c>
      <c r="C78" s="156">
        <v>61</v>
      </c>
      <c r="D78" s="153">
        <v>9</v>
      </c>
      <c r="E78" s="152">
        <v>30</v>
      </c>
      <c r="F78" s="153">
        <v>831</v>
      </c>
      <c r="G78" s="152">
        <v>12</v>
      </c>
      <c r="H78" s="154">
        <v>8</v>
      </c>
      <c r="I78" s="152">
        <v>122</v>
      </c>
      <c r="J78" s="154">
        <v>67</v>
      </c>
      <c r="K78" s="152">
        <v>48</v>
      </c>
      <c r="L78" s="155">
        <f t="shared" si="34"/>
        <v>1285</v>
      </c>
    </row>
    <row r="79" spans="1:12" ht="15" customHeight="1" x14ac:dyDescent="0.2">
      <c r="A79" s="98">
        <v>45047</v>
      </c>
      <c r="B79" s="277">
        <v>55</v>
      </c>
      <c r="C79" s="156">
        <v>152</v>
      </c>
      <c r="D79" s="153">
        <v>3</v>
      </c>
      <c r="E79" s="152">
        <v>50</v>
      </c>
      <c r="F79" s="153">
        <v>1365</v>
      </c>
      <c r="G79" s="152">
        <v>14</v>
      </c>
      <c r="H79" s="154">
        <v>16</v>
      </c>
      <c r="I79" s="152">
        <v>110</v>
      </c>
      <c r="J79" s="154">
        <v>86</v>
      </c>
      <c r="K79" s="152">
        <v>81</v>
      </c>
      <c r="L79" s="155">
        <f t="shared" si="34"/>
        <v>1932</v>
      </c>
    </row>
    <row r="80" spans="1:12" ht="15" customHeight="1" x14ac:dyDescent="0.2">
      <c r="A80" s="98">
        <v>45078</v>
      </c>
      <c r="B80" s="277">
        <v>119</v>
      </c>
      <c r="C80" s="156">
        <v>125</v>
      </c>
      <c r="D80" s="153">
        <v>3</v>
      </c>
      <c r="E80" s="152">
        <v>55</v>
      </c>
      <c r="F80" s="153">
        <v>1493</v>
      </c>
      <c r="G80" s="152">
        <v>11</v>
      </c>
      <c r="H80" s="154">
        <v>20</v>
      </c>
      <c r="I80" s="152">
        <v>60</v>
      </c>
      <c r="J80" s="154">
        <v>56</v>
      </c>
      <c r="K80" s="152">
        <v>97</v>
      </c>
      <c r="L80" s="155">
        <f t="shared" si="34"/>
        <v>2039</v>
      </c>
    </row>
    <row r="81" spans="1:12" ht="15" customHeight="1" x14ac:dyDescent="0.2">
      <c r="A81" s="98">
        <v>45108</v>
      </c>
      <c r="B81" s="277">
        <v>12</v>
      </c>
      <c r="C81" s="156">
        <v>155</v>
      </c>
      <c r="D81" s="153">
        <v>5</v>
      </c>
      <c r="E81" s="152">
        <v>47</v>
      </c>
      <c r="F81" s="153">
        <v>1722</v>
      </c>
      <c r="G81" s="152">
        <v>26</v>
      </c>
      <c r="H81" s="154">
        <v>10</v>
      </c>
      <c r="I81" s="152">
        <v>62</v>
      </c>
      <c r="J81" s="154">
        <v>51</v>
      </c>
      <c r="K81" s="152">
        <v>128</v>
      </c>
      <c r="L81" s="155">
        <f t="shared" si="34"/>
        <v>2218</v>
      </c>
    </row>
    <row r="82" spans="1:12" ht="15" customHeight="1" x14ac:dyDescent="0.2">
      <c r="A82" s="98">
        <v>45139</v>
      </c>
      <c r="B82" s="277">
        <v>16</v>
      </c>
      <c r="C82" s="156">
        <v>85</v>
      </c>
      <c r="D82" s="153">
        <v>4</v>
      </c>
      <c r="E82" s="152">
        <v>53</v>
      </c>
      <c r="F82" s="153">
        <v>2056</v>
      </c>
      <c r="G82" s="152">
        <v>18</v>
      </c>
      <c r="H82" s="154">
        <v>17</v>
      </c>
      <c r="I82" s="152">
        <v>85</v>
      </c>
      <c r="J82" s="154">
        <v>46</v>
      </c>
      <c r="K82" s="152">
        <v>118</v>
      </c>
      <c r="L82" s="155">
        <f t="shared" si="34"/>
        <v>2498</v>
      </c>
    </row>
    <row r="83" spans="1:12" ht="15" customHeight="1" x14ac:dyDescent="0.2">
      <c r="A83" s="98">
        <v>45170</v>
      </c>
      <c r="B83" s="277">
        <v>27</v>
      </c>
      <c r="C83" s="156">
        <v>118</v>
      </c>
      <c r="D83" s="153">
        <v>3</v>
      </c>
      <c r="E83" s="152">
        <v>30</v>
      </c>
      <c r="F83" s="153">
        <v>2158</v>
      </c>
      <c r="G83" s="152">
        <v>26</v>
      </c>
      <c r="H83" s="154">
        <v>30</v>
      </c>
      <c r="I83" s="152">
        <v>220</v>
      </c>
      <c r="J83" s="154">
        <v>78</v>
      </c>
      <c r="K83" s="152">
        <v>96</v>
      </c>
      <c r="L83" s="155">
        <f t="shared" si="34"/>
        <v>2786</v>
      </c>
    </row>
    <row r="84" spans="1:12" ht="15" customHeight="1" x14ac:dyDescent="0.2">
      <c r="A84" s="98">
        <v>45200</v>
      </c>
      <c r="B84" s="277">
        <v>33</v>
      </c>
      <c r="C84" s="156">
        <v>129</v>
      </c>
      <c r="D84" s="153">
        <v>1</v>
      </c>
      <c r="E84" s="152">
        <v>36</v>
      </c>
      <c r="F84" s="153">
        <v>2180</v>
      </c>
      <c r="G84" s="152">
        <v>54</v>
      </c>
      <c r="H84" s="154">
        <v>32</v>
      </c>
      <c r="I84" s="152">
        <v>485</v>
      </c>
      <c r="J84" s="154">
        <v>89</v>
      </c>
      <c r="K84" s="152">
        <v>80</v>
      </c>
      <c r="L84" s="155">
        <f t="shared" si="34"/>
        <v>3119</v>
      </c>
    </row>
    <row r="85" spans="1:12" ht="15" customHeight="1" x14ac:dyDescent="0.2">
      <c r="A85" s="98">
        <v>45231</v>
      </c>
      <c r="B85" s="277">
        <v>38</v>
      </c>
      <c r="C85" s="156">
        <v>108</v>
      </c>
      <c r="D85" s="153">
        <v>4</v>
      </c>
      <c r="E85" s="152">
        <v>70</v>
      </c>
      <c r="F85" s="153">
        <v>2171</v>
      </c>
      <c r="G85" s="152">
        <v>38</v>
      </c>
      <c r="H85" s="154">
        <v>22</v>
      </c>
      <c r="I85" s="152">
        <v>317</v>
      </c>
      <c r="J85" s="154">
        <v>192</v>
      </c>
      <c r="K85" s="152">
        <v>72</v>
      </c>
      <c r="L85" s="155">
        <f t="shared" si="34"/>
        <v>3032</v>
      </c>
    </row>
    <row r="86" spans="1:12" ht="15" customHeight="1" x14ac:dyDescent="0.2">
      <c r="A86" s="98">
        <v>45261</v>
      </c>
      <c r="B86" s="277">
        <v>49</v>
      </c>
      <c r="C86" s="156">
        <v>203</v>
      </c>
      <c r="D86" s="153">
        <v>6</v>
      </c>
      <c r="E86" s="152">
        <v>109</v>
      </c>
      <c r="F86" s="153">
        <v>3331</v>
      </c>
      <c r="G86" s="152">
        <v>46</v>
      </c>
      <c r="H86" s="154">
        <v>33</v>
      </c>
      <c r="I86" s="152">
        <v>140</v>
      </c>
      <c r="J86" s="154">
        <v>143</v>
      </c>
      <c r="K86" s="152">
        <v>132</v>
      </c>
      <c r="L86" s="155">
        <f t="shared" si="34"/>
        <v>4192</v>
      </c>
    </row>
    <row r="87" spans="1:12" ht="15" customHeight="1" x14ac:dyDescent="0.2">
      <c r="A87" s="100">
        <v>45292</v>
      </c>
      <c r="B87" s="183">
        <v>29</v>
      </c>
      <c r="C87" s="183">
        <v>159</v>
      </c>
      <c r="D87" s="183">
        <v>7</v>
      </c>
      <c r="E87" s="184">
        <v>145</v>
      </c>
      <c r="F87" s="183">
        <v>4878</v>
      </c>
      <c r="G87" s="184">
        <v>67</v>
      </c>
      <c r="H87" s="185">
        <v>30</v>
      </c>
      <c r="I87" s="184">
        <v>200</v>
      </c>
      <c r="J87" s="185">
        <v>103</v>
      </c>
      <c r="K87" s="184">
        <v>250</v>
      </c>
      <c r="L87" s="186">
        <f>SUM(B87:K87)+1</f>
        <v>5869</v>
      </c>
    </row>
    <row r="88" spans="1:12" ht="15" customHeight="1" x14ac:dyDescent="0.2">
      <c r="A88" s="100">
        <v>45323</v>
      </c>
      <c r="B88" s="183">
        <v>17</v>
      </c>
      <c r="C88" s="183">
        <v>127</v>
      </c>
      <c r="D88" s="183">
        <v>5</v>
      </c>
      <c r="E88" s="184">
        <v>47</v>
      </c>
      <c r="F88" s="183">
        <v>2568</v>
      </c>
      <c r="G88" s="184">
        <v>51</v>
      </c>
      <c r="H88" s="185">
        <v>23</v>
      </c>
      <c r="I88" s="184">
        <v>104</v>
      </c>
      <c r="J88" s="185">
        <v>115</v>
      </c>
      <c r="K88" s="184">
        <v>218</v>
      </c>
      <c r="L88" s="186">
        <f t="shared" ref="L88:L98" si="35">SUM(B88:K88)</f>
        <v>3275</v>
      </c>
    </row>
    <row r="89" spans="1:12" ht="15" customHeight="1" x14ac:dyDescent="0.2">
      <c r="A89" s="100">
        <v>45352</v>
      </c>
      <c r="B89" s="183">
        <v>23</v>
      </c>
      <c r="C89" s="183">
        <v>92</v>
      </c>
      <c r="D89" s="183">
        <v>5</v>
      </c>
      <c r="E89" s="184">
        <v>27</v>
      </c>
      <c r="F89" s="183">
        <v>3118</v>
      </c>
      <c r="G89" s="184">
        <v>56</v>
      </c>
      <c r="H89" s="185">
        <v>92</v>
      </c>
      <c r="I89" s="184">
        <v>155</v>
      </c>
      <c r="J89" s="185">
        <v>129</v>
      </c>
      <c r="K89" s="184">
        <v>175</v>
      </c>
      <c r="L89" s="186">
        <f t="shared" si="35"/>
        <v>3872</v>
      </c>
    </row>
    <row r="90" spans="1:12" ht="15" customHeight="1" x14ac:dyDescent="0.2">
      <c r="A90" s="100">
        <v>45383</v>
      </c>
      <c r="B90" s="183">
        <v>19</v>
      </c>
      <c r="C90" s="183">
        <v>72</v>
      </c>
      <c r="D90" s="183">
        <v>8</v>
      </c>
      <c r="E90" s="184">
        <v>53</v>
      </c>
      <c r="F90" s="183">
        <v>3381</v>
      </c>
      <c r="G90" s="184">
        <v>34</v>
      </c>
      <c r="H90" s="185">
        <v>33</v>
      </c>
      <c r="I90" s="184">
        <v>148</v>
      </c>
      <c r="J90" s="185">
        <v>101</v>
      </c>
      <c r="K90" s="184">
        <v>84</v>
      </c>
      <c r="L90" s="186">
        <f t="shared" si="35"/>
        <v>3933</v>
      </c>
    </row>
    <row r="91" spans="1:12" ht="15" customHeight="1" x14ac:dyDescent="0.2">
      <c r="A91" s="100">
        <v>45413</v>
      </c>
      <c r="B91" s="183">
        <v>4</v>
      </c>
      <c r="C91" s="183">
        <v>107</v>
      </c>
      <c r="D91" s="183">
        <v>7</v>
      </c>
      <c r="E91" s="184">
        <v>65</v>
      </c>
      <c r="F91" s="183">
        <v>4058</v>
      </c>
      <c r="G91" s="184">
        <v>52</v>
      </c>
      <c r="H91" s="185">
        <v>20</v>
      </c>
      <c r="I91" s="184">
        <v>107</v>
      </c>
      <c r="J91" s="185">
        <v>108</v>
      </c>
      <c r="K91" s="184">
        <v>149</v>
      </c>
      <c r="L91" s="186">
        <f t="shared" si="35"/>
        <v>4677</v>
      </c>
    </row>
    <row r="92" spans="1:12" ht="15" customHeight="1" x14ac:dyDescent="0.2">
      <c r="A92" s="100">
        <v>45444</v>
      </c>
      <c r="B92" s="183">
        <v>6</v>
      </c>
      <c r="C92" s="183">
        <v>64</v>
      </c>
      <c r="D92" s="183">
        <v>6</v>
      </c>
      <c r="E92" s="184">
        <v>91</v>
      </c>
      <c r="F92" s="183">
        <v>4205</v>
      </c>
      <c r="G92" s="184">
        <v>46</v>
      </c>
      <c r="H92" s="185">
        <v>33</v>
      </c>
      <c r="I92" s="184">
        <v>63</v>
      </c>
      <c r="J92" s="185">
        <v>51</v>
      </c>
      <c r="K92" s="184">
        <v>154</v>
      </c>
      <c r="L92" s="186">
        <f t="shared" si="35"/>
        <v>4719</v>
      </c>
    </row>
    <row r="93" spans="1:12" ht="15" customHeight="1" x14ac:dyDescent="0.2">
      <c r="A93" s="100">
        <v>45474</v>
      </c>
      <c r="B93" s="183">
        <v>9</v>
      </c>
      <c r="C93" s="183">
        <v>134</v>
      </c>
      <c r="D93" s="183">
        <v>7</v>
      </c>
      <c r="E93" s="184">
        <v>116</v>
      </c>
      <c r="F93" s="183">
        <v>6162</v>
      </c>
      <c r="G93" s="184">
        <v>58</v>
      </c>
      <c r="H93" s="185">
        <v>44</v>
      </c>
      <c r="I93" s="184">
        <v>97</v>
      </c>
      <c r="J93" s="185">
        <v>74</v>
      </c>
      <c r="K93" s="184">
        <v>234</v>
      </c>
      <c r="L93" s="186">
        <f t="shared" si="35"/>
        <v>6935</v>
      </c>
    </row>
    <row r="94" spans="1:12" ht="15" customHeight="1" x14ac:dyDescent="0.2">
      <c r="A94" s="100">
        <v>45505</v>
      </c>
      <c r="B94" s="183">
        <v>4</v>
      </c>
      <c r="C94" s="183">
        <v>209</v>
      </c>
      <c r="D94" s="183">
        <v>5</v>
      </c>
      <c r="E94" s="184">
        <v>100</v>
      </c>
      <c r="F94" s="183">
        <v>6966</v>
      </c>
      <c r="G94" s="184">
        <v>96</v>
      </c>
      <c r="H94" s="185">
        <v>55</v>
      </c>
      <c r="I94" s="184">
        <v>138</v>
      </c>
      <c r="J94" s="185">
        <v>77</v>
      </c>
      <c r="K94" s="184">
        <v>153</v>
      </c>
      <c r="L94" s="186">
        <f t="shared" si="35"/>
        <v>7803</v>
      </c>
    </row>
    <row r="95" spans="1:12" ht="15" customHeight="1" x14ac:dyDescent="0.2">
      <c r="A95" s="100">
        <v>45536</v>
      </c>
      <c r="B95" s="183">
        <v>6</v>
      </c>
      <c r="C95" s="183">
        <v>227</v>
      </c>
      <c r="D95" s="183">
        <v>3</v>
      </c>
      <c r="E95" s="184">
        <v>104</v>
      </c>
      <c r="F95" s="183">
        <v>7111</v>
      </c>
      <c r="G95" s="184">
        <v>47</v>
      </c>
      <c r="H95" s="185">
        <v>37</v>
      </c>
      <c r="I95" s="184">
        <v>244</v>
      </c>
      <c r="J95" s="185">
        <v>70</v>
      </c>
      <c r="K95" s="184">
        <v>121</v>
      </c>
      <c r="L95" s="186">
        <f t="shared" si="35"/>
        <v>7970</v>
      </c>
    </row>
    <row r="96" spans="1:12" ht="15" customHeight="1" x14ac:dyDescent="0.2">
      <c r="A96" s="100">
        <v>45566</v>
      </c>
      <c r="B96" s="183">
        <v>3</v>
      </c>
      <c r="C96" s="183">
        <v>214</v>
      </c>
      <c r="D96" s="183">
        <v>17</v>
      </c>
      <c r="E96" s="184">
        <v>106</v>
      </c>
      <c r="F96" s="183">
        <v>7016</v>
      </c>
      <c r="G96" s="184">
        <v>65</v>
      </c>
      <c r="H96" s="185">
        <v>67</v>
      </c>
      <c r="I96" s="184">
        <v>317</v>
      </c>
      <c r="J96" s="185">
        <v>131</v>
      </c>
      <c r="K96" s="184">
        <v>105</v>
      </c>
      <c r="L96" s="186">
        <f t="shared" si="35"/>
        <v>8041</v>
      </c>
    </row>
    <row r="97" spans="1:14" ht="15" customHeight="1" x14ac:dyDescent="0.2">
      <c r="A97" s="100">
        <v>45597</v>
      </c>
      <c r="B97" s="183">
        <v>4</v>
      </c>
      <c r="C97" s="183">
        <v>125</v>
      </c>
      <c r="D97" s="183">
        <v>15</v>
      </c>
      <c r="E97" s="184">
        <v>86</v>
      </c>
      <c r="F97" s="183">
        <v>7677</v>
      </c>
      <c r="G97" s="184">
        <v>57</v>
      </c>
      <c r="H97" s="185">
        <v>65</v>
      </c>
      <c r="I97" s="184">
        <v>209</v>
      </c>
      <c r="J97" s="185">
        <v>133</v>
      </c>
      <c r="K97" s="184">
        <v>89</v>
      </c>
      <c r="L97" s="186">
        <f t="shared" si="35"/>
        <v>8460</v>
      </c>
    </row>
    <row r="98" spans="1:14" ht="15" customHeight="1" x14ac:dyDescent="0.2">
      <c r="A98" s="100">
        <v>45627</v>
      </c>
      <c r="B98" s="183">
        <v>22</v>
      </c>
      <c r="C98" s="183">
        <v>114</v>
      </c>
      <c r="D98" s="183">
        <v>9</v>
      </c>
      <c r="E98" s="184">
        <v>87</v>
      </c>
      <c r="F98" s="183">
        <v>8149</v>
      </c>
      <c r="G98" s="184">
        <v>86</v>
      </c>
      <c r="H98" s="185">
        <v>70</v>
      </c>
      <c r="I98" s="184">
        <v>100</v>
      </c>
      <c r="J98" s="185">
        <v>64</v>
      </c>
      <c r="K98" s="184">
        <v>155</v>
      </c>
      <c r="L98" s="186">
        <f t="shared" si="35"/>
        <v>8856</v>
      </c>
    </row>
    <row r="99" spans="1:14" ht="15" customHeight="1" x14ac:dyDescent="0.2">
      <c r="A99" s="98" t="s">
        <v>158</v>
      </c>
      <c r="B99" s="277">
        <v>35</v>
      </c>
      <c r="C99" s="153">
        <v>111</v>
      </c>
      <c r="D99" s="153">
        <v>29</v>
      </c>
      <c r="E99" s="152">
        <v>96</v>
      </c>
      <c r="F99" s="153">
        <v>10521</v>
      </c>
      <c r="G99" s="152">
        <v>56</v>
      </c>
      <c r="H99" s="154">
        <v>88</v>
      </c>
      <c r="I99" s="152">
        <v>81</v>
      </c>
      <c r="J99" s="154">
        <v>76</v>
      </c>
      <c r="K99" s="152">
        <v>371</v>
      </c>
      <c r="L99" s="155">
        <f t="shared" ref="L99:L103" si="36">SUM(B99:K99)</f>
        <v>11464</v>
      </c>
      <c r="N99" s="83"/>
    </row>
    <row r="100" spans="1:14" ht="15" customHeight="1" x14ac:dyDescent="0.2">
      <c r="A100" s="98" t="s">
        <v>159</v>
      </c>
      <c r="B100" s="277">
        <v>52</v>
      </c>
      <c r="C100" s="153">
        <v>92</v>
      </c>
      <c r="D100" s="153">
        <v>9</v>
      </c>
      <c r="E100" s="153">
        <v>57</v>
      </c>
      <c r="F100" s="153">
        <v>11857</v>
      </c>
      <c r="G100" s="152">
        <v>82</v>
      </c>
      <c r="H100" s="154">
        <v>64</v>
      </c>
      <c r="I100" s="152">
        <v>126</v>
      </c>
      <c r="J100" s="154">
        <v>48</v>
      </c>
      <c r="K100" s="152">
        <v>325</v>
      </c>
      <c r="L100" s="155">
        <f t="shared" si="36"/>
        <v>12712</v>
      </c>
      <c r="N100" s="83"/>
    </row>
    <row r="101" spans="1:14" ht="15" customHeight="1" x14ac:dyDescent="0.2">
      <c r="A101" s="98" t="s">
        <v>160</v>
      </c>
      <c r="B101" s="277">
        <v>27</v>
      </c>
      <c r="C101" s="153">
        <v>327</v>
      </c>
      <c r="D101" s="153">
        <v>181</v>
      </c>
      <c r="E101" s="153">
        <v>177</v>
      </c>
      <c r="F101" s="153">
        <v>11614</v>
      </c>
      <c r="G101" s="152">
        <v>104</v>
      </c>
      <c r="H101" s="154">
        <v>147</v>
      </c>
      <c r="I101" s="152">
        <v>409</v>
      </c>
      <c r="J101" s="154">
        <v>58</v>
      </c>
      <c r="K101" s="152">
        <v>243</v>
      </c>
      <c r="L101" s="155">
        <f t="shared" si="36"/>
        <v>13287</v>
      </c>
      <c r="N101" s="83"/>
    </row>
    <row r="102" spans="1:14" ht="15" customHeight="1" x14ac:dyDescent="0.2">
      <c r="A102" s="98" t="s">
        <v>161</v>
      </c>
      <c r="B102" s="277">
        <v>50</v>
      </c>
      <c r="C102" s="153">
        <v>2510</v>
      </c>
      <c r="D102" s="153">
        <v>697</v>
      </c>
      <c r="E102" s="153">
        <v>276</v>
      </c>
      <c r="F102" s="153">
        <v>13126</v>
      </c>
      <c r="G102" s="152">
        <v>56</v>
      </c>
      <c r="H102" s="154">
        <v>61</v>
      </c>
      <c r="I102" s="152">
        <v>485</v>
      </c>
      <c r="J102" s="154">
        <v>151</v>
      </c>
      <c r="K102" s="152">
        <v>151</v>
      </c>
      <c r="L102" s="155">
        <f t="shared" si="36"/>
        <v>17563</v>
      </c>
      <c r="N102" s="83"/>
    </row>
    <row r="103" spans="1:14" ht="15" customHeight="1" x14ac:dyDescent="0.2">
      <c r="A103" s="98" t="s">
        <v>162</v>
      </c>
      <c r="B103" s="277">
        <v>129</v>
      </c>
      <c r="C103" s="153">
        <v>4502</v>
      </c>
      <c r="D103" s="153">
        <v>794</v>
      </c>
      <c r="E103" s="153">
        <v>517</v>
      </c>
      <c r="F103" s="153">
        <v>11825</v>
      </c>
      <c r="G103" s="152">
        <v>69</v>
      </c>
      <c r="H103" s="154">
        <v>82</v>
      </c>
      <c r="I103" s="152">
        <v>249</v>
      </c>
      <c r="J103" s="154">
        <v>134</v>
      </c>
      <c r="K103" s="152">
        <v>162</v>
      </c>
      <c r="L103" s="155">
        <f t="shared" si="36"/>
        <v>18463</v>
      </c>
      <c r="N103" s="83"/>
    </row>
    <row r="104" spans="1:14" ht="15" customHeight="1" x14ac:dyDescent="0.2">
      <c r="A104" s="98" t="s">
        <v>163</v>
      </c>
      <c r="B104" s="277">
        <v>179</v>
      </c>
      <c r="C104" s="153">
        <v>6183</v>
      </c>
      <c r="D104" s="153">
        <v>1163</v>
      </c>
      <c r="E104" s="153">
        <v>595</v>
      </c>
      <c r="F104" s="153">
        <v>13485</v>
      </c>
      <c r="G104" s="152">
        <v>121</v>
      </c>
      <c r="H104" s="154">
        <v>127</v>
      </c>
      <c r="I104" s="152">
        <v>242</v>
      </c>
      <c r="J104" s="154">
        <v>131</v>
      </c>
      <c r="K104" s="152">
        <v>341</v>
      </c>
      <c r="L104" s="155">
        <f>SUM(B104:K104)</f>
        <v>22567</v>
      </c>
      <c r="N104" s="83"/>
    </row>
    <row r="105" spans="1:14" ht="15" customHeight="1" x14ac:dyDescent="0.2">
      <c r="A105" s="98" t="s">
        <v>226</v>
      </c>
      <c r="B105" s="277">
        <v>228</v>
      </c>
      <c r="C105" s="153">
        <v>6810</v>
      </c>
      <c r="D105" s="153">
        <v>523</v>
      </c>
      <c r="E105" s="153">
        <v>885</v>
      </c>
      <c r="F105" s="153">
        <v>28023</v>
      </c>
      <c r="G105" s="153">
        <v>193</v>
      </c>
      <c r="H105" s="5">
        <v>145</v>
      </c>
      <c r="I105" s="152">
        <v>302</v>
      </c>
      <c r="J105" s="152">
        <v>111</v>
      </c>
      <c r="K105" s="152">
        <v>402</v>
      </c>
      <c r="L105" s="155">
        <f t="shared" ref="L105:L110" si="37">SUM(B105:K105)</f>
        <v>37622</v>
      </c>
    </row>
    <row r="106" spans="1:14" ht="15" customHeight="1" x14ac:dyDescent="0.2">
      <c r="A106" s="98" t="s">
        <v>227</v>
      </c>
      <c r="B106" s="277">
        <v>153</v>
      </c>
      <c r="C106" s="153">
        <v>6359</v>
      </c>
      <c r="D106" s="153">
        <f>2516+55</f>
        <v>2571</v>
      </c>
      <c r="E106" s="5">
        <v>679</v>
      </c>
      <c r="F106" s="153">
        <v>27294</v>
      </c>
      <c r="G106" s="153">
        <v>190</v>
      </c>
      <c r="H106" s="5">
        <v>115</v>
      </c>
      <c r="I106" s="152">
        <v>228</v>
      </c>
      <c r="J106" s="152">
        <v>70</v>
      </c>
      <c r="K106" s="152">
        <v>243</v>
      </c>
      <c r="L106" s="155">
        <f t="shared" si="37"/>
        <v>37902</v>
      </c>
    </row>
    <row r="107" spans="1:14" ht="15" customHeight="1" x14ac:dyDescent="0.2">
      <c r="A107" s="98" t="s">
        <v>228</v>
      </c>
      <c r="B107" s="277">
        <v>258</v>
      </c>
      <c r="C107" s="153">
        <v>10221</v>
      </c>
      <c r="D107" s="153">
        <f>3011+52</f>
        <v>3063</v>
      </c>
      <c r="E107" s="8">
        <v>1025</v>
      </c>
      <c r="F107" s="153">
        <v>32845</v>
      </c>
      <c r="G107" s="153">
        <v>299</v>
      </c>
      <c r="H107" s="5">
        <v>175</v>
      </c>
      <c r="I107" s="152">
        <v>684</v>
      </c>
      <c r="J107" s="152">
        <v>86</v>
      </c>
      <c r="K107" s="152">
        <v>301</v>
      </c>
      <c r="L107" s="155">
        <f t="shared" si="37"/>
        <v>48957</v>
      </c>
    </row>
    <row r="108" spans="1:14" ht="15" customHeight="1" x14ac:dyDescent="0.2">
      <c r="A108" s="98" t="s">
        <v>229</v>
      </c>
      <c r="B108" s="277">
        <v>271</v>
      </c>
      <c r="C108" s="153">
        <v>9202</v>
      </c>
      <c r="D108" s="153">
        <f>2604+93</f>
        <v>2697</v>
      </c>
      <c r="E108" s="5">
        <v>873</v>
      </c>
      <c r="F108" s="153">
        <v>33003</v>
      </c>
      <c r="G108" s="153">
        <v>369</v>
      </c>
      <c r="H108" s="5">
        <v>221</v>
      </c>
      <c r="I108" s="152">
        <v>1050</v>
      </c>
      <c r="J108" s="152">
        <v>131</v>
      </c>
      <c r="K108" s="152">
        <v>189</v>
      </c>
      <c r="L108" s="155">
        <f t="shared" si="37"/>
        <v>48006</v>
      </c>
    </row>
    <row r="109" spans="1:14" ht="15" customHeight="1" x14ac:dyDescent="0.2">
      <c r="A109" s="98" t="s">
        <v>230</v>
      </c>
      <c r="B109" s="277">
        <v>281</v>
      </c>
      <c r="C109" s="153">
        <v>9020</v>
      </c>
      <c r="D109" s="153">
        <f>2426+81</f>
        <v>2507</v>
      </c>
      <c r="E109" s="5">
        <v>864</v>
      </c>
      <c r="F109" s="153">
        <v>29830</v>
      </c>
      <c r="G109" s="153">
        <v>354</v>
      </c>
      <c r="H109" s="5">
        <v>120</v>
      </c>
      <c r="I109" s="152">
        <v>487</v>
      </c>
      <c r="J109" s="152">
        <v>183</v>
      </c>
      <c r="K109" s="152">
        <v>127</v>
      </c>
      <c r="L109" s="155">
        <f t="shared" si="37"/>
        <v>43773</v>
      </c>
    </row>
    <row r="110" spans="1:14" s="5" customFormat="1" ht="15" customHeight="1" x14ac:dyDescent="0.2">
      <c r="A110" s="151" t="s">
        <v>231</v>
      </c>
      <c r="B110" s="187">
        <v>433</v>
      </c>
      <c r="C110" s="187">
        <v>12710</v>
      </c>
      <c r="D110" s="188">
        <v>3098</v>
      </c>
      <c r="E110" s="187">
        <v>892</v>
      </c>
      <c r="F110" s="188">
        <v>31394</v>
      </c>
      <c r="G110" s="187">
        <v>376</v>
      </c>
      <c r="H110" s="189">
        <v>178</v>
      </c>
      <c r="I110" s="187">
        <v>358</v>
      </c>
      <c r="J110" s="189">
        <v>147</v>
      </c>
      <c r="K110" s="187">
        <v>197</v>
      </c>
      <c r="L110" s="187">
        <f t="shared" si="37"/>
        <v>49783</v>
      </c>
    </row>
    <row r="111" spans="1:14" x14ac:dyDescent="0.2">
      <c r="A111" s="68" t="s">
        <v>110</v>
      </c>
      <c r="K111" s="16"/>
      <c r="L111" s="16" t="s">
        <v>111</v>
      </c>
    </row>
    <row r="112" spans="1:14" x14ac:dyDescent="0.2">
      <c r="A112" s="68" t="s">
        <v>112</v>
      </c>
      <c r="B112" s="79"/>
      <c r="C112" s="79"/>
    </row>
    <row r="113" spans="1:12" x14ac:dyDescent="0.2">
      <c r="A113" s="14" t="s">
        <v>1</v>
      </c>
      <c r="B113" s="25"/>
      <c r="C113" s="84"/>
      <c r="G113" s="8"/>
    </row>
    <row r="114" spans="1:12" x14ac:dyDescent="0.2">
      <c r="B114" s="23"/>
      <c r="C114" s="23"/>
      <c r="D114" s="23"/>
      <c r="E114" s="23"/>
      <c r="F114" s="23"/>
      <c r="G114" s="23"/>
      <c r="H114" s="23"/>
      <c r="I114" s="23"/>
      <c r="J114" s="23"/>
      <c r="K114" s="23"/>
      <c r="L114" s="23"/>
    </row>
    <row r="115" spans="1:12" x14ac:dyDescent="0.2">
      <c r="A115" s="81"/>
      <c r="B115" s="23"/>
      <c r="C115" s="23"/>
      <c r="D115" s="23"/>
      <c r="E115" s="23"/>
      <c r="F115" s="23"/>
      <c r="G115" s="23"/>
      <c r="H115" s="23"/>
      <c r="I115" s="23"/>
      <c r="J115" s="23"/>
      <c r="K115" s="23"/>
      <c r="L115" s="23"/>
    </row>
    <row r="116" spans="1:12" x14ac:dyDescent="0.2">
      <c r="B116" s="23"/>
      <c r="C116" s="23"/>
      <c r="D116" s="23"/>
      <c r="E116" s="23"/>
      <c r="F116" s="23"/>
      <c r="G116" s="23"/>
      <c r="H116" s="23"/>
      <c r="I116" s="23"/>
      <c r="J116" s="23"/>
      <c r="K116" s="23"/>
      <c r="L116" s="23"/>
    </row>
    <row r="117" spans="1:12" x14ac:dyDescent="0.2">
      <c r="B117" s="23"/>
      <c r="C117" s="23"/>
      <c r="D117" s="23"/>
      <c r="E117" s="23"/>
      <c r="F117" s="23"/>
      <c r="G117" s="23"/>
      <c r="H117" s="23"/>
      <c r="I117" s="23"/>
      <c r="J117" s="23"/>
      <c r="K117" s="23"/>
      <c r="L117" s="23"/>
    </row>
    <row r="118" spans="1:12" x14ac:dyDescent="0.2">
      <c r="B118" s="23"/>
      <c r="C118" s="23"/>
      <c r="D118" s="23"/>
      <c r="E118" s="23"/>
      <c r="F118" s="23"/>
      <c r="G118" s="23"/>
      <c r="H118" s="23"/>
      <c r="I118" s="23"/>
      <c r="J118" s="23"/>
      <c r="K118" s="23"/>
      <c r="L118" s="23"/>
    </row>
    <row r="119" spans="1:12" x14ac:dyDescent="0.2">
      <c r="B119" s="23"/>
      <c r="C119" s="23"/>
      <c r="D119" s="23"/>
      <c r="E119" s="23"/>
      <c r="F119" s="23"/>
      <c r="G119" s="23"/>
      <c r="H119" s="23"/>
      <c r="I119" s="23"/>
      <c r="J119" s="23"/>
      <c r="K119" s="23"/>
      <c r="L119" s="23"/>
    </row>
    <row r="120" spans="1:12" x14ac:dyDescent="0.2">
      <c r="B120" s="23"/>
      <c r="C120" s="23"/>
      <c r="D120" s="23"/>
      <c r="E120" s="23"/>
      <c r="F120" s="23"/>
      <c r="G120" s="23"/>
      <c r="H120" s="23"/>
      <c r="I120" s="23"/>
      <c r="J120" s="23"/>
      <c r="K120" s="23"/>
      <c r="L120" s="23"/>
    </row>
    <row r="121" spans="1:12" x14ac:dyDescent="0.2">
      <c r="B121" s="23"/>
      <c r="C121" s="23"/>
      <c r="D121" s="23"/>
      <c r="E121" s="23"/>
      <c r="F121" s="23"/>
      <c r="G121" s="23"/>
      <c r="H121" s="23"/>
      <c r="I121" s="23"/>
      <c r="J121" s="23"/>
      <c r="K121" s="23"/>
      <c r="L121" s="23"/>
    </row>
    <row r="122" spans="1:12" x14ac:dyDescent="0.2">
      <c r="B122" s="8"/>
      <c r="C122" s="79"/>
    </row>
    <row r="123" spans="1:12" x14ac:dyDescent="0.2">
      <c r="B123" s="8"/>
      <c r="C123" s="84"/>
    </row>
    <row r="124" spans="1:12" x14ac:dyDescent="0.2">
      <c r="B124" s="79"/>
      <c r="C124" s="79"/>
    </row>
    <row r="125" spans="1:12" x14ac:dyDescent="0.2">
      <c r="B125" s="84"/>
      <c r="C125" s="84"/>
    </row>
    <row r="126" spans="1:12" x14ac:dyDescent="0.2">
      <c r="B126" s="79"/>
      <c r="C126" s="79"/>
    </row>
    <row r="127" spans="1:12" x14ac:dyDescent="0.2">
      <c r="B127" s="84"/>
      <c r="C127" s="84"/>
    </row>
    <row r="128" spans="1:12" x14ac:dyDescent="0.2">
      <c r="B128" s="79"/>
      <c r="C128" s="79"/>
    </row>
    <row r="129" spans="2:3" x14ac:dyDescent="0.2">
      <c r="B129" s="84"/>
      <c r="C129" s="84"/>
    </row>
    <row r="130" spans="2:3" x14ac:dyDescent="0.2">
      <c r="B130" s="85"/>
      <c r="C130" s="85"/>
    </row>
    <row r="131" spans="2:3" x14ac:dyDescent="0.2">
      <c r="B131" s="85"/>
      <c r="C131" s="85"/>
    </row>
    <row r="132" spans="2:3" x14ac:dyDescent="0.2">
      <c r="B132" s="85"/>
      <c r="C132" s="86"/>
    </row>
    <row r="133" spans="2:3" x14ac:dyDescent="0.2">
      <c r="B133" s="85"/>
      <c r="C133" s="85"/>
    </row>
    <row r="134" spans="2:3" x14ac:dyDescent="0.2">
      <c r="B134" s="85"/>
      <c r="C134" s="86"/>
    </row>
    <row r="135" spans="2:3" x14ac:dyDescent="0.2">
      <c r="B135" s="8"/>
      <c r="C135" s="8"/>
    </row>
    <row r="136" spans="2:3" x14ac:dyDescent="0.2">
      <c r="B136" s="8"/>
      <c r="C136" s="8"/>
    </row>
    <row r="137" spans="2:3" x14ac:dyDescent="0.2">
      <c r="B137" s="79"/>
      <c r="C137" s="79"/>
    </row>
    <row r="138" spans="2:3" x14ac:dyDescent="0.2">
      <c r="B138" s="84"/>
      <c r="C138" s="84"/>
    </row>
    <row r="139" spans="2:3" x14ac:dyDescent="0.2">
      <c r="B139" s="79"/>
      <c r="C139" s="79"/>
    </row>
    <row r="140" spans="2:3" x14ac:dyDescent="0.2">
      <c r="B140" s="84"/>
      <c r="C140" s="84"/>
    </row>
    <row r="141" spans="2:3" x14ac:dyDescent="0.2">
      <c r="B141" s="79"/>
      <c r="C141" s="79"/>
    </row>
    <row r="142" spans="2:3" x14ac:dyDescent="0.2">
      <c r="B142" s="84"/>
      <c r="C142" s="84"/>
    </row>
    <row r="143" spans="2:3" x14ac:dyDescent="0.2">
      <c r="B143" s="79"/>
      <c r="C143" s="8"/>
    </row>
    <row r="144" spans="2:3" x14ac:dyDescent="0.2">
      <c r="B144" s="84"/>
      <c r="C144" s="84"/>
    </row>
    <row r="145" spans="2:3" x14ac:dyDescent="0.2">
      <c r="B145" s="84"/>
      <c r="C145" s="84"/>
    </row>
    <row r="146" spans="2:3" x14ac:dyDescent="0.2">
      <c r="B146" s="87"/>
      <c r="C146" s="87"/>
    </row>
    <row r="147" spans="2:3" x14ac:dyDescent="0.2">
      <c r="B147" s="88"/>
      <c r="C147" s="88"/>
    </row>
    <row r="148" spans="2:3" x14ac:dyDescent="0.2">
      <c r="B148" s="88"/>
      <c r="C148" s="88"/>
    </row>
    <row r="149" spans="2:3" x14ac:dyDescent="0.2">
      <c r="B149" s="79"/>
      <c r="C149" s="79"/>
    </row>
    <row r="150" spans="2:3" x14ac:dyDescent="0.2">
      <c r="B150" s="79"/>
      <c r="C150" s="79"/>
    </row>
    <row r="151" spans="2:3" x14ac:dyDescent="0.2">
      <c r="B151" s="8"/>
      <c r="C151" s="8"/>
    </row>
    <row r="152" spans="2:3" x14ac:dyDescent="0.2">
      <c r="B152" s="79"/>
      <c r="C152" s="79"/>
    </row>
    <row r="153" spans="2:3" x14ac:dyDescent="0.2">
      <c r="B153" s="84"/>
      <c r="C153" s="84"/>
    </row>
    <row r="154" spans="2:3" x14ac:dyDescent="0.2">
      <c r="B154" s="79"/>
      <c r="C154" s="79"/>
    </row>
    <row r="155" spans="2:3" x14ac:dyDescent="0.2">
      <c r="B155" s="84"/>
      <c r="C155" s="84"/>
    </row>
    <row r="156" spans="2:3" x14ac:dyDescent="0.2">
      <c r="B156" s="79"/>
      <c r="C156" s="79"/>
    </row>
    <row r="157" spans="2:3" x14ac:dyDescent="0.2">
      <c r="B157" s="84"/>
      <c r="C157" s="84"/>
    </row>
  </sheetData>
  <mergeCells count="6">
    <mergeCell ref="A4:L4"/>
    <mergeCell ref="A5:A6"/>
    <mergeCell ref="B5:F5"/>
    <mergeCell ref="G5:H5"/>
    <mergeCell ref="I5:K5"/>
    <mergeCell ref="L5:L6"/>
  </mergeCells>
  <hyperlinks>
    <hyperlink ref="L2" location="Contents!A1" display="Back to Contents ç" xr:uid="{00000000-0004-0000-0A00-000000000000}"/>
  </hyperlinks>
  <printOptions horizontalCentered="1"/>
  <pageMargins left="0.5" right="0.49" top="1.03" bottom="0.44" header="0.56000000000000005" footer="0.5"/>
  <pageSetup paperSize="9" scale="66" orientation="landscape" horizontalDpi="1200" verticalDpi="1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99"/>
  <sheetViews>
    <sheetView zoomScaleNormal="100" workbookViewId="0">
      <selection activeCell="M2" sqref="M2"/>
    </sheetView>
  </sheetViews>
  <sheetFormatPr defaultColWidth="9.140625" defaultRowHeight="12.75" x14ac:dyDescent="0.2"/>
  <cols>
    <col min="1" max="1" width="9.5703125" style="5" customWidth="1"/>
    <col min="2" max="13" width="11.7109375" style="5" customWidth="1"/>
    <col min="14" max="16384" width="9.140625" style="5"/>
  </cols>
  <sheetData>
    <row r="1" spans="1:13" ht="15" customHeight="1" x14ac:dyDescent="0.25">
      <c r="A1" s="1" t="s">
        <v>0</v>
      </c>
      <c r="G1" s="9"/>
      <c r="H1" s="9"/>
      <c r="I1" s="9"/>
      <c r="J1" s="9"/>
      <c r="K1" s="9"/>
      <c r="M1" s="2" t="s">
        <v>166</v>
      </c>
    </row>
    <row r="2" spans="1:13" ht="15" customHeight="1" x14ac:dyDescent="0.25">
      <c r="A2" s="7" t="s">
        <v>41</v>
      </c>
      <c r="B2" s="23"/>
      <c r="C2" s="23"/>
      <c r="D2" s="23"/>
      <c r="E2" s="23"/>
      <c r="F2" s="23"/>
      <c r="G2" s="9"/>
      <c r="H2" s="103"/>
      <c r="I2" s="103"/>
      <c r="J2" s="103"/>
      <c r="K2" s="103"/>
      <c r="M2" s="104" t="s">
        <v>31</v>
      </c>
    </row>
    <row r="3" spans="1:13" ht="15" customHeight="1" x14ac:dyDescent="0.25">
      <c r="A3" s="7"/>
      <c r="B3" s="3"/>
      <c r="C3" s="3"/>
      <c r="D3" s="3"/>
      <c r="E3" s="3"/>
      <c r="F3" s="3"/>
      <c r="G3" s="3"/>
      <c r="H3" s="3"/>
      <c r="I3" s="3"/>
      <c r="J3" s="3"/>
      <c r="K3" s="3"/>
      <c r="L3" s="3"/>
      <c r="M3" s="144"/>
    </row>
    <row r="4" spans="1:13" ht="15" customHeight="1" x14ac:dyDescent="0.2">
      <c r="A4" s="89"/>
      <c r="B4" s="89"/>
      <c r="C4" s="89"/>
      <c r="D4" s="89"/>
      <c r="E4" s="145" t="s">
        <v>113</v>
      </c>
      <c r="F4" s="145"/>
      <c r="G4" s="145"/>
      <c r="H4" s="145"/>
      <c r="I4" s="145"/>
      <c r="J4" s="89"/>
      <c r="K4" s="89"/>
      <c r="L4" s="89"/>
      <c r="M4" s="89" t="s">
        <v>114</v>
      </c>
    </row>
    <row r="5" spans="1:13" ht="17.25" customHeight="1" x14ac:dyDescent="0.2">
      <c r="A5" s="458" t="s">
        <v>13</v>
      </c>
      <c r="B5" s="460" t="s">
        <v>115</v>
      </c>
      <c r="C5" s="460"/>
      <c r="D5" s="460"/>
      <c r="E5" s="460"/>
      <c r="F5" s="460" t="s">
        <v>116</v>
      </c>
      <c r="G5" s="460"/>
      <c r="H5" s="460"/>
      <c r="I5" s="460"/>
      <c r="J5" s="464" t="s">
        <v>117</v>
      </c>
      <c r="K5" s="464"/>
      <c r="L5" s="464" t="s">
        <v>118</v>
      </c>
      <c r="M5" s="464"/>
    </row>
    <row r="6" spans="1:13" s="90" customFormat="1" ht="27.75" customHeight="1" x14ac:dyDescent="0.25">
      <c r="A6" s="461"/>
      <c r="B6" s="107" t="s">
        <v>119</v>
      </c>
      <c r="C6" s="107" t="s">
        <v>120</v>
      </c>
      <c r="D6" s="107" t="s">
        <v>121</v>
      </c>
      <c r="E6" s="107" t="s">
        <v>8</v>
      </c>
      <c r="F6" s="107" t="s">
        <v>119</v>
      </c>
      <c r="G6" s="107" t="s">
        <v>120</v>
      </c>
      <c r="H6" s="107" t="s">
        <v>121</v>
      </c>
      <c r="I6" s="107" t="s">
        <v>122</v>
      </c>
      <c r="J6" s="27" t="s">
        <v>123</v>
      </c>
      <c r="K6" s="107" t="s">
        <v>124</v>
      </c>
      <c r="L6" s="27" t="s">
        <v>125</v>
      </c>
      <c r="M6" s="107" t="s">
        <v>124</v>
      </c>
    </row>
    <row r="7" spans="1:13" ht="12.75" hidden="1" customHeight="1" x14ac:dyDescent="0.2">
      <c r="A7" s="13">
        <v>2018</v>
      </c>
      <c r="B7" s="8">
        <v>783</v>
      </c>
      <c r="C7" s="8">
        <v>3640</v>
      </c>
      <c r="D7" s="8">
        <v>7128</v>
      </c>
      <c r="E7" s="8">
        <v>11551</v>
      </c>
      <c r="F7" s="91">
        <v>22.616984402079723</v>
      </c>
      <c r="G7" s="91">
        <v>88.932323479110678</v>
      </c>
      <c r="H7" s="91">
        <v>229.86133505320865</v>
      </c>
      <c r="I7" s="91">
        <v>108.4</v>
      </c>
      <c r="J7" s="8">
        <v>880</v>
      </c>
      <c r="K7" s="91">
        <v>44.602128737962495</v>
      </c>
      <c r="L7" s="8">
        <v>12431</v>
      </c>
      <c r="M7" s="91">
        <v>98.4</v>
      </c>
    </row>
    <row r="8" spans="1:13" ht="12.75" hidden="1" customHeight="1" x14ac:dyDescent="0.2">
      <c r="A8" s="13">
        <v>2019</v>
      </c>
      <c r="B8" s="8">
        <v>763</v>
      </c>
      <c r="C8" s="8">
        <v>3714</v>
      </c>
      <c r="D8" s="8">
        <v>6543</v>
      </c>
      <c r="E8" s="8">
        <v>11020</v>
      </c>
      <c r="F8" s="91">
        <v>22</v>
      </c>
      <c r="G8" s="91">
        <v>90.7</v>
      </c>
      <c r="H8" s="91">
        <v>211</v>
      </c>
      <c r="I8" s="91">
        <v>103.4</v>
      </c>
      <c r="J8" s="8">
        <v>892</v>
      </c>
      <c r="K8" s="91">
        <v>45.2</v>
      </c>
      <c r="L8" s="8">
        <v>11912</v>
      </c>
      <c r="M8" s="91">
        <v>94.3</v>
      </c>
    </row>
    <row r="9" spans="1:13" ht="15" customHeight="1" x14ac:dyDescent="0.2">
      <c r="A9" s="190">
        <v>2020</v>
      </c>
      <c r="B9" s="174">
        <v>553</v>
      </c>
      <c r="C9" s="174">
        <v>2423</v>
      </c>
      <c r="D9" s="174">
        <v>5053</v>
      </c>
      <c r="E9" s="174">
        <v>8029</v>
      </c>
      <c r="F9" s="191">
        <v>15.973425765453495</v>
      </c>
      <c r="G9" s="191">
        <v>59.19863181040801</v>
      </c>
      <c r="H9" s="191">
        <v>162.94743631086746</v>
      </c>
      <c r="I9" s="191">
        <v>75.347222222222214</v>
      </c>
      <c r="J9" s="174">
        <v>940</v>
      </c>
      <c r="K9" s="191">
        <v>47.643182970096298</v>
      </c>
      <c r="L9" s="174">
        <v>8969</v>
      </c>
      <c r="M9" s="191">
        <v>71.019083062791992</v>
      </c>
    </row>
    <row r="10" spans="1:13" ht="15" customHeight="1" x14ac:dyDescent="0.2">
      <c r="A10" s="13">
        <v>2021</v>
      </c>
      <c r="B10" s="8">
        <v>471</v>
      </c>
      <c r="C10" s="8">
        <v>3081</v>
      </c>
      <c r="D10" s="8">
        <v>6386</v>
      </c>
      <c r="E10" s="8">
        <v>9938</v>
      </c>
      <c r="F10" s="91">
        <v>13.604852686308492</v>
      </c>
      <c r="G10" s="91">
        <v>75.274859516247247</v>
      </c>
      <c r="H10" s="91">
        <v>205.93356981618834</v>
      </c>
      <c r="I10" s="91">
        <v>93.262012012012008</v>
      </c>
      <c r="J10" s="8">
        <v>866</v>
      </c>
      <c r="K10" s="91">
        <v>43.892549417131271</v>
      </c>
      <c r="L10" s="8">
        <v>10804</v>
      </c>
      <c r="M10" s="91">
        <v>85.549132947976886</v>
      </c>
    </row>
    <row r="11" spans="1:13" ht="15" customHeight="1" x14ac:dyDescent="0.2">
      <c r="A11" s="190">
        <v>2022</v>
      </c>
      <c r="B11" s="174">
        <v>376</v>
      </c>
      <c r="C11" s="174">
        <v>2000</v>
      </c>
      <c r="D11" s="174">
        <v>4221</v>
      </c>
      <c r="E11" s="174">
        <v>6597</v>
      </c>
      <c r="F11" s="191">
        <v>10.860774119006354</v>
      </c>
      <c r="G11" s="191">
        <v>48.863913999511361</v>
      </c>
      <c r="H11" s="191">
        <v>136.11738148984199</v>
      </c>
      <c r="I11" s="191">
        <v>61.908783783783782</v>
      </c>
      <c r="J11" s="174">
        <v>718</v>
      </c>
      <c r="K11" s="191">
        <v>36.391282311201216</v>
      </c>
      <c r="L11" s="174">
        <v>7315</v>
      </c>
      <c r="M11" s="191">
        <v>57.922242457835139</v>
      </c>
    </row>
    <row r="12" spans="1:13" ht="15" customHeight="1" x14ac:dyDescent="0.2">
      <c r="A12" s="13">
        <v>2023</v>
      </c>
      <c r="B12" s="8">
        <v>313</v>
      </c>
      <c r="C12" s="8">
        <v>1534</v>
      </c>
      <c r="D12" s="8">
        <v>3506</v>
      </c>
      <c r="E12" s="8">
        <v>5353</v>
      </c>
      <c r="F12" s="91">
        <v>9.0410167533217791</v>
      </c>
      <c r="G12" s="91">
        <v>37.478622037625215</v>
      </c>
      <c r="H12" s="91">
        <v>113.06030312802322</v>
      </c>
      <c r="I12" s="91">
        <v>50.234609609609613</v>
      </c>
      <c r="J12" s="8">
        <v>774</v>
      </c>
      <c r="K12" s="91">
        <v>39.229599594526107</v>
      </c>
      <c r="L12" s="8">
        <v>6127</v>
      </c>
      <c r="M12" s="91">
        <v>48.515321878216803</v>
      </c>
    </row>
    <row r="13" spans="1:13" ht="15" customHeight="1" x14ac:dyDescent="0.2">
      <c r="A13" s="190">
        <v>2024</v>
      </c>
      <c r="B13" s="174">
        <v>354</v>
      </c>
      <c r="C13" s="174">
        <v>1886</v>
      </c>
      <c r="D13" s="174">
        <v>3678</v>
      </c>
      <c r="E13" s="174">
        <v>5918</v>
      </c>
      <c r="F13" s="191">
        <v>10.22530329289428</v>
      </c>
      <c r="G13" s="191">
        <v>42.78584392014519</v>
      </c>
      <c r="H13" s="191">
        <v>118.60690099967752</v>
      </c>
      <c r="I13" s="191">
        <v>55.536786786786784</v>
      </c>
      <c r="J13" s="174">
        <v>784</v>
      </c>
      <c r="K13" s="191">
        <v>39.736441966548405</v>
      </c>
      <c r="L13" s="174">
        <v>6702</v>
      </c>
      <c r="M13" s="191">
        <v>53.068334785018614</v>
      </c>
    </row>
    <row r="14" spans="1:13" ht="15" customHeight="1" x14ac:dyDescent="0.2">
      <c r="A14" s="13"/>
      <c r="B14" s="8"/>
      <c r="C14" s="8"/>
      <c r="D14" s="8"/>
      <c r="E14" s="8"/>
      <c r="F14" s="91"/>
      <c r="G14" s="91"/>
      <c r="H14" s="91"/>
      <c r="I14" s="91"/>
      <c r="J14" s="8"/>
      <c r="K14" s="91"/>
      <c r="L14" s="8"/>
      <c r="M14" s="91"/>
    </row>
    <row r="15" spans="1:13" ht="15" customHeight="1" x14ac:dyDescent="0.2">
      <c r="A15" s="278" t="s">
        <v>132</v>
      </c>
      <c r="B15" s="174">
        <v>137</v>
      </c>
      <c r="C15" s="174">
        <v>657</v>
      </c>
      <c r="D15" s="174">
        <v>1287</v>
      </c>
      <c r="E15" s="174">
        <v>2081</v>
      </c>
      <c r="F15" s="191">
        <v>17.496807151979567</v>
      </c>
      <c r="G15" s="191">
        <v>67.315573770491795</v>
      </c>
      <c r="H15" s="191">
        <v>171.82910547396529</v>
      </c>
      <c r="I15" s="191">
        <v>82.974481658692184</v>
      </c>
      <c r="J15" s="174">
        <v>158</v>
      </c>
      <c r="K15" s="191">
        <v>31.663326653306612</v>
      </c>
      <c r="L15" s="174">
        <v>2239</v>
      </c>
      <c r="M15" s="191">
        <v>74.459594280013292</v>
      </c>
    </row>
    <row r="16" spans="1:13" ht="15" customHeight="1" x14ac:dyDescent="0.2">
      <c r="A16" s="278" t="s">
        <v>133</v>
      </c>
      <c r="B16" s="174">
        <v>71</v>
      </c>
      <c r="C16" s="174">
        <v>319</v>
      </c>
      <c r="D16" s="174">
        <v>631</v>
      </c>
      <c r="E16" s="174">
        <v>1021</v>
      </c>
      <c r="F16" s="191">
        <v>9.0676883780332069</v>
      </c>
      <c r="G16" s="191">
        <v>32.684426229508198</v>
      </c>
      <c r="H16" s="191">
        <v>84.245660881174899</v>
      </c>
      <c r="I16" s="191">
        <v>40.70972886762361</v>
      </c>
      <c r="J16" s="174">
        <v>54</v>
      </c>
      <c r="K16" s="191">
        <v>10.821643286573146</v>
      </c>
      <c r="L16" s="174">
        <v>1075</v>
      </c>
      <c r="M16" s="191">
        <v>35.749916860658466</v>
      </c>
    </row>
    <row r="17" spans="1:13" ht="15" customHeight="1" x14ac:dyDescent="0.2">
      <c r="A17" s="278" t="s">
        <v>134</v>
      </c>
      <c r="B17" s="174">
        <v>187</v>
      </c>
      <c r="C17" s="174">
        <v>870</v>
      </c>
      <c r="D17" s="174">
        <v>1928</v>
      </c>
      <c r="E17" s="174">
        <v>2985</v>
      </c>
      <c r="F17" s="191">
        <v>23.88250319284802</v>
      </c>
      <c r="G17" s="191">
        <v>89.139344262295083</v>
      </c>
      <c r="H17" s="191">
        <v>257.40987983978636</v>
      </c>
      <c r="I17" s="191">
        <v>119.01913875598086</v>
      </c>
      <c r="J17" s="174">
        <v>459</v>
      </c>
      <c r="K17" s="191">
        <v>91.983967935871746</v>
      </c>
      <c r="L17" s="174">
        <v>3444</v>
      </c>
      <c r="M17" s="191">
        <v>114.53275690056535</v>
      </c>
    </row>
    <row r="18" spans="1:13" ht="15" customHeight="1" x14ac:dyDescent="0.2">
      <c r="A18" s="278" t="s">
        <v>135</v>
      </c>
      <c r="B18" s="174">
        <v>158</v>
      </c>
      <c r="C18" s="174">
        <v>577</v>
      </c>
      <c r="D18" s="174">
        <v>1207</v>
      </c>
      <c r="E18" s="174">
        <v>1942</v>
      </c>
      <c r="F18" s="191">
        <v>20.178799489144318</v>
      </c>
      <c r="G18" s="191">
        <v>59.118852459016388</v>
      </c>
      <c r="H18" s="191">
        <v>161.14819759679574</v>
      </c>
      <c r="I18" s="191">
        <v>77.432216905901115</v>
      </c>
      <c r="J18" s="174">
        <v>269</v>
      </c>
      <c r="K18" s="191">
        <v>53.907815631262523</v>
      </c>
      <c r="L18" s="174">
        <v>2211</v>
      </c>
      <c r="M18" s="191">
        <v>73.528433654805454</v>
      </c>
    </row>
    <row r="19" spans="1:13" ht="15" customHeight="1" x14ac:dyDescent="0.2">
      <c r="A19" s="279" t="s">
        <v>136</v>
      </c>
      <c r="B19" s="8">
        <v>179</v>
      </c>
      <c r="C19" s="8">
        <v>1045</v>
      </c>
      <c r="D19" s="8">
        <v>2118</v>
      </c>
      <c r="E19" s="8">
        <v>3342</v>
      </c>
      <c r="F19" s="91">
        <v>22.860791826309068</v>
      </c>
      <c r="G19" s="91">
        <v>107.06967213114753</v>
      </c>
      <c r="H19" s="91">
        <v>282.77703604806408</v>
      </c>
      <c r="I19" s="91">
        <v>133.25358851674639</v>
      </c>
      <c r="J19" s="8">
        <v>289</v>
      </c>
      <c r="K19" s="91">
        <v>57.915831663326657</v>
      </c>
      <c r="L19" s="8">
        <v>3631</v>
      </c>
      <c r="M19" s="91">
        <v>120.75157964748919</v>
      </c>
    </row>
    <row r="20" spans="1:13" ht="15" customHeight="1" x14ac:dyDescent="0.2">
      <c r="A20" s="279" t="s">
        <v>137</v>
      </c>
      <c r="B20" s="8">
        <v>81</v>
      </c>
      <c r="C20" s="8">
        <v>460</v>
      </c>
      <c r="D20" s="8">
        <v>1011</v>
      </c>
      <c r="E20" s="8">
        <v>1552</v>
      </c>
      <c r="F20" s="91">
        <v>10.344827586206897</v>
      </c>
      <c r="G20" s="91">
        <v>47.131147540983612</v>
      </c>
      <c r="H20" s="91">
        <v>134.97997329773031</v>
      </c>
      <c r="I20" s="91">
        <v>61.881977671451359</v>
      </c>
      <c r="J20" s="8">
        <v>130</v>
      </c>
      <c r="K20" s="91">
        <v>26.052104208416832</v>
      </c>
      <c r="L20" s="8">
        <v>1682</v>
      </c>
      <c r="M20" s="91">
        <v>55.936148985700029</v>
      </c>
    </row>
    <row r="21" spans="1:13" ht="15" customHeight="1" x14ac:dyDescent="0.2">
      <c r="A21" s="279" t="s">
        <v>138</v>
      </c>
      <c r="B21" s="8">
        <v>81</v>
      </c>
      <c r="C21" s="8">
        <v>618</v>
      </c>
      <c r="D21" s="8">
        <v>1293</v>
      </c>
      <c r="E21" s="8">
        <v>1992</v>
      </c>
      <c r="F21" s="91">
        <v>10.344827586206897</v>
      </c>
      <c r="G21" s="91">
        <v>63.319672131147541</v>
      </c>
      <c r="H21" s="91">
        <v>172.63017356475302</v>
      </c>
      <c r="I21" s="91">
        <v>79.425837320574161</v>
      </c>
      <c r="J21" s="8">
        <v>184</v>
      </c>
      <c r="K21" s="91">
        <v>36.873747494989978</v>
      </c>
      <c r="L21" s="8">
        <v>2176</v>
      </c>
      <c r="M21" s="91">
        <v>72.364482873295643</v>
      </c>
    </row>
    <row r="22" spans="1:13" ht="15" customHeight="1" x14ac:dyDescent="0.2">
      <c r="A22" s="279" t="s">
        <v>139</v>
      </c>
      <c r="B22" s="8">
        <v>130</v>
      </c>
      <c r="C22" s="8">
        <v>958</v>
      </c>
      <c r="D22" s="8">
        <v>1964</v>
      </c>
      <c r="E22" s="8">
        <v>3052</v>
      </c>
      <c r="F22" s="91">
        <v>16.602809706257982</v>
      </c>
      <c r="G22" s="91">
        <v>98.155737704918039</v>
      </c>
      <c r="H22" s="91">
        <v>262.21628838451267</v>
      </c>
      <c r="I22" s="91">
        <v>121.69059011164273</v>
      </c>
      <c r="J22" s="8">
        <v>263</v>
      </c>
      <c r="K22" s="91">
        <v>52.705410821643284</v>
      </c>
      <c r="L22" s="8">
        <v>3315</v>
      </c>
      <c r="M22" s="91">
        <v>110.24276687728633</v>
      </c>
    </row>
    <row r="23" spans="1:13" ht="15" customHeight="1" x14ac:dyDescent="0.2">
      <c r="A23" s="278" t="s">
        <v>140</v>
      </c>
      <c r="B23" s="174">
        <v>147</v>
      </c>
      <c r="C23" s="174">
        <v>706</v>
      </c>
      <c r="D23" s="174">
        <v>1616</v>
      </c>
      <c r="E23" s="174">
        <v>2469</v>
      </c>
      <c r="F23" s="191">
        <v>18.773946360153257</v>
      </c>
      <c r="G23" s="191">
        <v>72.336065573770497</v>
      </c>
      <c r="H23" s="191">
        <v>215.7543391188251</v>
      </c>
      <c r="I23" s="191">
        <v>98.444976076555022</v>
      </c>
      <c r="J23" s="174">
        <v>249</v>
      </c>
      <c r="K23" s="191">
        <v>49.899799599198396</v>
      </c>
      <c r="L23" s="174">
        <v>2718</v>
      </c>
      <c r="M23" s="191">
        <v>90.389092118390423</v>
      </c>
    </row>
    <row r="24" spans="1:13" ht="15" customHeight="1" x14ac:dyDescent="0.2">
      <c r="A24" s="278" t="s">
        <v>141</v>
      </c>
      <c r="B24" s="174">
        <v>86</v>
      </c>
      <c r="C24" s="174">
        <v>500</v>
      </c>
      <c r="D24" s="174">
        <v>983</v>
      </c>
      <c r="E24" s="174">
        <v>1569</v>
      </c>
      <c r="F24" s="191">
        <v>10.983397190293742</v>
      </c>
      <c r="G24" s="191">
        <v>51.229508196721305</v>
      </c>
      <c r="H24" s="191">
        <v>131.24165554072096</v>
      </c>
      <c r="I24" s="191">
        <v>62.559808612440193</v>
      </c>
      <c r="J24" s="174">
        <v>154</v>
      </c>
      <c r="K24" s="191">
        <v>30.861723446893784</v>
      </c>
      <c r="L24" s="174">
        <v>1723</v>
      </c>
      <c r="M24" s="191">
        <v>57.299634186897244</v>
      </c>
    </row>
    <row r="25" spans="1:13" ht="15" customHeight="1" x14ac:dyDescent="0.2">
      <c r="A25" s="278" t="s">
        <v>142</v>
      </c>
      <c r="B25" s="174">
        <v>69</v>
      </c>
      <c r="C25" s="174">
        <v>369</v>
      </c>
      <c r="D25" s="174">
        <v>842</v>
      </c>
      <c r="E25" s="174">
        <v>1280</v>
      </c>
      <c r="F25" s="191">
        <v>8.8122605363984672</v>
      </c>
      <c r="G25" s="191">
        <v>37.807377049180332</v>
      </c>
      <c r="H25" s="191">
        <v>112.4165554072096</v>
      </c>
      <c r="I25" s="191">
        <v>51.036682615629978</v>
      </c>
      <c r="J25" s="174">
        <v>147</v>
      </c>
      <c r="K25" s="191">
        <v>29.458917835671343</v>
      </c>
      <c r="L25" s="174">
        <v>1427</v>
      </c>
      <c r="M25" s="191">
        <v>47.4559361489857</v>
      </c>
    </row>
    <row r="26" spans="1:13" ht="15" customHeight="1" x14ac:dyDescent="0.2">
      <c r="A26" s="278" t="s">
        <v>143</v>
      </c>
      <c r="B26" s="174">
        <v>74</v>
      </c>
      <c r="C26" s="174">
        <v>425</v>
      </c>
      <c r="D26" s="174">
        <v>780</v>
      </c>
      <c r="E26" s="174">
        <v>1279</v>
      </c>
      <c r="F26" s="191">
        <v>9.4508301404853121</v>
      </c>
      <c r="G26" s="191">
        <v>43.545081967213115</v>
      </c>
      <c r="H26" s="191">
        <v>104.13885180240321</v>
      </c>
      <c r="I26" s="191">
        <v>50.996810207336516</v>
      </c>
      <c r="J26" s="174">
        <v>168</v>
      </c>
      <c r="K26" s="191">
        <v>33.667334669338679</v>
      </c>
      <c r="L26" s="174">
        <v>1447</v>
      </c>
      <c r="M26" s="191">
        <v>48.121050881277021</v>
      </c>
    </row>
    <row r="27" spans="1:13" ht="15" customHeight="1" x14ac:dyDescent="0.2">
      <c r="A27" s="279" t="s">
        <v>144</v>
      </c>
      <c r="B27" s="8">
        <v>79</v>
      </c>
      <c r="C27" s="8">
        <v>428</v>
      </c>
      <c r="D27" s="8">
        <v>874</v>
      </c>
      <c r="E27" s="8">
        <v>1381</v>
      </c>
      <c r="F27" s="91">
        <v>10.089399744572159</v>
      </c>
      <c r="G27" s="91">
        <v>43.852459016393439</v>
      </c>
      <c r="H27" s="91">
        <v>116.68891855807743</v>
      </c>
      <c r="I27" s="91">
        <v>55.063795853269539</v>
      </c>
      <c r="J27" s="8">
        <v>202</v>
      </c>
      <c r="K27" s="91">
        <v>40.480961923847694</v>
      </c>
      <c r="L27" s="8">
        <v>1583</v>
      </c>
      <c r="M27" s="91">
        <v>52.643831060857991</v>
      </c>
    </row>
    <row r="28" spans="1:13" ht="15" customHeight="1" x14ac:dyDescent="0.2">
      <c r="A28" s="279" t="s">
        <v>145</v>
      </c>
      <c r="B28" s="8">
        <v>58</v>
      </c>
      <c r="C28" s="8">
        <v>324</v>
      </c>
      <c r="D28" s="8">
        <v>705</v>
      </c>
      <c r="E28" s="8">
        <v>1087</v>
      </c>
      <c r="F28" s="91">
        <v>7.4074074074074066</v>
      </c>
      <c r="G28" s="91">
        <v>33.196721311475407</v>
      </c>
      <c r="H28" s="91">
        <v>94.125500667556736</v>
      </c>
      <c r="I28" s="91">
        <v>43.341307814992028</v>
      </c>
      <c r="J28" s="8">
        <v>158</v>
      </c>
      <c r="K28" s="91">
        <v>31.663326653306612</v>
      </c>
      <c r="L28" s="8">
        <v>1245</v>
      </c>
      <c r="M28" s="91">
        <v>41.403392085134691</v>
      </c>
    </row>
    <row r="29" spans="1:13" ht="15" customHeight="1" x14ac:dyDescent="0.2">
      <c r="A29" s="279" t="s">
        <v>146</v>
      </c>
      <c r="B29" s="8">
        <v>78</v>
      </c>
      <c r="C29" s="8">
        <v>375</v>
      </c>
      <c r="D29" s="8">
        <v>934</v>
      </c>
      <c r="E29" s="8">
        <v>1387</v>
      </c>
      <c r="F29" s="91">
        <v>9.9616858237547881</v>
      </c>
      <c r="G29" s="91">
        <v>38.422131147540981</v>
      </c>
      <c r="H29" s="91">
        <v>124.69959946595462</v>
      </c>
      <c r="I29" s="91">
        <v>55.303030303030297</v>
      </c>
      <c r="J29" s="8">
        <v>225</v>
      </c>
      <c r="K29" s="91">
        <v>45.09018036072144</v>
      </c>
      <c r="L29" s="8">
        <v>1612</v>
      </c>
      <c r="M29" s="91">
        <v>53.608247422680414</v>
      </c>
    </row>
    <row r="30" spans="1:13" ht="15" customHeight="1" x14ac:dyDescent="0.2">
      <c r="A30" s="279" t="s">
        <v>147</v>
      </c>
      <c r="B30" s="8">
        <v>98</v>
      </c>
      <c r="C30" s="8">
        <v>407</v>
      </c>
      <c r="D30" s="8">
        <v>993</v>
      </c>
      <c r="E30" s="8">
        <v>1498</v>
      </c>
      <c r="F30" s="91">
        <v>12.51596424010217</v>
      </c>
      <c r="G30" s="91">
        <v>41.700819672131146</v>
      </c>
      <c r="H30" s="91">
        <v>132.57676902536716</v>
      </c>
      <c r="I30" s="91">
        <v>59.728867623604465</v>
      </c>
      <c r="J30" s="8">
        <v>189</v>
      </c>
      <c r="K30" s="91">
        <v>37.875751503006008</v>
      </c>
      <c r="L30" s="8">
        <v>1687</v>
      </c>
      <c r="M30" s="91">
        <v>56.102427668772862</v>
      </c>
    </row>
    <row r="31" spans="1:13" ht="15" customHeight="1" x14ac:dyDescent="0.2">
      <c r="A31" s="278" t="s">
        <v>148</v>
      </c>
      <c r="B31" s="174">
        <v>109</v>
      </c>
      <c r="C31" s="174">
        <v>453</v>
      </c>
      <c r="D31" s="174">
        <v>937</v>
      </c>
      <c r="E31" s="174">
        <v>1499</v>
      </c>
      <c r="F31" s="191">
        <v>13.92081736909323</v>
      </c>
      <c r="G31" s="191">
        <v>46.41393442622951</v>
      </c>
      <c r="H31" s="191">
        <v>125.10013351134846</v>
      </c>
      <c r="I31" s="191">
        <v>59.768740031897927</v>
      </c>
      <c r="J31" s="174">
        <v>233</v>
      </c>
      <c r="K31" s="191">
        <v>46.693386773547097</v>
      </c>
      <c r="L31" s="174">
        <v>1732</v>
      </c>
      <c r="M31" s="191">
        <v>57.59893581642833</v>
      </c>
    </row>
    <row r="32" spans="1:13" ht="15" customHeight="1" x14ac:dyDescent="0.2">
      <c r="A32" s="278" t="s">
        <v>149</v>
      </c>
      <c r="B32" s="174">
        <v>67</v>
      </c>
      <c r="C32" s="174">
        <v>368</v>
      </c>
      <c r="D32" s="174">
        <v>728</v>
      </c>
      <c r="E32" s="174">
        <v>1163</v>
      </c>
      <c r="F32" s="191">
        <v>8.5568326947637292</v>
      </c>
      <c r="G32" s="191">
        <v>37.704918032786885</v>
      </c>
      <c r="H32" s="191">
        <v>97.196261682242991</v>
      </c>
      <c r="I32" s="191">
        <v>46.371610845295059</v>
      </c>
      <c r="J32" s="174">
        <v>157</v>
      </c>
      <c r="K32" s="191">
        <v>31.462925851703403</v>
      </c>
      <c r="L32" s="174">
        <v>1320</v>
      </c>
      <c r="M32" s="191">
        <v>43.897572331227138</v>
      </c>
    </row>
    <row r="33" spans="1:13" ht="15" customHeight="1" x14ac:dyDescent="0.2">
      <c r="A33" s="278" t="s">
        <v>150</v>
      </c>
      <c r="B33" s="174">
        <v>93</v>
      </c>
      <c r="C33" s="174">
        <v>570</v>
      </c>
      <c r="D33" s="174">
        <v>1038</v>
      </c>
      <c r="E33" s="174">
        <v>1701</v>
      </c>
      <c r="F33" s="191">
        <v>11.877394636015326</v>
      </c>
      <c r="G33" s="191">
        <v>58.401639344262293</v>
      </c>
      <c r="H33" s="191">
        <v>138.58477970627504</v>
      </c>
      <c r="I33" s="191">
        <v>67.822966507177028</v>
      </c>
      <c r="J33" s="174">
        <v>203</v>
      </c>
      <c r="K33" s="191">
        <v>40.681362725450903</v>
      </c>
      <c r="L33" s="174">
        <v>1904</v>
      </c>
      <c r="M33" s="191">
        <v>63.318922514133689</v>
      </c>
    </row>
    <row r="34" spans="1:13" ht="15" customHeight="1" x14ac:dyDescent="0.2">
      <c r="A34" s="274" t="s">
        <v>151</v>
      </c>
      <c r="B34" s="174">
        <v>85</v>
      </c>
      <c r="C34" s="174">
        <v>495</v>
      </c>
      <c r="D34" s="174">
        <v>975</v>
      </c>
      <c r="E34" s="174">
        <v>1555</v>
      </c>
      <c r="F34" s="191">
        <v>10.855683269476373</v>
      </c>
      <c r="G34" s="191">
        <v>50.717213114754102</v>
      </c>
      <c r="H34" s="191">
        <v>130.173564753004</v>
      </c>
      <c r="I34" s="191">
        <v>62.001594896331738</v>
      </c>
      <c r="J34" s="174">
        <v>191</v>
      </c>
      <c r="K34" s="191">
        <v>38.276553106212425</v>
      </c>
      <c r="L34" s="174">
        <v>1746</v>
      </c>
      <c r="M34" s="191">
        <v>58.064516129032263</v>
      </c>
    </row>
    <row r="35" spans="1:13" ht="15" customHeight="1" x14ac:dyDescent="0.2">
      <c r="A35" s="279" t="s">
        <v>401</v>
      </c>
      <c r="B35" s="8">
        <v>101</v>
      </c>
      <c r="C35" s="8">
        <v>526</v>
      </c>
      <c r="D35" s="8">
        <v>1135</v>
      </c>
      <c r="E35" s="8">
        <v>1762</v>
      </c>
      <c r="F35" s="91">
        <v>12.899106002554278</v>
      </c>
      <c r="G35" s="91">
        <v>53.893442622950815</v>
      </c>
      <c r="H35" s="91">
        <v>151.53538050734312</v>
      </c>
      <c r="I35" s="91">
        <v>70.255183413078143</v>
      </c>
      <c r="J35" s="8">
        <v>205</v>
      </c>
      <c r="K35" s="91">
        <v>41.082164328657313</v>
      </c>
      <c r="L35" s="8">
        <v>1967</v>
      </c>
      <c r="M35" s="91">
        <v>65.414033920851338</v>
      </c>
    </row>
    <row r="36" spans="1:13" ht="15" customHeight="1" x14ac:dyDescent="0.2">
      <c r="A36" s="280" t="s">
        <v>362</v>
      </c>
      <c r="B36" s="275">
        <v>92</v>
      </c>
      <c r="C36" s="275">
        <v>483</v>
      </c>
      <c r="D36" s="275">
        <v>983</v>
      </c>
      <c r="E36" s="275">
        <v>1558</v>
      </c>
      <c r="F36" s="276">
        <v>11.749680715197956</v>
      </c>
      <c r="G36" s="276">
        <v>49.48770491803279</v>
      </c>
      <c r="H36" s="276">
        <v>131.24165554072096</v>
      </c>
      <c r="I36" s="276">
        <v>62.121212121212125</v>
      </c>
      <c r="J36" s="275">
        <v>174</v>
      </c>
      <c r="K36" s="276">
        <v>34.869739478957918</v>
      </c>
      <c r="L36" s="275">
        <v>1732</v>
      </c>
      <c r="M36" s="276">
        <v>57.59893581642833</v>
      </c>
    </row>
    <row r="37" spans="1:13" ht="15" customHeight="1" x14ac:dyDescent="0.2">
      <c r="A37" s="16"/>
      <c r="B37" s="8"/>
      <c r="C37" s="8"/>
      <c r="D37" s="8"/>
      <c r="E37" s="8"/>
      <c r="F37" s="91"/>
      <c r="G37" s="91"/>
      <c r="H37" s="91"/>
      <c r="I37" s="91"/>
      <c r="J37" s="8"/>
      <c r="K37" s="91"/>
      <c r="L37" s="8"/>
      <c r="M37" s="15" t="s">
        <v>126</v>
      </c>
    </row>
    <row r="38" spans="1:13" ht="15" customHeight="1" x14ac:dyDescent="0.2">
      <c r="A38" s="5" t="s">
        <v>127</v>
      </c>
      <c r="F38" s="89"/>
      <c r="G38" s="89"/>
      <c r="H38" s="89"/>
      <c r="I38" s="89"/>
      <c r="J38" s="92"/>
      <c r="K38" s="89"/>
      <c r="L38" s="92"/>
      <c r="M38" s="93"/>
    </row>
    <row r="39" spans="1:13" ht="15" customHeight="1" x14ac:dyDescent="0.2">
      <c r="A39" s="94" t="s">
        <v>128</v>
      </c>
      <c r="F39" s="89"/>
      <c r="G39" s="89"/>
      <c r="H39" s="89"/>
      <c r="I39" s="89"/>
      <c r="J39" s="89"/>
      <c r="K39" s="89"/>
      <c r="L39" s="92"/>
      <c r="M39" s="93"/>
    </row>
    <row r="40" spans="1:13" x14ac:dyDescent="0.2">
      <c r="F40" s="89"/>
      <c r="G40" s="89"/>
      <c r="H40" s="89"/>
      <c r="I40" s="89"/>
      <c r="J40" s="89"/>
      <c r="K40" s="89"/>
      <c r="L40" s="92"/>
      <c r="M40" s="93"/>
    </row>
    <row r="41" spans="1:13" x14ac:dyDescent="0.2">
      <c r="B41" s="23"/>
      <c r="C41" s="23"/>
      <c r="D41" s="23"/>
      <c r="E41" s="23"/>
      <c r="F41" s="23"/>
      <c r="G41" s="23"/>
      <c r="H41" s="23"/>
      <c r="I41" s="23"/>
      <c r="J41" s="23"/>
      <c r="K41" s="23"/>
      <c r="L41" s="23"/>
      <c r="M41" s="23"/>
    </row>
    <row r="42" spans="1:13" x14ac:dyDescent="0.2">
      <c r="B42" s="23"/>
      <c r="C42" s="23"/>
      <c r="D42" s="23"/>
      <c r="E42" s="23"/>
      <c r="F42" s="23"/>
      <c r="G42" s="23"/>
      <c r="H42" s="23"/>
      <c r="I42" s="23"/>
      <c r="J42" s="23"/>
      <c r="K42" s="23"/>
      <c r="L42" s="23"/>
      <c r="M42" s="23"/>
    </row>
    <row r="43" spans="1:13" x14ac:dyDescent="0.2">
      <c r="B43" s="23"/>
      <c r="C43" s="23"/>
      <c r="D43" s="23"/>
      <c r="E43" s="23"/>
      <c r="F43" s="23"/>
      <c r="G43" s="23"/>
      <c r="H43" s="23"/>
      <c r="I43" s="23"/>
      <c r="J43" s="23"/>
      <c r="K43" s="23"/>
      <c r="L43" s="23"/>
      <c r="M43" s="23"/>
    </row>
    <row r="44" spans="1:13" x14ac:dyDescent="0.2">
      <c r="B44" s="23"/>
      <c r="C44" s="23"/>
      <c r="D44" s="23"/>
      <c r="E44" s="23"/>
      <c r="F44" s="23"/>
      <c r="G44" s="23"/>
      <c r="H44" s="23"/>
      <c r="I44" s="23"/>
      <c r="J44" s="23"/>
      <c r="K44" s="23"/>
      <c r="L44" s="23"/>
      <c r="M44" s="23"/>
    </row>
    <row r="45" spans="1:13" x14ac:dyDescent="0.2">
      <c r="B45" s="23"/>
      <c r="C45" s="23"/>
      <c r="D45" s="23"/>
      <c r="E45" s="23"/>
      <c r="F45" s="23"/>
      <c r="G45" s="23"/>
      <c r="H45" s="23"/>
      <c r="I45" s="23"/>
      <c r="J45" s="23"/>
      <c r="K45" s="23"/>
      <c r="L45" s="23"/>
      <c r="M45" s="23"/>
    </row>
    <row r="46" spans="1:13" x14ac:dyDescent="0.2">
      <c r="B46" s="23"/>
      <c r="C46" s="23"/>
      <c r="D46" s="23"/>
      <c r="E46" s="23"/>
      <c r="F46" s="23"/>
      <c r="G46" s="23"/>
      <c r="H46" s="23"/>
      <c r="I46" s="23"/>
      <c r="J46" s="23"/>
      <c r="K46" s="23"/>
      <c r="L46" s="23"/>
      <c r="M46" s="23"/>
    </row>
    <row r="47" spans="1:13" x14ac:dyDescent="0.2">
      <c r="B47" s="23"/>
      <c r="C47" s="23"/>
      <c r="D47" s="23"/>
      <c r="E47" s="23"/>
      <c r="F47" s="23"/>
      <c r="G47" s="23"/>
      <c r="H47" s="23"/>
      <c r="I47" s="23"/>
      <c r="J47" s="23"/>
      <c r="K47" s="23"/>
      <c r="L47" s="23"/>
      <c r="M47" s="23"/>
    </row>
    <row r="48" spans="1:13" x14ac:dyDescent="0.2">
      <c r="B48" s="23"/>
      <c r="C48" s="23"/>
      <c r="D48" s="23"/>
      <c r="E48" s="23"/>
      <c r="F48" s="23"/>
      <c r="G48" s="23"/>
      <c r="H48" s="23"/>
      <c r="I48" s="23"/>
      <c r="J48" s="23"/>
      <c r="K48" s="23"/>
      <c r="L48" s="23"/>
      <c r="M48" s="23"/>
    </row>
    <row r="49" spans="2:13" x14ac:dyDescent="0.2">
      <c r="B49" s="23"/>
      <c r="C49" s="23"/>
      <c r="D49" s="23"/>
      <c r="E49" s="23"/>
      <c r="F49" s="23"/>
      <c r="G49" s="23"/>
      <c r="H49" s="23"/>
      <c r="I49" s="23"/>
      <c r="J49" s="23"/>
      <c r="K49" s="23"/>
      <c r="L49" s="23"/>
      <c r="M49" s="23"/>
    </row>
    <row r="50" spans="2:13" x14ac:dyDescent="0.2">
      <c r="B50" s="23"/>
      <c r="C50" s="23"/>
      <c r="D50" s="23"/>
      <c r="E50" s="23"/>
      <c r="F50" s="23"/>
      <c r="G50" s="23"/>
      <c r="H50" s="23"/>
      <c r="I50" s="23"/>
      <c r="J50" s="23"/>
      <c r="K50" s="23"/>
      <c r="L50" s="23"/>
      <c r="M50" s="23"/>
    </row>
    <row r="51" spans="2:13" x14ac:dyDescent="0.2">
      <c r="F51" s="25"/>
      <c r="G51" s="25"/>
      <c r="H51" s="25"/>
      <c r="I51" s="25"/>
      <c r="K51" s="25"/>
      <c r="L51" s="25"/>
      <c r="M51" s="25"/>
    </row>
    <row r="52" spans="2:13" x14ac:dyDescent="0.2">
      <c r="B52" s="8"/>
      <c r="C52" s="8"/>
      <c r="D52" s="8"/>
      <c r="E52" s="8"/>
      <c r="F52" s="8"/>
      <c r="G52" s="8"/>
      <c r="H52" s="8"/>
      <c r="I52" s="8"/>
      <c r="J52" s="8"/>
      <c r="K52" s="8"/>
      <c r="L52" s="8"/>
      <c r="M52" s="8"/>
    </row>
    <row r="53" spans="2:13" x14ac:dyDescent="0.2">
      <c r="F53" s="25"/>
      <c r="G53" s="25"/>
      <c r="H53" s="25"/>
      <c r="I53" s="25"/>
    </row>
    <row r="99" spans="1:1" x14ac:dyDescent="0.2">
      <c r="A99" s="5" t="s">
        <v>129</v>
      </c>
    </row>
  </sheetData>
  <mergeCells count="5">
    <mergeCell ref="A5:A6"/>
    <mergeCell ref="B5:E5"/>
    <mergeCell ref="F5:I5"/>
    <mergeCell ref="J5:K5"/>
    <mergeCell ref="L5:M5"/>
  </mergeCells>
  <hyperlinks>
    <hyperlink ref="M2" location="Contents!A1" display="Back to Contents ç" xr:uid="{00000000-0004-0000-0B00-000000000000}"/>
  </hyperlinks>
  <pageMargins left="0.75" right="0.75" top="1" bottom="1" header="0.5" footer="0.5"/>
  <pageSetup paperSize="9" scale="38" orientation="landscape" horizontalDpi="1200" verticalDpi="12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FA2FE-B262-4017-A910-D27AA23FA696}">
  <sheetPr>
    <pageSetUpPr fitToPage="1"/>
  </sheetPr>
  <dimension ref="A1:AO111"/>
  <sheetViews>
    <sheetView zoomScaleNormal="100" workbookViewId="0">
      <selection activeCell="N2" sqref="N2"/>
    </sheetView>
  </sheetViews>
  <sheetFormatPr defaultRowHeight="12.75" x14ac:dyDescent="0.2"/>
  <cols>
    <col min="1" max="1" width="10.85546875" style="5" customWidth="1"/>
    <col min="2" max="14" width="12.42578125" style="5" customWidth="1"/>
    <col min="15" max="15" width="10.28515625" style="5" customWidth="1"/>
    <col min="16" max="16384" width="9.140625" style="5"/>
  </cols>
  <sheetData>
    <row r="1" spans="1:15" s="3" customFormat="1" ht="15" customHeight="1" x14ac:dyDescent="0.25">
      <c r="A1" s="493" t="s">
        <v>0</v>
      </c>
      <c r="B1" s="493"/>
      <c r="C1" s="493"/>
      <c r="D1" s="493"/>
      <c r="N1" s="144" t="s">
        <v>485</v>
      </c>
    </row>
    <row r="2" spans="1:15" s="3" customFormat="1" ht="15" customHeight="1" x14ac:dyDescent="0.25">
      <c r="A2" s="493" t="s">
        <v>46</v>
      </c>
      <c r="B2" s="493"/>
      <c r="C2" s="493"/>
      <c r="D2" s="493"/>
      <c r="E2" s="315"/>
      <c r="F2" s="314"/>
      <c r="G2" s="314"/>
      <c r="H2" s="314"/>
      <c r="I2" s="314"/>
      <c r="J2" s="314"/>
      <c r="K2" s="314"/>
      <c r="L2" s="314"/>
      <c r="M2" s="314"/>
      <c r="N2" s="104" t="s">
        <v>31</v>
      </c>
      <c r="O2" s="314"/>
    </row>
    <row r="3" spans="1:15" s="3" customFormat="1" ht="15.75" x14ac:dyDescent="0.25">
      <c r="B3" s="313"/>
      <c r="J3" s="313"/>
      <c r="K3" s="313"/>
      <c r="L3" s="313"/>
      <c r="M3" s="313"/>
      <c r="N3" s="313"/>
      <c r="O3" s="313"/>
    </row>
    <row r="4" spans="1:15" s="3" customFormat="1" ht="16.5" customHeight="1" x14ac:dyDescent="0.25">
      <c r="A4" s="494" t="s">
        <v>484</v>
      </c>
      <c r="B4" s="494"/>
      <c r="C4" s="494"/>
      <c r="D4" s="494"/>
      <c r="E4" s="494"/>
      <c r="F4" s="494"/>
      <c r="G4" s="494"/>
      <c r="H4" s="494"/>
      <c r="I4" s="494"/>
      <c r="J4" s="494"/>
      <c r="K4" s="494"/>
      <c r="L4" s="494"/>
      <c r="M4" s="494"/>
      <c r="N4" s="494"/>
      <c r="O4" s="312"/>
    </row>
    <row r="5" spans="1:15" ht="15" x14ac:dyDescent="0.25">
      <c r="A5" s="495" t="s">
        <v>483</v>
      </c>
      <c r="B5" s="498" t="s">
        <v>482</v>
      </c>
      <c r="C5" s="499"/>
      <c r="D5" s="499"/>
      <c r="E5" s="499"/>
      <c r="F5" s="499"/>
      <c r="G5" s="499"/>
      <c r="H5" s="499"/>
      <c r="I5" s="499"/>
      <c r="J5" s="499"/>
      <c r="K5" s="499"/>
      <c r="L5" s="499"/>
      <c r="M5" s="499"/>
      <c r="N5" s="500"/>
    </row>
    <row r="6" spans="1:15" ht="12.75" customHeight="1" x14ac:dyDescent="0.2">
      <c r="A6" s="496"/>
      <c r="B6" s="488" t="s">
        <v>481</v>
      </c>
      <c r="C6" s="488" t="s">
        <v>480</v>
      </c>
      <c r="D6" s="488" t="s">
        <v>479</v>
      </c>
      <c r="E6" s="488" t="s">
        <v>478</v>
      </c>
      <c r="F6" s="488" t="s">
        <v>477</v>
      </c>
      <c r="G6" s="489" t="s">
        <v>476</v>
      </c>
      <c r="H6" s="488" t="s">
        <v>475</v>
      </c>
      <c r="I6" s="492" t="s">
        <v>474</v>
      </c>
      <c r="J6" s="489" t="s">
        <v>473</v>
      </c>
      <c r="K6" s="489" t="s">
        <v>472</v>
      </c>
      <c r="L6" s="488" t="s">
        <v>471</v>
      </c>
      <c r="M6" s="488" t="s">
        <v>470</v>
      </c>
      <c r="N6" s="488" t="s">
        <v>469</v>
      </c>
    </row>
    <row r="7" spans="1:15" ht="12.75" customHeight="1" x14ac:dyDescent="0.2">
      <c r="A7" s="496"/>
      <c r="B7" s="488"/>
      <c r="C7" s="488"/>
      <c r="D7" s="488"/>
      <c r="E7" s="488"/>
      <c r="F7" s="488"/>
      <c r="G7" s="489"/>
      <c r="H7" s="488"/>
      <c r="I7" s="492"/>
      <c r="J7" s="489"/>
      <c r="K7" s="489"/>
      <c r="L7" s="488"/>
      <c r="M7" s="488"/>
      <c r="N7" s="488"/>
    </row>
    <row r="8" spans="1:15" ht="12.75" customHeight="1" x14ac:dyDescent="0.2">
      <c r="A8" s="496"/>
      <c r="B8" s="488"/>
      <c r="C8" s="488"/>
      <c r="D8" s="488"/>
      <c r="E8" s="488"/>
      <c r="F8" s="488"/>
      <c r="G8" s="489"/>
      <c r="H8" s="488"/>
      <c r="I8" s="492"/>
      <c r="J8" s="489"/>
      <c r="K8" s="489"/>
      <c r="L8" s="488"/>
      <c r="M8" s="488"/>
      <c r="N8" s="488"/>
    </row>
    <row r="9" spans="1:15" ht="52.5" customHeight="1" x14ac:dyDescent="0.2">
      <c r="A9" s="496"/>
      <c r="B9" s="488"/>
      <c r="C9" s="488"/>
      <c r="D9" s="488"/>
      <c r="E9" s="488"/>
      <c r="F9" s="488"/>
      <c r="G9" s="489"/>
      <c r="H9" s="488"/>
      <c r="I9" s="492"/>
      <c r="J9" s="489"/>
      <c r="K9" s="489"/>
      <c r="L9" s="488"/>
      <c r="M9" s="488"/>
      <c r="N9" s="488"/>
    </row>
    <row r="10" spans="1:15" ht="45" customHeight="1" x14ac:dyDescent="0.2">
      <c r="A10" s="496"/>
      <c r="B10" s="488"/>
      <c r="C10" s="488"/>
      <c r="D10" s="488"/>
      <c r="E10" s="488"/>
      <c r="F10" s="488"/>
      <c r="G10" s="489"/>
      <c r="H10" s="488"/>
      <c r="I10" s="492"/>
      <c r="J10" s="489"/>
      <c r="K10" s="489"/>
      <c r="L10" s="488"/>
      <c r="M10" s="488"/>
      <c r="N10" s="488"/>
    </row>
    <row r="11" spans="1:15" ht="18.75" customHeight="1" x14ac:dyDescent="0.2">
      <c r="A11" s="497"/>
      <c r="B11" s="311" t="s">
        <v>468</v>
      </c>
      <c r="C11" s="311" t="s">
        <v>467</v>
      </c>
      <c r="D11" s="311" t="s">
        <v>466</v>
      </c>
      <c r="E11" s="311" t="s">
        <v>464</v>
      </c>
      <c r="F11" s="311" t="s">
        <v>465</v>
      </c>
      <c r="G11" s="311" t="s">
        <v>464</v>
      </c>
      <c r="H11" s="311" t="s">
        <v>458</v>
      </c>
      <c r="I11" s="311" t="s">
        <v>463</v>
      </c>
      <c r="J11" s="311" t="s">
        <v>462</v>
      </c>
      <c r="K11" s="311" t="s">
        <v>461</v>
      </c>
      <c r="L11" s="311" t="s">
        <v>460</v>
      </c>
      <c r="M11" s="311" t="s">
        <v>459</v>
      </c>
      <c r="N11" s="310" t="s">
        <v>458</v>
      </c>
    </row>
    <row r="12" spans="1:15" ht="15" x14ac:dyDescent="0.25">
      <c r="A12" s="308">
        <v>2022</v>
      </c>
      <c r="B12" s="159">
        <v>174.86666666666667</v>
      </c>
      <c r="C12" s="159">
        <v>205.65833333333333</v>
      </c>
      <c r="D12" s="159">
        <v>156.57499999999999</v>
      </c>
      <c r="E12" s="159">
        <v>155.81666666666663</v>
      </c>
      <c r="F12" s="159">
        <v>131.84166666666667</v>
      </c>
      <c r="G12" s="159">
        <v>170.55833333333331</v>
      </c>
      <c r="H12" s="159">
        <v>148.69166666666666</v>
      </c>
      <c r="I12" s="159">
        <v>204.60000000000002</v>
      </c>
      <c r="J12" s="159">
        <v>99.86666666666666</v>
      </c>
      <c r="K12" s="159">
        <v>142.71666666666667</v>
      </c>
      <c r="L12" s="159">
        <v>136.91666666666663</v>
      </c>
      <c r="M12" s="159">
        <v>194.69166666666669</v>
      </c>
      <c r="N12" s="159">
        <v>154.96666666666667</v>
      </c>
    </row>
    <row r="13" spans="1:15" ht="15" x14ac:dyDescent="0.25">
      <c r="A13" s="309">
        <v>2023</v>
      </c>
      <c r="B13" s="109">
        <v>203.79166666666671</v>
      </c>
      <c r="C13" s="109">
        <v>227.46666666666661</v>
      </c>
      <c r="D13" s="109">
        <v>203.44999999999996</v>
      </c>
      <c r="E13" s="109">
        <v>212.60000000000002</v>
      </c>
      <c r="F13" s="109">
        <v>161.36666666666667</v>
      </c>
      <c r="G13" s="109">
        <v>219.04999999999995</v>
      </c>
      <c r="H13" s="109">
        <v>190.49166666666667</v>
      </c>
      <c r="I13" s="109">
        <v>227.74999999999997</v>
      </c>
      <c r="J13" s="109">
        <v>119.09999999999998</v>
      </c>
      <c r="K13" s="109">
        <v>205.88333333333335</v>
      </c>
      <c r="L13" s="109">
        <v>168.04999999999998</v>
      </c>
      <c r="M13" s="109">
        <v>228.07500000000002</v>
      </c>
      <c r="N13" s="109">
        <v>198.6</v>
      </c>
    </row>
    <row r="14" spans="1:15" ht="15" x14ac:dyDescent="0.25">
      <c r="A14" s="308">
        <v>2024</v>
      </c>
      <c r="B14" s="159">
        <v>207.10833333333332</v>
      </c>
      <c r="C14" s="159">
        <v>232.34166666666667</v>
      </c>
      <c r="D14" s="159">
        <v>242.1</v>
      </c>
      <c r="E14" s="159">
        <v>210.49999999999997</v>
      </c>
      <c r="F14" s="159">
        <v>157.12500000000003</v>
      </c>
      <c r="G14" s="159">
        <v>216.13333333333333</v>
      </c>
      <c r="H14" s="159">
        <v>196.51666666666665</v>
      </c>
      <c r="I14" s="159">
        <v>230.29999999999998</v>
      </c>
      <c r="J14" s="159">
        <v>123.28333333333336</v>
      </c>
      <c r="K14" s="159">
        <v>203.96666666666667</v>
      </c>
      <c r="L14" s="159">
        <v>187.70000000000002</v>
      </c>
      <c r="M14" s="159">
        <v>234.95000000000002</v>
      </c>
      <c r="N14" s="159">
        <v>203.95000000000002</v>
      </c>
    </row>
    <row r="15" spans="1:15" ht="15" x14ac:dyDescent="0.25">
      <c r="A15" s="309">
        <v>2025</v>
      </c>
      <c r="B15" s="109">
        <v>207.44999999999996</v>
      </c>
      <c r="C15" s="109">
        <v>238.25833333333333</v>
      </c>
      <c r="D15" s="109">
        <v>253.32499999999996</v>
      </c>
      <c r="E15" s="109">
        <v>211.29166666666666</v>
      </c>
      <c r="F15" s="109">
        <v>148.39999999999998</v>
      </c>
      <c r="G15" s="109">
        <v>214.75833333333333</v>
      </c>
      <c r="H15" s="109">
        <v>204.38333333333333</v>
      </c>
      <c r="I15" s="109">
        <v>220.93333333333331</v>
      </c>
      <c r="J15" s="109">
        <v>123.72499999999998</v>
      </c>
      <c r="K15" s="109">
        <v>193.88333333333335</v>
      </c>
      <c r="L15" s="109">
        <v>197.2833333333333</v>
      </c>
      <c r="M15" s="109">
        <v>238.81666666666663</v>
      </c>
      <c r="N15" s="109">
        <v>210.43333333333337</v>
      </c>
    </row>
    <row r="16" spans="1:15" ht="15" x14ac:dyDescent="0.25">
      <c r="A16" s="309"/>
      <c r="B16" s="109"/>
      <c r="C16" s="109"/>
      <c r="D16" s="109"/>
      <c r="E16" s="109"/>
      <c r="F16" s="109"/>
      <c r="G16" s="109"/>
      <c r="H16" s="109"/>
      <c r="I16" s="109"/>
      <c r="J16" s="109"/>
      <c r="K16" s="109"/>
      <c r="L16" s="109"/>
      <c r="M16" s="109"/>
      <c r="N16" s="109"/>
    </row>
    <row r="17" spans="1:27" ht="15" x14ac:dyDescent="0.25">
      <c r="A17" s="308" t="s">
        <v>140</v>
      </c>
      <c r="B17" s="159">
        <f t="shared" ref="B17:N17" si="0">AVERAGE(B35:B37)</f>
        <v>133.96666666666667</v>
      </c>
      <c r="C17" s="159">
        <f t="shared" si="0"/>
        <v>153.86666666666667</v>
      </c>
      <c r="D17" s="159">
        <f t="shared" si="0"/>
        <v>129.36666666666667</v>
      </c>
      <c r="E17" s="159">
        <f t="shared" si="0"/>
        <v>123.43333333333334</v>
      </c>
      <c r="F17" s="159">
        <f t="shared" si="0"/>
        <v>115.66666666666667</v>
      </c>
      <c r="G17" s="159">
        <f t="shared" si="0"/>
        <v>121.06666666666666</v>
      </c>
      <c r="H17" s="159">
        <f t="shared" si="0"/>
        <v>118.96666666666665</v>
      </c>
      <c r="I17" s="159">
        <f t="shared" si="0"/>
        <v>131.86666666666667</v>
      </c>
      <c r="J17" s="159">
        <f t="shared" si="0"/>
        <v>89.133333333333326</v>
      </c>
      <c r="K17" s="159">
        <f t="shared" si="0"/>
        <v>114.7</v>
      </c>
      <c r="L17" s="159">
        <f t="shared" si="0"/>
        <v>114.83333333333333</v>
      </c>
      <c r="M17" s="159">
        <f t="shared" si="0"/>
        <v>146.56666666666666</v>
      </c>
      <c r="N17" s="159">
        <f t="shared" si="0"/>
        <v>117.93333333333334</v>
      </c>
      <c r="P17" s="109"/>
      <c r="Q17" s="109"/>
      <c r="R17" s="109"/>
      <c r="S17" s="109"/>
      <c r="T17" s="109"/>
      <c r="U17" s="109"/>
      <c r="V17" s="109"/>
      <c r="W17" s="109"/>
      <c r="X17" s="109"/>
      <c r="Y17" s="109"/>
      <c r="Z17" s="109"/>
      <c r="AA17" s="109"/>
    </row>
    <row r="18" spans="1:27" ht="15" x14ac:dyDescent="0.25">
      <c r="A18" s="308" t="s">
        <v>141</v>
      </c>
      <c r="B18" s="159">
        <f t="shared" ref="B18:N18" si="1">AVERAGE(B38:B40)</f>
        <v>167.16666666666666</v>
      </c>
      <c r="C18" s="159">
        <f t="shared" si="1"/>
        <v>198.06666666666669</v>
      </c>
      <c r="D18" s="159">
        <f t="shared" si="1"/>
        <v>148.63333333333333</v>
      </c>
      <c r="E18" s="159">
        <f t="shared" si="1"/>
        <v>140.9</v>
      </c>
      <c r="F18" s="159">
        <f t="shared" si="1"/>
        <v>126.83333333333333</v>
      </c>
      <c r="G18" s="159">
        <f t="shared" si="1"/>
        <v>148.63333333333333</v>
      </c>
      <c r="H18" s="159">
        <f t="shared" si="1"/>
        <v>140.46666666666667</v>
      </c>
      <c r="I18" s="159">
        <f t="shared" si="1"/>
        <v>200.23333333333335</v>
      </c>
      <c r="J18" s="159">
        <f t="shared" si="1"/>
        <v>91.333333333333329</v>
      </c>
      <c r="K18" s="159">
        <f t="shared" si="1"/>
        <v>127.89999999999999</v>
      </c>
      <c r="L18" s="159">
        <f t="shared" si="1"/>
        <v>136.5</v>
      </c>
      <c r="M18" s="159">
        <f t="shared" si="1"/>
        <v>182.66666666666666</v>
      </c>
      <c r="N18" s="159">
        <f t="shared" si="1"/>
        <v>138.06666666666666</v>
      </c>
      <c r="P18" s="109"/>
      <c r="Q18" s="109"/>
      <c r="R18" s="109"/>
      <c r="S18" s="109"/>
      <c r="T18" s="109"/>
      <c r="U18" s="109"/>
      <c r="V18" s="109"/>
      <c r="W18" s="109"/>
      <c r="X18" s="109"/>
      <c r="Y18" s="109"/>
      <c r="Z18" s="109"/>
      <c r="AA18" s="109"/>
    </row>
    <row r="19" spans="1:27" ht="15" x14ac:dyDescent="0.25">
      <c r="A19" s="308" t="s">
        <v>142</v>
      </c>
      <c r="B19" s="159">
        <f t="shared" ref="B19:N19" si="2">AVERAGE(B41:B43)</f>
        <v>197.56666666666663</v>
      </c>
      <c r="C19" s="159">
        <f t="shared" si="2"/>
        <v>236.66666666666666</v>
      </c>
      <c r="D19" s="159">
        <f t="shared" si="2"/>
        <v>169.13333333333335</v>
      </c>
      <c r="E19" s="159">
        <f t="shared" si="2"/>
        <v>168.43333333333334</v>
      </c>
      <c r="F19" s="159">
        <f t="shared" si="2"/>
        <v>140.5</v>
      </c>
      <c r="G19" s="159">
        <f t="shared" si="2"/>
        <v>195.63333333333335</v>
      </c>
      <c r="H19" s="159">
        <f t="shared" si="2"/>
        <v>160.13333333333333</v>
      </c>
      <c r="I19" s="159">
        <f t="shared" si="2"/>
        <v>248.13333333333335</v>
      </c>
      <c r="J19" s="159">
        <f t="shared" si="2"/>
        <v>100.23333333333333</v>
      </c>
      <c r="K19" s="159">
        <f t="shared" si="2"/>
        <v>152.6</v>
      </c>
      <c r="L19" s="159">
        <f t="shared" si="2"/>
        <v>144.56666666666669</v>
      </c>
      <c r="M19" s="159">
        <f t="shared" si="2"/>
        <v>217.5</v>
      </c>
      <c r="N19" s="159">
        <f t="shared" si="2"/>
        <v>171</v>
      </c>
      <c r="P19" s="109"/>
      <c r="Q19" s="109"/>
      <c r="R19" s="109"/>
      <c r="S19" s="109"/>
      <c r="T19" s="109"/>
      <c r="U19" s="109"/>
      <c r="V19" s="109"/>
      <c r="W19" s="109"/>
      <c r="X19" s="109"/>
      <c r="Y19" s="109"/>
      <c r="Z19" s="109"/>
      <c r="AA19" s="109"/>
    </row>
    <row r="20" spans="1:27" ht="15" x14ac:dyDescent="0.25">
      <c r="A20" s="308" t="s">
        <v>143</v>
      </c>
      <c r="B20" s="159">
        <f t="shared" ref="B20:N20" si="3">AVERAGE(B44:B46)</f>
        <v>200.76666666666665</v>
      </c>
      <c r="C20" s="159">
        <f t="shared" si="3"/>
        <v>234.03333333333333</v>
      </c>
      <c r="D20" s="159">
        <f t="shared" si="3"/>
        <v>179.16666666666666</v>
      </c>
      <c r="E20" s="159">
        <f t="shared" si="3"/>
        <v>190.5</v>
      </c>
      <c r="F20" s="159">
        <f t="shared" si="3"/>
        <v>144.36666666666667</v>
      </c>
      <c r="G20" s="159">
        <f t="shared" si="3"/>
        <v>216.9</v>
      </c>
      <c r="H20" s="159">
        <f t="shared" si="3"/>
        <v>175.20000000000002</v>
      </c>
      <c r="I20" s="159">
        <f t="shared" si="3"/>
        <v>238.16666666666666</v>
      </c>
      <c r="J20" s="159">
        <f t="shared" si="3"/>
        <v>118.76666666666665</v>
      </c>
      <c r="K20" s="159">
        <f t="shared" si="3"/>
        <v>175.66666666666666</v>
      </c>
      <c r="L20" s="159">
        <f t="shared" si="3"/>
        <v>151.76666666666665</v>
      </c>
      <c r="M20" s="159">
        <f t="shared" si="3"/>
        <v>232.03333333333333</v>
      </c>
      <c r="N20" s="159">
        <f t="shared" si="3"/>
        <v>192.86666666666667</v>
      </c>
      <c r="P20" s="109"/>
      <c r="Q20" s="109"/>
      <c r="R20" s="109"/>
      <c r="S20" s="109"/>
      <c r="T20" s="109"/>
      <c r="U20" s="109"/>
      <c r="V20" s="109"/>
      <c r="W20" s="109"/>
      <c r="X20" s="109"/>
      <c r="Y20" s="109"/>
      <c r="Z20" s="109"/>
      <c r="AA20" s="109"/>
    </row>
    <row r="21" spans="1:27" ht="15" x14ac:dyDescent="0.25">
      <c r="A21" s="309" t="s">
        <v>144</v>
      </c>
      <c r="B21" s="109">
        <f t="shared" ref="B21:N21" si="4">AVERAGE(B47:B49)</f>
        <v>203.56666666666669</v>
      </c>
      <c r="C21" s="109">
        <f t="shared" si="4"/>
        <v>228.0333333333333</v>
      </c>
      <c r="D21" s="109">
        <f t="shared" si="4"/>
        <v>191.76666666666665</v>
      </c>
      <c r="E21" s="109">
        <f t="shared" si="4"/>
        <v>207.70000000000002</v>
      </c>
      <c r="F21" s="109">
        <f t="shared" si="4"/>
        <v>156.83333333333331</v>
      </c>
      <c r="G21" s="109">
        <f t="shared" si="4"/>
        <v>219.9</v>
      </c>
      <c r="H21" s="109">
        <f t="shared" si="4"/>
        <v>188.29999999999998</v>
      </c>
      <c r="I21" s="109">
        <f t="shared" si="4"/>
        <v>240.66666666666666</v>
      </c>
      <c r="J21" s="109">
        <f t="shared" si="4"/>
        <v>119.09999999999998</v>
      </c>
      <c r="K21" s="109">
        <f t="shared" si="4"/>
        <v>189.03333333333333</v>
      </c>
      <c r="L21" s="109">
        <f t="shared" si="4"/>
        <v>158.29999999999998</v>
      </c>
      <c r="M21" s="109">
        <f t="shared" si="4"/>
        <v>233.16666666666666</v>
      </c>
      <c r="N21" s="109">
        <f t="shared" si="4"/>
        <v>199.13333333333333</v>
      </c>
      <c r="P21" s="109"/>
      <c r="Q21" s="109"/>
      <c r="R21" s="109"/>
      <c r="S21" s="109"/>
      <c r="T21" s="109"/>
      <c r="U21" s="109"/>
      <c r="V21" s="109"/>
      <c r="W21" s="109"/>
      <c r="X21" s="109"/>
      <c r="Y21" s="109"/>
      <c r="Z21" s="109"/>
      <c r="AA21" s="109"/>
    </row>
    <row r="22" spans="1:27" ht="15" x14ac:dyDescent="0.25">
      <c r="A22" s="309" t="s">
        <v>145</v>
      </c>
      <c r="B22" s="109">
        <f t="shared" ref="B22:N22" si="5">AVERAGE(B50:B52)</f>
        <v>203.0333333333333</v>
      </c>
      <c r="C22" s="109">
        <f t="shared" si="5"/>
        <v>226.1</v>
      </c>
      <c r="D22" s="109">
        <f t="shared" si="5"/>
        <v>189.93333333333331</v>
      </c>
      <c r="E22" s="109">
        <f t="shared" si="5"/>
        <v>216.26666666666665</v>
      </c>
      <c r="F22" s="109">
        <f t="shared" si="5"/>
        <v>165.6</v>
      </c>
      <c r="G22" s="109">
        <f t="shared" si="5"/>
        <v>218.43333333333331</v>
      </c>
      <c r="H22" s="109">
        <f t="shared" si="5"/>
        <v>191.63333333333333</v>
      </c>
      <c r="I22" s="109">
        <f t="shared" si="5"/>
        <v>220.70000000000002</v>
      </c>
      <c r="J22" s="109">
        <f t="shared" si="5"/>
        <v>119.09999999999998</v>
      </c>
      <c r="K22" s="109">
        <f t="shared" si="5"/>
        <v>204.9666666666667</v>
      </c>
      <c r="L22" s="109">
        <f t="shared" si="5"/>
        <v>166</v>
      </c>
      <c r="M22" s="109">
        <f t="shared" si="5"/>
        <v>224.83333333333334</v>
      </c>
      <c r="N22" s="109">
        <f t="shared" si="5"/>
        <v>197.13333333333333</v>
      </c>
      <c r="P22" s="109"/>
      <c r="Q22" s="109"/>
      <c r="R22" s="109"/>
      <c r="S22" s="109"/>
      <c r="T22" s="109"/>
      <c r="U22" s="109"/>
      <c r="V22" s="109"/>
      <c r="W22" s="109"/>
      <c r="X22" s="109"/>
      <c r="Y22" s="109"/>
      <c r="Z22" s="109"/>
      <c r="AA22" s="109"/>
    </row>
    <row r="23" spans="1:27" ht="15" x14ac:dyDescent="0.25">
      <c r="A23" s="309" t="s">
        <v>146</v>
      </c>
      <c r="B23" s="109">
        <f t="shared" ref="B23:N23" si="6">AVERAGE(B53:B55)</f>
        <v>202.43333333333331</v>
      </c>
      <c r="C23" s="109">
        <f t="shared" si="6"/>
        <v>226.26666666666665</v>
      </c>
      <c r="D23" s="109">
        <f t="shared" si="6"/>
        <v>216.0333333333333</v>
      </c>
      <c r="E23" s="109">
        <f t="shared" si="6"/>
        <v>213.86666666666667</v>
      </c>
      <c r="F23" s="109">
        <f t="shared" si="6"/>
        <v>157.30000000000001</v>
      </c>
      <c r="G23" s="109">
        <f t="shared" si="6"/>
        <v>220.30000000000004</v>
      </c>
      <c r="H23" s="109">
        <f t="shared" si="6"/>
        <v>190.19999999999996</v>
      </c>
      <c r="I23" s="109">
        <f t="shared" si="6"/>
        <v>222.83333333333334</v>
      </c>
      <c r="J23" s="109">
        <f t="shared" si="6"/>
        <v>119.09999999999998</v>
      </c>
      <c r="K23" s="109">
        <f t="shared" si="6"/>
        <v>216.1</v>
      </c>
      <c r="L23" s="109">
        <f t="shared" si="6"/>
        <v>172.4</v>
      </c>
      <c r="M23" s="109">
        <f t="shared" si="6"/>
        <v>226.6</v>
      </c>
      <c r="N23" s="109">
        <f t="shared" si="6"/>
        <v>198.5</v>
      </c>
      <c r="P23" s="109"/>
      <c r="Q23" s="109"/>
      <c r="R23" s="109"/>
      <c r="S23" s="109"/>
      <c r="T23" s="109"/>
      <c r="U23" s="109"/>
      <c r="V23" s="109"/>
      <c r="W23" s="109"/>
      <c r="X23" s="109"/>
      <c r="Y23" s="109"/>
      <c r="Z23" s="109"/>
      <c r="AA23" s="109"/>
    </row>
    <row r="24" spans="1:27" ht="15" x14ac:dyDescent="0.25">
      <c r="A24" s="309" t="s">
        <v>147</v>
      </c>
      <c r="B24" s="109">
        <f t="shared" ref="B24:N24" si="7">AVERAGE(B56:B58)</f>
        <v>206.13333333333335</v>
      </c>
      <c r="C24" s="109">
        <f t="shared" si="7"/>
        <v>229.46666666666667</v>
      </c>
      <c r="D24" s="109">
        <f t="shared" si="7"/>
        <v>216.06666666666669</v>
      </c>
      <c r="E24" s="109">
        <f t="shared" si="7"/>
        <v>212.56666666666669</v>
      </c>
      <c r="F24" s="109">
        <f t="shared" si="7"/>
        <v>165.73333333333332</v>
      </c>
      <c r="G24" s="109">
        <f t="shared" si="7"/>
        <v>217.56666666666669</v>
      </c>
      <c r="H24" s="109">
        <f t="shared" si="7"/>
        <v>191.83333333333334</v>
      </c>
      <c r="I24" s="109">
        <f t="shared" si="7"/>
        <v>226.79999999999998</v>
      </c>
      <c r="J24" s="109">
        <f t="shared" si="7"/>
        <v>119.09999999999998</v>
      </c>
      <c r="K24" s="109">
        <f t="shared" si="7"/>
        <v>213.43333333333331</v>
      </c>
      <c r="L24" s="109">
        <f t="shared" si="7"/>
        <v>175.5</v>
      </c>
      <c r="M24" s="109">
        <f t="shared" si="7"/>
        <v>227.70000000000002</v>
      </c>
      <c r="N24" s="109">
        <f t="shared" si="7"/>
        <v>199.63333333333333</v>
      </c>
      <c r="P24" s="109"/>
      <c r="Q24" s="109"/>
      <c r="R24" s="109"/>
      <c r="S24" s="109"/>
      <c r="T24" s="109"/>
      <c r="U24" s="109"/>
      <c r="V24" s="109"/>
      <c r="W24" s="109"/>
      <c r="X24" s="109"/>
      <c r="Y24" s="109"/>
      <c r="Z24" s="109"/>
      <c r="AA24" s="109"/>
    </row>
    <row r="25" spans="1:27" ht="15" x14ac:dyDescent="0.25">
      <c r="A25" s="308" t="s">
        <v>148</v>
      </c>
      <c r="B25" s="159">
        <f t="shared" ref="B25:N25" si="8">AVERAGE(B59:B61)</f>
        <v>213.16666666666666</v>
      </c>
      <c r="C25" s="159">
        <f t="shared" si="8"/>
        <v>238.76666666666665</v>
      </c>
      <c r="D25" s="159">
        <f t="shared" si="8"/>
        <v>237.23333333333335</v>
      </c>
      <c r="E25" s="159">
        <f t="shared" si="8"/>
        <v>211.20000000000002</v>
      </c>
      <c r="F25" s="159">
        <f t="shared" si="8"/>
        <v>170.03333333333333</v>
      </c>
      <c r="G25" s="159">
        <f t="shared" si="8"/>
        <v>218.1</v>
      </c>
      <c r="H25" s="159">
        <f t="shared" si="8"/>
        <v>193.43333333333331</v>
      </c>
      <c r="I25" s="159">
        <f t="shared" si="8"/>
        <v>236.16666666666666</v>
      </c>
      <c r="J25" s="159">
        <f t="shared" si="8"/>
        <v>123.40000000000002</v>
      </c>
      <c r="K25" s="159">
        <f t="shared" si="8"/>
        <v>215.36666666666667</v>
      </c>
      <c r="L25" s="159">
        <f t="shared" si="8"/>
        <v>186.5</v>
      </c>
      <c r="M25" s="159">
        <f t="shared" si="8"/>
        <v>233.93333333333331</v>
      </c>
      <c r="N25" s="159">
        <f t="shared" si="8"/>
        <v>201.63333333333333</v>
      </c>
      <c r="P25" s="109"/>
      <c r="Q25" s="109"/>
      <c r="R25" s="109"/>
      <c r="S25" s="109"/>
      <c r="T25" s="109"/>
      <c r="U25" s="109"/>
      <c r="V25" s="109"/>
      <c r="W25" s="109"/>
      <c r="X25" s="109"/>
      <c r="Y25" s="109"/>
      <c r="Z25" s="109"/>
      <c r="AA25" s="109"/>
    </row>
    <row r="26" spans="1:27" ht="15" x14ac:dyDescent="0.25">
      <c r="A26" s="308" t="s">
        <v>149</v>
      </c>
      <c r="B26" s="159">
        <f t="shared" ref="B26:N26" si="9">AVERAGE(B62:B64)</f>
        <v>207.53333333333333</v>
      </c>
      <c r="C26" s="159">
        <f t="shared" si="9"/>
        <v>230.4</v>
      </c>
      <c r="D26" s="159">
        <f t="shared" si="9"/>
        <v>240.43333333333331</v>
      </c>
      <c r="E26" s="159">
        <f t="shared" si="9"/>
        <v>210.63333333333335</v>
      </c>
      <c r="F26" s="159">
        <f t="shared" si="9"/>
        <v>159.83333333333334</v>
      </c>
      <c r="G26" s="159">
        <f t="shared" si="9"/>
        <v>218.66666666666666</v>
      </c>
      <c r="H26" s="159">
        <f t="shared" si="9"/>
        <v>195</v>
      </c>
      <c r="I26" s="159">
        <f t="shared" si="9"/>
        <v>235.86666666666667</v>
      </c>
      <c r="J26" s="159">
        <f t="shared" si="9"/>
        <v>123.33333333333333</v>
      </c>
      <c r="K26" s="159">
        <f t="shared" si="9"/>
        <v>204.20000000000002</v>
      </c>
      <c r="L26" s="159">
        <f t="shared" si="9"/>
        <v>187.1</v>
      </c>
      <c r="M26" s="159">
        <f t="shared" si="9"/>
        <v>235.4</v>
      </c>
      <c r="N26" s="159">
        <f t="shared" si="9"/>
        <v>202.43333333333331</v>
      </c>
      <c r="P26" s="109"/>
      <c r="Q26" s="109"/>
      <c r="R26" s="109"/>
      <c r="S26" s="109"/>
      <c r="T26" s="109"/>
      <c r="U26" s="109"/>
      <c r="V26" s="109"/>
      <c r="W26" s="109"/>
      <c r="X26" s="109"/>
      <c r="Y26" s="109"/>
      <c r="Z26" s="109"/>
      <c r="AA26" s="109"/>
    </row>
    <row r="27" spans="1:27" ht="15" x14ac:dyDescent="0.25">
      <c r="A27" s="308" t="s">
        <v>150</v>
      </c>
      <c r="B27" s="159">
        <f t="shared" ref="B27:N27" si="10">AVERAGE(B65:B67)</f>
        <v>204.70000000000002</v>
      </c>
      <c r="C27" s="159">
        <f t="shared" si="10"/>
        <v>230.53333333333333</v>
      </c>
      <c r="D27" s="159">
        <f t="shared" si="10"/>
        <v>244.33333333333334</v>
      </c>
      <c r="E27" s="159">
        <f t="shared" si="10"/>
        <v>209.86666666666665</v>
      </c>
      <c r="F27" s="159">
        <f t="shared" si="10"/>
        <v>150.43333333333334</v>
      </c>
      <c r="G27" s="159">
        <f t="shared" si="10"/>
        <v>215.86666666666667</v>
      </c>
      <c r="H27" s="159">
        <f t="shared" si="10"/>
        <v>197.80000000000004</v>
      </c>
      <c r="I27" s="159">
        <f t="shared" si="10"/>
        <v>228.4</v>
      </c>
      <c r="J27" s="159">
        <f t="shared" si="10"/>
        <v>123.2</v>
      </c>
      <c r="K27" s="159">
        <f t="shared" si="10"/>
        <v>198.86666666666667</v>
      </c>
      <c r="L27" s="159">
        <f t="shared" si="10"/>
        <v>188</v>
      </c>
      <c r="M27" s="159">
        <f t="shared" si="10"/>
        <v>235.53333333333333</v>
      </c>
      <c r="N27" s="159">
        <f t="shared" si="10"/>
        <v>205.23333333333335</v>
      </c>
      <c r="P27" s="109"/>
      <c r="Q27" s="109"/>
      <c r="R27" s="109"/>
      <c r="S27" s="109"/>
      <c r="T27" s="109"/>
      <c r="U27" s="109"/>
      <c r="V27" s="109"/>
      <c r="W27" s="109"/>
      <c r="X27" s="109"/>
      <c r="Y27" s="109"/>
      <c r="Z27" s="109"/>
      <c r="AA27" s="109"/>
    </row>
    <row r="28" spans="1:27" ht="15" x14ac:dyDescent="0.25">
      <c r="A28" s="308" t="s">
        <v>151</v>
      </c>
      <c r="B28" s="159">
        <f t="shared" ref="B28:N28" si="11">AVERAGE(B68:B70)</f>
        <v>203.03333333333333</v>
      </c>
      <c r="C28" s="159">
        <f t="shared" si="11"/>
        <v>229.66666666666666</v>
      </c>
      <c r="D28" s="159">
        <f t="shared" si="11"/>
        <v>246.4</v>
      </c>
      <c r="E28" s="159">
        <f t="shared" si="11"/>
        <v>210.29999999999998</v>
      </c>
      <c r="F28" s="159">
        <f t="shared" si="11"/>
        <v>148.19999999999999</v>
      </c>
      <c r="G28" s="159">
        <f t="shared" si="11"/>
        <v>211.9</v>
      </c>
      <c r="H28" s="159">
        <f t="shared" si="11"/>
        <v>199.83333333333334</v>
      </c>
      <c r="I28" s="159">
        <f t="shared" si="11"/>
        <v>220.76666666666668</v>
      </c>
      <c r="J28" s="159">
        <f t="shared" si="11"/>
        <v>123.2</v>
      </c>
      <c r="K28" s="159">
        <f t="shared" si="11"/>
        <v>197.43333333333331</v>
      </c>
      <c r="L28" s="159">
        <f t="shared" si="11"/>
        <v>189.19999999999996</v>
      </c>
      <c r="M28" s="159">
        <f t="shared" si="11"/>
        <v>234.93333333333337</v>
      </c>
      <c r="N28" s="159">
        <f t="shared" si="11"/>
        <v>206.5</v>
      </c>
      <c r="P28" s="109"/>
      <c r="Q28" s="109"/>
      <c r="R28" s="109"/>
      <c r="S28" s="109"/>
      <c r="T28" s="109"/>
      <c r="U28" s="109"/>
      <c r="V28" s="109"/>
      <c r="W28" s="109"/>
      <c r="X28" s="109"/>
      <c r="Y28" s="109"/>
      <c r="Z28" s="109"/>
      <c r="AA28" s="109"/>
    </row>
    <row r="29" spans="1:27" ht="15" x14ac:dyDescent="0.25">
      <c r="A29" s="309" t="s">
        <v>401</v>
      </c>
      <c r="B29" s="109">
        <f t="shared" ref="B29:N29" si="12">AVERAGE(B71:B73)</f>
        <v>206.20000000000002</v>
      </c>
      <c r="C29" s="109">
        <f t="shared" si="12"/>
        <v>236.43333333333331</v>
      </c>
      <c r="D29" s="109">
        <f t="shared" si="12"/>
        <v>252.1</v>
      </c>
      <c r="E29" s="109">
        <f t="shared" si="12"/>
        <v>210.6</v>
      </c>
      <c r="F29" s="109">
        <f t="shared" si="12"/>
        <v>146.79999999999998</v>
      </c>
      <c r="G29" s="109">
        <f t="shared" si="12"/>
        <v>212.93333333333331</v>
      </c>
      <c r="H29" s="109">
        <f t="shared" si="12"/>
        <v>202.5</v>
      </c>
      <c r="I29" s="109">
        <f t="shared" si="12"/>
        <v>222.69999999999996</v>
      </c>
      <c r="J29" s="109">
        <f t="shared" si="12"/>
        <v>123.2</v>
      </c>
      <c r="K29" s="109">
        <f t="shared" si="12"/>
        <v>195.23333333333335</v>
      </c>
      <c r="L29" s="109">
        <f t="shared" si="12"/>
        <v>195.1</v>
      </c>
      <c r="M29" s="109">
        <f t="shared" si="12"/>
        <v>237.20000000000002</v>
      </c>
      <c r="N29" s="109">
        <f t="shared" si="12"/>
        <v>208.66666666666666</v>
      </c>
      <c r="P29" s="109"/>
    </row>
    <row r="30" spans="1:27" ht="15" x14ac:dyDescent="0.25">
      <c r="A30" s="309" t="s">
        <v>362</v>
      </c>
      <c r="B30" s="109">
        <f t="shared" ref="B30:N30" si="13">AVERAGE(B74:B76)</f>
        <v>207.56666666666669</v>
      </c>
      <c r="C30" s="109">
        <f t="shared" si="13"/>
        <v>240.29999999999998</v>
      </c>
      <c r="D30" s="109">
        <f t="shared" si="13"/>
        <v>251.6</v>
      </c>
      <c r="E30" s="109">
        <f t="shared" si="13"/>
        <v>209.9666666666667</v>
      </c>
      <c r="F30" s="109">
        <f t="shared" si="13"/>
        <v>147.19999999999999</v>
      </c>
      <c r="G30" s="109">
        <f t="shared" si="13"/>
        <v>214.06666666666669</v>
      </c>
      <c r="H30" s="109">
        <f t="shared" si="13"/>
        <v>203.70000000000002</v>
      </c>
      <c r="I30" s="109">
        <f t="shared" si="13"/>
        <v>219.73333333333335</v>
      </c>
      <c r="J30" s="109">
        <f t="shared" si="13"/>
        <v>123.5</v>
      </c>
      <c r="K30" s="109">
        <f t="shared" si="13"/>
        <v>194.43333333333331</v>
      </c>
      <c r="L30" s="109">
        <f t="shared" si="13"/>
        <v>195.1</v>
      </c>
      <c r="M30" s="109">
        <f t="shared" si="13"/>
        <v>237.63333333333333</v>
      </c>
      <c r="N30" s="109">
        <f t="shared" si="13"/>
        <v>209.23333333333335</v>
      </c>
      <c r="P30" s="109"/>
      <c r="Q30" s="109"/>
      <c r="R30" s="109"/>
      <c r="S30" s="109"/>
      <c r="T30" s="109"/>
      <c r="U30" s="109"/>
      <c r="V30" s="109"/>
      <c r="W30" s="109"/>
      <c r="X30" s="109"/>
      <c r="Y30" s="109"/>
      <c r="Z30" s="109"/>
      <c r="AA30" s="109"/>
    </row>
    <row r="31" spans="1:27" ht="15" x14ac:dyDescent="0.25">
      <c r="A31" s="309" t="s">
        <v>152</v>
      </c>
      <c r="B31" s="109">
        <f t="shared" ref="B31:N31" si="14">AVERAGE(B77:B79)</f>
        <v>207.63333333333333</v>
      </c>
      <c r="C31" s="109">
        <f t="shared" si="14"/>
        <v>237.36666666666667</v>
      </c>
      <c r="D31" s="109">
        <f t="shared" si="14"/>
        <v>253.96666666666667</v>
      </c>
      <c r="E31" s="109">
        <f t="shared" si="14"/>
        <v>211.26666666666665</v>
      </c>
      <c r="F31" s="109">
        <f t="shared" si="14"/>
        <v>149.80000000000001</v>
      </c>
      <c r="G31" s="109">
        <f t="shared" si="14"/>
        <v>215.26666666666665</v>
      </c>
      <c r="H31" s="109">
        <f t="shared" si="14"/>
        <v>204.5</v>
      </c>
      <c r="I31" s="109">
        <f t="shared" si="14"/>
        <v>221.9</v>
      </c>
      <c r="J31" s="109">
        <f t="shared" si="14"/>
        <v>124.09999999999998</v>
      </c>
      <c r="K31" s="109">
        <f t="shared" si="14"/>
        <v>193.46666666666667</v>
      </c>
      <c r="L31" s="109">
        <f t="shared" si="14"/>
        <v>198.73333333333335</v>
      </c>
      <c r="M31" s="109">
        <f t="shared" si="14"/>
        <v>239.1</v>
      </c>
      <c r="N31" s="109">
        <f t="shared" si="14"/>
        <v>210.6</v>
      </c>
      <c r="P31" s="109"/>
    </row>
    <row r="32" spans="1:27" ht="15" x14ac:dyDescent="0.25">
      <c r="A32" s="309" t="s">
        <v>153</v>
      </c>
      <c r="B32" s="109">
        <f t="shared" ref="B32:N32" si="15">AVERAGE(B80:B82)</f>
        <v>208.4</v>
      </c>
      <c r="C32" s="109">
        <f t="shared" si="15"/>
        <v>238.93333333333331</v>
      </c>
      <c r="D32" s="109">
        <f t="shared" si="15"/>
        <v>255.63333333333333</v>
      </c>
      <c r="E32" s="109">
        <f t="shared" si="15"/>
        <v>213.33333333333334</v>
      </c>
      <c r="F32" s="109">
        <f t="shared" si="15"/>
        <v>149.80000000000001</v>
      </c>
      <c r="G32" s="109">
        <f t="shared" si="15"/>
        <v>216.76666666666665</v>
      </c>
      <c r="H32" s="109">
        <f t="shared" si="15"/>
        <v>206.83333333333334</v>
      </c>
      <c r="I32" s="109">
        <f t="shared" si="15"/>
        <v>219.4</v>
      </c>
      <c r="J32" s="109">
        <f t="shared" si="15"/>
        <v>124.09999999999998</v>
      </c>
      <c r="K32" s="109">
        <f t="shared" si="15"/>
        <v>192.4</v>
      </c>
      <c r="L32" s="109">
        <f t="shared" si="15"/>
        <v>200.19999999999996</v>
      </c>
      <c r="M32" s="109">
        <f t="shared" si="15"/>
        <v>241.33333333333334</v>
      </c>
      <c r="N32" s="109">
        <f t="shared" si="15"/>
        <v>213.23333333333335</v>
      </c>
      <c r="P32" s="109"/>
    </row>
    <row r="33" spans="1:41" ht="15" x14ac:dyDescent="0.25">
      <c r="A33" s="308" t="s">
        <v>457</v>
      </c>
      <c r="B33" s="159">
        <f t="shared" ref="B33:N33" si="16">AVERAGE(B83:B85)</f>
        <v>210.56666666666669</v>
      </c>
      <c r="C33" s="159">
        <f t="shared" si="16"/>
        <v>240.53333333333333</v>
      </c>
      <c r="D33" s="159">
        <f t="shared" si="16"/>
        <v>255.9</v>
      </c>
      <c r="E33" s="159">
        <f t="shared" si="16"/>
        <v>216</v>
      </c>
      <c r="F33" s="159">
        <f t="shared" si="16"/>
        <v>151.69999999999999</v>
      </c>
      <c r="G33" s="159">
        <f t="shared" si="16"/>
        <v>217.06666666666669</v>
      </c>
      <c r="H33" s="159">
        <f t="shared" si="16"/>
        <v>209.46666666666667</v>
      </c>
      <c r="I33" s="159">
        <f t="shared" si="16"/>
        <v>224.0333333333333</v>
      </c>
      <c r="J33" s="159">
        <f t="shared" si="16"/>
        <v>124.23333333333333</v>
      </c>
      <c r="K33" s="159">
        <f t="shared" si="16"/>
        <v>196.46666666666667</v>
      </c>
      <c r="L33" s="159">
        <f t="shared" si="16"/>
        <v>203.80000000000004</v>
      </c>
      <c r="M33" s="159">
        <f t="shared" si="16"/>
        <v>243.16666666666666</v>
      </c>
      <c r="N33" s="159">
        <f t="shared" si="16"/>
        <v>216.93333333333331</v>
      </c>
      <c r="P33" s="109"/>
    </row>
    <row r="34" spans="1:41" ht="15" x14ac:dyDescent="0.25">
      <c r="A34" s="309"/>
      <c r="B34" s="109"/>
      <c r="C34" s="109"/>
      <c r="D34" s="109"/>
      <c r="E34" s="109"/>
      <c r="F34" s="109"/>
      <c r="G34" s="109"/>
      <c r="H34" s="109"/>
      <c r="I34" s="109"/>
      <c r="J34" s="109"/>
      <c r="K34" s="109"/>
      <c r="L34" s="109"/>
      <c r="M34" s="109"/>
      <c r="N34" s="109"/>
      <c r="P34" s="109"/>
      <c r="Q34" s="109"/>
      <c r="R34" s="109"/>
      <c r="S34" s="109"/>
      <c r="T34" s="109"/>
      <c r="U34" s="109"/>
      <c r="V34" s="109"/>
      <c r="W34" s="109"/>
      <c r="X34" s="109"/>
      <c r="Y34" s="109"/>
      <c r="Z34" s="109"/>
      <c r="AA34" s="109"/>
    </row>
    <row r="35" spans="1:41" ht="13.5" customHeight="1" x14ac:dyDescent="0.25">
      <c r="A35" s="308" t="s">
        <v>283</v>
      </c>
      <c r="B35" s="159">
        <v>131.69999999999999</v>
      </c>
      <c r="C35" s="159">
        <v>151.6</v>
      </c>
      <c r="D35" s="159">
        <v>126.3</v>
      </c>
      <c r="E35" s="159">
        <v>120.9</v>
      </c>
      <c r="F35" s="159">
        <v>115.5</v>
      </c>
      <c r="G35" s="159">
        <v>118.9</v>
      </c>
      <c r="H35" s="159">
        <v>118.2</v>
      </c>
      <c r="I35" s="159">
        <v>124.2</v>
      </c>
      <c r="J35" s="159">
        <v>89.1</v>
      </c>
      <c r="K35" s="159">
        <v>112</v>
      </c>
      <c r="L35" s="159">
        <v>114.7</v>
      </c>
      <c r="M35" s="159">
        <v>142.5</v>
      </c>
      <c r="N35" s="159">
        <v>117</v>
      </c>
      <c r="P35" s="109"/>
      <c r="Q35" s="109"/>
      <c r="R35" s="109"/>
      <c r="S35" s="109"/>
      <c r="T35" s="109"/>
      <c r="U35" s="109"/>
      <c r="V35" s="109"/>
      <c r="W35" s="109"/>
      <c r="X35" s="109"/>
      <c r="Y35" s="109"/>
      <c r="Z35" s="109"/>
      <c r="AA35" s="109"/>
      <c r="AC35" s="25"/>
      <c r="AD35" s="25"/>
      <c r="AE35" s="25"/>
      <c r="AF35" s="25"/>
      <c r="AG35" s="25"/>
      <c r="AH35" s="25"/>
      <c r="AI35" s="25"/>
      <c r="AJ35" s="25"/>
      <c r="AK35" s="25"/>
      <c r="AL35" s="25"/>
      <c r="AM35" s="25"/>
      <c r="AN35" s="25"/>
      <c r="AO35" s="25"/>
    </row>
    <row r="36" spans="1:41" ht="13.5" customHeight="1" x14ac:dyDescent="0.25">
      <c r="A36" s="308" t="s">
        <v>284</v>
      </c>
      <c r="B36" s="159">
        <v>132.9</v>
      </c>
      <c r="C36" s="159">
        <v>153.1</v>
      </c>
      <c r="D36" s="159">
        <v>128.80000000000001</v>
      </c>
      <c r="E36" s="159">
        <v>123.2</v>
      </c>
      <c r="F36" s="159">
        <v>115.5</v>
      </c>
      <c r="G36" s="159">
        <v>120</v>
      </c>
      <c r="H36" s="159">
        <v>118.2</v>
      </c>
      <c r="I36" s="159">
        <v>126.3</v>
      </c>
      <c r="J36" s="159">
        <v>89.1</v>
      </c>
      <c r="K36" s="159">
        <v>115.6</v>
      </c>
      <c r="L36" s="159">
        <v>114.9</v>
      </c>
      <c r="M36" s="159">
        <v>145.19999999999999</v>
      </c>
      <c r="N36" s="159">
        <v>118</v>
      </c>
      <c r="P36" s="109"/>
      <c r="Q36" s="109"/>
      <c r="R36" s="109"/>
      <c r="S36" s="109"/>
      <c r="T36" s="109"/>
      <c r="U36" s="109"/>
      <c r="V36" s="109"/>
      <c r="W36" s="109"/>
      <c r="X36" s="109"/>
      <c r="Y36" s="109"/>
      <c r="Z36" s="109"/>
      <c r="AA36" s="109"/>
      <c r="AC36" s="25"/>
      <c r="AD36" s="25"/>
      <c r="AE36" s="25"/>
      <c r="AF36" s="25"/>
      <c r="AG36" s="25"/>
      <c r="AH36" s="25"/>
      <c r="AI36" s="25"/>
      <c r="AJ36" s="25"/>
      <c r="AK36" s="25"/>
      <c r="AL36" s="25"/>
      <c r="AM36" s="25"/>
      <c r="AN36" s="25"/>
      <c r="AO36" s="25"/>
    </row>
    <row r="37" spans="1:41" ht="13.5" customHeight="1" x14ac:dyDescent="0.25">
      <c r="A37" s="308" t="s">
        <v>285</v>
      </c>
      <c r="B37" s="159">
        <v>137.30000000000001</v>
      </c>
      <c r="C37" s="159">
        <v>156.9</v>
      </c>
      <c r="D37" s="159">
        <v>133</v>
      </c>
      <c r="E37" s="159">
        <v>126.2</v>
      </c>
      <c r="F37" s="159">
        <v>116</v>
      </c>
      <c r="G37" s="159">
        <v>124.3</v>
      </c>
      <c r="H37" s="159">
        <v>120.5</v>
      </c>
      <c r="I37" s="159">
        <v>145.1</v>
      </c>
      <c r="J37" s="159">
        <v>89.2</v>
      </c>
      <c r="K37" s="159">
        <v>116.5</v>
      </c>
      <c r="L37" s="159">
        <v>114.9</v>
      </c>
      <c r="M37" s="159">
        <v>152</v>
      </c>
      <c r="N37" s="159">
        <v>118.8</v>
      </c>
      <c r="P37" s="109"/>
      <c r="Q37" s="109"/>
      <c r="R37" s="109"/>
      <c r="S37" s="109"/>
      <c r="T37" s="109"/>
      <c r="U37" s="109"/>
      <c r="V37" s="109"/>
      <c r="W37" s="109"/>
      <c r="X37" s="109"/>
      <c r="Y37" s="109"/>
      <c r="Z37" s="109"/>
      <c r="AA37" s="109"/>
      <c r="AC37" s="25"/>
      <c r="AD37" s="25"/>
      <c r="AE37" s="25"/>
      <c r="AF37" s="25"/>
      <c r="AG37" s="25"/>
      <c r="AH37" s="25"/>
      <c r="AI37" s="25"/>
      <c r="AJ37" s="25"/>
      <c r="AK37" s="25"/>
      <c r="AL37" s="25"/>
      <c r="AM37" s="25"/>
      <c r="AN37" s="25"/>
      <c r="AO37" s="25"/>
    </row>
    <row r="38" spans="1:41" ht="13.5" customHeight="1" x14ac:dyDescent="0.25">
      <c r="A38" s="308" t="s">
        <v>286</v>
      </c>
      <c r="B38" s="159">
        <v>151.69999999999999</v>
      </c>
      <c r="C38" s="159">
        <v>176.1</v>
      </c>
      <c r="D38" s="159">
        <v>137.69999999999999</v>
      </c>
      <c r="E38" s="159">
        <v>131.6</v>
      </c>
      <c r="F38" s="159">
        <v>120.5</v>
      </c>
      <c r="G38" s="159">
        <v>131.19999999999999</v>
      </c>
      <c r="H38" s="159">
        <v>131</v>
      </c>
      <c r="I38" s="159">
        <v>175.1</v>
      </c>
      <c r="J38" s="159">
        <v>89.2</v>
      </c>
      <c r="K38" s="159">
        <v>122.3</v>
      </c>
      <c r="L38" s="159">
        <v>136.5</v>
      </c>
      <c r="M38" s="159">
        <v>166.9</v>
      </c>
      <c r="N38" s="159">
        <v>123.5</v>
      </c>
      <c r="P38" s="109"/>
      <c r="Q38" s="109"/>
      <c r="R38" s="109"/>
      <c r="S38" s="109"/>
      <c r="T38" s="109"/>
      <c r="U38" s="109"/>
      <c r="V38" s="109"/>
      <c r="W38" s="109"/>
      <c r="X38" s="109"/>
      <c r="Y38" s="109"/>
      <c r="Z38" s="109"/>
      <c r="AA38" s="109"/>
      <c r="AC38" s="25"/>
      <c r="AD38" s="25"/>
      <c r="AE38" s="25"/>
      <c r="AF38" s="25"/>
      <c r="AG38" s="25"/>
      <c r="AH38" s="25"/>
      <c r="AI38" s="25"/>
      <c r="AJ38" s="25"/>
      <c r="AK38" s="25"/>
      <c r="AL38" s="25"/>
      <c r="AM38" s="25"/>
      <c r="AN38" s="25"/>
      <c r="AO38" s="25"/>
    </row>
    <row r="39" spans="1:41" ht="13.5" customHeight="1" x14ac:dyDescent="0.25">
      <c r="A39" s="308" t="s">
        <v>287</v>
      </c>
      <c r="B39" s="159">
        <v>166.3</v>
      </c>
      <c r="C39" s="159">
        <v>195.3</v>
      </c>
      <c r="D39" s="159">
        <v>145.1</v>
      </c>
      <c r="E39" s="159">
        <v>140</v>
      </c>
      <c r="F39" s="159">
        <v>128.6</v>
      </c>
      <c r="G39" s="159">
        <v>148.1</v>
      </c>
      <c r="H39" s="159">
        <v>143.1</v>
      </c>
      <c r="I39" s="159">
        <v>199.6</v>
      </c>
      <c r="J39" s="159">
        <v>90.2</v>
      </c>
      <c r="K39" s="159">
        <v>127.7</v>
      </c>
      <c r="L39" s="159">
        <v>136.5</v>
      </c>
      <c r="M39" s="159">
        <v>180</v>
      </c>
      <c r="N39" s="159">
        <v>139.9</v>
      </c>
      <c r="P39" s="109"/>
      <c r="Q39" s="109"/>
      <c r="R39" s="109"/>
      <c r="S39" s="109"/>
      <c r="T39" s="109"/>
      <c r="U39" s="109"/>
      <c r="V39" s="109"/>
      <c r="W39" s="109"/>
      <c r="X39" s="109"/>
      <c r="Y39" s="109"/>
      <c r="Z39" s="109"/>
      <c r="AA39" s="109"/>
      <c r="AC39" s="25"/>
      <c r="AD39" s="25"/>
      <c r="AE39" s="25"/>
      <c r="AF39" s="25"/>
      <c r="AG39" s="25"/>
      <c r="AH39" s="25"/>
      <c r="AI39" s="25"/>
      <c r="AJ39" s="25"/>
      <c r="AK39" s="25"/>
      <c r="AL39" s="25"/>
      <c r="AM39" s="25"/>
      <c r="AN39" s="25"/>
      <c r="AO39" s="25"/>
    </row>
    <row r="40" spans="1:41" ht="13.5" customHeight="1" x14ac:dyDescent="0.25">
      <c r="A40" s="308" t="s">
        <v>288</v>
      </c>
      <c r="B40" s="159">
        <v>183.5</v>
      </c>
      <c r="C40" s="159">
        <v>222.8</v>
      </c>
      <c r="D40" s="159">
        <v>163.1</v>
      </c>
      <c r="E40" s="159">
        <v>151.1</v>
      </c>
      <c r="F40" s="159">
        <v>131.4</v>
      </c>
      <c r="G40" s="159">
        <v>166.6</v>
      </c>
      <c r="H40" s="159">
        <v>147.30000000000001</v>
      </c>
      <c r="I40" s="159">
        <v>226</v>
      </c>
      <c r="J40" s="159">
        <v>94.6</v>
      </c>
      <c r="K40" s="159">
        <v>133.69999999999999</v>
      </c>
      <c r="L40" s="159">
        <v>136.5</v>
      </c>
      <c r="M40" s="159">
        <v>201.1</v>
      </c>
      <c r="N40" s="159">
        <v>150.80000000000001</v>
      </c>
      <c r="P40" s="109"/>
      <c r="Q40" s="109"/>
      <c r="R40" s="109"/>
      <c r="S40" s="109"/>
      <c r="T40" s="109"/>
      <c r="U40" s="109"/>
      <c r="V40" s="109"/>
      <c r="W40" s="109"/>
      <c r="X40" s="109"/>
      <c r="Y40" s="109"/>
      <c r="Z40" s="109"/>
      <c r="AA40" s="109"/>
      <c r="AC40" s="25"/>
      <c r="AD40" s="25"/>
      <c r="AE40" s="25"/>
      <c r="AF40" s="25"/>
      <c r="AG40" s="25"/>
      <c r="AH40" s="25"/>
      <c r="AI40" s="25"/>
      <c r="AJ40" s="25"/>
      <c r="AK40" s="25"/>
      <c r="AL40" s="25"/>
      <c r="AM40" s="25"/>
      <c r="AN40" s="25"/>
      <c r="AO40" s="25"/>
    </row>
    <row r="41" spans="1:41" ht="13.5" customHeight="1" x14ac:dyDescent="0.25">
      <c r="A41" s="308" t="s">
        <v>289</v>
      </c>
      <c r="B41" s="159">
        <v>193.1</v>
      </c>
      <c r="C41" s="159">
        <v>233.4</v>
      </c>
      <c r="D41" s="159">
        <v>165.8</v>
      </c>
      <c r="E41" s="159">
        <v>159.4</v>
      </c>
      <c r="F41" s="159">
        <v>133.5</v>
      </c>
      <c r="G41" s="159">
        <v>183.9</v>
      </c>
      <c r="H41" s="159">
        <v>157.1</v>
      </c>
      <c r="I41" s="159">
        <v>248.4</v>
      </c>
      <c r="J41" s="159">
        <v>95.1</v>
      </c>
      <c r="K41" s="159">
        <v>151</v>
      </c>
      <c r="L41" s="159">
        <v>143.80000000000001</v>
      </c>
      <c r="M41" s="159">
        <v>210.5</v>
      </c>
      <c r="N41" s="159">
        <v>160</v>
      </c>
      <c r="P41" s="109"/>
      <c r="Q41" s="109"/>
      <c r="R41" s="109"/>
      <c r="S41" s="109"/>
      <c r="T41" s="109"/>
      <c r="U41" s="109"/>
      <c r="V41" s="109"/>
      <c r="W41" s="109"/>
      <c r="X41" s="109"/>
      <c r="Y41" s="109"/>
      <c r="Z41" s="109"/>
      <c r="AA41" s="109"/>
      <c r="AC41" s="25"/>
      <c r="AD41" s="25"/>
      <c r="AE41" s="25"/>
      <c r="AF41" s="25"/>
      <c r="AG41" s="25"/>
      <c r="AH41" s="25"/>
      <c r="AI41" s="25"/>
      <c r="AJ41" s="25"/>
      <c r="AK41" s="25"/>
      <c r="AL41" s="25"/>
      <c r="AM41" s="25"/>
      <c r="AN41" s="25"/>
      <c r="AO41" s="25"/>
    </row>
    <row r="42" spans="1:41" ht="13.5" customHeight="1" x14ac:dyDescent="0.25">
      <c r="A42" s="308" t="s">
        <v>290</v>
      </c>
      <c r="B42" s="159">
        <v>197.7</v>
      </c>
      <c r="C42" s="159">
        <v>237.5</v>
      </c>
      <c r="D42" s="159">
        <v>168.3</v>
      </c>
      <c r="E42" s="159">
        <v>167.7</v>
      </c>
      <c r="F42" s="159">
        <v>141.4</v>
      </c>
      <c r="G42" s="159">
        <v>196.2</v>
      </c>
      <c r="H42" s="159">
        <v>158.80000000000001</v>
      </c>
      <c r="I42" s="159">
        <v>246.3</v>
      </c>
      <c r="J42" s="159">
        <v>95.3</v>
      </c>
      <c r="K42" s="159">
        <v>151.4</v>
      </c>
      <c r="L42" s="159">
        <v>143.80000000000001</v>
      </c>
      <c r="M42" s="159">
        <v>217.2</v>
      </c>
      <c r="N42" s="159">
        <v>171.4</v>
      </c>
      <c r="P42" s="109"/>
      <c r="Q42" s="109"/>
      <c r="R42" s="109"/>
      <c r="S42" s="109"/>
      <c r="T42" s="109"/>
      <c r="U42" s="109"/>
      <c r="V42" s="109"/>
      <c r="W42" s="109"/>
      <c r="X42" s="109"/>
      <c r="Y42" s="109"/>
      <c r="Z42" s="109"/>
      <c r="AA42" s="109"/>
      <c r="AC42" s="25"/>
      <c r="AD42" s="25"/>
      <c r="AE42" s="25"/>
      <c r="AF42" s="25"/>
      <c r="AG42" s="25"/>
      <c r="AH42" s="25"/>
      <c r="AI42" s="25"/>
      <c r="AJ42" s="25"/>
      <c r="AK42" s="25"/>
      <c r="AL42" s="25"/>
      <c r="AM42" s="25"/>
      <c r="AN42" s="25"/>
      <c r="AO42" s="25"/>
    </row>
    <row r="43" spans="1:41" ht="13.5" customHeight="1" x14ac:dyDescent="0.25">
      <c r="A43" s="308" t="s">
        <v>291</v>
      </c>
      <c r="B43" s="159">
        <v>201.9</v>
      </c>
      <c r="C43" s="159">
        <v>239.1</v>
      </c>
      <c r="D43" s="159">
        <v>173.3</v>
      </c>
      <c r="E43" s="159">
        <v>178.2</v>
      </c>
      <c r="F43" s="159">
        <v>146.6</v>
      </c>
      <c r="G43" s="159">
        <v>206.8</v>
      </c>
      <c r="H43" s="159">
        <v>164.5</v>
      </c>
      <c r="I43" s="159">
        <v>249.7</v>
      </c>
      <c r="J43" s="159">
        <v>110.3</v>
      </c>
      <c r="K43" s="159">
        <v>155.4</v>
      </c>
      <c r="L43" s="159">
        <v>146.1</v>
      </c>
      <c r="M43" s="159">
        <v>224.8</v>
      </c>
      <c r="N43" s="159">
        <v>181.6</v>
      </c>
      <c r="P43" s="109"/>
      <c r="Q43" s="109"/>
      <c r="R43" s="109"/>
      <c r="S43" s="109"/>
      <c r="T43" s="109"/>
      <c r="U43" s="109"/>
      <c r="V43" s="109"/>
      <c r="W43" s="109"/>
      <c r="X43" s="109"/>
      <c r="Y43" s="109"/>
      <c r="Z43" s="109"/>
      <c r="AA43" s="109"/>
      <c r="AC43" s="25"/>
      <c r="AD43" s="25"/>
      <c r="AE43" s="25"/>
      <c r="AF43" s="25"/>
      <c r="AG43" s="25"/>
      <c r="AH43" s="25"/>
      <c r="AI43" s="25"/>
      <c r="AJ43" s="25"/>
      <c r="AK43" s="25"/>
      <c r="AL43" s="25"/>
      <c r="AM43" s="25"/>
      <c r="AN43" s="25"/>
      <c r="AO43" s="25"/>
    </row>
    <row r="44" spans="1:41" ht="13.5" customHeight="1" x14ac:dyDescent="0.25">
      <c r="A44" s="308" t="s">
        <v>292</v>
      </c>
      <c r="B44" s="159">
        <v>201.6</v>
      </c>
      <c r="C44" s="159">
        <v>236.5</v>
      </c>
      <c r="D44" s="159">
        <v>179.8</v>
      </c>
      <c r="E44" s="159">
        <v>184.1</v>
      </c>
      <c r="F44" s="159">
        <v>145</v>
      </c>
      <c r="G44" s="159">
        <v>213.3</v>
      </c>
      <c r="H44" s="159">
        <v>174.3</v>
      </c>
      <c r="I44" s="159">
        <v>241.2</v>
      </c>
      <c r="J44" s="159">
        <v>118.1</v>
      </c>
      <c r="K44" s="159">
        <v>172.4</v>
      </c>
      <c r="L44" s="159">
        <v>151.1</v>
      </c>
      <c r="M44" s="159">
        <v>230.6</v>
      </c>
      <c r="N44" s="159">
        <v>188.8</v>
      </c>
      <c r="P44" s="109"/>
      <c r="Q44" s="109"/>
      <c r="R44" s="109"/>
      <c r="S44" s="109"/>
      <c r="T44" s="109"/>
      <c r="U44" s="109"/>
      <c r="V44" s="109"/>
      <c r="W44" s="109"/>
      <c r="X44" s="109"/>
      <c r="Y44" s="109"/>
      <c r="Z44" s="109"/>
      <c r="AA44" s="109"/>
      <c r="AC44" s="25"/>
      <c r="AD44" s="25"/>
      <c r="AE44" s="25"/>
      <c r="AF44" s="25"/>
      <c r="AG44" s="25"/>
      <c r="AH44" s="25"/>
      <c r="AI44" s="25"/>
      <c r="AJ44" s="25"/>
      <c r="AK44" s="25"/>
      <c r="AL44" s="25"/>
      <c r="AM44" s="25"/>
      <c r="AN44" s="25"/>
      <c r="AO44" s="25"/>
    </row>
    <row r="45" spans="1:41" ht="13.5" customHeight="1" x14ac:dyDescent="0.25">
      <c r="A45" s="308" t="s">
        <v>293</v>
      </c>
      <c r="B45" s="159">
        <v>200.3</v>
      </c>
      <c r="C45" s="159">
        <v>233.2</v>
      </c>
      <c r="D45" s="159">
        <v>179.4</v>
      </c>
      <c r="E45" s="159">
        <v>191.6</v>
      </c>
      <c r="F45" s="159">
        <v>144.1</v>
      </c>
      <c r="G45" s="159">
        <v>218.1</v>
      </c>
      <c r="H45" s="159">
        <v>175.5</v>
      </c>
      <c r="I45" s="159">
        <v>236.3</v>
      </c>
      <c r="J45" s="159">
        <v>119.1</v>
      </c>
      <c r="K45" s="159">
        <v>175.3</v>
      </c>
      <c r="L45" s="159">
        <v>152.1</v>
      </c>
      <c r="M45" s="159">
        <v>232</v>
      </c>
      <c r="N45" s="159">
        <v>193.5</v>
      </c>
      <c r="P45" s="109"/>
      <c r="Q45" s="25"/>
      <c r="R45" s="25"/>
      <c r="S45" s="25"/>
      <c r="T45" s="25"/>
      <c r="U45" s="25"/>
      <c r="V45" s="25"/>
      <c r="W45" s="25"/>
      <c r="X45" s="25"/>
      <c r="Y45" s="25"/>
      <c r="AC45" s="25"/>
      <c r="AD45" s="25"/>
      <c r="AE45" s="25"/>
      <c r="AF45" s="25"/>
      <c r="AG45" s="25"/>
      <c r="AH45" s="25"/>
      <c r="AI45" s="25"/>
      <c r="AJ45" s="25"/>
      <c r="AK45" s="25"/>
      <c r="AL45" s="25"/>
      <c r="AM45" s="25"/>
      <c r="AN45" s="25"/>
      <c r="AO45" s="25"/>
    </row>
    <row r="46" spans="1:41" ht="13.5" customHeight="1" x14ac:dyDescent="0.25">
      <c r="A46" s="308" t="s">
        <v>294</v>
      </c>
      <c r="B46" s="159">
        <v>200.4</v>
      </c>
      <c r="C46" s="159">
        <v>232.4</v>
      </c>
      <c r="D46" s="159">
        <v>178.3</v>
      </c>
      <c r="E46" s="159">
        <v>195.8</v>
      </c>
      <c r="F46" s="159">
        <v>144</v>
      </c>
      <c r="G46" s="159">
        <v>219.3</v>
      </c>
      <c r="H46" s="159">
        <v>175.8</v>
      </c>
      <c r="I46" s="159">
        <v>237</v>
      </c>
      <c r="J46" s="159">
        <v>119.1</v>
      </c>
      <c r="K46" s="159">
        <v>179.3</v>
      </c>
      <c r="L46" s="159">
        <v>152.1</v>
      </c>
      <c r="M46" s="159">
        <v>233.5</v>
      </c>
      <c r="N46" s="159">
        <v>196.3</v>
      </c>
      <c r="P46" s="109"/>
      <c r="Q46" s="25"/>
      <c r="R46" s="25"/>
      <c r="S46" s="25"/>
      <c r="T46" s="25"/>
      <c r="U46" s="25"/>
      <c r="V46" s="25"/>
      <c r="W46" s="25"/>
      <c r="X46" s="25"/>
      <c r="Y46" s="25"/>
      <c r="AC46" s="25"/>
      <c r="AD46" s="25"/>
      <c r="AE46" s="25"/>
      <c r="AF46" s="25"/>
      <c r="AG46" s="25"/>
      <c r="AH46" s="25"/>
      <c r="AI46" s="25"/>
      <c r="AJ46" s="25"/>
      <c r="AK46" s="25"/>
      <c r="AL46" s="25"/>
      <c r="AM46" s="25"/>
      <c r="AN46" s="25"/>
      <c r="AO46" s="25"/>
    </row>
    <row r="47" spans="1:41" ht="13.5" customHeight="1" x14ac:dyDescent="0.25">
      <c r="A47" s="309" t="s">
        <v>295</v>
      </c>
      <c r="B47" s="109">
        <v>201.8</v>
      </c>
      <c r="C47" s="109">
        <v>232.8</v>
      </c>
      <c r="D47" s="109">
        <v>191.1</v>
      </c>
      <c r="E47" s="109">
        <v>202.8</v>
      </c>
      <c r="F47" s="109">
        <v>143.1</v>
      </c>
      <c r="G47" s="109">
        <v>219.6</v>
      </c>
      <c r="H47" s="109">
        <v>188.2</v>
      </c>
      <c r="I47" s="109">
        <v>236.8</v>
      </c>
      <c r="J47" s="109">
        <v>119.1</v>
      </c>
      <c r="K47" s="109">
        <v>188.6</v>
      </c>
      <c r="L47" s="109">
        <v>158.1</v>
      </c>
      <c r="M47" s="109">
        <v>235.5</v>
      </c>
      <c r="N47" s="109">
        <v>199.1</v>
      </c>
      <c r="P47" s="25"/>
      <c r="Q47" s="25"/>
      <c r="R47" s="25"/>
      <c r="S47" s="25"/>
      <c r="T47" s="25"/>
      <c r="U47" s="25"/>
      <c r="V47" s="25"/>
      <c r="W47" s="25"/>
      <c r="X47" s="25"/>
      <c r="Y47" s="25"/>
      <c r="AC47" s="25"/>
      <c r="AD47" s="25"/>
      <c r="AE47" s="25"/>
      <c r="AF47" s="25"/>
      <c r="AG47" s="25"/>
      <c r="AH47" s="25"/>
      <c r="AI47" s="25"/>
      <c r="AJ47" s="25"/>
      <c r="AK47" s="25"/>
      <c r="AL47" s="25"/>
      <c r="AM47" s="25"/>
      <c r="AN47" s="25"/>
      <c r="AO47" s="25"/>
    </row>
    <row r="48" spans="1:41" ht="13.5" customHeight="1" x14ac:dyDescent="0.25">
      <c r="A48" s="309" t="s">
        <v>296</v>
      </c>
      <c r="B48" s="109">
        <v>204.1</v>
      </c>
      <c r="C48" s="109">
        <v>228.1</v>
      </c>
      <c r="D48" s="109">
        <v>192.2</v>
      </c>
      <c r="E48" s="109">
        <v>208.4</v>
      </c>
      <c r="F48" s="109">
        <v>157.19999999999999</v>
      </c>
      <c r="G48" s="109">
        <v>221</v>
      </c>
      <c r="H48" s="109">
        <v>188.2</v>
      </c>
      <c r="I48" s="109">
        <v>242.8</v>
      </c>
      <c r="J48" s="109">
        <v>119.1</v>
      </c>
      <c r="K48" s="109">
        <v>189.1</v>
      </c>
      <c r="L48" s="109">
        <v>158.4</v>
      </c>
      <c r="M48" s="109">
        <v>235.3</v>
      </c>
      <c r="N48" s="109">
        <v>199.7</v>
      </c>
      <c r="P48" s="25"/>
      <c r="Q48" s="25"/>
      <c r="R48" s="25"/>
      <c r="S48" s="25"/>
      <c r="T48" s="25"/>
      <c r="U48" s="25"/>
      <c r="V48" s="25"/>
      <c r="W48" s="25"/>
      <c r="X48" s="25"/>
      <c r="Y48" s="25"/>
      <c r="AC48" s="25"/>
      <c r="AD48" s="25"/>
      <c r="AE48" s="25"/>
      <c r="AF48" s="25"/>
      <c r="AG48" s="25"/>
      <c r="AH48" s="25"/>
      <c r="AI48" s="25"/>
      <c r="AJ48" s="25"/>
      <c r="AK48" s="25"/>
      <c r="AL48" s="25"/>
      <c r="AM48" s="25"/>
      <c r="AN48" s="25"/>
      <c r="AO48" s="25"/>
    </row>
    <row r="49" spans="1:41" ht="13.5" customHeight="1" x14ac:dyDescent="0.25">
      <c r="A49" s="309" t="s">
        <v>297</v>
      </c>
      <c r="B49" s="109">
        <v>204.8</v>
      </c>
      <c r="C49" s="109">
        <v>223.2</v>
      </c>
      <c r="D49" s="109">
        <v>192</v>
      </c>
      <c r="E49" s="109">
        <v>211.9</v>
      </c>
      <c r="F49" s="109">
        <v>170.2</v>
      </c>
      <c r="G49" s="109">
        <v>219.1</v>
      </c>
      <c r="H49" s="109">
        <v>188.5</v>
      </c>
      <c r="I49" s="109">
        <v>242.4</v>
      </c>
      <c r="J49" s="109">
        <v>119.1</v>
      </c>
      <c r="K49" s="109">
        <v>189.4</v>
      </c>
      <c r="L49" s="109">
        <v>158.4</v>
      </c>
      <c r="M49" s="109">
        <v>228.7</v>
      </c>
      <c r="N49" s="109">
        <v>198.6</v>
      </c>
      <c r="P49" s="25"/>
      <c r="Q49" s="25"/>
      <c r="R49" s="25"/>
      <c r="S49" s="25"/>
      <c r="T49" s="25"/>
      <c r="U49" s="25"/>
      <c r="V49" s="25"/>
      <c r="W49" s="25"/>
      <c r="X49" s="25"/>
      <c r="Y49" s="25"/>
      <c r="AC49" s="25"/>
      <c r="AD49" s="25"/>
      <c r="AE49" s="25"/>
      <c r="AF49" s="25"/>
      <c r="AG49" s="25"/>
      <c r="AH49" s="25"/>
      <c r="AI49" s="25"/>
      <c r="AJ49" s="25"/>
      <c r="AK49" s="25"/>
      <c r="AL49" s="25"/>
      <c r="AM49" s="25"/>
      <c r="AN49" s="25"/>
      <c r="AO49" s="25"/>
    </row>
    <row r="50" spans="1:41" ht="13.5" customHeight="1" x14ac:dyDescent="0.25">
      <c r="A50" s="309" t="s">
        <v>298</v>
      </c>
      <c r="B50" s="109">
        <v>202.7</v>
      </c>
      <c r="C50" s="109">
        <v>223.8</v>
      </c>
      <c r="D50" s="109">
        <v>190.9</v>
      </c>
      <c r="E50" s="109">
        <v>215.2</v>
      </c>
      <c r="F50" s="109">
        <v>166.7</v>
      </c>
      <c r="G50" s="109">
        <v>218.9</v>
      </c>
      <c r="H50" s="109">
        <v>191.6</v>
      </c>
      <c r="I50" s="109">
        <v>223.9</v>
      </c>
      <c r="J50" s="109">
        <v>119.1</v>
      </c>
      <c r="K50" s="109">
        <v>203.5</v>
      </c>
      <c r="L50" s="109">
        <v>166</v>
      </c>
      <c r="M50" s="109">
        <v>224.2</v>
      </c>
      <c r="N50" s="109">
        <v>197.6</v>
      </c>
      <c r="P50" s="25"/>
      <c r="Q50" s="25"/>
      <c r="R50" s="25"/>
      <c r="S50" s="25"/>
      <c r="T50" s="25"/>
      <c r="U50" s="25"/>
      <c r="V50" s="25"/>
      <c r="W50" s="25"/>
      <c r="X50" s="25"/>
      <c r="Y50" s="25"/>
      <c r="AC50" s="25"/>
      <c r="AD50" s="25"/>
      <c r="AE50" s="25"/>
      <c r="AF50" s="25"/>
      <c r="AG50" s="25"/>
      <c r="AH50" s="25"/>
      <c r="AI50" s="25"/>
      <c r="AJ50" s="25"/>
      <c r="AK50" s="25"/>
      <c r="AL50" s="25"/>
      <c r="AM50" s="25"/>
      <c r="AN50" s="25"/>
      <c r="AO50" s="25"/>
    </row>
    <row r="51" spans="1:41" ht="13.5" customHeight="1" x14ac:dyDescent="0.25">
      <c r="A51" s="309" t="s">
        <v>299</v>
      </c>
      <c r="B51" s="109">
        <v>203.1</v>
      </c>
      <c r="C51" s="109">
        <v>226.1</v>
      </c>
      <c r="D51" s="109">
        <v>189.7</v>
      </c>
      <c r="E51" s="109">
        <v>217.2</v>
      </c>
      <c r="F51" s="109">
        <v>165.8</v>
      </c>
      <c r="G51" s="109">
        <v>218.1</v>
      </c>
      <c r="H51" s="109">
        <v>191.6</v>
      </c>
      <c r="I51" s="109">
        <v>221.1</v>
      </c>
      <c r="J51" s="109">
        <v>119.1</v>
      </c>
      <c r="K51" s="109">
        <v>205.6</v>
      </c>
      <c r="L51" s="109">
        <v>166</v>
      </c>
      <c r="M51" s="109">
        <v>224.4</v>
      </c>
      <c r="N51" s="109">
        <v>196.9</v>
      </c>
      <c r="P51" s="25"/>
      <c r="Q51" s="25"/>
      <c r="R51" s="25"/>
      <c r="S51" s="25"/>
      <c r="T51" s="25"/>
      <c r="U51" s="25"/>
      <c r="V51" s="25"/>
      <c r="W51" s="25"/>
      <c r="X51" s="25"/>
      <c r="Y51" s="25"/>
      <c r="AC51" s="25"/>
      <c r="AD51" s="25"/>
      <c r="AE51" s="25"/>
      <c r="AF51" s="25"/>
      <c r="AG51" s="25"/>
      <c r="AH51" s="25"/>
      <c r="AI51" s="25"/>
      <c r="AJ51" s="25"/>
      <c r="AK51" s="25"/>
      <c r="AL51" s="25"/>
      <c r="AM51" s="25"/>
      <c r="AN51" s="25"/>
      <c r="AO51" s="25"/>
    </row>
    <row r="52" spans="1:41" ht="13.5" customHeight="1" x14ac:dyDescent="0.25">
      <c r="A52" s="309" t="s">
        <v>300</v>
      </c>
      <c r="B52" s="109">
        <v>203.3</v>
      </c>
      <c r="C52" s="109">
        <v>228.4</v>
      </c>
      <c r="D52" s="109">
        <v>189.2</v>
      </c>
      <c r="E52" s="109">
        <v>216.4</v>
      </c>
      <c r="F52" s="109">
        <v>164.3</v>
      </c>
      <c r="G52" s="109">
        <v>218.3</v>
      </c>
      <c r="H52" s="109">
        <v>191.7</v>
      </c>
      <c r="I52" s="109">
        <v>217.1</v>
      </c>
      <c r="J52" s="109">
        <v>119.1</v>
      </c>
      <c r="K52" s="109">
        <v>205.8</v>
      </c>
      <c r="L52" s="109">
        <v>166</v>
      </c>
      <c r="M52" s="109">
        <v>225.9</v>
      </c>
      <c r="N52" s="109">
        <v>196.9</v>
      </c>
      <c r="P52" s="25"/>
      <c r="Q52" s="25"/>
      <c r="R52" s="25"/>
      <c r="S52" s="25"/>
      <c r="T52" s="25"/>
      <c r="U52" s="25"/>
      <c r="V52" s="25"/>
      <c r="W52" s="25"/>
      <c r="X52" s="25"/>
      <c r="Y52" s="25"/>
      <c r="AC52" s="25"/>
      <c r="AD52" s="25"/>
      <c r="AE52" s="25"/>
      <c r="AF52" s="25"/>
      <c r="AG52" s="25"/>
      <c r="AH52" s="25"/>
      <c r="AI52" s="25"/>
      <c r="AJ52" s="25"/>
      <c r="AK52" s="25"/>
      <c r="AL52" s="25"/>
      <c r="AM52" s="25"/>
      <c r="AN52" s="25"/>
      <c r="AO52" s="25"/>
    </row>
    <row r="53" spans="1:41" ht="13.5" customHeight="1" x14ac:dyDescent="0.25">
      <c r="A53" s="309" t="s">
        <v>301</v>
      </c>
      <c r="B53" s="109">
        <v>201.9</v>
      </c>
      <c r="C53" s="109">
        <v>227.5</v>
      </c>
      <c r="D53" s="109">
        <v>214.1</v>
      </c>
      <c r="E53" s="109">
        <v>216</v>
      </c>
      <c r="F53" s="109">
        <v>154.69999999999999</v>
      </c>
      <c r="G53" s="109">
        <v>220</v>
      </c>
      <c r="H53" s="109">
        <v>190.2</v>
      </c>
      <c r="I53" s="109">
        <v>218.7</v>
      </c>
      <c r="J53" s="109">
        <v>119.1</v>
      </c>
      <c r="K53" s="109">
        <v>217.5</v>
      </c>
      <c r="L53" s="109">
        <v>171.8</v>
      </c>
      <c r="M53" s="109">
        <v>227</v>
      </c>
      <c r="N53" s="109">
        <v>197.5</v>
      </c>
      <c r="P53" s="25"/>
      <c r="Q53" s="25"/>
      <c r="R53" s="25"/>
      <c r="S53" s="25"/>
      <c r="T53" s="25"/>
      <c r="U53" s="25"/>
      <c r="V53" s="25"/>
      <c r="W53" s="25"/>
      <c r="X53" s="25"/>
      <c r="Y53" s="25"/>
      <c r="AC53" s="25"/>
      <c r="AD53" s="25"/>
      <c r="AE53" s="25"/>
      <c r="AF53" s="25"/>
      <c r="AG53" s="25"/>
      <c r="AH53" s="25"/>
      <c r="AI53" s="25"/>
      <c r="AJ53" s="25"/>
      <c r="AK53" s="25"/>
      <c r="AL53" s="25"/>
      <c r="AM53" s="25"/>
      <c r="AN53" s="25"/>
      <c r="AO53" s="25"/>
    </row>
    <row r="54" spans="1:41" ht="13.5" customHeight="1" x14ac:dyDescent="0.25">
      <c r="A54" s="309" t="s">
        <v>302</v>
      </c>
      <c r="B54" s="109">
        <v>201.9</v>
      </c>
      <c r="C54" s="109">
        <v>224.6</v>
      </c>
      <c r="D54" s="109">
        <v>216.2</v>
      </c>
      <c r="E54" s="109">
        <v>212.2</v>
      </c>
      <c r="F54" s="109">
        <v>158.4</v>
      </c>
      <c r="G54" s="109">
        <v>220.6</v>
      </c>
      <c r="H54" s="109">
        <v>190.2</v>
      </c>
      <c r="I54" s="109">
        <v>222.7</v>
      </c>
      <c r="J54" s="109">
        <v>119.1</v>
      </c>
      <c r="K54" s="109">
        <v>215.4</v>
      </c>
      <c r="L54" s="109">
        <v>171.8</v>
      </c>
      <c r="M54" s="109">
        <v>225.9</v>
      </c>
      <c r="N54" s="109">
        <v>199.1</v>
      </c>
      <c r="P54" s="25"/>
      <c r="Q54" s="25"/>
      <c r="R54" s="25"/>
      <c r="S54" s="25"/>
      <c r="T54" s="25"/>
      <c r="U54" s="25"/>
      <c r="V54" s="25"/>
      <c r="W54" s="25"/>
      <c r="X54" s="25"/>
      <c r="Y54" s="25"/>
      <c r="AC54" s="25"/>
      <c r="AD54" s="25"/>
      <c r="AE54" s="25"/>
      <c r="AF54" s="25"/>
      <c r="AG54" s="25"/>
      <c r="AH54" s="25"/>
      <c r="AI54" s="25"/>
      <c r="AJ54" s="25"/>
      <c r="AK54" s="25"/>
      <c r="AL54" s="25"/>
      <c r="AM54" s="25"/>
      <c r="AN54" s="25"/>
      <c r="AO54" s="25"/>
    </row>
    <row r="55" spans="1:41" ht="13.5" customHeight="1" x14ac:dyDescent="0.25">
      <c r="A55" s="309" t="s">
        <v>303</v>
      </c>
      <c r="B55" s="109">
        <v>203.5</v>
      </c>
      <c r="C55" s="109">
        <v>226.7</v>
      </c>
      <c r="D55" s="109">
        <v>217.8</v>
      </c>
      <c r="E55" s="109">
        <v>213.4</v>
      </c>
      <c r="F55" s="109">
        <v>158.80000000000001</v>
      </c>
      <c r="G55" s="109">
        <v>220.3</v>
      </c>
      <c r="H55" s="109">
        <v>190.2</v>
      </c>
      <c r="I55" s="109">
        <v>227.1</v>
      </c>
      <c r="J55" s="109">
        <v>119.1</v>
      </c>
      <c r="K55" s="109">
        <v>215.4</v>
      </c>
      <c r="L55" s="109">
        <v>173.6</v>
      </c>
      <c r="M55" s="109">
        <v>226.9</v>
      </c>
      <c r="N55" s="109">
        <v>198.9</v>
      </c>
      <c r="P55" s="25"/>
      <c r="Q55" s="25"/>
      <c r="R55" s="25"/>
      <c r="S55" s="25"/>
      <c r="T55" s="25"/>
      <c r="U55" s="25"/>
      <c r="V55" s="25"/>
      <c r="W55" s="25"/>
      <c r="X55" s="25"/>
      <c r="Y55" s="25"/>
      <c r="AC55" s="25"/>
      <c r="AD55" s="25"/>
      <c r="AE55" s="25"/>
      <c r="AF55" s="25"/>
      <c r="AG55" s="25"/>
      <c r="AH55" s="25"/>
      <c r="AI55" s="25"/>
      <c r="AJ55" s="25"/>
      <c r="AK55" s="25"/>
      <c r="AL55" s="25"/>
      <c r="AM55" s="25"/>
      <c r="AN55" s="25"/>
      <c r="AO55" s="25"/>
    </row>
    <row r="56" spans="1:41" ht="13.5" customHeight="1" x14ac:dyDescent="0.25">
      <c r="A56" s="309" t="s">
        <v>304</v>
      </c>
      <c r="B56" s="109">
        <v>203.6</v>
      </c>
      <c r="C56" s="109">
        <v>224.1</v>
      </c>
      <c r="D56" s="109">
        <v>217.8</v>
      </c>
      <c r="E56" s="109">
        <v>213.3</v>
      </c>
      <c r="F56" s="109">
        <v>162.69999999999999</v>
      </c>
      <c r="G56" s="109">
        <v>217.9</v>
      </c>
      <c r="H56" s="109">
        <v>192.5</v>
      </c>
      <c r="I56" s="109">
        <v>228.7</v>
      </c>
      <c r="J56" s="109">
        <v>119.1</v>
      </c>
      <c r="K56" s="109">
        <v>213.7</v>
      </c>
      <c r="L56" s="109">
        <v>175.5</v>
      </c>
      <c r="M56" s="109">
        <v>226.5</v>
      </c>
      <c r="N56" s="109">
        <v>199.8</v>
      </c>
      <c r="P56" s="25"/>
      <c r="Q56" s="25"/>
      <c r="R56" s="25"/>
      <c r="S56" s="25"/>
      <c r="T56" s="25"/>
      <c r="U56" s="25"/>
      <c r="V56" s="25"/>
      <c r="W56" s="25"/>
      <c r="X56" s="25"/>
      <c r="Y56" s="25"/>
      <c r="AC56" s="25"/>
      <c r="AD56" s="25"/>
      <c r="AE56" s="25"/>
      <c r="AF56" s="25"/>
      <c r="AG56" s="25"/>
      <c r="AH56" s="25"/>
      <c r="AI56" s="25"/>
      <c r="AJ56" s="25"/>
      <c r="AK56" s="25"/>
      <c r="AL56" s="25"/>
      <c r="AM56" s="25"/>
      <c r="AN56" s="25"/>
      <c r="AO56" s="25"/>
    </row>
    <row r="57" spans="1:41" ht="13.5" customHeight="1" x14ac:dyDescent="0.25">
      <c r="A57" s="309" t="s">
        <v>305</v>
      </c>
      <c r="B57" s="109">
        <v>206</v>
      </c>
      <c r="C57" s="109">
        <v>228.1</v>
      </c>
      <c r="D57" s="109">
        <v>215.7</v>
      </c>
      <c r="E57" s="109">
        <v>213</v>
      </c>
      <c r="F57" s="109">
        <v>167.3</v>
      </c>
      <c r="G57" s="109">
        <v>217.7</v>
      </c>
      <c r="H57" s="109">
        <v>191.5</v>
      </c>
      <c r="I57" s="109">
        <v>227.2</v>
      </c>
      <c r="J57" s="109">
        <v>119.1</v>
      </c>
      <c r="K57" s="109">
        <v>213.3</v>
      </c>
      <c r="L57" s="109">
        <v>175.5</v>
      </c>
      <c r="M57" s="109">
        <v>227.5</v>
      </c>
      <c r="N57" s="109">
        <v>199.7</v>
      </c>
      <c r="P57" s="25"/>
      <c r="Q57" s="25"/>
      <c r="R57" s="25"/>
      <c r="S57" s="25"/>
      <c r="T57" s="25"/>
      <c r="U57" s="25"/>
      <c r="V57" s="25"/>
      <c r="W57" s="25"/>
      <c r="X57" s="25"/>
      <c r="Y57" s="25"/>
      <c r="AC57" s="25"/>
      <c r="AD57" s="25"/>
      <c r="AE57" s="25"/>
      <c r="AF57" s="25"/>
      <c r="AG57" s="25"/>
      <c r="AH57" s="25"/>
      <c r="AI57" s="25"/>
      <c r="AJ57" s="25"/>
      <c r="AK57" s="25"/>
      <c r="AL57" s="25"/>
      <c r="AM57" s="25"/>
      <c r="AN57" s="25"/>
      <c r="AO57" s="25"/>
    </row>
    <row r="58" spans="1:41" ht="13.5" customHeight="1" x14ac:dyDescent="0.25">
      <c r="A58" s="309" t="s">
        <v>306</v>
      </c>
      <c r="B58" s="109">
        <v>208.8</v>
      </c>
      <c r="C58" s="109">
        <v>236.2</v>
      </c>
      <c r="D58" s="109">
        <v>214.7</v>
      </c>
      <c r="E58" s="109">
        <v>211.4</v>
      </c>
      <c r="F58" s="109">
        <v>167.2</v>
      </c>
      <c r="G58" s="109">
        <v>217.1</v>
      </c>
      <c r="H58" s="109">
        <v>191.5</v>
      </c>
      <c r="I58" s="109">
        <v>224.5</v>
      </c>
      <c r="J58" s="109">
        <v>119.1</v>
      </c>
      <c r="K58" s="109">
        <v>213.3</v>
      </c>
      <c r="L58" s="109">
        <v>175.5</v>
      </c>
      <c r="M58" s="109">
        <v>229.1</v>
      </c>
      <c r="N58" s="109">
        <v>199.4</v>
      </c>
      <c r="P58" s="25"/>
      <c r="Q58" s="25"/>
      <c r="R58" s="25"/>
      <c r="S58" s="25"/>
      <c r="T58" s="25"/>
      <c r="U58" s="25"/>
      <c r="V58" s="25"/>
      <c r="W58" s="25"/>
      <c r="X58" s="25"/>
      <c r="Y58" s="25"/>
      <c r="AC58" s="25"/>
      <c r="AD58" s="25"/>
      <c r="AE58" s="25"/>
      <c r="AF58" s="25"/>
      <c r="AG58" s="25"/>
      <c r="AH58" s="25"/>
      <c r="AI58" s="25"/>
      <c r="AJ58" s="25"/>
      <c r="AK58" s="25"/>
      <c r="AL58" s="25"/>
      <c r="AM58" s="25"/>
      <c r="AN58" s="25"/>
      <c r="AO58" s="25"/>
    </row>
    <row r="59" spans="1:41" ht="13.5" customHeight="1" x14ac:dyDescent="0.25">
      <c r="A59" s="308" t="s">
        <v>307</v>
      </c>
      <c r="B59" s="159">
        <v>215</v>
      </c>
      <c r="C59" s="159">
        <v>242.4</v>
      </c>
      <c r="D59" s="159">
        <v>236</v>
      </c>
      <c r="E59" s="159">
        <v>212.2</v>
      </c>
      <c r="F59" s="159">
        <v>173.3</v>
      </c>
      <c r="G59" s="159">
        <v>218</v>
      </c>
      <c r="H59" s="159">
        <v>193.3</v>
      </c>
      <c r="I59" s="159">
        <v>234</v>
      </c>
      <c r="J59" s="159">
        <v>123.4</v>
      </c>
      <c r="K59" s="159">
        <v>214.9</v>
      </c>
      <c r="L59" s="159">
        <v>185.4</v>
      </c>
      <c r="M59" s="159">
        <v>232.2</v>
      </c>
      <c r="N59" s="159">
        <v>201.6</v>
      </c>
      <c r="P59" s="25"/>
      <c r="Q59" s="25"/>
      <c r="R59" s="25"/>
      <c r="S59" s="25"/>
      <c r="T59" s="25"/>
      <c r="U59" s="25"/>
      <c r="V59" s="25"/>
      <c r="W59" s="25"/>
      <c r="X59" s="25"/>
      <c r="Y59" s="25"/>
      <c r="AC59" s="25"/>
      <c r="AD59" s="25"/>
      <c r="AE59" s="25"/>
      <c r="AF59" s="25"/>
      <c r="AG59" s="25"/>
      <c r="AH59" s="25"/>
      <c r="AI59" s="25"/>
      <c r="AJ59" s="25"/>
      <c r="AK59" s="25"/>
      <c r="AL59" s="25"/>
      <c r="AM59" s="25"/>
      <c r="AN59" s="25"/>
      <c r="AO59" s="25"/>
    </row>
    <row r="60" spans="1:41" ht="13.5" customHeight="1" x14ac:dyDescent="0.25">
      <c r="A60" s="308" t="s">
        <v>308</v>
      </c>
      <c r="B60" s="159">
        <v>214.5</v>
      </c>
      <c r="C60" s="159">
        <v>239.5</v>
      </c>
      <c r="D60" s="159">
        <v>237.3</v>
      </c>
      <c r="E60" s="159">
        <v>211</v>
      </c>
      <c r="F60" s="159">
        <v>173.7</v>
      </c>
      <c r="G60" s="159">
        <v>218.1</v>
      </c>
      <c r="H60" s="159">
        <v>193.5</v>
      </c>
      <c r="I60" s="159">
        <v>237.3</v>
      </c>
      <c r="J60" s="159">
        <v>123.4</v>
      </c>
      <c r="K60" s="159">
        <v>215.6</v>
      </c>
      <c r="L60" s="159">
        <v>187</v>
      </c>
      <c r="M60" s="159">
        <v>234.6</v>
      </c>
      <c r="N60" s="159">
        <v>201.7</v>
      </c>
      <c r="P60" s="25"/>
      <c r="Q60" s="25"/>
      <c r="R60" s="25"/>
      <c r="S60" s="25"/>
      <c r="T60" s="25"/>
      <c r="U60" s="25"/>
      <c r="V60" s="25"/>
      <c r="W60" s="25"/>
      <c r="X60" s="25"/>
      <c r="Y60" s="25"/>
      <c r="AC60" s="25"/>
      <c r="AD60" s="25"/>
      <c r="AE60" s="25"/>
      <c r="AF60" s="25"/>
      <c r="AG60" s="25"/>
      <c r="AH60" s="25"/>
      <c r="AI60" s="25"/>
      <c r="AJ60" s="25"/>
      <c r="AK60" s="25"/>
      <c r="AL60" s="25"/>
      <c r="AM60" s="25"/>
      <c r="AN60" s="25"/>
      <c r="AO60" s="25"/>
    </row>
    <row r="61" spans="1:41" ht="13.5" customHeight="1" x14ac:dyDescent="0.25">
      <c r="A61" s="308" t="s">
        <v>309</v>
      </c>
      <c r="B61" s="159">
        <v>210</v>
      </c>
      <c r="C61" s="159">
        <v>234.4</v>
      </c>
      <c r="D61" s="159">
        <v>238.4</v>
      </c>
      <c r="E61" s="159">
        <v>210.4</v>
      </c>
      <c r="F61" s="159">
        <v>163.1</v>
      </c>
      <c r="G61" s="159">
        <v>218.2</v>
      </c>
      <c r="H61" s="159">
        <v>193.5</v>
      </c>
      <c r="I61" s="159">
        <v>237.2</v>
      </c>
      <c r="J61" s="159">
        <v>123.4</v>
      </c>
      <c r="K61" s="159">
        <v>215.6</v>
      </c>
      <c r="L61" s="159">
        <v>187.1</v>
      </c>
      <c r="M61" s="159">
        <v>235</v>
      </c>
      <c r="N61" s="159">
        <v>201.6</v>
      </c>
      <c r="P61" s="25"/>
      <c r="Q61" s="25"/>
      <c r="R61" s="25"/>
      <c r="S61" s="25"/>
      <c r="T61" s="25"/>
      <c r="U61" s="25"/>
      <c r="V61" s="25"/>
      <c r="W61" s="25"/>
      <c r="X61" s="25"/>
      <c r="Y61" s="25"/>
      <c r="AC61" s="25"/>
      <c r="AD61" s="25"/>
      <c r="AE61" s="25"/>
      <c r="AF61" s="25"/>
      <c r="AG61" s="25"/>
      <c r="AH61" s="25"/>
      <c r="AI61" s="25"/>
      <c r="AJ61" s="25"/>
      <c r="AK61" s="25"/>
      <c r="AL61" s="25"/>
      <c r="AM61" s="25"/>
      <c r="AN61" s="25"/>
      <c r="AO61" s="25"/>
    </row>
    <row r="62" spans="1:41" ht="13.5" customHeight="1" x14ac:dyDescent="0.25">
      <c r="A62" s="308" t="s">
        <v>310</v>
      </c>
      <c r="B62" s="159">
        <v>208.2</v>
      </c>
      <c r="C62" s="159">
        <v>231.1</v>
      </c>
      <c r="D62" s="159">
        <v>240.7</v>
      </c>
      <c r="E62" s="159">
        <v>211</v>
      </c>
      <c r="F62" s="159">
        <v>160.4</v>
      </c>
      <c r="G62" s="159">
        <v>218.5</v>
      </c>
      <c r="H62" s="159">
        <v>195</v>
      </c>
      <c r="I62" s="159">
        <v>237.9</v>
      </c>
      <c r="J62" s="159">
        <v>123.4</v>
      </c>
      <c r="K62" s="159">
        <v>203.9</v>
      </c>
      <c r="L62" s="159">
        <v>187.1</v>
      </c>
      <c r="M62" s="159">
        <v>235.2</v>
      </c>
      <c r="N62" s="159">
        <v>202.3</v>
      </c>
      <c r="P62" s="25"/>
      <c r="Q62" s="25"/>
      <c r="R62" s="25"/>
      <c r="S62" s="25"/>
      <c r="T62" s="25"/>
      <c r="U62" s="25"/>
      <c r="V62" s="25"/>
      <c r="W62" s="25"/>
      <c r="X62" s="25"/>
      <c r="Y62" s="25"/>
      <c r="AC62" s="25"/>
      <c r="AD62" s="25"/>
      <c r="AE62" s="25"/>
      <c r="AF62" s="25"/>
      <c r="AG62" s="25"/>
      <c r="AH62" s="25"/>
      <c r="AI62" s="25"/>
      <c r="AJ62" s="25"/>
      <c r="AK62" s="25"/>
      <c r="AL62" s="25"/>
      <c r="AM62" s="25"/>
      <c r="AN62" s="25"/>
      <c r="AO62" s="25"/>
    </row>
    <row r="63" spans="1:41" ht="13.5" customHeight="1" x14ac:dyDescent="0.25">
      <c r="A63" s="308" t="s">
        <v>311</v>
      </c>
      <c r="B63" s="159">
        <v>206.3</v>
      </c>
      <c r="C63" s="159">
        <v>227.3</v>
      </c>
      <c r="D63" s="159">
        <v>240.2</v>
      </c>
      <c r="E63" s="159">
        <v>210.6</v>
      </c>
      <c r="F63" s="159">
        <v>159.80000000000001</v>
      </c>
      <c r="G63" s="159">
        <v>218.5</v>
      </c>
      <c r="H63" s="159">
        <v>195</v>
      </c>
      <c r="I63" s="159">
        <v>236.4</v>
      </c>
      <c r="J63" s="159">
        <v>123.4</v>
      </c>
      <c r="K63" s="159">
        <v>203.9</v>
      </c>
      <c r="L63" s="159">
        <v>187.1</v>
      </c>
      <c r="M63" s="159">
        <v>235.3</v>
      </c>
      <c r="N63" s="159">
        <v>202.5</v>
      </c>
      <c r="P63" s="25"/>
      <c r="Q63" s="25"/>
      <c r="R63" s="25"/>
      <c r="S63" s="25"/>
      <c r="T63" s="25"/>
      <c r="U63" s="25"/>
      <c r="V63" s="25"/>
      <c r="W63" s="25"/>
      <c r="X63" s="25"/>
      <c r="Y63" s="25"/>
      <c r="AC63" s="25"/>
      <c r="AD63" s="25"/>
      <c r="AE63" s="25"/>
      <c r="AF63" s="25"/>
      <c r="AG63" s="25"/>
      <c r="AH63" s="25"/>
      <c r="AI63" s="25"/>
      <c r="AJ63" s="25"/>
      <c r="AK63" s="25"/>
      <c r="AL63" s="25"/>
      <c r="AM63" s="25"/>
      <c r="AN63" s="25"/>
      <c r="AO63" s="25"/>
    </row>
    <row r="64" spans="1:41" ht="13.5" customHeight="1" x14ac:dyDescent="0.25">
      <c r="A64" s="308" t="s">
        <v>312</v>
      </c>
      <c r="B64" s="159">
        <v>208.1</v>
      </c>
      <c r="C64" s="159">
        <v>232.8</v>
      </c>
      <c r="D64" s="159">
        <v>240.4</v>
      </c>
      <c r="E64" s="159">
        <v>210.3</v>
      </c>
      <c r="F64" s="159">
        <v>159.30000000000001</v>
      </c>
      <c r="G64" s="159">
        <v>219</v>
      </c>
      <c r="H64" s="159">
        <v>195</v>
      </c>
      <c r="I64" s="159">
        <v>233.3</v>
      </c>
      <c r="J64" s="159">
        <v>123.2</v>
      </c>
      <c r="K64" s="159">
        <v>204.8</v>
      </c>
      <c r="L64" s="159">
        <v>187.1</v>
      </c>
      <c r="M64" s="159">
        <v>235.7</v>
      </c>
      <c r="N64" s="159">
        <v>202.5</v>
      </c>
      <c r="P64" s="25"/>
      <c r="Q64" s="25"/>
      <c r="R64" s="25"/>
      <c r="S64" s="25"/>
      <c r="T64" s="25"/>
      <c r="U64" s="25"/>
      <c r="V64" s="25"/>
      <c r="W64" s="25"/>
      <c r="X64" s="25"/>
      <c r="Y64" s="25"/>
      <c r="AC64" s="25"/>
      <c r="AD64" s="25"/>
      <c r="AE64" s="25"/>
      <c r="AF64" s="25"/>
      <c r="AG64" s="25"/>
      <c r="AH64" s="25"/>
      <c r="AI64" s="25"/>
      <c r="AJ64" s="25"/>
      <c r="AK64" s="25"/>
      <c r="AL64" s="25"/>
      <c r="AM64" s="25"/>
      <c r="AN64" s="25"/>
      <c r="AO64" s="25"/>
    </row>
    <row r="65" spans="1:41" ht="13.5" customHeight="1" x14ac:dyDescent="0.25">
      <c r="A65" s="308" t="s">
        <v>313</v>
      </c>
      <c r="B65" s="159">
        <v>206.9</v>
      </c>
      <c r="C65" s="159">
        <v>234</v>
      </c>
      <c r="D65" s="159">
        <v>241.3</v>
      </c>
      <c r="E65" s="159">
        <v>210.3</v>
      </c>
      <c r="F65" s="159">
        <v>153.9</v>
      </c>
      <c r="G65" s="159">
        <v>217.8</v>
      </c>
      <c r="H65" s="159">
        <v>197.8</v>
      </c>
      <c r="I65" s="159">
        <v>229.5</v>
      </c>
      <c r="J65" s="159">
        <v>123.2</v>
      </c>
      <c r="K65" s="159">
        <v>198.8</v>
      </c>
      <c r="L65" s="159">
        <v>187.4</v>
      </c>
      <c r="M65" s="159">
        <v>235.6</v>
      </c>
      <c r="N65" s="159">
        <v>203</v>
      </c>
      <c r="P65" s="25"/>
      <c r="Q65" s="25"/>
      <c r="R65" s="25"/>
      <c r="S65" s="25"/>
      <c r="T65" s="25"/>
      <c r="U65" s="25"/>
      <c r="V65" s="25"/>
      <c r="W65" s="25"/>
      <c r="X65" s="25"/>
      <c r="Y65" s="25"/>
      <c r="AC65" s="25"/>
      <c r="AD65" s="25"/>
      <c r="AE65" s="25"/>
      <c r="AF65" s="25"/>
      <c r="AG65" s="25"/>
      <c r="AH65" s="25"/>
      <c r="AI65" s="25"/>
      <c r="AJ65" s="25"/>
      <c r="AK65" s="25"/>
      <c r="AL65" s="25"/>
      <c r="AM65" s="25"/>
      <c r="AN65" s="25"/>
      <c r="AO65" s="25"/>
    </row>
    <row r="66" spans="1:41" ht="13.5" customHeight="1" x14ac:dyDescent="0.25">
      <c r="A66" s="308" t="s">
        <v>314</v>
      </c>
      <c r="B66" s="159">
        <v>204.1</v>
      </c>
      <c r="C66" s="159">
        <v>229.7</v>
      </c>
      <c r="D66" s="159">
        <v>243.8</v>
      </c>
      <c r="E66" s="159">
        <v>209.6</v>
      </c>
      <c r="F66" s="159">
        <v>148.9</v>
      </c>
      <c r="G66" s="159">
        <v>215.7</v>
      </c>
      <c r="H66" s="159">
        <v>197.8</v>
      </c>
      <c r="I66" s="159">
        <v>229</v>
      </c>
      <c r="J66" s="159">
        <v>123.2</v>
      </c>
      <c r="K66" s="159">
        <v>198.8</v>
      </c>
      <c r="L66" s="159">
        <v>187.4</v>
      </c>
      <c r="M66" s="159">
        <v>235.6</v>
      </c>
      <c r="N66" s="159">
        <v>206.5</v>
      </c>
      <c r="P66" s="25"/>
      <c r="Q66" s="25"/>
      <c r="R66" s="25"/>
      <c r="S66" s="25"/>
      <c r="T66" s="25"/>
      <c r="U66" s="25"/>
      <c r="V66" s="25"/>
      <c r="W66" s="25"/>
      <c r="X66" s="25"/>
      <c r="Y66" s="25"/>
      <c r="AC66" s="25"/>
      <c r="AD66" s="25"/>
      <c r="AE66" s="25"/>
      <c r="AF66" s="25"/>
      <c r="AG66" s="25"/>
      <c r="AH66" s="25"/>
      <c r="AI66" s="25"/>
      <c r="AJ66" s="25"/>
      <c r="AK66" s="25"/>
      <c r="AL66" s="25"/>
      <c r="AM66" s="25"/>
      <c r="AN66" s="25"/>
      <c r="AO66" s="25"/>
    </row>
    <row r="67" spans="1:41" ht="13.5" customHeight="1" x14ac:dyDescent="0.25">
      <c r="A67" s="308" t="s">
        <v>315</v>
      </c>
      <c r="B67" s="159">
        <v>203.1</v>
      </c>
      <c r="C67" s="159">
        <v>227.9</v>
      </c>
      <c r="D67" s="159">
        <v>247.9</v>
      </c>
      <c r="E67" s="159">
        <v>209.7</v>
      </c>
      <c r="F67" s="159">
        <v>148.5</v>
      </c>
      <c r="G67" s="159">
        <v>214.1</v>
      </c>
      <c r="H67" s="159">
        <v>197.8</v>
      </c>
      <c r="I67" s="159">
        <v>226.7</v>
      </c>
      <c r="J67" s="159">
        <v>123.2</v>
      </c>
      <c r="K67" s="159">
        <v>199</v>
      </c>
      <c r="L67" s="159">
        <v>189.2</v>
      </c>
      <c r="M67" s="159">
        <v>235.4</v>
      </c>
      <c r="N67" s="159">
        <v>206.2</v>
      </c>
      <c r="P67" s="25"/>
      <c r="Q67" s="25"/>
      <c r="R67" s="25"/>
      <c r="S67" s="25"/>
      <c r="T67" s="25"/>
      <c r="U67" s="25"/>
      <c r="V67" s="25"/>
      <c r="W67" s="25"/>
      <c r="X67" s="25"/>
      <c r="Y67" s="25"/>
      <c r="AC67" s="25"/>
      <c r="AD67" s="25"/>
      <c r="AE67" s="25"/>
      <c r="AF67" s="25"/>
      <c r="AG67" s="25"/>
      <c r="AH67" s="25"/>
      <c r="AI67" s="25"/>
      <c r="AJ67" s="25"/>
      <c r="AK67" s="25"/>
      <c r="AL67" s="25"/>
      <c r="AM67" s="25"/>
      <c r="AN67" s="25"/>
      <c r="AO67" s="25"/>
    </row>
    <row r="68" spans="1:41" ht="13.5" customHeight="1" x14ac:dyDescent="0.25">
      <c r="A68" s="308" t="s">
        <v>316</v>
      </c>
      <c r="B68" s="159">
        <v>202.1</v>
      </c>
      <c r="C68" s="159">
        <v>227.1</v>
      </c>
      <c r="D68" s="159">
        <v>248.1</v>
      </c>
      <c r="E68" s="159">
        <v>210.1</v>
      </c>
      <c r="F68" s="159">
        <v>148.19999999999999</v>
      </c>
      <c r="G68" s="159">
        <v>213.1</v>
      </c>
      <c r="H68" s="159">
        <v>199.7</v>
      </c>
      <c r="I68" s="159">
        <v>220.8</v>
      </c>
      <c r="J68" s="159">
        <v>123.2</v>
      </c>
      <c r="K68" s="159">
        <v>197.7</v>
      </c>
      <c r="L68" s="159">
        <v>189.2</v>
      </c>
      <c r="M68" s="159">
        <v>234.9</v>
      </c>
      <c r="N68" s="159">
        <v>206.5</v>
      </c>
      <c r="P68" s="25"/>
      <c r="Q68" s="25"/>
      <c r="R68" s="25"/>
      <c r="S68" s="25"/>
      <c r="T68" s="25"/>
      <c r="U68" s="25"/>
      <c r="V68" s="25"/>
      <c r="W68" s="25"/>
      <c r="X68" s="25"/>
      <c r="Y68" s="25"/>
      <c r="AC68" s="25"/>
      <c r="AD68" s="25"/>
      <c r="AE68" s="25"/>
      <c r="AF68" s="25"/>
      <c r="AG68" s="25"/>
      <c r="AH68" s="25"/>
      <c r="AI68" s="25"/>
      <c r="AJ68" s="25"/>
      <c r="AK68" s="25"/>
      <c r="AL68" s="25"/>
      <c r="AM68" s="25"/>
      <c r="AN68" s="25"/>
      <c r="AO68" s="25"/>
    </row>
    <row r="69" spans="1:41" ht="13.5" customHeight="1" x14ac:dyDescent="0.25">
      <c r="A69" s="308" t="s">
        <v>317</v>
      </c>
      <c r="B69" s="159">
        <v>202.4</v>
      </c>
      <c r="C69" s="159">
        <v>228</v>
      </c>
      <c r="D69" s="159">
        <v>246.5</v>
      </c>
      <c r="E69" s="159">
        <v>210.6</v>
      </c>
      <c r="F69" s="159">
        <v>148.19999999999999</v>
      </c>
      <c r="G69" s="159">
        <v>212</v>
      </c>
      <c r="H69" s="159">
        <v>199.9</v>
      </c>
      <c r="I69" s="159">
        <v>220.9</v>
      </c>
      <c r="J69" s="159">
        <v>123.2</v>
      </c>
      <c r="K69" s="159">
        <v>197.7</v>
      </c>
      <c r="L69" s="159">
        <v>189.2</v>
      </c>
      <c r="M69" s="159">
        <v>234.8</v>
      </c>
      <c r="N69" s="159">
        <v>206.5</v>
      </c>
      <c r="P69" s="25"/>
      <c r="Q69" s="25"/>
      <c r="R69" s="25"/>
      <c r="S69" s="25"/>
      <c r="T69" s="25"/>
      <c r="U69" s="25"/>
      <c r="V69" s="25"/>
      <c r="W69" s="25"/>
      <c r="X69" s="25"/>
      <c r="Y69" s="25"/>
      <c r="AC69" s="25"/>
      <c r="AD69" s="25"/>
      <c r="AE69" s="25"/>
      <c r="AF69" s="25"/>
      <c r="AG69" s="25"/>
      <c r="AH69" s="25"/>
      <c r="AI69" s="25"/>
      <c r="AJ69" s="25"/>
      <c r="AK69" s="25"/>
      <c r="AL69" s="25"/>
      <c r="AM69" s="25"/>
      <c r="AN69" s="25"/>
      <c r="AO69" s="25"/>
    </row>
    <row r="70" spans="1:41" ht="13.5" customHeight="1" x14ac:dyDescent="0.25">
      <c r="A70" s="308" t="s">
        <v>318</v>
      </c>
      <c r="B70" s="159">
        <v>204.6</v>
      </c>
      <c r="C70" s="159">
        <v>233.9</v>
      </c>
      <c r="D70" s="159">
        <v>244.6</v>
      </c>
      <c r="E70" s="159">
        <v>210.2</v>
      </c>
      <c r="F70" s="159">
        <v>148.19999999999999</v>
      </c>
      <c r="G70" s="159">
        <v>210.6</v>
      </c>
      <c r="H70" s="159">
        <v>199.9</v>
      </c>
      <c r="I70" s="159">
        <v>220.6</v>
      </c>
      <c r="J70" s="159">
        <v>123.2</v>
      </c>
      <c r="K70" s="159">
        <v>196.9</v>
      </c>
      <c r="L70" s="159">
        <v>189.2</v>
      </c>
      <c r="M70" s="159">
        <v>235.1</v>
      </c>
      <c r="N70" s="159">
        <v>206.5</v>
      </c>
      <c r="P70" s="25"/>
      <c r="Q70" s="25"/>
      <c r="R70" s="25"/>
      <c r="S70" s="25"/>
      <c r="T70" s="25"/>
      <c r="U70" s="25"/>
      <c r="V70" s="25"/>
      <c r="W70" s="25"/>
      <c r="X70" s="25"/>
      <c r="Y70" s="25"/>
      <c r="AC70" s="25"/>
      <c r="AD70" s="25"/>
      <c r="AE70" s="25"/>
      <c r="AF70" s="25"/>
      <c r="AG70" s="25"/>
      <c r="AH70" s="25"/>
      <c r="AI70" s="25"/>
      <c r="AJ70" s="25"/>
      <c r="AK70" s="25"/>
      <c r="AL70" s="25"/>
      <c r="AM70" s="25"/>
      <c r="AN70" s="25"/>
      <c r="AO70" s="25"/>
    </row>
    <row r="71" spans="1:41" ht="13.5" customHeight="1" x14ac:dyDescent="0.25">
      <c r="A71" s="309" t="s">
        <v>363</v>
      </c>
      <c r="B71" s="109">
        <v>206.4</v>
      </c>
      <c r="C71" s="109">
        <v>236.3</v>
      </c>
      <c r="D71" s="109">
        <v>250.8</v>
      </c>
      <c r="E71" s="109">
        <v>210.6</v>
      </c>
      <c r="F71" s="109">
        <v>148.19999999999999</v>
      </c>
      <c r="G71" s="109">
        <v>213.4</v>
      </c>
      <c r="H71" s="109">
        <v>202.5</v>
      </c>
      <c r="I71" s="109">
        <v>222.7</v>
      </c>
      <c r="J71" s="109">
        <v>123.2</v>
      </c>
      <c r="K71" s="109">
        <v>194.9</v>
      </c>
      <c r="L71" s="109">
        <v>195.1</v>
      </c>
      <c r="M71" s="109">
        <v>237</v>
      </c>
      <c r="N71" s="109">
        <v>208.4</v>
      </c>
      <c r="P71" s="25"/>
      <c r="Q71" s="25"/>
      <c r="R71" s="25"/>
      <c r="S71" s="25"/>
      <c r="T71" s="25"/>
      <c r="U71" s="25"/>
      <c r="V71" s="25"/>
      <c r="W71" s="25"/>
      <c r="X71" s="25"/>
      <c r="Y71" s="25"/>
      <c r="AC71" s="25"/>
      <c r="AD71" s="25"/>
      <c r="AE71" s="25"/>
      <c r="AF71" s="25"/>
      <c r="AG71" s="25"/>
      <c r="AH71" s="25"/>
      <c r="AI71" s="25"/>
      <c r="AJ71" s="25"/>
      <c r="AK71" s="25"/>
      <c r="AL71" s="25"/>
      <c r="AM71" s="25"/>
      <c r="AN71" s="25"/>
      <c r="AO71" s="25"/>
    </row>
    <row r="72" spans="1:41" ht="13.5" customHeight="1" x14ac:dyDescent="0.25">
      <c r="A72" s="309" t="s">
        <v>402</v>
      </c>
      <c r="B72" s="109">
        <v>206.2</v>
      </c>
      <c r="C72" s="109">
        <v>236.8</v>
      </c>
      <c r="D72" s="109">
        <v>252.6</v>
      </c>
      <c r="E72" s="109">
        <v>210.7</v>
      </c>
      <c r="F72" s="109">
        <v>146.1</v>
      </c>
      <c r="G72" s="109">
        <v>213</v>
      </c>
      <c r="H72" s="109">
        <v>202.5</v>
      </c>
      <c r="I72" s="109">
        <v>222.7</v>
      </c>
      <c r="J72" s="109">
        <v>123.2</v>
      </c>
      <c r="K72" s="109">
        <v>194.9</v>
      </c>
      <c r="L72" s="109">
        <v>195.1</v>
      </c>
      <c r="M72" s="109">
        <v>237.3</v>
      </c>
      <c r="N72" s="109">
        <v>208.8</v>
      </c>
      <c r="P72" s="25"/>
      <c r="Q72" s="25"/>
      <c r="R72" s="25"/>
      <c r="S72" s="25"/>
      <c r="T72" s="25"/>
      <c r="U72" s="25"/>
      <c r="V72" s="25"/>
      <c r="W72" s="25"/>
      <c r="X72" s="25"/>
      <c r="Y72" s="25"/>
      <c r="AC72" s="25"/>
      <c r="AD72" s="25"/>
      <c r="AE72" s="25"/>
      <c r="AF72" s="25"/>
      <c r="AG72" s="25"/>
      <c r="AH72" s="25"/>
      <c r="AI72" s="25"/>
      <c r="AJ72" s="25"/>
      <c r="AK72" s="25"/>
      <c r="AL72" s="25"/>
      <c r="AM72" s="25"/>
      <c r="AN72" s="25"/>
      <c r="AO72" s="25"/>
    </row>
    <row r="73" spans="1:41" ht="13.5" customHeight="1" x14ac:dyDescent="0.25">
      <c r="A73" s="309" t="s">
        <v>364</v>
      </c>
      <c r="B73" s="109">
        <v>206</v>
      </c>
      <c r="C73" s="109">
        <v>236.2</v>
      </c>
      <c r="D73" s="109">
        <v>252.9</v>
      </c>
      <c r="E73" s="109">
        <v>210.5</v>
      </c>
      <c r="F73" s="109">
        <v>146.1</v>
      </c>
      <c r="G73" s="109">
        <v>212.4</v>
      </c>
      <c r="H73" s="109">
        <v>202.5</v>
      </c>
      <c r="I73" s="109">
        <v>222.7</v>
      </c>
      <c r="J73" s="109">
        <v>123.2</v>
      </c>
      <c r="K73" s="109">
        <v>195.9</v>
      </c>
      <c r="L73" s="109">
        <v>195.1</v>
      </c>
      <c r="M73" s="109">
        <v>237.3</v>
      </c>
      <c r="N73" s="109">
        <v>208.8</v>
      </c>
      <c r="P73" s="25"/>
      <c r="Q73" s="25"/>
      <c r="R73" s="25"/>
      <c r="S73" s="25"/>
      <c r="T73" s="25"/>
      <c r="U73" s="25"/>
      <c r="V73" s="25"/>
      <c r="W73" s="25"/>
      <c r="X73" s="25"/>
      <c r="Y73" s="25"/>
      <c r="AC73" s="25"/>
      <c r="AD73" s="25"/>
      <c r="AE73" s="25"/>
      <c r="AF73" s="25"/>
      <c r="AG73" s="25"/>
      <c r="AH73" s="25"/>
      <c r="AI73" s="25"/>
      <c r="AJ73" s="25"/>
      <c r="AK73" s="25"/>
      <c r="AL73" s="25"/>
      <c r="AM73" s="25"/>
      <c r="AN73" s="25"/>
      <c r="AO73" s="25"/>
    </row>
    <row r="74" spans="1:41" ht="13.5" customHeight="1" x14ac:dyDescent="0.25">
      <c r="A74" s="309" t="s">
        <v>365</v>
      </c>
      <c r="B74" s="109">
        <v>206.5</v>
      </c>
      <c r="C74" s="109">
        <v>237.8</v>
      </c>
      <c r="D74" s="109">
        <v>252.1</v>
      </c>
      <c r="E74" s="109">
        <v>209.8</v>
      </c>
      <c r="F74" s="109">
        <v>146.69999999999999</v>
      </c>
      <c r="G74" s="109">
        <v>212.9</v>
      </c>
      <c r="H74" s="109">
        <v>203.5</v>
      </c>
      <c r="I74" s="109">
        <v>220.8</v>
      </c>
      <c r="J74" s="109">
        <v>123.2</v>
      </c>
      <c r="K74" s="109">
        <v>193.8</v>
      </c>
      <c r="L74" s="109">
        <v>195.1</v>
      </c>
      <c r="M74" s="109">
        <v>237.1</v>
      </c>
      <c r="N74" s="109">
        <v>208.9</v>
      </c>
      <c r="P74" s="25"/>
      <c r="Q74" s="25"/>
      <c r="R74" s="25"/>
      <c r="S74" s="25"/>
      <c r="T74" s="25"/>
      <c r="U74" s="25"/>
      <c r="V74" s="25"/>
      <c r="W74" s="25"/>
      <c r="X74" s="25"/>
      <c r="Y74" s="25"/>
      <c r="AC74" s="25"/>
      <c r="AD74" s="25"/>
      <c r="AE74" s="25"/>
      <c r="AF74" s="25"/>
      <c r="AG74" s="25"/>
      <c r="AH74" s="25"/>
      <c r="AI74" s="25"/>
      <c r="AJ74" s="25"/>
      <c r="AK74" s="25"/>
      <c r="AL74" s="25"/>
      <c r="AM74" s="25"/>
      <c r="AN74" s="25"/>
      <c r="AO74" s="25"/>
    </row>
    <row r="75" spans="1:41" ht="13.5" customHeight="1" x14ac:dyDescent="0.25">
      <c r="A75" s="309" t="s">
        <v>403</v>
      </c>
      <c r="B75" s="109">
        <v>207.5</v>
      </c>
      <c r="C75" s="109">
        <v>240.6</v>
      </c>
      <c r="D75" s="109">
        <v>251.4</v>
      </c>
      <c r="E75" s="109">
        <v>209.9</v>
      </c>
      <c r="F75" s="109">
        <v>146.69999999999999</v>
      </c>
      <c r="G75" s="109">
        <v>214.8</v>
      </c>
      <c r="H75" s="109">
        <v>203.8</v>
      </c>
      <c r="I75" s="109">
        <v>219.3</v>
      </c>
      <c r="J75" s="109">
        <v>123.2</v>
      </c>
      <c r="K75" s="109">
        <v>194.2</v>
      </c>
      <c r="L75" s="109">
        <v>195.1</v>
      </c>
      <c r="M75" s="109">
        <v>237.3</v>
      </c>
      <c r="N75" s="109">
        <v>209.3</v>
      </c>
      <c r="P75" s="25"/>
      <c r="Q75" s="25"/>
      <c r="R75" s="25"/>
      <c r="S75" s="25"/>
      <c r="T75" s="25"/>
      <c r="U75" s="25"/>
      <c r="V75" s="25"/>
      <c r="W75" s="25"/>
      <c r="X75" s="25"/>
      <c r="Y75" s="25"/>
      <c r="AC75" s="25"/>
      <c r="AD75" s="25"/>
      <c r="AE75" s="25"/>
      <c r="AF75" s="25"/>
      <c r="AG75" s="25"/>
      <c r="AH75" s="25"/>
      <c r="AI75" s="25"/>
      <c r="AJ75" s="25"/>
      <c r="AK75" s="25"/>
      <c r="AL75" s="25"/>
      <c r="AM75" s="25"/>
      <c r="AN75" s="25"/>
      <c r="AO75" s="25"/>
    </row>
    <row r="76" spans="1:41" ht="13.5" customHeight="1" x14ac:dyDescent="0.25">
      <c r="A76" s="309" t="s">
        <v>404</v>
      </c>
      <c r="B76" s="109">
        <v>208.7</v>
      </c>
      <c r="C76" s="109">
        <v>242.5</v>
      </c>
      <c r="D76" s="109">
        <v>251.3</v>
      </c>
      <c r="E76" s="109">
        <v>210.2</v>
      </c>
      <c r="F76" s="109">
        <v>148.19999999999999</v>
      </c>
      <c r="G76" s="109">
        <v>214.5</v>
      </c>
      <c r="H76" s="109">
        <v>203.8</v>
      </c>
      <c r="I76" s="109">
        <v>219.1</v>
      </c>
      <c r="J76" s="109">
        <v>124.1</v>
      </c>
      <c r="K76" s="109">
        <v>195.3</v>
      </c>
      <c r="L76" s="109">
        <v>195.1</v>
      </c>
      <c r="M76" s="109">
        <v>238.5</v>
      </c>
      <c r="N76" s="109">
        <v>209.5</v>
      </c>
      <c r="P76" s="25"/>
      <c r="Q76" s="25"/>
      <c r="R76" s="25"/>
      <c r="S76" s="25"/>
      <c r="T76" s="25"/>
      <c r="U76" s="25"/>
      <c r="V76" s="25"/>
      <c r="W76" s="25"/>
      <c r="X76" s="25"/>
      <c r="Y76" s="25"/>
      <c r="AC76" s="25"/>
      <c r="AD76" s="25"/>
      <c r="AE76" s="25"/>
      <c r="AF76" s="25"/>
      <c r="AG76" s="25"/>
      <c r="AH76" s="25"/>
      <c r="AI76" s="25"/>
      <c r="AJ76" s="25"/>
      <c r="AK76" s="25"/>
      <c r="AL76" s="25"/>
      <c r="AM76" s="25"/>
      <c r="AN76" s="25"/>
      <c r="AO76" s="25"/>
    </row>
    <row r="77" spans="1:41" ht="13.5" customHeight="1" x14ac:dyDescent="0.25">
      <c r="A77" s="309" t="s">
        <v>405</v>
      </c>
      <c r="B77" s="109">
        <v>208.3</v>
      </c>
      <c r="C77" s="109">
        <v>239.2</v>
      </c>
      <c r="D77" s="109">
        <v>252.3</v>
      </c>
      <c r="E77" s="109">
        <v>210.7</v>
      </c>
      <c r="F77" s="109">
        <v>149.80000000000001</v>
      </c>
      <c r="G77" s="109">
        <v>214.7</v>
      </c>
      <c r="H77" s="109">
        <v>204.5</v>
      </c>
      <c r="I77" s="109">
        <v>222.4</v>
      </c>
      <c r="J77" s="109">
        <v>124.1</v>
      </c>
      <c r="K77" s="109">
        <v>193.4</v>
      </c>
      <c r="L77" s="109">
        <v>198</v>
      </c>
      <c r="M77" s="109">
        <v>238.8</v>
      </c>
      <c r="N77" s="109">
        <v>210.5</v>
      </c>
      <c r="P77" s="25"/>
      <c r="Q77" s="25"/>
      <c r="R77" s="25"/>
      <c r="S77" s="25"/>
      <c r="T77" s="25"/>
      <c r="U77" s="25"/>
      <c r="V77" s="25"/>
      <c r="W77" s="25"/>
      <c r="X77" s="25"/>
      <c r="Y77" s="25"/>
      <c r="AC77" s="25"/>
      <c r="AD77" s="25"/>
      <c r="AE77" s="25"/>
      <c r="AF77" s="25"/>
      <c r="AG77" s="25"/>
      <c r="AH77" s="25"/>
      <c r="AI77" s="25"/>
      <c r="AJ77" s="25"/>
      <c r="AK77" s="25"/>
      <c r="AL77" s="25"/>
      <c r="AM77" s="25"/>
      <c r="AN77" s="25"/>
      <c r="AO77" s="25"/>
    </row>
    <row r="78" spans="1:41" ht="13.5" customHeight="1" x14ac:dyDescent="0.25">
      <c r="A78" s="309" t="s">
        <v>406</v>
      </c>
      <c r="B78" s="109">
        <v>207.2</v>
      </c>
      <c r="C78" s="109">
        <v>236.3</v>
      </c>
      <c r="D78" s="109">
        <v>254.1</v>
      </c>
      <c r="E78" s="109">
        <v>211.2</v>
      </c>
      <c r="F78" s="109">
        <v>149.80000000000001</v>
      </c>
      <c r="G78" s="109">
        <v>214.5</v>
      </c>
      <c r="H78" s="109">
        <v>204.5</v>
      </c>
      <c r="I78" s="109">
        <v>222.4</v>
      </c>
      <c r="J78" s="109">
        <v>124.1</v>
      </c>
      <c r="K78" s="109">
        <v>193.5</v>
      </c>
      <c r="L78" s="109">
        <v>198</v>
      </c>
      <c r="M78" s="109">
        <v>238.8</v>
      </c>
      <c r="N78" s="109">
        <v>210.5</v>
      </c>
      <c r="P78" s="25"/>
      <c r="Q78" s="25"/>
      <c r="R78" s="25"/>
      <c r="S78" s="25"/>
      <c r="T78" s="25"/>
      <c r="U78" s="25"/>
      <c r="V78" s="25"/>
      <c r="W78" s="25"/>
      <c r="X78" s="25"/>
      <c r="Y78" s="25"/>
      <c r="AC78" s="25"/>
      <c r="AD78" s="25"/>
      <c r="AE78" s="25"/>
      <c r="AF78" s="25"/>
      <c r="AG78" s="25"/>
      <c r="AH78" s="25"/>
      <c r="AI78" s="25"/>
      <c r="AJ78" s="25"/>
      <c r="AK78" s="25"/>
      <c r="AL78" s="25"/>
      <c r="AM78" s="25"/>
      <c r="AN78" s="25"/>
      <c r="AO78" s="25"/>
    </row>
    <row r="79" spans="1:41" ht="13.5" customHeight="1" x14ac:dyDescent="0.25">
      <c r="A79" s="309" t="s">
        <v>326</v>
      </c>
      <c r="B79" s="109">
        <v>207.4</v>
      </c>
      <c r="C79" s="109">
        <v>236.6</v>
      </c>
      <c r="D79" s="109">
        <v>255.5</v>
      </c>
      <c r="E79" s="109">
        <v>211.9</v>
      </c>
      <c r="F79" s="109">
        <v>149.80000000000001</v>
      </c>
      <c r="G79" s="109">
        <v>216.6</v>
      </c>
      <c r="H79" s="109">
        <v>204.5</v>
      </c>
      <c r="I79" s="109">
        <v>220.9</v>
      </c>
      <c r="J79" s="109">
        <v>124.1</v>
      </c>
      <c r="K79" s="109">
        <v>193.5</v>
      </c>
      <c r="L79" s="109">
        <v>200.2</v>
      </c>
      <c r="M79" s="109">
        <v>239.7</v>
      </c>
      <c r="N79" s="109">
        <v>210.8</v>
      </c>
      <c r="P79" s="25"/>
      <c r="Q79" s="25"/>
      <c r="R79" s="25"/>
      <c r="S79" s="25"/>
      <c r="T79" s="25"/>
      <c r="U79" s="25"/>
      <c r="V79" s="25"/>
      <c r="W79" s="25"/>
      <c r="X79" s="25"/>
      <c r="Y79" s="25"/>
      <c r="AC79" s="25"/>
      <c r="AD79" s="25"/>
      <c r="AE79" s="25"/>
      <c r="AF79" s="25"/>
      <c r="AG79" s="25"/>
      <c r="AH79" s="25"/>
      <c r="AI79" s="25"/>
      <c r="AJ79" s="25"/>
      <c r="AK79" s="25"/>
      <c r="AL79" s="25"/>
      <c r="AM79" s="25"/>
      <c r="AN79" s="25"/>
      <c r="AO79" s="25"/>
    </row>
    <row r="80" spans="1:41" ht="13.5" customHeight="1" x14ac:dyDescent="0.25">
      <c r="A80" s="309" t="s">
        <v>407</v>
      </c>
      <c r="B80" s="109">
        <v>207.5</v>
      </c>
      <c r="C80" s="109">
        <v>236.4</v>
      </c>
      <c r="D80" s="109">
        <v>256.60000000000002</v>
      </c>
      <c r="E80" s="109">
        <v>212.9</v>
      </c>
      <c r="F80" s="109">
        <v>149.80000000000001</v>
      </c>
      <c r="G80" s="109">
        <v>216.9</v>
      </c>
      <c r="H80" s="109">
        <v>206.7</v>
      </c>
      <c r="I80" s="109">
        <v>220</v>
      </c>
      <c r="J80" s="109">
        <v>124.1</v>
      </c>
      <c r="K80" s="109">
        <v>192.4</v>
      </c>
      <c r="L80" s="109">
        <v>200.2</v>
      </c>
      <c r="M80" s="109">
        <v>240.7</v>
      </c>
      <c r="N80" s="109">
        <v>213</v>
      </c>
      <c r="P80" s="25"/>
      <c r="Q80" s="25"/>
      <c r="R80" s="25"/>
      <c r="S80" s="25"/>
      <c r="T80" s="25"/>
      <c r="U80" s="25"/>
      <c r="V80" s="25"/>
      <c r="W80" s="25"/>
      <c r="X80" s="25"/>
      <c r="Y80" s="25"/>
      <c r="AC80" s="25"/>
      <c r="AD80" s="25"/>
      <c r="AE80" s="25"/>
      <c r="AF80" s="25"/>
      <c r="AG80" s="25"/>
      <c r="AH80" s="25"/>
      <c r="AI80" s="25"/>
      <c r="AJ80" s="25"/>
      <c r="AK80" s="25"/>
      <c r="AL80" s="25"/>
      <c r="AM80" s="25"/>
      <c r="AN80" s="25"/>
      <c r="AO80" s="25"/>
    </row>
    <row r="81" spans="1:41" ht="13.5" customHeight="1" x14ac:dyDescent="0.25">
      <c r="A81" s="309" t="s">
        <v>408</v>
      </c>
      <c r="B81" s="109">
        <v>207.2</v>
      </c>
      <c r="C81" s="109">
        <v>236.1</v>
      </c>
      <c r="D81" s="109">
        <v>255.2</v>
      </c>
      <c r="E81" s="109">
        <v>213.4</v>
      </c>
      <c r="F81" s="109">
        <v>149.80000000000001</v>
      </c>
      <c r="G81" s="109">
        <v>216.9</v>
      </c>
      <c r="H81" s="109">
        <v>206.7</v>
      </c>
      <c r="I81" s="109">
        <v>219.1</v>
      </c>
      <c r="J81" s="109">
        <v>124.1</v>
      </c>
      <c r="K81" s="109">
        <v>192.4</v>
      </c>
      <c r="L81" s="109">
        <v>200.2</v>
      </c>
      <c r="M81" s="109">
        <v>241.3</v>
      </c>
      <c r="N81" s="109">
        <v>213.3</v>
      </c>
      <c r="P81" s="25"/>
      <c r="Q81" s="25"/>
      <c r="R81" s="25"/>
      <c r="S81" s="25"/>
      <c r="T81" s="25"/>
      <c r="U81" s="25"/>
      <c r="V81" s="25"/>
      <c r="W81" s="25"/>
      <c r="X81" s="25"/>
      <c r="Y81" s="25"/>
      <c r="AC81" s="25"/>
      <c r="AD81" s="25"/>
      <c r="AE81" s="25"/>
      <c r="AF81" s="25"/>
      <c r="AG81" s="25"/>
      <c r="AH81" s="25"/>
      <c r="AI81" s="25"/>
      <c r="AJ81" s="25"/>
      <c r="AK81" s="25"/>
      <c r="AL81" s="25"/>
      <c r="AM81" s="25"/>
      <c r="AN81" s="25"/>
      <c r="AO81" s="25"/>
    </row>
    <row r="82" spans="1:41" ht="13.5" customHeight="1" x14ac:dyDescent="0.25">
      <c r="A82" s="309" t="s">
        <v>409</v>
      </c>
      <c r="B82" s="109">
        <v>210.5</v>
      </c>
      <c r="C82" s="109">
        <v>244.3</v>
      </c>
      <c r="D82" s="109">
        <v>255.1</v>
      </c>
      <c r="E82" s="109">
        <v>213.7</v>
      </c>
      <c r="F82" s="109">
        <v>149.80000000000001</v>
      </c>
      <c r="G82" s="109">
        <v>216.5</v>
      </c>
      <c r="H82" s="109">
        <v>207.1</v>
      </c>
      <c r="I82" s="109">
        <v>219.1</v>
      </c>
      <c r="J82" s="109">
        <v>124.1</v>
      </c>
      <c r="K82" s="109">
        <v>192.4</v>
      </c>
      <c r="L82" s="109">
        <v>200.2</v>
      </c>
      <c r="M82" s="109">
        <v>242</v>
      </c>
      <c r="N82" s="109">
        <v>213.4</v>
      </c>
      <c r="P82" s="25"/>
      <c r="Q82" s="25"/>
      <c r="R82" s="25"/>
      <c r="S82" s="25"/>
      <c r="T82" s="25"/>
      <c r="U82" s="25"/>
      <c r="V82" s="25"/>
      <c r="W82" s="25"/>
      <c r="X82" s="25"/>
      <c r="Y82" s="25"/>
      <c r="AC82" s="25"/>
      <c r="AD82" s="25"/>
      <c r="AE82" s="25"/>
      <c r="AF82" s="25"/>
      <c r="AG82" s="25"/>
      <c r="AH82" s="25"/>
      <c r="AI82" s="25"/>
      <c r="AJ82" s="25"/>
      <c r="AK82" s="25"/>
      <c r="AL82" s="25"/>
      <c r="AM82" s="25"/>
      <c r="AN82" s="25"/>
      <c r="AO82" s="25"/>
    </row>
    <row r="83" spans="1:41" ht="13.5" customHeight="1" x14ac:dyDescent="0.25">
      <c r="A83" s="308" t="s">
        <v>456</v>
      </c>
      <c r="B83" s="159">
        <v>211.4</v>
      </c>
      <c r="C83" s="159">
        <v>244.3</v>
      </c>
      <c r="D83" s="159">
        <v>255.5</v>
      </c>
      <c r="E83" s="159">
        <v>215.3</v>
      </c>
      <c r="F83" s="159">
        <v>151.4</v>
      </c>
      <c r="G83" s="159">
        <v>216.9</v>
      </c>
      <c r="H83" s="159">
        <v>209.4</v>
      </c>
      <c r="I83" s="159">
        <v>219.5</v>
      </c>
      <c r="J83" s="159">
        <v>124.1</v>
      </c>
      <c r="K83" s="159">
        <v>196.4</v>
      </c>
      <c r="L83" s="159">
        <v>203.8</v>
      </c>
      <c r="M83" s="159">
        <v>242.7</v>
      </c>
      <c r="N83" s="159">
        <v>214.4</v>
      </c>
      <c r="P83" s="25"/>
      <c r="Q83" s="25"/>
      <c r="R83" s="25"/>
      <c r="S83" s="25"/>
      <c r="T83" s="25"/>
      <c r="U83" s="25"/>
      <c r="V83" s="25"/>
      <c r="W83" s="25"/>
      <c r="X83" s="25"/>
      <c r="Y83" s="25"/>
      <c r="AC83" s="25"/>
      <c r="AD83" s="25"/>
      <c r="AE83" s="25"/>
      <c r="AF83" s="25"/>
      <c r="AG83" s="25"/>
      <c r="AH83" s="25"/>
      <c r="AI83" s="25"/>
      <c r="AJ83" s="25"/>
      <c r="AK83" s="25"/>
      <c r="AL83" s="25"/>
      <c r="AM83" s="25"/>
      <c r="AN83" s="25"/>
      <c r="AO83" s="25"/>
    </row>
    <row r="84" spans="1:41" ht="13.5" customHeight="1" x14ac:dyDescent="0.25">
      <c r="A84" s="308" t="s">
        <v>455</v>
      </c>
      <c r="B84" s="159">
        <v>209.4</v>
      </c>
      <c r="C84" s="159">
        <v>239.4</v>
      </c>
      <c r="D84" s="159">
        <v>256.2</v>
      </c>
      <c r="E84" s="159">
        <v>216</v>
      </c>
      <c r="F84" s="159">
        <v>151.5</v>
      </c>
      <c r="G84" s="159">
        <v>217</v>
      </c>
      <c r="H84" s="159">
        <v>209.4</v>
      </c>
      <c r="I84" s="159">
        <v>218.9</v>
      </c>
      <c r="J84" s="159">
        <v>124.3</v>
      </c>
      <c r="K84" s="159">
        <v>196.5</v>
      </c>
      <c r="L84" s="159">
        <v>203.8</v>
      </c>
      <c r="M84" s="159">
        <v>243.1</v>
      </c>
      <c r="N84" s="159">
        <v>214.6</v>
      </c>
      <c r="P84" s="25"/>
      <c r="Q84" s="25"/>
      <c r="R84" s="25"/>
      <c r="S84" s="25"/>
      <c r="T84" s="25"/>
      <c r="U84" s="25"/>
      <c r="V84" s="25"/>
      <c r="W84" s="25"/>
      <c r="X84" s="25"/>
      <c r="Y84" s="25"/>
      <c r="AC84" s="25"/>
      <c r="AD84" s="25"/>
      <c r="AE84" s="25"/>
      <c r="AF84" s="25"/>
      <c r="AG84" s="25"/>
      <c r="AH84" s="25"/>
      <c r="AI84" s="25"/>
      <c r="AJ84" s="25"/>
      <c r="AK84" s="25"/>
      <c r="AL84" s="25"/>
      <c r="AM84" s="25"/>
      <c r="AN84" s="25"/>
      <c r="AO84" s="25"/>
    </row>
    <row r="85" spans="1:41" ht="13.5" customHeight="1" x14ac:dyDescent="0.25">
      <c r="A85" s="307" t="s">
        <v>454</v>
      </c>
      <c r="B85" s="306">
        <v>210.9</v>
      </c>
      <c r="C85" s="306">
        <v>237.9</v>
      </c>
      <c r="D85" s="306">
        <v>256</v>
      </c>
      <c r="E85" s="306">
        <v>216.7</v>
      </c>
      <c r="F85" s="306">
        <v>152.19999999999999</v>
      </c>
      <c r="G85" s="306">
        <v>217.3</v>
      </c>
      <c r="H85" s="306">
        <v>209.6</v>
      </c>
      <c r="I85" s="306">
        <v>233.7</v>
      </c>
      <c r="J85" s="306">
        <v>124.3</v>
      </c>
      <c r="K85" s="306">
        <v>196.5</v>
      </c>
      <c r="L85" s="306">
        <v>203.8</v>
      </c>
      <c r="M85" s="306">
        <v>243.7</v>
      </c>
      <c r="N85" s="306">
        <v>221.8</v>
      </c>
      <c r="P85" s="25"/>
      <c r="Q85" s="25"/>
      <c r="R85" s="25"/>
      <c r="S85" s="25"/>
      <c r="T85" s="25"/>
      <c r="U85" s="25"/>
      <c r="V85" s="25"/>
      <c r="W85" s="25"/>
      <c r="X85" s="25"/>
      <c r="Y85" s="25"/>
      <c r="AC85" s="25"/>
      <c r="AD85" s="25"/>
      <c r="AE85" s="25"/>
      <c r="AF85" s="25"/>
      <c r="AG85" s="25"/>
      <c r="AH85" s="25"/>
      <c r="AI85" s="25"/>
      <c r="AJ85" s="25"/>
      <c r="AK85" s="25"/>
      <c r="AL85" s="25"/>
      <c r="AM85" s="25"/>
      <c r="AN85" s="25"/>
      <c r="AO85" s="25"/>
    </row>
    <row r="86" spans="1:41" ht="13.5" customHeight="1" x14ac:dyDescent="0.2">
      <c r="A86" s="16" t="s">
        <v>453</v>
      </c>
      <c r="B86" s="490" t="s">
        <v>452</v>
      </c>
      <c r="C86" s="490"/>
      <c r="D86" s="490"/>
      <c r="E86" s="490"/>
      <c r="F86" s="490"/>
      <c r="G86" s="490"/>
      <c r="H86" s="490"/>
      <c r="I86" s="490"/>
      <c r="J86" s="490"/>
      <c r="K86" s="109"/>
      <c r="L86" s="109"/>
      <c r="M86" s="109"/>
      <c r="N86" s="305" t="s">
        <v>451</v>
      </c>
    </row>
    <row r="87" spans="1:41" ht="13.5" customHeight="1" x14ac:dyDescent="0.25">
      <c r="A87" s="304"/>
      <c r="B87" s="491"/>
      <c r="C87" s="491"/>
      <c r="D87" s="491"/>
      <c r="E87" s="491"/>
      <c r="F87" s="491"/>
      <c r="G87" s="491"/>
      <c r="H87" s="491"/>
      <c r="I87" s="491"/>
      <c r="J87" s="491"/>
      <c r="K87" s="109"/>
      <c r="L87" s="109"/>
      <c r="M87" s="109"/>
      <c r="N87" s="109"/>
      <c r="O87" s="109"/>
      <c r="Q87" s="25"/>
      <c r="R87" s="25"/>
      <c r="S87" s="25"/>
      <c r="T87" s="25"/>
      <c r="U87" s="25"/>
      <c r="V87" s="25"/>
      <c r="W87" s="25"/>
      <c r="X87" s="25"/>
      <c r="Y87" s="25"/>
      <c r="Z87" s="25"/>
    </row>
    <row r="88" spans="1:41" ht="12.75" customHeight="1" x14ac:dyDescent="0.2">
      <c r="B88" s="491"/>
      <c r="C88" s="491"/>
      <c r="D88" s="491"/>
      <c r="E88" s="491"/>
      <c r="F88" s="491"/>
      <c r="G88" s="491"/>
      <c r="H88" s="491"/>
      <c r="I88" s="491"/>
      <c r="J88" s="491"/>
      <c r="K88" s="303"/>
      <c r="L88" s="303"/>
      <c r="M88" s="303"/>
      <c r="N88" s="303"/>
      <c r="O88" s="303"/>
      <c r="P88" s="303"/>
    </row>
    <row r="89" spans="1:41" x14ac:dyDescent="0.2">
      <c r="A89" s="16" t="s">
        <v>450</v>
      </c>
      <c r="B89" s="5" t="s">
        <v>449</v>
      </c>
      <c r="C89" s="302"/>
      <c r="D89" s="302"/>
      <c r="E89" s="302"/>
      <c r="F89" s="302"/>
      <c r="G89" s="302"/>
      <c r="H89" s="302"/>
    </row>
    <row r="90" spans="1:41" x14ac:dyDescent="0.2">
      <c r="C90" s="25"/>
      <c r="D90" s="25"/>
      <c r="E90" s="25"/>
      <c r="F90" s="25"/>
      <c r="G90" s="25"/>
      <c r="H90" s="25"/>
      <c r="I90" s="25"/>
      <c r="J90" s="25"/>
      <c r="K90" s="25"/>
      <c r="L90" s="25"/>
      <c r="M90" s="25"/>
      <c r="N90" s="25"/>
      <c r="O90" s="25"/>
    </row>
    <row r="94" spans="1:41" x14ac:dyDescent="0.2">
      <c r="K94" s="25"/>
    </row>
    <row r="95" spans="1:41" x14ac:dyDescent="0.2">
      <c r="K95" s="25"/>
    </row>
    <row r="96" spans="1:41" x14ac:dyDescent="0.2">
      <c r="K96" s="25"/>
    </row>
    <row r="97" spans="11:11" x14ac:dyDescent="0.2">
      <c r="K97" s="25"/>
    </row>
    <row r="98" spans="11:11" x14ac:dyDescent="0.2">
      <c r="K98" s="25"/>
    </row>
    <row r="99" spans="11:11" x14ac:dyDescent="0.2">
      <c r="K99" s="25"/>
    </row>
    <row r="100" spans="11:11" x14ac:dyDescent="0.2">
      <c r="K100" s="25"/>
    </row>
    <row r="101" spans="11:11" x14ac:dyDescent="0.2">
      <c r="K101" s="25"/>
    </row>
    <row r="102" spans="11:11" x14ac:dyDescent="0.2">
      <c r="K102" s="25"/>
    </row>
    <row r="103" spans="11:11" x14ac:dyDescent="0.2">
      <c r="K103" s="25"/>
    </row>
    <row r="104" spans="11:11" x14ac:dyDescent="0.2">
      <c r="K104" s="25"/>
    </row>
    <row r="105" spans="11:11" x14ac:dyDescent="0.2">
      <c r="K105" s="25"/>
    </row>
    <row r="106" spans="11:11" x14ac:dyDescent="0.2">
      <c r="K106" s="25"/>
    </row>
    <row r="107" spans="11:11" x14ac:dyDescent="0.2">
      <c r="K107" s="25"/>
    </row>
    <row r="108" spans="11:11" x14ac:dyDescent="0.2">
      <c r="K108" s="25"/>
    </row>
    <row r="109" spans="11:11" x14ac:dyDescent="0.2">
      <c r="K109" s="25"/>
    </row>
    <row r="110" spans="11:11" x14ac:dyDescent="0.2">
      <c r="K110" s="25"/>
    </row>
    <row r="111" spans="11:11" x14ac:dyDescent="0.2">
      <c r="K111" s="25"/>
    </row>
  </sheetData>
  <mergeCells count="19">
    <mergeCell ref="A1:D1"/>
    <mergeCell ref="A2:D2"/>
    <mergeCell ref="A4:N4"/>
    <mergeCell ref="A5:A11"/>
    <mergeCell ref="B5:N5"/>
    <mergeCell ref="B86:J88"/>
    <mergeCell ref="G6:G10"/>
    <mergeCell ref="H6:H10"/>
    <mergeCell ref="I6:I10"/>
    <mergeCell ref="J6:J10"/>
    <mergeCell ref="N6:N10"/>
    <mergeCell ref="K6:K10"/>
    <mergeCell ref="L6:L10"/>
    <mergeCell ref="B6:B10"/>
    <mergeCell ref="C6:C10"/>
    <mergeCell ref="D6:D10"/>
    <mergeCell ref="E6:E10"/>
    <mergeCell ref="F6:F10"/>
    <mergeCell ref="M6:M10"/>
  </mergeCells>
  <hyperlinks>
    <hyperlink ref="N2" location="Contents!A1" display="Back to Contents ç" xr:uid="{B8C4D18C-435F-4656-9665-A6A0785EDEA3}"/>
  </hyperlinks>
  <pageMargins left="0.4" right="0.19" top="0.75" bottom="0.75" header="0.3" footer="0.3"/>
  <pageSetup scale="51" orientation="portrait" horizontalDpi="4294967294" verticalDpi="4294967294" r:id="rId1"/>
  <headerFooter>
    <oddHeader>&amp;L&amp;"Calibri"&amp;10&amp;K000000 [Limited Sharing]&amp;1#_x000D_</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20B8E-AA95-49AE-B0B5-41D1FE04FA8F}">
  <sheetPr>
    <pageSetUpPr fitToPage="1"/>
  </sheetPr>
  <dimension ref="A1:AB123"/>
  <sheetViews>
    <sheetView zoomScaleNormal="100" workbookViewId="0">
      <selection activeCell="N2" sqref="N2"/>
    </sheetView>
  </sheetViews>
  <sheetFormatPr defaultRowHeight="12.75" x14ac:dyDescent="0.2"/>
  <cols>
    <col min="1" max="1" width="10.85546875" style="5" customWidth="1"/>
    <col min="2" max="14" width="12.28515625" style="5" customWidth="1"/>
    <col min="15" max="15" width="10.28515625" style="5" customWidth="1"/>
    <col min="16" max="16384" width="9.140625" style="5"/>
  </cols>
  <sheetData>
    <row r="1" spans="1:15" s="3" customFormat="1" ht="15" customHeight="1" x14ac:dyDescent="0.25">
      <c r="A1" s="493" t="s">
        <v>0</v>
      </c>
      <c r="B1" s="493"/>
      <c r="C1" s="493"/>
      <c r="D1" s="493"/>
      <c r="N1" s="144" t="s">
        <v>499</v>
      </c>
    </row>
    <row r="2" spans="1:15" s="3" customFormat="1" ht="15" customHeight="1" x14ac:dyDescent="0.25">
      <c r="A2" s="493" t="s">
        <v>46</v>
      </c>
      <c r="B2" s="493"/>
      <c r="C2" s="493"/>
      <c r="D2" s="493"/>
      <c r="E2" s="315"/>
      <c r="F2" s="314"/>
      <c r="G2" s="314"/>
      <c r="H2" s="314"/>
      <c r="I2" s="314"/>
      <c r="J2" s="314"/>
      <c r="K2" s="314"/>
      <c r="L2" s="314"/>
      <c r="M2" s="314"/>
      <c r="N2" s="104" t="s">
        <v>31</v>
      </c>
      <c r="O2" s="314"/>
    </row>
    <row r="3" spans="1:15" s="3" customFormat="1" ht="15.75" x14ac:dyDescent="0.25">
      <c r="B3" s="313"/>
      <c r="J3" s="313"/>
      <c r="K3" s="313"/>
      <c r="L3" s="313"/>
      <c r="M3" s="313"/>
      <c r="N3" s="313"/>
      <c r="O3" s="313"/>
    </row>
    <row r="4" spans="1:15" s="3" customFormat="1" ht="16.5" customHeight="1" x14ac:dyDescent="0.25">
      <c r="A4" s="494" t="s">
        <v>498</v>
      </c>
      <c r="B4" s="494"/>
      <c r="C4" s="494"/>
      <c r="D4" s="494"/>
      <c r="E4" s="494"/>
      <c r="F4" s="494"/>
      <c r="G4" s="494"/>
      <c r="H4" s="494"/>
      <c r="I4" s="494"/>
      <c r="J4" s="494"/>
      <c r="K4" s="494"/>
      <c r="L4" s="494"/>
      <c r="M4" s="494"/>
      <c r="N4" s="494"/>
      <c r="O4" s="312"/>
    </row>
    <row r="5" spans="1:15" ht="15" x14ac:dyDescent="0.25">
      <c r="A5" s="495" t="s">
        <v>483</v>
      </c>
      <c r="B5" s="510" t="s">
        <v>482</v>
      </c>
      <c r="C5" s="511"/>
      <c r="D5" s="511"/>
      <c r="E5" s="511"/>
      <c r="F5" s="511"/>
      <c r="G5" s="511"/>
      <c r="H5" s="511"/>
      <c r="I5" s="511"/>
      <c r="J5" s="511"/>
      <c r="K5" s="511"/>
      <c r="L5" s="511"/>
      <c r="M5" s="511"/>
      <c r="N5" s="512"/>
    </row>
    <row r="6" spans="1:15" ht="12.75" customHeight="1" x14ac:dyDescent="0.2">
      <c r="A6" s="496"/>
      <c r="B6" s="501" t="s">
        <v>481</v>
      </c>
      <c r="C6" s="501" t="s">
        <v>480</v>
      </c>
      <c r="D6" s="501" t="s">
        <v>479</v>
      </c>
      <c r="E6" s="501" t="s">
        <v>478</v>
      </c>
      <c r="F6" s="501" t="s">
        <v>477</v>
      </c>
      <c r="G6" s="504" t="s">
        <v>476</v>
      </c>
      <c r="H6" s="501" t="s">
        <v>475</v>
      </c>
      <c r="I6" s="507" t="s">
        <v>474</v>
      </c>
      <c r="J6" s="504" t="s">
        <v>473</v>
      </c>
      <c r="K6" s="504" t="s">
        <v>472</v>
      </c>
      <c r="L6" s="501" t="s">
        <v>471</v>
      </c>
      <c r="M6" s="501" t="s">
        <v>470</v>
      </c>
      <c r="N6" s="501" t="s">
        <v>469</v>
      </c>
    </row>
    <row r="7" spans="1:15" ht="12.75" customHeight="1" x14ac:dyDescent="0.2">
      <c r="A7" s="496"/>
      <c r="B7" s="502"/>
      <c r="C7" s="502"/>
      <c r="D7" s="502"/>
      <c r="E7" s="502"/>
      <c r="F7" s="502"/>
      <c r="G7" s="505"/>
      <c r="H7" s="502"/>
      <c r="I7" s="508"/>
      <c r="J7" s="505"/>
      <c r="K7" s="505"/>
      <c r="L7" s="502"/>
      <c r="M7" s="502"/>
      <c r="N7" s="502"/>
    </row>
    <row r="8" spans="1:15" ht="12.75" customHeight="1" x14ac:dyDescent="0.2">
      <c r="A8" s="496"/>
      <c r="B8" s="502"/>
      <c r="C8" s="502"/>
      <c r="D8" s="502"/>
      <c r="E8" s="502"/>
      <c r="F8" s="502"/>
      <c r="G8" s="505"/>
      <c r="H8" s="502"/>
      <c r="I8" s="508"/>
      <c r="J8" s="505"/>
      <c r="K8" s="505"/>
      <c r="L8" s="502"/>
      <c r="M8" s="502"/>
      <c r="N8" s="502"/>
    </row>
    <row r="9" spans="1:15" ht="52.5" customHeight="1" x14ac:dyDescent="0.2">
      <c r="A9" s="496"/>
      <c r="B9" s="502"/>
      <c r="C9" s="502"/>
      <c r="D9" s="502"/>
      <c r="E9" s="502"/>
      <c r="F9" s="502"/>
      <c r="G9" s="505"/>
      <c r="H9" s="502"/>
      <c r="I9" s="508"/>
      <c r="J9" s="505"/>
      <c r="K9" s="505"/>
      <c r="L9" s="502"/>
      <c r="M9" s="502"/>
      <c r="N9" s="502"/>
    </row>
    <row r="10" spans="1:15" ht="45" customHeight="1" x14ac:dyDescent="0.2">
      <c r="A10" s="496"/>
      <c r="B10" s="503"/>
      <c r="C10" s="503"/>
      <c r="D10" s="503"/>
      <c r="E10" s="503"/>
      <c r="F10" s="503"/>
      <c r="G10" s="506"/>
      <c r="H10" s="503"/>
      <c r="I10" s="509"/>
      <c r="J10" s="506"/>
      <c r="K10" s="506"/>
      <c r="L10" s="503"/>
      <c r="M10" s="503"/>
      <c r="N10" s="503"/>
    </row>
    <row r="11" spans="1:15" ht="18.75" customHeight="1" x14ac:dyDescent="0.2">
      <c r="A11" s="497"/>
      <c r="B11" s="319" t="s">
        <v>468</v>
      </c>
      <c r="C11" s="319" t="s">
        <v>497</v>
      </c>
      <c r="D11" s="319" t="s">
        <v>461</v>
      </c>
      <c r="E11" s="319" t="s">
        <v>496</v>
      </c>
      <c r="F11" s="319" t="s">
        <v>495</v>
      </c>
      <c r="G11" s="319" t="s">
        <v>494</v>
      </c>
      <c r="H11" s="319" t="s">
        <v>493</v>
      </c>
      <c r="I11" s="319" t="s">
        <v>492</v>
      </c>
      <c r="J11" s="319" t="s">
        <v>464</v>
      </c>
      <c r="K11" s="319" t="s">
        <v>491</v>
      </c>
      <c r="L11" s="319" t="s">
        <v>490</v>
      </c>
      <c r="M11" s="319" t="s">
        <v>489</v>
      </c>
      <c r="N11" s="318" t="s">
        <v>488</v>
      </c>
    </row>
    <row r="12" spans="1:15" x14ac:dyDescent="0.2">
      <c r="A12" s="157">
        <v>2022</v>
      </c>
      <c r="B12" s="159">
        <v>163.44999999999999</v>
      </c>
      <c r="C12" s="159">
        <v>208.36666666666667</v>
      </c>
      <c r="D12" s="159">
        <v>148.84166666666667</v>
      </c>
      <c r="E12" s="159">
        <v>172.06666666666663</v>
      </c>
      <c r="F12" s="159">
        <v>122.14999999999999</v>
      </c>
      <c r="G12" s="159">
        <v>156.82500000000002</v>
      </c>
      <c r="H12" s="159">
        <v>145.81666666666669</v>
      </c>
      <c r="I12" s="159">
        <v>204.29999999999998</v>
      </c>
      <c r="J12" s="159">
        <v>99.783333333333346</v>
      </c>
      <c r="K12" s="159">
        <v>131.85833333333332</v>
      </c>
      <c r="L12" s="159">
        <v>135.73333333333332</v>
      </c>
      <c r="M12" s="159">
        <v>191.63333333333335</v>
      </c>
      <c r="N12" s="159">
        <v>150.65</v>
      </c>
    </row>
    <row r="13" spans="1:15" x14ac:dyDescent="0.2">
      <c r="A13" s="14">
        <v>2023</v>
      </c>
      <c r="B13" s="109">
        <v>191.83333333333334</v>
      </c>
      <c r="C13" s="109">
        <v>233.52500000000001</v>
      </c>
      <c r="D13" s="109">
        <v>192.89166666666668</v>
      </c>
      <c r="E13" s="109">
        <v>239.75833333333333</v>
      </c>
      <c r="F13" s="109">
        <v>148.875</v>
      </c>
      <c r="G13" s="109">
        <v>184.43333333333331</v>
      </c>
      <c r="H13" s="109">
        <v>173.07500000000002</v>
      </c>
      <c r="I13" s="109">
        <v>230.36666666666667</v>
      </c>
      <c r="J13" s="109">
        <v>119.79999999999997</v>
      </c>
      <c r="K13" s="109">
        <v>173.64999999999998</v>
      </c>
      <c r="L13" s="109">
        <v>159.9083333333333</v>
      </c>
      <c r="M13" s="109">
        <v>232.04166666666666</v>
      </c>
      <c r="N13" s="109">
        <v>184.72499999999999</v>
      </c>
    </row>
    <row r="14" spans="1:15" x14ac:dyDescent="0.2">
      <c r="A14" s="157">
        <v>2024</v>
      </c>
      <c r="B14" s="159">
        <v>194.21666666666667</v>
      </c>
      <c r="C14" s="159">
        <v>237.26666666666665</v>
      </c>
      <c r="D14" s="159">
        <v>239.64166666666668</v>
      </c>
      <c r="E14" s="159">
        <v>243.22500000000002</v>
      </c>
      <c r="F14" s="159">
        <v>143.41666666666666</v>
      </c>
      <c r="G14" s="159">
        <v>186.91666666666671</v>
      </c>
      <c r="H14" s="159">
        <v>176.9</v>
      </c>
      <c r="I14" s="159">
        <v>233.68333333333331</v>
      </c>
      <c r="J14" s="159">
        <v>124.07499999999999</v>
      </c>
      <c r="K14" s="159">
        <v>181.26949559214268</v>
      </c>
      <c r="L14" s="159">
        <v>174.33333333333334</v>
      </c>
      <c r="M14" s="159">
        <v>239.55000000000004</v>
      </c>
      <c r="N14" s="159">
        <v>191.30833333333331</v>
      </c>
    </row>
    <row r="15" spans="1:15" x14ac:dyDescent="0.2">
      <c r="A15" s="14">
        <v>2025</v>
      </c>
      <c r="B15" s="109">
        <v>193.25</v>
      </c>
      <c r="C15" s="109">
        <v>242.04166666666666</v>
      </c>
      <c r="D15" s="109">
        <v>247.25</v>
      </c>
      <c r="E15" s="109">
        <v>253.56666666666669</v>
      </c>
      <c r="F15" s="109">
        <v>134.32500000000002</v>
      </c>
      <c r="G15" s="109">
        <v>188.07499999999996</v>
      </c>
      <c r="H15" s="109">
        <v>186.31666666666669</v>
      </c>
      <c r="I15" s="109">
        <v>225.50833333333333</v>
      </c>
      <c r="J15" s="109">
        <v>124.625</v>
      </c>
      <c r="K15" s="109">
        <v>183.1</v>
      </c>
      <c r="L15" s="109">
        <v>184.39166666666668</v>
      </c>
      <c r="M15" s="109">
        <v>242.86666666666665</v>
      </c>
      <c r="N15" s="109">
        <v>196.80833333333331</v>
      </c>
    </row>
    <row r="16" spans="1:15" x14ac:dyDescent="0.2">
      <c r="A16" s="14"/>
      <c r="B16" s="109"/>
      <c r="C16" s="109"/>
      <c r="D16" s="109"/>
      <c r="E16" s="109"/>
      <c r="F16" s="109"/>
      <c r="G16" s="109"/>
      <c r="H16" s="109"/>
      <c r="I16" s="109"/>
      <c r="J16" s="109"/>
      <c r="K16" s="109"/>
      <c r="L16" s="109"/>
      <c r="M16" s="109"/>
      <c r="N16" s="109"/>
    </row>
    <row r="17" spans="1:28" x14ac:dyDescent="0.2">
      <c r="A17" s="157" t="s">
        <v>140</v>
      </c>
      <c r="B17" s="159">
        <f t="shared" ref="B17:N17" si="0">AVERAGE(B35:B37)</f>
        <v>126.59999999999998</v>
      </c>
      <c r="C17" s="159">
        <f t="shared" si="0"/>
        <v>152.4</v>
      </c>
      <c r="D17" s="159">
        <f t="shared" si="0"/>
        <v>127.2</v>
      </c>
      <c r="E17" s="159">
        <f t="shared" si="0"/>
        <v>130.76666666666668</v>
      </c>
      <c r="F17" s="159">
        <f t="shared" si="0"/>
        <v>110.33333333333333</v>
      </c>
      <c r="G17" s="159">
        <f t="shared" si="0"/>
        <v>122.06666666666666</v>
      </c>
      <c r="H17" s="159">
        <f t="shared" si="0"/>
        <v>119.7</v>
      </c>
      <c r="I17" s="159">
        <f t="shared" si="0"/>
        <v>129.76666666666668</v>
      </c>
      <c r="J17" s="159">
        <f t="shared" si="0"/>
        <v>89.433333333333337</v>
      </c>
      <c r="K17" s="159">
        <f t="shared" si="0"/>
        <v>108.3</v>
      </c>
      <c r="L17" s="159">
        <f t="shared" si="0"/>
        <v>115.7</v>
      </c>
      <c r="M17" s="159">
        <f t="shared" si="0"/>
        <v>139.29999999999998</v>
      </c>
      <c r="N17" s="159">
        <f t="shared" si="0"/>
        <v>116.36666666666667</v>
      </c>
      <c r="P17" s="109"/>
      <c r="Q17" s="109"/>
      <c r="R17" s="109"/>
      <c r="S17" s="109"/>
      <c r="T17" s="109"/>
      <c r="U17" s="109"/>
      <c r="V17" s="109"/>
      <c r="W17" s="109"/>
      <c r="X17" s="109"/>
      <c r="Y17" s="109"/>
      <c r="Z17" s="109"/>
      <c r="AA17" s="109"/>
    </row>
    <row r="18" spans="1:28" x14ac:dyDescent="0.2">
      <c r="A18" s="157" t="s">
        <v>141</v>
      </c>
      <c r="B18" s="159">
        <f t="shared" ref="B18:N18" si="1">AVERAGE(B38:B40)</f>
        <v>155.79999999999998</v>
      </c>
      <c r="C18" s="159">
        <f t="shared" si="1"/>
        <v>197.73333333333332</v>
      </c>
      <c r="D18" s="159">
        <f t="shared" si="1"/>
        <v>139.43333333333334</v>
      </c>
      <c r="E18" s="159">
        <f t="shared" si="1"/>
        <v>157.26666666666665</v>
      </c>
      <c r="F18" s="159">
        <f t="shared" si="1"/>
        <v>117.96666666666665</v>
      </c>
      <c r="G18" s="159">
        <f t="shared" si="1"/>
        <v>145.16666666666666</v>
      </c>
      <c r="H18" s="159">
        <f t="shared" si="1"/>
        <v>138.86666666666667</v>
      </c>
      <c r="I18" s="159">
        <f t="shared" si="1"/>
        <v>198.80000000000004</v>
      </c>
      <c r="J18" s="159">
        <f t="shared" si="1"/>
        <v>90.633333333333326</v>
      </c>
      <c r="K18" s="159">
        <f t="shared" si="1"/>
        <v>124.83333333333333</v>
      </c>
      <c r="L18" s="159">
        <f t="shared" si="1"/>
        <v>133.76666666666665</v>
      </c>
      <c r="M18" s="159">
        <f t="shared" si="1"/>
        <v>176</v>
      </c>
      <c r="N18" s="159">
        <f t="shared" si="1"/>
        <v>138.56666666666669</v>
      </c>
      <c r="P18" s="109"/>
      <c r="Q18" s="109"/>
      <c r="R18" s="109"/>
      <c r="S18" s="109"/>
      <c r="T18" s="109"/>
      <c r="U18" s="109"/>
      <c r="V18" s="109"/>
      <c r="W18" s="109"/>
      <c r="X18" s="109"/>
      <c r="Y18" s="109"/>
      <c r="Z18" s="109"/>
      <c r="AA18" s="109"/>
    </row>
    <row r="19" spans="1:28" x14ac:dyDescent="0.2">
      <c r="A19" s="157" t="s">
        <v>142</v>
      </c>
      <c r="B19" s="159">
        <f t="shared" ref="B19:N19" si="2">AVERAGE(B41:B43)</f>
        <v>183.66666666666666</v>
      </c>
      <c r="C19" s="159">
        <f t="shared" si="2"/>
        <v>243.56666666666663</v>
      </c>
      <c r="D19" s="159">
        <f t="shared" si="2"/>
        <v>159.03333333333333</v>
      </c>
      <c r="E19" s="159">
        <f t="shared" si="2"/>
        <v>186.5</v>
      </c>
      <c r="F19" s="159">
        <f t="shared" si="2"/>
        <v>127.40000000000002</v>
      </c>
      <c r="G19" s="159">
        <f t="shared" si="2"/>
        <v>173.5</v>
      </c>
      <c r="H19" s="159">
        <f t="shared" si="2"/>
        <v>156.6</v>
      </c>
      <c r="I19" s="159">
        <f t="shared" si="2"/>
        <v>248.1</v>
      </c>
      <c r="J19" s="159">
        <f t="shared" si="2"/>
        <v>100</v>
      </c>
      <c r="K19" s="159">
        <f t="shared" si="2"/>
        <v>141.13333333333335</v>
      </c>
      <c r="L19" s="159">
        <f t="shared" si="2"/>
        <v>144.1</v>
      </c>
      <c r="M19" s="159">
        <f t="shared" si="2"/>
        <v>216.5</v>
      </c>
      <c r="N19" s="159">
        <f t="shared" si="2"/>
        <v>164.29999999999998</v>
      </c>
      <c r="P19" s="109"/>
      <c r="Q19" s="109"/>
      <c r="R19" s="109"/>
      <c r="S19" s="109"/>
      <c r="T19" s="109"/>
      <c r="U19" s="109"/>
      <c r="V19" s="109"/>
      <c r="W19" s="109"/>
      <c r="X19" s="109"/>
      <c r="Y19" s="109"/>
      <c r="Z19" s="109"/>
      <c r="AA19" s="109"/>
    </row>
    <row r="20" spans="1:28" x14ac:dyDescent="0.2">
      <c r="A20" s="157" t="s">
        <v>143</v>
      </c>
      <c r="B20" s="159">
        <f t="shared" ref="B20:N20" si="3">AVERAGE(B44:B46)</f>
        <v>187.73333333333335</v>
      </c>
      <c r="C20" s="159">
        <f t="shared" si="3"/>
        <v>239.76666666666665</v>
      </c>
      <c r="D20" s="159">
        <f t="shared" si="3"/>
        <v>169.7</v>
      </c>
      <c r="E20" s="159">
        <f t="shared" si="3"/>
        <v>213.73333333333335</v>
      </c>
      <c r="F20" s="159">
        <f t="shared" si="3"/>
        <v>132.9</v>
      </c>
      <c r="G20" s="159">
        <f t="shared" si="3"/>
        <v>186.56666666666669</v>
      </c>
      <c r="H20" s="159">
        <f t="shared" si="3"/>
        <v>168.1</v>
      </c>
      <c r="I20" s="159">
        <f t="shared" si="3"/>
        <v>240.53333333333333</v>
      </c>
      <c r="J20" s="159">
        <f t="shared" si="3"/>
        <v>119.06666666666666</v>
      </c>
      <c r="K20" s="159">
        <f t="shared" si="3"/>
        <v>153.16666666666666</v>
      </c>
      <c r="L20" s="159">
        <f t="shared" si="3"/>
        <v>149.36666666666667</v>
      </c>
      <c r="M20" s="159">
        <f t="shared" si="3"/>
        <v>234.73333333333335</v>
      </c>
      <c r="N20" s="159">
        <f t="shared" si="3"/>
        <v>183.36666666666667</v>
      </c>
      <c r="P20" s="109"/>
      <c r="Q20" s="109"/>
      <c r="R20" s="109"/>
      <c r="S20" s="109"/>
      <c r="T20" s="109"/>
      <c r="U20" s="109"/>
      <c r="V20" s="109"/>
      <c r="W20" s="109"/>
      <c r="X20" s="109"/>
      <c r="Y20" s="109"/>
      <c r="Z20" s="109"/>
      <c r="AA20" s="109"/>
    </row>
    <row r="21" spans="1:28" x14ac:dyDescent="0.2">
      <c r="A21" s="14" t="s">
        <v>144</v>
      </c>
      <c r="B21" s="109">
        <f t="shared" ref="B21:N21" si="4">AVERAGE(B47:B49)</f>
        <v>191.03333333333333</v>
      </c>
      <c r="C21" s="109">
        <f t="shared" si="4"/>
        <v>234.56666666666669</v>
      </c>
      <c r="D21" s="109">
        <f t="shared" si="4"/>
        <v>181.13333333333335</v>
      </c>
      <c r="E21" s="109">
        <f t="shared" si="4"/>
        <v>233.30000000000004</v>
      </c>
      <c r="F21" s="109">
        <f t="shared" si="4"/>
        <v>142.5</v>
      </c>
      <c r="G21" s="109">
        <f t="shared" si="4"/>
        <v>187.5</v>
      </c>
      <c r="H21" s="109">
        <f t="shared" si="4"/>
        <v>172.70000000000002</v>
      </c>
      <c r="I21" s="109">
        <f t="shared" si="4"/>
        <v>241.39999999999998</v>
      </c>
      <c r="J21" s="109">
        <f t="shared" si="4"/>
        <v>119.8</v>
      </c>
      <c r="K21" s="109">
        <f t="shared" si="4"/>
        <v>170.20000000000002</v>
      </c>
      <c r="L21" s="109">
        <f t="shared" si="4"/>
        <v>155.06666666666666</v>
      </c>
      <c r="M21" s="109">
        <f t="shared" si="4"/>
        <v>234.9666666666667</v>
      </c>
      <c r="N21" s="109">
        <f t="shared" si="4"/>
        <v>184.43333333333331</v>
      </c>
      <c r="P21" s="109"/>
      <c r="Q21" s="109"/>
      <c r="R21" s="109"/>
      <c r="S21" s="109"/>
      <c r="T21" s="109"/>
      <c r="U21" s="109"/>
      <c r="V21" s="109"/>
      <c r="W21" s="109"/>
      <c r="X21" s="109"/>
      <c r="Y21" s="109"/>
      <c r="Z21" s="109"/>
      <c r="AA21" s="109"/>
    </row>
    <row r="22" spans="1:28" x14ac:dyDescent="0.2">
      <c r="A22" s="14" t="s">
        <v>145</v>
      </c>
      <c r="B22" s="109">
        <f t="shared" ref="B22:N22" si="5">AVERAGE(B50:B52)</f>
        <v>192.30000000000004</v>
      </c>
      <c r="C22" s="109">
        <f t="shared" si="5"/>
        <v>232.4</v>
      </c>
      <c r="D22" s="109">
        <f t="shared" si="5"/>
        <v>180</v>
      </c>
      <c r="E22" s="109">
        <f t="shared" si="5"/>
        <v>240.76666666666665</v>
      </c>
      <c r="F22" s="109">
        <f t="shared" si="5"/>
        <v>154.86666666666665</v>
      </c>
      <c r="G22" s="109">
        <f t="shared" si="5"/>
        <v>185.4</v>
      </c>
      <c r="H22" s="109">
        <f t="shared" si="5"/>
        <v>174.46666666666667</v>
      </c>
      <c r="I22" s="109">
        <f t="shared" si="5"/>
        <v>225.13333333333333</v>
      </c>
      <c r="J22" s="109">
        <f t="shared" si="5"/>
        <v>119.8</v>
      </c>
      <c r="K22" s="109">
        <f t="shared" si="5"/>
        <v>174.6</v>
      </c>
      <c r="L22" s="109">
        <f t="shared" si="5"/>
        <v>155.19999999999999</v>
      </c>
      <c r="M22" s="109">
        <f t="shared" si="5"/>
        <v>230.10000000000002</v>
      </c>
      <c r="N22" s="109">
        <f t="shared" si="5"/>
        <v>183.5</v>
      </c>
      <c r="P22" s="109"/>
      <c r="Q22" s="109"/>
      <c r="R22" s="109"/>
      <c r="S22" s="109"/>
      <c r="T22" s="109"/>
      <c r="U22" s="109"/>
      <c r="V22" s="109"/>
      <c r="W22" s="109"/>
      <c r="X22" s="109"/>
      <c r="Y22" s="109"/>
      <c r="Z22" s="109"/>
      <c r="AA22" s="109"/>
    </row>
    <row r="23" spans="1:28" x14ac:dyDescent="0.2">
      <c r="A23" s="14" t="s">
        <v>146</v>
      </c>
      <c r="B23" s="109">
        <f t="shared" ref="B23:N23" si="6">AVERAGE(B53:B55)</f>
        <v>190.69999999999996</v>
      </c>
      <c r="C23" s="109">
        <f t="shared" si="6"/>
        <v>234.23333333333335</v>
      </c>
      <c r="D23" s="109">
        <f t="shared" si="6"/>
        <v>204.4</v>
      </c>
      <c r="E23" s="109">
        <f t="shared" si="6"/>
        <v>244.5333333333333</v>
      </c>
      <c r="F23" s="109">
        <f t="shared" si="6"/>
        <v>145.39999999999998</v>
      </c>
      <c r="G23" s="109">
        <f t="shared" si="6"/>
        <v>182.73333333333335</v>
      </c>
      <c r="H23" s="109">
        <f t="shared" si="6"/>
        <v>173.26666666666665</v>
      </c>
      <c r="I23" s="109">
        <f t="shared" si="6"/>
        <v>225.36666666666665</v>
      </c>
      <c r="J23" s="109">
        <f t="shared" si="6"/>
        <v>119.8</v>
      </c>
      <c r="K23" s="109">
        <f t="shared" si="6"/>
        <v>176.43333333333331</v>
      </c>
      <c r="L23" s="109">
        <f t="shared" si="6"/>
        <v>162.76666666666668</v>
      </c>
      <c r="M23" s="109">
        <f t="shared" si="6"/>
        <v>230.93333333333331</v>
      </c>
      <c r="N23" s="109">
        <f t="shared" si="6"/>
        <v>184.9</v>
      </c>
      <c r="P23" s="109"/>
      <c r="Q23" s="109"/>
      <c r="R23" s="109"/>
      <c r="S23" s="109"/>
      <c r="T23" s="109"/>
      <c r="U23" s="109"/>
      <c r="V23" s="109"/>
      <c r="W23" s="109"/>
      <c r="X23" s="109"/>
      <c r="Y23" s="109"/>
      <c r="Z23" s="109"/>
      <c r="AA23" s="109"/>
    </row>
    <row r="24" spans="1:28" x14ac:dyDescent="0.2">
      <c r="A24" s="14" t="s">
        <v>147</v>
      </c>
      <c r="B24" s="109">
        <f t="shared" ref="B24:N24" si="7">AVERAGE(B56:B58)</f>
        <v>193.29999999999998</v>
      </c>
      <c r="C24" s="109">
        <f t="shared" si="7"/>
        <v>232.9</v>
      </c>
      <c r="D24" s="109">
        <f t="shared" si="7"/>
        <v>206.03333333333333</v>
      </c>
      <c r="E24" s="109">
        <f t="shared" si="7"/>
        <v>240.43333333333331</v>
      </c>
      <c r="F24" s="109">
        <f t="shared" si="7"/>
        <v>152.73333333333335</v>
      </c>
      <c r="G24" s="109">
        <f t="shared" si="7"/>
        <v>182.10000000000002</v>
      </c>
      <c r="H24" s="109">
        <f t="shared" si="7"/>
        <v>171.86666666666667</v>
      </c>
      <c r="I24" s="109">
        <f t="shared" si="7"/>
        <v>229.56666666666669</v>
      </c>
      <c r="J24" s="109">
        <f t="shared" si="7"/>
        <v>119.8</v>
      </c>
      <c r="K24" s="109">
        <f t="shared" si="7"/>
        <v>173.36666666666667</v>
      </c>
      <c r="L24" s="109">
        <f t="shared" si="7"/>
        <v>166.6</v>
      </c>
      <c r="M24" s="109">
        <f t="shared" si="7"/>
        <v>232.16666666666666</v>
      </c>
      <c r="N24" s="109">
        <f t="shared" si="7"/>
        <v>186.06666666666669</v>
      </c>
      <c r="P24" s="109"/>
      <c r="Q24" s="109"/>
      <c r="R24" s="109"/>
      <c r="S24" s="109"/>
      <c r="T24" s="109"/>
      <c r="U24" s="109"/>
      <c r="V24" s="109"/>
      <c r="W24" s="109"/>
      <c r="X24" s="109"/>
      <c r="Y24" s="109"/>
      <c r="Z24" s="109"/>
      <c r="AA24" s="109"/>
    </row>
    <row r="25" spans="1:28" x14ac:dyDescent="0.2">
      <c r="A25" s="157" t="s">
        <v>148</v>
      </c>
      <c r="B25" s="159">
        <f t="shared" ref="B25:N25" si="8">AVERAGE(B59:B61)</f>
        <v>199.33333333333334</v>
      </c>
      <c r="C25" s="159">
        <f t="shared" si="8"/>
        <v>242.83333333333334</v>
      </c>
      <c r="D25" s="159">
        <f t="shared" si="8"/>
        <v>230.29999999999998</v>
      </c>
      <c r="E25" s="159">
        <f t="shared" si="8"/>
        <v>239.76666666666665</v>
      </c>
      <c r="F25" s="159">
        <f t="shared" si="8"/>
        <v>155.66666666666666</v>
      </c>
      <c r="G25" s="159">
        <f t="shared" si="8"/>
        <v>186.30000000000004</v>
      </c>
      <c r="H25" s="159">
        <f t="shared" si="8"/>
        <v>172.36666666666667</v>
      </c>
      <c r="I25" s="159">
        <f t="shared" si="8"/>
        <v>237.96666666666667</v>
      </c>
      <c r="J25" s="159">
        <f t="shared" si="8"/>
        <v>123.93333333333334</v>
      </c>
      <c r="K25" s="159">
        <f t="shared" si="8"/>
        <v>179.70000000000002</v>
      </c>
      <c r="L25" s="159">
        <f t="shared" si="8"/>
        <v>171.43333333333337</v>
      </c>
      <c r="M25" s="159">
        <f t="shared" si="8"/>
        <v>239.56666666666669</v>
      </c>
      <c r="N25" s="159">
        <f t="shared" si="8"/>
        <v>187.79999999999998</v>
      </c>
      <c r="P25" s="109"/>
      <c r="Q25" s="109"/>
      <c r="R25" s="109"/>
      <c r="S25" s="109"/>
      <c r="T25" s="109"/>
      <c r="U25" s="109"/>
      <c r="V25" s="109"/>
      <c r="W25" s="109"/>
      <c r="X25" s="109"/>
      <c r="Y25" s="109"/>
      <c r="Z25" s="109"/>
      <c r="AA25" s="109"/>
    </row>
    <row r="26" spans="1:28" x14ac:dyDescent="0.2">
      <c r="A26" s="157" t="s">
        <v>149</v>
      </c>
      <c r="B26" s="159">
        <f t="shared" ref="B26:N26" si="9">AVERAGE(B62:B64)</f>
        <v>194.96666666666667</v>
      </c>
      <c r="C26" s="159">
        <f t="shared" si="9"/>
        <v>235.70000000000002</v>
      </c>
      <c r="D26" s="159">
        <f t="shared" si="9"/>
        <v>238.29999999999998</v>
      </c>
      <c r="E26" s="159">
        <f t="shared" si="9"/>
        <v>243.0333333333333</v>
      </c>
      <c r="F26" s="159">
        <f t="shared" si="9"/>
        <v>145.73333333333335</v>
      </c>
      <c r="G26" s="159">
        <f t="shared" si="9"/>
        <v>187.5333333333333</v>
      </c>
      <c r="H26" s="159">
        <f t="shared" si="9"/>
        <v>174.69999999999996</v>
      </c>
      <c r="I26" s="159">
        <f t="shared" si="9"/>
        <v>238.80000000000004</v>
      </c>
      <c r="J26" s="159">
        <f t="shared" si="9"/>
        <v>124.16666666666667</v>
      </c>
      <c r="K26" s="159">
        <f t="shared" si="9"/>
        <v>181.38899118428526</v>
      </c>
      <c r="L26" s="159">
        <f t="shared" si="9"/>
        <v>172.76666666666665</v>
      </c>
      <c r="M26" s="159">
        <f t="shared" si="9"/>
        <v>239.6</v>
      </c>
      <c r="N26" s="159">
        <f t="shared" si="9"/>
        <v>189.23333333333335</v>
      </c>
      <c r="P26" s="109"/>
      <c r="Q26" s="109"/>
      <c r="R26" s="109"/>
      <c r="S26" s="109"/>
      <c r="T26" s="109"/>
      <c r="U26" s="109"/>
      <c r="V26" s="109"/>
      <c r="W26" s="109"/>
      <c r="X26" s="109"/>
      <c r="Y26" s="109"/>
      <c r="Z26" s="109"/>
      <c r="AA26" s="109"/>
    </row>
    <row r="27" spans="1:28" x14ac:dyDescent="0.2">
      <c r="A27" s="157" t="s">
        <v>150</v>
      </c>
      <c r="B27" s="159">
        <f t="shared" ref="B27:N27" si="10">AVERAGE(B65:B67)</f>
        <v>192.23333333333332</v>
      </c>
      <c r="C27" s="159">
        <f t="shared" si="10"/>
        <v>235.76666666666665</v>
      </c>
      <c r="D27" s="159">
        <f t="shared" si="10"/>
        <v>245.20000000000002</v>
      </c>
      <c r="E27" s="159">
        <f t="shared" si="10"/>
        <v>243.70000000000002</v>
      </c>
      <c r="F27" s="159">
        <f t="shared" si="10"/>
        <v>137.56666666666669</v>
      </c>
      <c r="G27" s="159">
        <f t="shared" si="10"/>
        <v>188.36666666666667</v>
      </c>
      <c r="H27" s="159">
        <f t="shared" si="10"/>
        <v>179.46666666666667</v>
      </c>
      <c r="I27" s="159">
        <f t="shared" si="10"/>
        <v>232.56666666666669</v>
      </c>
      <c r="J27" s="159">
        <f t="shared" si="10"/>
        <v>124.09999999999998</v>
      </c>
      <c r="K27" s="159">
        <f t="shared" si="10"/>
        <v>181.72232451761866</v>
      </c>
      <c r="L27" s="159">
        <f t="shared" si="10"/>
        <v>174.83333333333334</v>
      </c>
      <c r="M27" s="159">
        <f t="shared" si="10"/>
        <v>240.5</v>
      </c>
      <c r="N27" s="159">
        <f t="shared" si="10"/>
        <v>193.5</v>
      </c>
      <c r="P27" s="109"/>
    </row>
    <row r="28" spans="1:28" x14ac:dyDescent="0.2">
      <c r="A28" s="157" t="s">
        <v>151</v>
      </c>
      <c r="B28" s="159">
        <f t="shared" ref="B28:N28" si="11">AVERAGE(B68:B70)</f>
        <v>190.33333333333334</v>
      </c>
      <c r="C28" s="159">
        <f t="shared" si="11"/>
        <v>234.76666666666665</v>
      </c>
      <c r="D28" s="159">
        <f t="shared" si="11"/>
        <v>244.76666666666665</v>
      </c>
      <c r="E28" s="159">
        <f t="shared" si="11"/>
        <v>246.4</v>
      </c>
      <c r="F28" s="159">
        <f t="shared" si="11"/>
        <v>134.70000000000002</v>
      </c>
      <c r="G28" s="159">
        <f t="shared" si="11"/>
        <v>185.46666666666667</v>
      </c>
      <c r="H28" s="159">
        <f t="shared" si="11"/>
        <v>181.06666666666669</v>
      </c>
      <c r="I28" s="159">
        <f t="shared" si="11"/>
        <v>225.4</v>
      </c>
      <c r="J28" s="159">
        <f t="shared" si="11"/>
        <v>124.09999999999998</v>
      </c>
      <c r="K28" s="159">
        <f t="shared" si="11"/>
        <v>182.26666666666665</v>
      </c>
      <c r="L28" s="159">
        <f t="shared" si="11"/>
        <v>178.30000000000004</v>
      </c>
      <c r="M28" s="159">
        <f t="shared" si="11"/>
        <v>238.53333333333333</v>
      </c>
      <c r="N28" s="159">
        <f t="shared" si="11"/>
        <v>194.70000000000002</v>
      </c>
      <c r="P28" s="109"/>
      <c r="Q28" s="109"/>
      <c r="R28" s="109"/>
      <c r="S28" s="109"/>
      <c r="T28" s="109"/>
      <c r="U28" s="109"/>
      <c r="V28" s="109"/>
      <c r="W28" s="109"/>
      <c r="X28" s="109"/>
      <c r="Y28" s="109"/>
      <c r="Z28" s="109"/>
      <c r="AA28" s="109"/>
    </row>
    <row r="29" spans="1:28" x14ac:dyDescent="0.2">
      <c r="A29" s="14" t="s">
        <v>401</v>
      </c>
      <c r="B29" s="109">
        <f t="shared" ref="B29:N29" si="12">AVERAGE(B71:B73)</f>
        <v>192.13333333333333</v>
      </c>
      <c r="C29" s="109">
        <f t="shared" si="12"/>
        <v>241</v>
      </c>
      <c r="D29" s="109">
        <f t="shared" si="12"/>
        <v>244.03333333333333</v>
      </c>
      <c r="E29" s="109">
        <f t="shared" si="12"/>
        <v>250.80000000000004</v>
      </c>
      <c r="F29" s="109">
        <f t="shared" si="12"/>
        <v>133.06666666666669</v>
      </c>
      <c r="G29" s="109">
        <f t="shared" si="12"/>
        <v>188.36666666666665</v>
      </c>
      <c r="H29" s="109">
        <f t="shared" si="12"/>
        <v>183.33333333333334</v>
      </c>
      <c r="I29" s="109">
        <f t="shared" si="12"/>
        <v>226.9</v>
      </c>
      <c r="J29" s="109">
        <f t="shared" si="12"/>
        <v>124.09999999999998</v>
      </c>
      <c r="K29" s="109">
        <f t="shared" si="12"/>
        <v>181.63333333333335</v>
      </c>
      <c r="L29" s="109">
        <f t="shared" si="12"/>
        <v>182.30000000000004</v>
      </c>
      <c r="M29" s="109">
        <f t="shared" si="12"/>
        <v>238.6</v>
      </c>
      <c r="N29" s="109">
        <f t="shared" si="12"/>
        <v>194.96666666666667</v>
      </c>
      <c r="P29" s="109"/>
      <c r="Q29" s="109"/>
      <c r="R29" s="109"/>
      <c r="S29" s="109"/>
      <c r="T29" s="109"/>
      <c r="U29" s="109"/>
      <c r="V29" s="109"/>
      <c r="W29" s="109"/>
      <c r="X29" s="109"/>
      <c r="Y29" s="109"/>
      <c r="Z29" s="109"/>
      <c r="AA29" s="109"/>
    </row>
    <row r="30" spans="1:28" x14ac:dyDescent="0.2">
      <c r="A30" s="14" t="s">
        <v>362</v>
      </c>
      <c r="B30" s="109">
        <f t="shared" ref="B30:N30" si="13">AVERAGE(B74:B76)</f>
        <v>192.83333333333334</v>
      </c>
      <c r="C30" s="109">
        <f t="shared" si="13"/>
        <v>244.16666666666666</v>
      </c>
      <c r="D30" s="109">
        <f t="shared" si="13"/>
        <v>245.96666666666667</v>
      </c>
      <c r="E30" s="109">
        <f t="shared" si="13"/>
        <v>252.5333333333333</v>
      </c>
      <c r="F30" s="109">
        <f t="shared" si="13"/>
        <v>133.13333333333335</v>
      </c>
      <c r="G30" s="109">
        <f t="shared" si="13"/>
        <v>186.23333333333335</v>
      </c>
      <c r="H30" s="109">
        <f t="shared" si="13"/>
        <v>184.66666666666666</v>
      </c>
      <c r="I30" s="109">
        <f t="shared" si="13"/>
        <v>224.36666666666665</v>
      </c>
      <c r="J30" s="109">
        <f t="shared" si="13"/>
        <v>124.39999999999999</v>
      </c>
      <c r="K30" s="109">
        <f t="shared" si="13"/>
        <v>182.33333333333334</v>
      </c>
      <c r="L30" s="109">
        <f t="shared" si="13"/>
        <v>182.30000000000004</v>
      </c>
      <c r="M30" s="109">
        <f t="shared" si="13"/>
        <v>240.93333333333331</v>
      </c>
      <c r="N30" s="109">
        <f t="shared" si="13"/>
        <v>195.9</v>
      </c>
      <c r="P30" s="109"/>
      <c r="Q30" s="109"/>
      <c r="R30" s="109"/>
      <c r="S30" s="109"/>
      <c r="T30" s="109"/>
      <c r="U30" s="109"/>
      <c r="V30" s="109"/>
      <c r="W30" s="109"/>
      <c r="X30" s="109"/>
      <c r="Y30" s="109"/>
      <c r="Z30" s="109"/>
      <c r="AA30" s="109"/>
      <c r="AB30" s="109"/>
    </row>
    <row r="31" spans="1:28" x14ac:dyDescent="0.2">
      <c r="A31" s="14" t="s">
        <v>152</v>
      </c>
      <c r="B31" s="109">
        <f t="shared" ref="B31:N31" si="14">AVERAGE(B77:B79)</f>
        <v>193.69999999999996</v>
      </c>
      <c r="C31" s="109">
        <f t="shared" si="14"/>
        <v>240.83333333333334</v>
      </c>
      <c r="D31" s="109">
        <f t="shared" si="14"/>
        <v>250.16666666666666</v>
      </c>
      <c r="E31" s="109">
        <f t="shared" si="14"/>
        <v>254.6</v>
      </c>
      <c r="F31" s="109">
        <f t="shared" si="14"/>
        <v>135.79999999999998</v>
      </c>
      <c r="G31" s="109">
        <f t="shared" si="14"/>
        <v>187.43333333333331</v>
      </c>
      <c r="H31" s="109">
        <f t="shared" si="14"/>
        <v>187</v>
      </c>
      <c r="I31" s="109">
        <f t="shared" si="14"/>
        <v>226.20000000000002</v>
      </c>
      <c r="J31" s="109">
        <f t="shared" si="14"/>
        <v>125</v>
      </c>
      <c r="K31" s="109">
        <f t="shared" si="14"/>
        <v>184.53333333333333</v>
      </c>
      <c r="L31" s="109">
        <f t="shared" si="14"/>
        <v>184.56666666666669</v>
      </c>
      <c r="M31" s="109">
        <f t="shared" si="14"/>
        <v>244.5</v>
      </c>
      <c r="N31" s="109">
        <f t="shared" si="14"/>
        <v>197.36666666666665</v>
      </c>
      <c r="P31" s="109"/>
      <c r="Q31" s="109"/>
      <c r="R31" s="109"/>
      <c r="S31" s="109"/>
      <c r="T31" s="109"/>
      <c r="U31" s="109"/>
      <c r="V31" s="109"/>
      <c r="W31" s="109"/>
      <c r="X31" s="109"/>
      <c r="Y31" s="109"/>
      <c r="Z31" s="109"/>
      <c r="AA31" s="109"/>
    </row>
    <row r="32" spans="1:28" x14ac:dyDescent="0.2">
      <c r="A32" s="14" t="s">
        <v>153</v>
      </c>
      <c r="B32" s="109">
        <f t="shared" ref="B32:N32" si="15">AVERAGE(B80:B82)</f>
        <v>194.33333333333334</v>
      </c>
      <c r="C32" s="109">
        <f t="shared" si="15"/>
        <v>242.16666666666666</v>
      </c>
      <c r="D32" s="109">
        <f t="shared" si="15"/>
        <v>248.83333333333334</v>
      </c>
      <c r="E32" s="109">
        <f t="shared" si="15"/>
        <v>256.33333333333331</v>
      </c>
      <c r="F32" s="109">
        <f t="shared" si="15"/>
        <v>135.30000000000001</v>
      </c>
      <c r="G32" s="109">
        <f t="shared" si="15"/>
        <v>190.26666666666665</v>
      </c>
      <c r="H32" s="109">
        <f t="shared" si="15"/>
        <v>190.26666666666665</v>
      </c>
      <c r="I32" s="109">
        <f t="shared" si="15"/>
        <v>224.56666666666669</v>
      </c>
      <c r="J32" s="109">
        <f t="shared" si="15"/>
        <v>125</v>
      </c>
      <c r="K32" s="109">
        <f t="shared" si="15"/>
        <v>183.9</v>
      </c>
      <c r="L32" s="109">
        <f t="shared" si="15"/>
        <v>188.4</v>
      </c>
      <c r="M32" s="109">
        <f t="shared" si="15"/>
        <v>247.43333333333331</v>
      </c>
      <c r="N32" s="109">
        <f t="shared" si="15"/>
        <v>199</v>
      </c>
      <c r="P32" s="109"/>
      <c r="Q32" s="109"/>
      <c r="R32" s="109"/>
      <c r="S32" s="109"/>
      <c r="T32" s="109"/>
      <c r="U32" s="109"/>
      <c r="V32" s="109"/>
      <c r="W32" s="109"/>
      <c r="X32" s="109"/>
      <c r="Y32" s="109"/>
      <c r="Z32" s="109"/>
      <c r="AA32" s="109"/>
    </row>
    <row r="33" spans="1:28" x14ac:dyDescent="0.2">
      <c r="A33" s="157" t="s">
        <v>457</v>
      </c>
      <c r="B33" s="159">
        <f t="shared" ref="B33:N33" si="16">AVERAGE(B83:B86)</f>
        <v>197.42500000000001</v>
      </c>
      <c r="C33" s="159">
        <f t="shared" si="16"/>
        <v>244.57500000000002</v>
      </c>
      <c r="D33" s="159">
        <f t="shared" si="16"/>
        <v>249.52500000000001</v>
      </c>
      <c r="E33" s="159">
        <f t="shared" si="16"/>
        <v>260.32499999999999</v>
      </c>
      <c r="F33" s="159">
        <f t="shared" si="16"/>
        <v>137.57499999999999</v>
      </c>
      <c r="G33" s="159">
        <f t="shared" si="16"/>
        <v>191.2</v>
      </c>
      <c r="H33" s="159">
        <f t="shared" si="16"/>
        <v>190.87499999999997</v>
      </c>
      <c r="I33" s="159">
        <f t="shared" si="16"/>
        <v>232.42500000000001</v>
      </c>
      <c r="J33" s="159">
        <f t="shared" si="16"/>
        <v>125.22500000000001</v>
      </c>
      <c r="K33" s="159">
        <f t="shared" si="16"/>
        <v>183.17500000000001</v>
      </c>
      <c r="L33" s="159">
        <f t="shared" si="16"/>
        <v>191.07500000000002</v>
      </c>
      <c r="M33" s="159">
        <f t="shared" si="16"/>
        <v>253.6</v>
      </c>
      <c r="N33" s="159">
        <f t="shared" si="16"/>
        <v>203.85</v>
      </c>
      <c r="P33" s="109"/>
      <c r="Q33" s="109"/>
      <c r="R33" s="109"/>
      <c r="S33" s="109"/>
      <c r="T33" s="109"/>
      <c r="U33" s="109"/>
      <c r="V33" s="109"/>
      <c r="W33" s="109"/>
      <c r="X33" s="109"/>
      <c r="Y33" s="109"/>
      <c r="Z33" s="109"/>
      <c r="AA33" s="109"/>
      <c r="AB33" s="109"/>
    </row>
    <row r="34" spans="1:28" x14ac:dyDescent="0.2">
      <c r="A34" s="14"/>
      <c r="B34" s="109"/>
      <c r="C34" s="109"/>
      <c r="D34" s="109"/>
      <c r="E34" s="109"/>
      <c r="F34" s="109"/>
      <c r="G34" s="109"/>
      <c r="H34" s="109"/>
      <c r="I34" s="109"/>
      <c r="J34" s="109"/>
      <c r="K34" s="109"/>
      <c r="L34" s="109"/>
      <c r="M34" s="109"/>
      <c r="N34" s="109"/>
      <c r="P34" s="109"/>
      <c r="Q34" s="109"/>
      <c r="R34" s="109"/>
      <c r="S34" s="109"/>
      <c r="T34" s="109"/>
      <c r="U34" s="109"/>
      <c r="V34" s="109"/>
      <c r="W34" s="109"/>
      <c r="X34" s="109"/>
      <c r="Y34" s="109"/>
      <c r="Z34" s="109"/>
      <c r="AA34" s="109"/>
      <c r="AB34" s="109"/>
    </row>
    <row r="35" spans="1:28" ht="13.5" customHeight="1" x14ac:dyDescent="0.2">
      <c r="A35" s="157" t="s">
        <v>283</v>
      </c>
      <c r="B35" s="159">
        <v>124.3</v>
      </c>
      <c r="C35" s="159">
        <v>150</v>
      </c>
      <c r="D35" s="159">
        <v>123.9</v>
      </c>
      <c r="E35" s="159">
        <v>124.9</v>
      </c>
      <c r="F35" s="159">
        <v>109.7</v>
      </c>
      <c r="G35" s="159">
        <v>119.5</v>
      </c>
      <c r="H35" s="159">
        <v>118.6</v>
      </c>
      <c r="I35" s="159">
        <v>122.4</v>
      </c>
      <c r="J35" s="159">
        <v>89.4</v>
      </c>
      <c r="K35" s="159">
        <v>105.6</v>
      </c>
      <c r="L35" s="159">
        <v>115.7</v>
      </c>
      <c r="M35" s="159">
        <v>136.69999999999999</v>
      </c>
      <c r="N35" s="159">
        <v>114.9</v>
      </c>
      <c r="P35" s="109"/>
      <c r="Q35" s="109"/>
      <c r="R35" s="109"/>
      <c r="S35" s="109"/>
      <c r="T35" s="109"/>
      <c r="U35" s="109"/>
      <c r="V35" s="109"/>
      <c r="W35" s="109"/>
      <c r="X35" s="109"/>
      <c r="Y35" s="109"/>
      <c r="Z35" s="109"/>
      <c r="AA35" s="109"/>
      <c r="AB35" s="109"/>
    </row>
    <row r="36" spans="1:28" ht="13.5" customHeight="1" x14ac:dyDescent="0.2">
      <c r="A36" s="157" t="s">
        <v>284</v>
      </c>
      <c r="B36" s="159">
        <v>125.8</v>
      </c>
      <c r="C36" s="159">
        <v>152</v>
      </c>
      <c r="D36" s="159">
        <v>126.3</v>
      </c>
      <c r="E36" s="159">
        <v>129.6</v>
      </c>
      <c r="F36" s="159">
        <v>110.3</v>
      </c>
      <c r="G36" s="159">
        <v>121.2</v>
      </c>
      <c r="H36" s="159">
        <v>118.6</v>
      </c>
      <c r="I36" s="159">
        <v>125.4</v>
      </c>
      <c r="J36" s="159">
        <v>89.4</v>
      </c>
      <c r="K36" s="159">
        <v>109.1</v>
      </c>
      <c r="L36" s="159">
        <v>115.7</v>
      </c>
      <c r="M36" s="159">
        <v>139.1</v>
      </c>
      <c r="N36" s="159">
        <v>116.1</v>
      </c>
      <c r="P36" s="109"/>
      <c r="Q36" s="109"/>
      <c r="R36" s="109"/>
      <c r="S36" s="109"/>
      <c r="T36" s="109"/>
      <c r="U36" s="109"/>
      <c r="V36" s="109"/>
      <c r="W36" s="109"/>
      <c r="X36" s="109"/>
      <c r="Y36" s="109"/>
      <c r="Z36" s="109"/>
      <c r="AA36" s="109"/>
      <c r="AB36" s="109"/>
    </row>
    <row r="37" spans="1:28" ht="13.5" customHeight="1" x14ac:dyDescent="0.2">
      <c r="A37" s="157" t="s">
        <v>285</v>
      </c>
      <c r="B37" s="159">
        <v>129.69999999999999</v>
      </c>
      <c r="C37" s="159">
        <v>155.19999999999999</v>
      </c>
      <c r="D37" s="159">
        <v>131.4</v>
      </c>
      <c r="E37" s="159">
        <v>137.80000000000001</v>
      </c>
      <c r="F37" s="159">
        <v>111</v>
      </c>
      <c r="G37" s="159">
        <v>125.5</v>
      </c>
      <c r="H37" s="159">
        <v>121.9</v>
      </c>
      <c r="I37" s="159">
        <v>141.5</v>
      </c>
      <c r="J37" s="159">
        <v>89.5</v>
      </c>
      <c r="K37" s="159">
        <v>110.2</v>
      </c>
      <c r="L37" s="159">
        <v>115.7</v>
      </c>
      <c r="M37" s="159">
        <v>142.1</v>
      </c>
      <c r="N37" s="159">
        <v>118.1</v>
      </c>
      <c r="P37" s="109"/>
      <c r="Q37" s="109"/>
      <c r="R37" s="109"/>
      <c r="S37" s="109"/>
      <c r="T37" s="109"/>
      <c r="U37" s="109"/>
      <c r="V37" s="109"/>
      <c r="W37" s="109"/>
      <c r="X37" s="109"/>
      <c r="Y37" s="109"/>
      <c r="Z37" s="109"/>
      <c r="AA37" s="109"/>
      <c r="AB37" s="109"/>
    </row>
    <row r="38" spans="1:28" ht="13.5" customHeight="1" x14ac:dyDescent="0.2">
      <c r="A38" s="157" t="s">
        <v>286</v>
      </c>
      <c r="B38" s="159">
        <v>142.1</v>
      </c>
      <c r="C38" s="159">
        <v>175.2</v>
      </c>
      <c r="D38" s="159">
        <v>133.5</v>
      </c>
      <c r="E38" s="159">
        <v>144</v>
      </c>
      <c r="F38" s="159">
        <v>113.4</v>
      </c>
      <c r="G38" s="159">
        <v>131.30000000000001</v>
      </c>
      <c r="H38" s="159">
        <v>128.80000000000001</v>
      </c>
      <c r="I38" s="159">
        <v>172.9</v>
      </c>
      <c r="J38" s="159">
        <v>89.5</v>
      </c>
      <c r="K38" s="159">
        <v>117.7</v>
      </c>
      <c r="L38" s="159">
        <v>129.6</v>
      </c>
      <c r="M38" s="159">
        <v>157.5</v>
      </c>
      <c r="N38" s="159">
        <v>122.7</v>
      </c>
      <c r="P38" s="109"/>
      <c r="Q38" s="109"/>
      <c r="R38" s="109"/>
      <c r="S38" s="109"/>
      <c r="T38" s="109"/>
      <c r="U38" s="109"/>
      <c r="V38" s="109"/>
      <c r="W38" s="109"/>
      <c r="X38" s="109"/>
      <c r="Y38" s="109"/>
      <c r="Z38" s="109"/>
      <c r="AA38" s="109"/>
      <c r="AB38" s="109"/>
    </row>
    <row r="39" spans="1:28" ht="13.5" customHeight="1" x14ac:dyDescent="0.2">
      <c r="A39" s="157" t="s">
        <v>287</v>
      </c>
      <c r="B39" s="159">
        <v>153.6</v>
      </c>
      <c r="C39" s="159">
        <v>191.6</v>
      </c>
      <c r="D39" s="159">
        <v>137.80000000000001</v>
      </c>
      <c r="E39" s="159">
        <v>159.19999999999999</v>
      </c>
      <c r="F39" s="159">
        <v>119</v>
      </c>
      <c r="G39" s="159">
        <v>147.1</v>
      </c>
      <c r="H39" s="159">
        <v>137</v>
      </c>
      <c r="I39" s="159">
        <v>194.8</v>
      </c>
      <c r="J39" s="159">
        <v>89.5</v>
      </c>
      <c r="K39" s="159">
        <v>125.3</v>
      </c>
      <c r="L39" s="159">
        <v>129.6</v>
      </c>
      <c r="M39" s="159">
        <v>170.3</v>
      </c>
      <c r="N39" s="159">
        <v>142.4</v>
      </c>
      <c r="P39" s="109"/>
      <c r="Q39" s="109"/>
      <c r="R39" s="109"/>
      <c r="S39" s="109"/>
      <c r="T39" s="109"/>
      <c r="U39" s="109"/>
      <c r="V39" s="109"/>
      <c r="W39" s="109"/>
      <c r="X39" s="109"/>
      <c r="Y39" s="109"/>
      <c r="Z39" s="109"/>
      <c r="AA39" s="109"/>
      <c r="AB39" s="109"/>
    </row>
    <row r="40" spans="1:28" ht="13.5" customHeight="1" x14ac:dyDescent="0.2">
      <c r="A40" s="157" t="s">
        <v>288</v>
      </c>
      <c r="B40" s="159">
        <v>171.7</v>
      </c>
      <c r="C40" s="159">
        <v>226.4</v>
      </c>
      <c r="D40" s="159">
        <v>147</v>
      </c>
      <c r="E40" s="159">
        <v>168.6</v>
      </c>
      <c r="F40" s="159">
        <v>121.5</v>
      </c>
      <c r="G40" s="159">
        <v>157.1</v>
      </c>
      <c r="H40" s="159">
        <v>150.80000000000001</v>
      </c>
      <c r="I40" s="159">
        <v>228.7</v>
      </c>
      <c r="J40" s="159">
        <v>92.9</v>
      </c>
      <c r="K40" s="159">
        <v>131.5</v>
      </c>
      <c r="L40" s="159">
        <v>142.1</v>
      </c>
      <c r="M40" s="159">
        <v>200.2</v>
      </c>
      <c r="N40" s="159">
        <v>150.6</v>
      </c>
      <c r="P40" s="109"/>
      <c r="Q40" s="109"/>
      <c r="R40" s="109"/>
      <c r="S40" s="109"/>
      <c r="T40" s="109"/>
      <c r="U40" s="109"/>
      <c r="V40" s="109"/>
      <c r="W40" s="109"/>
      <c r="X40" s="109"/>
      <c r="Y40" s="109"/>
      <c r="Z40" s="109"/>
      <c r="AA40" s="109"/>
      <c r="AB40" s="109"/>
    </row>
    <row r="41" spans="1:28" ht="13.5" customHeight="1" x14ac:dyDescent="0.2">
      <c r="A41" s="157" t="s">
        <v>289</v>
      </c>
      <c r="B41" s="159">
        <v>178.9</v>
      </c>
      <c r="C41" s="159">
        <v>239.2</v>
      </c>
      <c r="D41" s="159">
        <v>156</v>
      </c>
      <c r="E41" s="159">
        <v>172.7</v>
      </c>
      <c r="F41" s="159">
        <v>122.5</v>
      </c>
      <c r="G41" s="159">
        <v>166.2</v>
      </c>
      <c r="H41" s="159">
        <v>153.1</v>
      </c>
      <c r="I41" s="159">
        <v>244.5</v>
      </c>
      <c r="J41" s="159">
        <v>95.3</v>
      </c>
      <c r="K41" s="159">
        <v>138.4</v>
      </c>
      <c r="L41" s="159">
        <v>142.1</v>
      </c>
      <c r="M41" s="159">
        <v>212.4</v>
      </c>
      <c r="N41" s="159">
        <v>151.9</v>
      </c>
      <c r="P41" s="109"/>
      <c r="Q41" s="109"/>
      <c r="R41" s="109"/>
      <c r="S41" s="109"/>
      <c r="T41" s="109"/>
      <c r="U41" s="109"/>
      <c r="V41" s="109"/>
      <c r="W41" s="109"/>
      <c r="X41" s="109"/>
      <c r="Y41" s="109"/>
      <c r="Z41" s="109"/>
      <c r="AA41" s="109"/>
      <c r="AB41" s="109"/>
    </row>
    <row r="42" spans="1:28" ht="13.5" customHeight="1" x14ac:dyDescent="0.2">
      <c r="A42" s="157" t="s">
        <v>290</v>
      </c>
      <c r="B42" s="159">
        <v>182.8</v>
      </c>
      <c r="C42" s="159">
        <v>244.6</v>
      </c>
      <c r="D42" s="159">
        <v>157.80000000000001</v>
      </c>
      <c r="E42" s="159">
        <v>188.1</v>
      </c>
      <c r="F42" s="159">
        <v>125.8</v>
      </c>
      <c r="G42" s="159">
        <v>171.9</v>
      </c>
      <c r="H42" s="159">
        <v>156.19999999999999</v>
      </c>
      <c r="I42" s="159">
        <v>247.8</v>
      </c>
      <c r="J42" s="159">
        <v>95.6</v>
      </c>
      <c r="K42" s="159">
        <v>140.30000000000001</v>
      </c>
      <c r="L42" s="159">
        <v>142.1</v>
      </c>
      <c r="M42" s="159">
        <v>212.4</v>
      </c>
      <c r="N42" s="159">
        <v>162.6</v>
      </c>
      <c r="P42" s="109"/>
      <c r="Q42" s="109"/>
      <c r="R42" s="109"/>
      <c r="S42" s="109"/>
      <c r="T42" s="109"/>
      <c r="U42" s="109"/>
      <c r="V42" s="109"/>
      <c r="W42" s="109"/>
      <c r="X42" s="109"/>
      <c r="Y42" s="109"/>
      <c r="Z42" s="109"/>
      <c r="AA42" s="109"/>
      <c r="AB42" s="109"/>
    </row>
    <row r="43" spans="1:28" ht="13.5" customHeight="1" x14ac:dyDescent="0.2">
      <c r="A43" s="157" t="s">
        <v>291</v>
      </c>
      <c r="B43" s="159">
        <v>189.3</v>
      </c>
      <c r="C43" s="159">
        <v>246.9</v>
      </c>
      <c r="D43" s="159">
        <v>163.30000000000001</v>
      </c>
      <c r="E43" s="159">
        <v>198.7</v>
      </c>
      <c r="F43" s="159">
        <v>133.9</v>
      </c>
      <c r="G43" s="159">
        <v>182.4</v>
      </c>
      <c r="H43" s="159">
        <v>160.5</v>
      </c>
      <c r="I43" s="159">
        <v>252</v>
      </c>
      <c r="J43" s="159">
        <v>109.1</v>
      </c>
      <c r="K43" s="159">
        <v>144.69999999999999</v>
      </c>
      <c r="L43" s="159">
        <v>148.1</v>
      </c>
      <c r="M43" s="159">
        <v>224.7</v>
      </c>
      <c r="N43" s="159">
        <v>178.4</v>
      </c>
      <c r="P43" s="109"/>
      <c r="Q43" s="109"/>
      <c r="R43" s="109"/>
      <c r="S43" s="109"/>
      <c r="T43" s="109"/>
      <c r="U43" s="109"/>
      <c r="V43" s="109"/>
      <c r="W43" s="109"/>
      <c r="X43" s="109"/>
      <c r="Y43" s="109"/>
      <c r="Z43" s="109"/>
      <c r="AA43" s="109"/>
      <c r="AB43" s="109"/>
    </row>
    <row r="44" spans="1:28" ht="13.5" customHeight="1" x14ac:dyDescent="0.2">
      <c r="A44" s="157" t="s">
        <v>292</v>
      </c>
      <c r="B44" s="159">
        <v>188.5</v>
      </c>
      <c r="C44" s="159">
        <v>242.2</v>
      </c>
      <c r="D44" s="159">
        <v>171.1</v>
      </c>
      <c r="E44" s="159">
        <v>204.4</v>
      </c>
      <c r="F44" s="159">
        <v>133.5</v>
      </c>
      <c r="G44" s="159">
        <v>185.5</v>
      </c>
      <c r="H44" s="159">
        <v>163.9</v>
      </c>
      <c r="I44" s="159">
        <v>245.9</v>
      </c>
      <c r="J44" s="159">
        <v>117.6</v>
      </c>
      <c r="K44" s="159">
        <v>147.69999999999999</v>
      </c>
      <c r="L44" s="159">
        <v>148.1</v>
      </c>
      <c r="M44" s="159">
        <v>233.6</v>
      </c>
      <c r="N44" s="159">
        <v>182.3</v>
      </c>
      <c r="P44" s="109"/>
      <c r="Q44" s="109"/>
      <c r="R44" s="109"/>
      <c r="S44" s="109"/>
      <c r="T44" s="109"/>
      <c r="U44" s="109"/>
      <c r="V44" s="109"/>
      <c r="W44" s="109"/>
      <c r="X44" s="109"/>
      <c r="Y44" s="109"/>
      <c r="Z44" s="109"/>
      <c r="AA44" s="109"/>
      <c r="AB44" s="109"/>
    </row>
    <row r="45" spans="1:28" ht="13.5" customHeight="1" x14ac:dyDescent="0.2">
      <c r="A45" s="157" t="s">
        <v>293</v>
      </c>
      <c r="B45" s="159">
        <v>187.1</v>
      </c>
      <c r="C45" s="159">
        <v>238.9</v>
      </c>
      <c r="D45" s="159">
        <v>170.2</v>
      </c>
      <c r="E45" s="159">
        <v>214.1</v>
      </c>
      <c r="F45" s="159">
        <v>132.4</v>
      </c>
      <c r="G45" s="159">
        <v>186.9</v>
      </c>
      <c r="H45" s="159">
        <v>169</v>
      </c>
      <c r="I45" s="159">
        <v>237.2</v>
      </c>
      <c r="J45" s="159">
        <v>119.8</v>
      </c>
      <c r="K45" s="159">
        <v>153</v>
      </c>
      <c r="L45" s="159">
        <v>150</v>
      </c>
      <c r="M45" s="159">
        <v>235.3</v>
      </c>
      <c r="N45" s="159">
        <v>183</v>
      </c>
      <c r="P45" s="109"/>
      <c r="Q45" s="25"/>
      <c r="R45" s="25"/>
      <c r="S45" s="25"/>
      <c r="T45" s="25"/>
      <c r="U45" s="25"/>
      <c r="V45" s="25"/>
      <c r="W45" s="25"/>
      <c r="X45" s="25"/>
      <c r="Y45" s="25"/>
    </row>
    <row r="46" spans="1:28" ht="13.5" customHeight="1" x14ac:dyDescent="0.2">
      <c r="A46" s="157" t="s">
        <v>294</v>
      </c>
      <c r="B46" s="159">
        <v>187.6</v>
      </c>
      <c r="C46" s="159">
        <v>238.2</v>
      </c>
      <c r="D46" s="159">
        <v>167.8</v>
      </c>
      <c r="E46" s="159">
        <v>222.7</v>
      </c>
      <c r="F46" s="159">
        <v>132.80000000000001</v>
      </c>
      <c r="G46" s="159">
        <v>187.3</v>
      </c>
      <c r="H46" s="159">
        <v>171.4</v>
      </c>
      <c r="I46" s="159">
        <v>238.5</v>
      </c>
      <c r="J46" s="159">
        <v>119.8</v>
      </c>
      <c r="K46" s="159">
        <v>158.80000000000001</v>
      </c>
      <c r="L46" s="159">
        <v>150</v>
      </c>
      <c r="M46" s="159">
        <v>235.3</v>
      </c>
      <c r="N46" s="159">
        <v>184.8</v>
      </c>
      <c r="P46" s="109"/>
      <c r="Q46" s="25"/>
      <c r="R46" s="25"/>
      <c r="S46" s="25"/>
      <c r="T46" s="25"/>
      <c r="U46" s="25"/>
      <c r="V46" s="25"/>
      <c r="W46" s="25"/>
      <c r="X46" s="25"/>
      <c r="Y46" s="25"/>
    </row>
    <row r="47" spans="1:28" ht="13.5" customHeight="1" x14ac:dyDescent="0.2">
      <c r="A47" s="14" t="s">
        <v>295</v>
      </c>
      <c r="B47" s="109">
        <v>188.6</v>
      </c>
      <c r="C47" s="109">
        <v>240</v>
      </c>
      <c r="D47" s="109">
        <v>178.9</v>
      </c>
      <c r="E47" s="109">
        <v>225.5</v>
      </c>
      <c r="F47" s="109">
        <v>132.4</v>
      </c>
      <c r="G47" s="109">
        <v>187.6</v>
      </c>
      <c r="H47" s="109">
        <v>171.6</v>
      </c>
      <c r="I47" s="109">
        <v>238.1</v>
      </c>
      <c r="J47" s="109">
        <v>119.8</v>
      </c>
      <c r="K47" s="109">
        <v>167</v>
      </c>
      <c r="L47" s="109">
        <v>154.80000000000001</v>
      </c>
      <c r="M47" s="109">
        <v>235.3</v>
      </c>
      <c r="N47" s="109">
        <v>185.8</v>
      </c>
      <c r="P47" s="25"/>
      <c r="Q47" s="25"/>
      <c r="R47" s="25"/>
      <c r="S47" s="25"/>
      <c r="T47" s="25"/>
      <c r="U47" s="25"/>
      <c r="V47" s="25"/>
      <c r="W47" s="25"/>
      <c r="X47" s="25"/>
      <c r="Y47" s="25"/>
    </row>
    <row r="48" spans="1:28" ht="13.5" customHeight="1" x14ac:dyDescent="0.2">
      <c r="A48" s="14" t="s">
        <v>296</v>
      </c>
      <c r="B48" s="109">
        <v>189.5</v>
      </c>
      <c r="C48" s="109">
        <v>234.7</v>
      </c>
      <c r="D48" s="109">
        <v>182.8</v>
      </c>
      <c r="E48" s="109">
        <v>235.1</v>
      </c>
      <c r="F48" s="109">
        <v>137.1</v>
      </c>
      <c r="G48" s="109">
        <v>187.9</v>
      </c>
      <c r="H48" s="109">
        <v>172.1</v>
      </c>
      <c r="I48" s="109">
        <v>241.7</v>
      </c>
      <c r="J48" s="109">
        <v>119.8</v>
      </c>
      <c r="K48" s="109">
        <v>171.7</v>
      </c>
      <c r="L48" s="109">
        <v>155.19999999999999</v>
      </c>
      <c r="M48" s="109">
        <v>235.3</v>
      </c>
      <c r="N48" s="109">
        <v>184</v>
      </c>
      <c r="P48" s="25"/>
      <c r="Q48" s="25"/>
      <c r="R48" s="25"/>
      <c r="S48" s="25"/>
      <c r="T48" s="25"/>
      <c r="U48" s="25"/>
      <c r="V48" s="25"/>
      <c r="W48" s="25"/>
      <c r="X48" s="25"/>
      <c r="Y48" s="25"/>
    </row>
    <row r="49" spans="1:25" ht="13.5" customHeight="1" x14ac:dyDescent="0.2">
      <c r="A49" s="14" t="s">
        <v>297</v>
      </c>
      <c r="B49" s="109">
        <v>195</v>
      </c>
      <c r="C49" s="109">
        <v>229</v>
      </c>
      <c r="D49" s="109">
        <v>181.7</v>
      </c>
      <c r="E49" s="109">
        <v>239.3</v>
      </c>
      <c r="F49" s="109">
        <v>158</v>
      </c>
      <c r="G49" s="109">
        <v>187</v>
      </c>
      <c r="H49" s="109">
        <v>174.4</v>
      </c>
      <c r="I49" s="109">
        <v>244.4</v>
      </c>
      <c r="J49" s="109">
        <v>119.8</v>
      </c>
      <c r="K49" s="109">
        <v>171.9</v>
      </c>
      <c r="L49" s="109">
        <v>155.19999999999999</v>
      </c>
      <c r="M49" s="109">
        <v>234.3</v>
      </c>
      <c r="N49" s="109">
        <v>183.5</v>
      </c>
      <c r="P49" s="25"/>
      <c r="Q49" s="25"/>
      <c r="R49" s="25"/>
      <c r="S49" s="25"/>
      <c r="T49" s="25"/>
      <c r="U49" s="25"/>
      <c r="V49" s="25"/>
      <c r="W49" s="25"/>
      <c r="X49" s="25"/>
      <c r="Y49" s="25"/>
    </row>
    <row r="50" spans="1:25" ht="13.5" customHeight="1" x14ac:dyDescent="0.2">
      <c r="A50" s="14" t="s">
        <v>298</v>
      </c>
      <c r="B50" s="109">
        <v>192.3</v>
      </c>
      <c r="C50" s="109">
        <v>228.8</v>
      </c>
      <c r="D50" s="109">
        <v>182</v>
      </c>
      <c r="E50" s="109">
        <v>240.1</v>
      </c>
      <c r="F50" s="109">
        <v>156.19999999999999</v>
      </c>
      <c r="G50" s="109">
        <v>186.4</v>
      </c>
      <c r="H50" s="109">
        <v>174.4</v>
      </c>
      <c r="I50" s="109">
        <v>228.8</v>
      </c>
      <c r="J50" s="109">
        <v>119.8</v>
      </c>
      <c r="K50" s="109">
        <v>173.2</v>
      </c>
      <c r="L50" s="109">
        <v>155.19999999999999</v>
      </c>
      <c r="M50" s="109">
        <v>231.4</v>
      </c>
      <c r="N50" s="109">
        <v>183.5</v>
      </c>
      <c r="P50" s="25"/>
      <c r="Q50" s="25"/>
      <c r="R50" s="25"/>
      <c r="S50" s="25"/>
      <c r="T50" s="25"/>
      <c r="U50" s="25"/>
      <c r="V50" s="25"/>
      <c r="W50" s="25"/>
      <c r="X50" s="25"/>
      <c r="Y50" s="25"/>
    </row>
    <row r="51" spans="1:25" ht="13.5" customHeight="1" x14ac:dyDescent="0.2">
      <c r="A51" s="14" t="s">
        <v>299</v>
      </c>
      <c r="B51" s="109">
        <v>192.3</v>
      </c>
      <c r="C51" s="109">
        <v>232.7</v>
      </c>
      <c r="D51" s="109">
        <v>179.5</v>
      </c>
      <c r="E51" s="109">
        <v>239.7</v>
      </c>
      <c r="F51" s="109">
        <v>155.1</v>
      </c>
      <c r="G51" s="109">
        <v>185.8</v>
      </c>
      <c r="H51" s="109">
        <v>174.4</v>
      </c>
      <c r="I51" s="109">
        <v>225</v>
      </c>
      <c r="J51" s="109">
        <v>119.8</v>
      </c>
      <c r="K51" s="109">
        <v>175.3</v>
      </c>
      <c r="L51" s="109">
        <v>155.19999999999999</v>
      </c>
      <c r="M51" s="109">
        <v>226.8</v>
      </c>
      <c r="N51" s="109">
        <v>183.6</v>
      </c>
      <c r="P51" s="25"/>
      <c r="Q51" s="25"/>
      <c r="R51" s="25"/>
      <c r="S51" s="25"/>
      <c r="T51" s="25"/>
      <c r="U51" s="25"/>
      <c r="V51" s="25"/>
      <c r="W51" s="25"/>
      <c r="X51" s="25"/>
      <c r="Y51" s="25"/>
    </row>
    <row r="52" spans="1:25" ht="13.5" customHeight="1" x14ac:dyDescent="0.2">
      <c r="A52" s="14" t="s">
        <v>300</v>
      </c>
      <c r="B52" s="109">
        <v>192.3</v>
      </c>
      <c r="C52" s="109">
        <v>235.7</v>
      </c>
      <c r="D52" s="109">
        <v>178.5</v>
      </c>
      <c r="E52" s="109">
        <v>242.5</v>
      </c>
      <c r="F52" s="109">
        <v>153.30000000000001</v>
      </c>
      <c r="G52" s="109">
        <v>184</v>
      </c>
      <c r="H52" s="109">
        <v>174.6</v>
      </c>
      <c r="I52" s="109">
        <v>221.6</v>
      </c>
      <c r="J52" s="109">
        <v>119.8</v>
      </c>
      <c r="K52" s="109">
        <v>175.3</v>
      </c>
      <c r="L52" s="109">
        <v>155.19999999999999</v>
      </c>
      <c r="M52" s="109">
        <v>232.1</v>
      </c>
      <c r="N52" s="109">
        <v>183.4</v>
      </c>
      <c r="P52" s="25"/>
      <c r="Q52" s="25"/>
      <c r="R52" s="25"/>
      <c r="S52" s="25"/>
      <c r="T52" s="25"/>
      <c r="U52" s="25"/>
      <c r="V52" s="25"/>
      <c r="W52" s="25"/>
      <c r="X52" s="25"/>
      <c r="Y52" s="25"/>
    </row>
    <row r="53" spans="1:25" ht="13.5" customHeight="1" x14ac:dyDescent="0.2">
      <c r="A53" s="14" t="s">
        <v>301</v>
      </c>
      <c r="B53" s="109">
        <v>190.2</v>
      </c>
      <c r="C53" s="109">
        <v>235.8</v>
      </c>
      <c r="D53" s="109">
        <v>199.2</v>
      </c>
      <c r="E53" s="109">
        <v>246</v>
      </c>
      <c r="F53" s="109">
        <v>144.1</v>
      </c>
      <c r="G53" s="109">
        <v>184.1</v>
      </c>
      <c r="H53" s="109">
        <v>173.4</v>
      </c>
      <c r="I53" s="109">
        <v>221.8</v>
      </c>
      <c r="J53" s="109">
        <v>119.8</v>
      </c>
      <c r="K53" s="109">
        <v>178.3</v>
      </c>
      <c r="L53" s="109">
        <v>160.30000000000001</v>
      </c>
      <c r="M53" s="109">
        <v>232.1</v>
      </c>
      <c r="N53" s="109">
        <v>183.6</v>
      </c>
      <c r="P53" s="25"/>
      <c r="Q53" s="25"/>
      <c r="R53" s="25"/>
      <c r="S53" s="25"/>
      <c r="T53" s="25"/>
      <c r="U53" s="25"/>
      <c r="V53" s="25"/>
      <c r="W53" s="25"/>
      <c r="X53" s="25"/>
      <c r="Y53" s="25"/>
    </row>
    <row r="54" spans="1:25" ht="13.5" customHeight="1" x14ac:dyDescent="0.2">
      <c r="A54" s="14" t="s">
        <v>302</v>
      </c>
      <c r="B54" s="109">
        <v>190.1</v>
      </c>
      <c r="C54" s="109">
        <v>232.8</v>
      </c>
      <c r="D54" s="109">
        <v>205.8</v>
      </c>
      <c r="E54" s="109">
        <v>244.4</v>
      </c>
      <c r="F54" s="109">
        <v>145.19999999999999</v>
      </c>
      <c r="G54" s="109">
        <v>182.6</v>
      </c>
      <c r="H54" s="109">
        <v>173.2</v>
      </c>
      <c r="I54" s="109">
        <v>225.1</v>
      </c>
      <c r="J54" s="109">
        <v>119.8</v>
      </c>
      <c r="K54" s="109">
        <v>175.5</v>
      </c>
      <c r="L54" s="109">
        <v>161.4</v>
      </c>
      <c r="M54" s="109">
        <v>230.1</v>
      </c>
      <c r="N54" s="109">
        <v>185.6</v>
      </c>
      <c r="P54" s="25"/>
      <c r="Q54" s="25"/>
      <c r="R54" s="25"/>
      <c r="S54" s="25"/>
      <c r="T54" s="25"/>
      <c r="U54" s="25"/>
      <c r="V54" s="25"/>
      <c r="W54" s="25"/>
      <c r="X54" s="25"/>
      <c r="Y54" s="25"/>
    </row>
    <row r="55" spans="1:25" ht="13.5" customHeight="1" x14ac:dyDescent="0.2">
      <c r="A55" s="14" t="s">
        <v>303</v>
      </c>
      <c r="B55" s="109">
        <v>191.8</v>
      </c>
      <c r="C55" s="109">
        <v>234.1</v>
      </c>
      <c r="D55" s="109">
        <v>208.2</v>
      </c>
      <c r="E55" s="109">
        <v>243.2</v>
      </c>
      <c r="F55" s="109">
        <v>146.9</v>
      </c>
      <c r="G55" s="109">
        <v>181.5</v>
      </c>
      <c r="H55" s="109">
        <v>173.2</v>
      </c>
      <c r="I55" s="109">
        <v>229.2</v>
      </c>
      <c r="J55" s="109">
        <v>119.8</v>
      </c>
      <c r="K55" s="109">
        <v>175.5</v>
      </c>
      <c r="L55" s="109">
        <v>166.6</v>
      </c>
      <c r="M55" s="109">
        <v>230.6</v>
      </c>
      <c r="N55" s="109">
        <v>185.5</v>
      </c>
      <c r="P55" s="25"/>
      <c r="Q55" s="25"/>
      <c r="R55" s="25"/>
      <c r="S55" s="25"/>
      <c r="T55" s="25"/>
      <c r="U55" s="25"/>
      <c r="V55" s="25"/>
      <c r="W55" s="25"/>
      <c r="X55" s="25"/>
      <c r="Y55" s="25"/>
    </row>
    <row r="56" spans="1:25" ht="13.5" customHeight="1" x14ac:dyDescent="0.2">
      <c r="A56" s="14" t="s">
        <v>304</v>
      </c>
      <c r="B56" s="109">
        <v>191.4</v>
      </c>
      <c r="C56" s="109">
        <v>229.5</v>
      </c>
      <c r="D56" s="109">
        <v>208</v>
      </c>
      <c r="E56" s="109">
        <v>242.2</v>
      </c>
      <c r="F56" s="109">
        <v>148.80000000000001</v>
      </c>
      <c r="G56" s="109">
        <v>181.4</v>
      </c>
      <c r="H56" s="109">
        <v>173.6</v>
      </c>
      <c r="I56" s="109">
        <v>230.8</v>
      </c>
      <c r="J56" s="109">
        <v>119.8</v>
      </c>
      <c r="K56" s="109">
        <v>174.1</v>
      </c>
      <c r="L56" s="109">
        <v>166.6</v>
      </c>
      <c r="M56" s="109">
        <v>230.6</v>
      </c>
      <c r="N56" s="109">
        <v>186.2</v>
      </c>
      <c r="P56" s="25"/>
      <c r="Q56" s="25"/>
      <c r="R56" s="25"/>
      <c r="S56" s="25"/>
      <c r="T56" s="25"/>
      <c r="U56" s="25"/>
      <c r="V56" s="25"/>
      <c r="W56" s="25"/>
      <c r="X56" s="25"/>
      <c r="Y56" s="25"/>
    </row>
    <row r="57" spans="1:25" ht="13.5" customHeight="1" x14ac:dyDescent="0.2">
      <c r="A57" s="14" t="s">
        <v>305</v>
      </c>
      <c r="B57" s="109">
        <v>193.4</v>
      </c>
      <c r="C57" s="109">
        <v>230.3</v>
      </c>
      <c r="D57" s="109">
        <v>206</v>
      </c>
      <c r="E57" s="109">
        <v>242.5</v>
      </c>
      <c r="F57" s="109">
        <v>154.80000000000001</v>
      </c>
      <c r="G57" s="109">
        <v>182.3</v>
      </c>
      <c r="H57" s="109">
        <v>171</v>
      </c>
      <c r="I57" s="109">
        <v>230.3</v>
      </c>
      <c r="J57" s="109">
        <v>119.8</v>
      </c>
      <c r="K57" s="109">
        <v>172.5</v>
      </c>
      <c r="L57" s="109">
        <v>166.6</v>
      </c>
      <c r="M57" s="109">
        <v>232.9</v>
      </c>
      <c r="N57" s="109">
        <v>186</v>
      </c>
      <c r="P57" s="25"/>
      <c r="Q57" s="25"/>
      <c r="R57" s="25"/>
      <c r="S57" s="25"/>
      <c r="T57" s="25"/>
      <c r="U57" s="25"/>
      <c r="V57" s="25"/>
      <c r="W57" s="25"/>
      <c r="X57" s="25"/>
      <c r="Y57" s="25"/>
    </row>
    <row r="58" spans="1:25" ht="13.5" customHeight="1" x14ac:dyDescent="0.2">
      <c r="A58" s="14" t="s">
        <v>306</v>
      </c>
      <c r="B58" s="109">
        <v>195.1</v>
      </c>
      <c r="C58" s="109">
        <v>238.9</v>
      </c>
      <c r="D58" s="109">
        <v>204.1</v>
      </c>
      <c r="E58" s="109">
        <v>236.6</v>
      </c>
      <c r="F58" s="109">
        <v>154.6</v>
      </c>
      <c r="G58" s="109">
        <v>182.6</v>
      </c>
      <c r="H58" s="109">
        <v>171</v>
      </c>
      <c r="I58" s="109">
        <v>227.6</v>
      </c>
      <c r="J58" s="109">
        <v>119.8</v>
      </c>
      <c r="K58" s="109">
        <v>173.5</v>
      </c>
      <c r="L58" s="109">
        <v>166.6</v>
      </c>
      <c r="M58" s="109">
        <v>233</v>
      </c>
      <c r="N58" s="109">
        <v>186</v>
      </c>
      <c r="P58" s="25"/>
      <c r="Q58" s="25"/>
      <c r="R58" s="25"/>
      <c r="S58" s="25"/>
      <c r="T58" s="25"/>
      <c r="U58" s="25"/>
      <c r="V58" s="25"/>
      <c r="W58" s="25"/>
      <c r="X58" s="25"/>
      <c r="Y58" s="25"/>
    </row>
    <row r="59" spans="1:25" ht="13.5" customHeight="1" x14ac:dyDescent="0.2">
      <c r="A59" s="157" t="s">
        <v>307</v>
      </c>
      <c r="B59" s="159">
        <v>200.7</v>
      </c>
      <c r="C59" s="159">
        <v>247.9</v>
      </c>
      <c r="D59" s="159">
        <v>221.2</v>
      </c>
      <c r="E59" s="159">
        <v>242.1</v>
      </c>
      <c r="F59" s="159">
        <v>157.80000000000001</v>
      </c>
      <c r="G59" s="159">
        <v>185.6</v>
      </c>
      <c r="H59" s="159">
        <v>172.3</v>
      </c>
      <c r="I59" s="159">
        <v>234.9</v>
      </c>
      <c r="J59" s="159">
        <v>123.4</v>
      </c>
      <c r="K59" s="159">
        <v>179.1</v>
      </c>
      <c r="L59" s="159">
        <v>169.3</v>
      </c>
      <c r="M59" s="159">
        <v>239.8</v>
      </c>
      <c r="N59" s="159">
        <v>187</v>
      </c>
      <c r="P59" s="25"/>
      <c r="Q59" s="25"/>
      <c r="R59" s="25"/>
      <c r="S59" s="25"/>
      <c r="T59" s="25"/>
      <c r="U59" s="25"/>
      <c r="V59" s="25"/>
      <c r="W59" s="25"/>
      <c r="X59" s="25"/>
      <c r="Y59" s="25"/>
    </row>
    <row r="60" spans="1:25" ht="13.5" customHeight="1" x14ac:dyDescent="0.2">
      <c r="A60" s="157" t="s">
        <v>308</v>
      </c>
      <c r="B60" s="159">
        <v>200.6</v>
      </c>
      <c r="C60" s="159">
        <v>242.8</v>
      </c>
      <c r="D60" s="159">
        <v>232.6</v>
      </c>
      <c r="E60" s="159">
        <v>239.3</v>
      </c>
      <c r="F60" s="159">
        <v>158.69999999999999</v>
      </c>
      <c r="G60" s="159">
        <v>187</v>
      </c>
      <c r="H60" s="159">
        <v>172.4</v>
      </c>
      <c r="I60" s="159">
        <v>239.5</v>
      </c>
      <c r="J60" s="159">
        <v>124.2</v>
      </c>
      <c r="K60" s="159">
        <v>180</v>
      </c>
      <c r="L60" s="159">
        <v>172.4</v>
      </c>
      <c r="M60" s="159">
        <v>239.8</v>
      </c>
      <c r="N60" s="159">
        <v>187.8</v>
      </c>
      <c r="P60" s="25"/>
      <c r="Q60" s="25"/>
      <c r="R60" s="25"/>
      <c r="S60" s="25"/>
      <c r="T60" s="25"/>
      <c r="U60" s="25"/>
      <c r="V60" s="25"/>
      <c r="W60" s="25"/>
      <c r="X60" s="25"/>
      <c r="Y60" s="25"/>
    </row>
    <row r="61" spans="1:25" ht="13.5" customHeight="1" x14ac:dyDescent="0.2">
      <c r="A61" s="157" t="s">
        <v>309</v>
      </c>
      <c r="B61" s="159">
        <v>196.7</v>
      </c>
      <c r="C61" s="159">
        <v>237.8</v>
      </c>
      <c r="D61" s="159">
        <v>237.1</v>
      </c>
      <c r="E61" s="159">
        <v>237.9</v>
      </c>
      <c r="F61" s="159">
        <v>150.5</v>
      </c>
      <c r="G61" s="159">
        <v>186.3</v>
      </c>
      <c r="H61" s="159">
        <v>172.4</v>
      </c>
      <c r="I61" s="159">
        <v>239.5</v>
      </c>
      <c r="J61" s="159">
        <v>124.2</v>
      </c>
      <c r="K61" s="159">
        <v>180</v>
      </c>
      <c r="L61" s="159">
        <v>172.6</v>
      </c>
      <c r="M61" s="159">
        <v>239.1</v>
      </c>
      <c r="N61" s="159">
        <v>188.6</v>
      </c>
      <c r="P61" s="25"/>
      <c r="Q61" s="25"/>
      <c r="R61" s="25"/>
      <c r="S61" s="25"/>
      <c r="T61" s="25"/>
      <c r="U61" s="25"/>
      <c r="V61" s="25"/>
      <c r="W61" s="25"/>
      <c r="X61" s="25"/>
      <c r="Y61" s="25"/>
    </row>
    <row r="62" spans="1:25" ht="13.5" customHeight="1" x14ac:dyDescent="0.2">
      <c r="A62" s="157" t="s">
        <v>310</v>
      </c>
      <c r="B62" s="159">
        <v>195.2</v>
      </c>
      <c r="C62" s="159">
        <v>235.4</v>
      </c>
      <c r="D62" s="159">
        <v>242.3</v>
      </c>
      <c r="E62" s="159">
        <v>242.1</v>
      </c>
      <c r="F62" s="159">
        <v>146.5</v>
      </c>
      <c r="G62" s="159">
        <v>187.5</v>
      </c>
      <c r="H62" s="159">
        <v>172.7</v>
      </c>
      <c r="I62" s="159">
        <v>240.3</v>
      </c>
      <c r="J62" s="159">
        <v>124.2</v>
      </c>
      <c r="K62" s="159">
        <v>181.1</v>
      </c>
      <c r="L62" s="159">
        <v>172.6</v>
      </c>
      <c r="M62" s="159">
        <v>239.1</v>
      </c>
      <c r="N62" s="159">
        <v>188.4</v>
      </c>
      <c r="P62" s="25"/>
      <c r="Q62" s="25"/>
      <c r="R62" s="25"/>
      <c r="S62" s="25"/>
      <c r="T62" s="25"/>
      <c r="U62" s="25"/>
      <c r="V62" s="25"/>
      <c r="W62" s="25"/>
      <c r="X62" s="25"/>
      <c r="Y62" s="25"/>
    </row>
    <row r="63" spans="1:25" ht="13.5" customHeight="1" x14ac:dyDescent="0.2">
      <c r="A63" s="157" t="s">
        <v>311</v>
      </c>
      <c r="B63" s="159">
        <v>194.1</v>
      </c>
      <c r="C63" s="159">
        <v>232.6</v>
      </c>
      <c r="D63" s="159">
        <v>237.5</v>
      </c>
      <c r="E63" s="159">
        <v>243.3</v>
      </c>
      <c r="F63" s="159">
        <v>145.6</v>
      </c>
      <c r="G63" s="159">
        <v>187.4</v>
      </c>
      <c r="H63" s="159">
        <v>173.1</v>
      </c>
      <c r="I63" s="159">
        <v>239.4</v>
      </c>
      <c r="J63" s="159">
        <v>124.2</v>
      </c>
      <c r="K63" s="159">
        <v>181.1</v>
      </c>
      <c r="L63" s="159">
        <v>172.6</v>
      </c>
      <c r="M63" s="159">
        <v>239.2</v>
      </c>
      <c r="N63" s="159">
        <v>189.7</v>
      </c>
      <c r="P63" s="25"/>
      <c r="Q63" s="25"/>
      <c r="R63" s="25"/>
      <c r="S63" s="25"/>
      <c r="T63" s="25"/>
      <c r="U63" s="25"/>
      <c r="V63" s="25"/>
      <c r="W63" s="25"/>
      <c r="X63" s="25"/>
      <c r="Y63" s="25"/>
    </row>
    <row r="64" spans="1:25" ht="13.5" customHeight="1" x14ac:dyDescent="0.2">
      <c r="A64" s="157" t="s">
        <v>312</v>
      </c>
      <c r="B64" s="159">
        <v>195.6</v>
      </c>
      <c r="C64" s="159">
        <v>239.1</v>
      </c>
      <c r="D64" s="159">
        <v>235.1</v>
      </c>
      <c r="E64" s="159">
        <v>243.7</v>
      </c>
      <c r="F64" s="159">
        <v>145.1</v>
      </c>
      <c r="G64" s="159">
        <v>187.7</v>
      </c>
      <c r="H64" s="159">
        <v>178.3</v>
      </c>
      <c r="I64" s="159">
        <v>236.7</v>
      </c>
      <c r="J64" s="159">
        <v>124.1</v>
      </c>
      <c r="K64" s="159">
        <v>181.96697355285573</v>
      </c>
      <c r="L64" s="159">
        <v>173.1</v>
      </c>
      <c r="M64" s="159">
        <v>240.5</v>
      </c>
      <c r="N64" s="159">
        <v>189.6</v>
      </c>
      <c r="P64" s="25"/>
      <c r="Q64" s="25"/>
      <c r="R64" s="25"/>
      <c r="S64" s="25"/>
      <c r="T64" s="25"/>
      <c r="U64" s="25"/>
      <c r="V64" s="25"/>
      <c r="W64" s="25"/>
      <c r="X64" s="25"/>
      <c r="Y64" s="25"/>
    </row>
    <row r="65" spans="1:26" ht="13.5" customHeight="1" x14ac:dyDescent="0.2">
      <c r="A65" s="157" t="s">
        <v>313</v>
      </c>
      <c r="B65" s="159">
        <v>194.7</v>
      </c>
      <c r="C65" s="159">
        <v>239.4</v>
      </c>
      <c r="D65" s="159">
        <v>238.9</v>
      </c>
      <c r="E65" s="159">
        <v>244.1</v>
      </c>
      <c r="F65" s="159">
        <v>142.9</v>
      </c>
      <c r="G65" s="159">
        <v>188.4</v>
      </c>
      <c r="H65" s="159">
        <v>179.1</v>
      </c>
      <c r="I65" s="159">
        <v>233.8</v>
      </c>
      <c r="J65" s="159">
        <v>124.1</v>
      </c>
      <c r="K65" s="159">
        <v>181.96697355285599</v>
      </c>
      <c r="L65" s="159">
        <v>173.1</v>
      </c>
      <c r="M65" s="159">
        <v>240.5</v>
      </c>
      <c r="N65" s="159">
        <v>190.1</v>
      </c>
      <c r="P65" s="25"/>
      <c r="Q65" s="25"/>
      <c r="R65" s="25"/>
      <c r="S65" s="25"/>
      <c r="T65" s="25"/>
      <c r="U65" s="25"/>
      <c r="V65" s="25"/>
      <c r="W65" s="25"/>
      <c r="X65" s="25"/>
      <c r="Y65" s="25"/>
    </row>
    <row r="66" spans="1:26" ht="13.5" customHeight="1" x14ac:dyDescent="0.2">
      <c r="A66" s="157" t="s">
        <v>314</v>
      </c>
      <c r="B66" s="159">
        <v>191.1</v>
      </c>
      <c r="C66" s="159">
        <v>234.6</v>
      </c>
      <c r="D66" s="159">
        <v>241.1</v>
      </c>
      <c r="E66" s="159">
        <v>243.5</v>
      </c>
      <c r="F66" s="159">
        <v>135.30000000000001</v>
      </c>
      <c r="G66" s="159">
        <v>188.4</v>
      </c>
      <c r="H66" s="159">
        <v>179.1</v>
      </c>
      <c r="I66" s="159">
        <v>232.9</v>
      </c>
      <c r="J66" s="159">
        <v>124.1</v>
      </c>
      <c r="K66" s="159">
        <v>180.9</v>
      </c>
      <c r="L66" s="159">
        <v>173.1</v>
      </c>
      <c r="M66" s="159">
        <v>240.5</v>
      </c>
      <c r="N66" s="159">
        <v>195.1</v>
      </c>
      <c r="P66" s="25"/>
      <c r="Q66" s="25"/>
      <c r="R66" s="25"/>
      <c r="S66" s="25"/>
      <c r="T66" s="25"/>
      <c r="U66" s="25"/>
      <c r="V66" s="25"/>
      <c r="W66" s="25"/>
      <c r="X66" s="25"/>
      <c r="Y66" s="25"/>
    </row>
    <row r="67" spans="1:26" ht="13.5" customHeight="1" x14ac:dyDescent="0.2">
      <c r="A67" s="157" t="s">
        <v>315</v>
      </c>
      <c r="B67" s="159">
        <v>190.9</v>
      </c>
      <c r="C67" s="159">
        <v>233.3</v>
      </c>
      <c r="D67" s="159">
        <v>255.6</v>
      </c>
      <c r="E67" s="159">
        <v>243.5</v>
      </c>
      <c r="F67" s="159">
        <v>134.5</v>
      </c>
      <c r="G67" s="159">
        <v>188.3</v>
      </c>
      <c r="H67" s="159">
        <v>180.2</v>
      </c>
      <c r="I67" s="159">
        <v>231</v>
      </c>
      <c r="J67" s="159">
        <v>124.1</v>
      </c>
      <c r="K67" s="159">
        <v>182.3</v>
      </c>
      <c r="L67" s="159">
        <v>178.3</v>
      </c>
      <c r="M67" s="159">
        <v>240.5</v>
      </c>
      <c r="N67" s="159">
        <v>195.3</v>
      </c>
      <c r="P67" s="25"/>
      <c r="Q67" s="25"/>
      <c r="R67" s="25"/>
      <c r="S67" s="25"/>
      <c r="T67" s="25"/>
      <c r="U67" s="25"/>
      <c r="V67" s="25"/>
      <c r="W67" s="25"/>
      <c r="X67" s="25"/>
      <c r="Y67" s="25"/>
    </row>
    <row r="68" spans="1:26" ht="13.5" customHeight="1" x14ac:dyDescent="0.2">
      <c r="A68" s="157" t="s">
        <v>316</v>
      </c>
      <c r="B68" s="159">
        <v>189.9</v>
      </c>
      <c r="C68" s="159">
        <v>231.9</v>
      </c>
      <c r="D68" s="159">
        <v>255.3</v>
      </c>
      <c r="E68" s="159">
        <v>244.8</v>
      </c>
      <c r="F68" s="159">
        <v>134.5</v>
      </c>
      <c r="G68" s="159">
        <v>188</v>
      </c>
      <c r="H68" s="159">
        <v>180.2</v>
      </c>
      <c r="I68" s="159">
        <v>226.7</v>
      </c>
      <c r="J68" s="159">
        <v>124.1</v>
      </c>
      <c r="K68" s="159">
        <v>182.9</v>
      </c>
      <c r="L68" s="159">
        <v>178.3</v>
      </c>
      <c r="M68" s="159">
        <v>238.8</v>
      </c>
      <c r="N68" s="159">
        <v>194.9</v>
      </c>
      <c r="P68" s="25"/>
      <c r="Q68" s="25"/>
      <c r="R68" s="25"/>
      <c r="S68" s="25"/>
      <c r="T68" s="25"/>
      <c r="U68" s="25"/>
      <c r="V68" s="25"/>
      <c r="W68" s="25"/>
      <c r="X68" s="25"/>
      <c r="Y68" s="25"/>
    </row>
    <row r="69" spans="1:26" ht="13.5" customHeight="1" x14ac:dyDescent="0.2">
      <c r="A69" s="157" t="s">
        <v>317</v>
      </c>
      <c r="B69" s="159">
        <v>189.4</v>
      </c>
      <c r="C69" s="159">
        <v>231.7</v>
      </c>
      <c r="D69" s="159">
        <v>244</v>
      </c>
      <c r="E69" s="159">
        <v>246.8</v>
      </c>
      <c r="F69" s="159">
        <v>134.5</v>
      </c>
      <c r="G69" s="159">
        <v>185</v>
      </c>
      <c r="H69" s="159">
        <v>181.5</v>
      </c>
      <c r="I69" s="159">
        <v>224.9</v>
      </c>
      <c r="J69" s="159">
        <v>124.1</v>
      </c>
      <c r="K69" s="159">
        <v>182.9</v>
      </c>
      <c r="L69" s="159">
        <v>178.3</v>
      </c>
      <c r="M69" s="159">
        <v>238.4</v>
      </c>
      <c r="N69" s="159">
        <v>194.9</v>
      </c>
      <c r="P69" s="25"/>
      <c r="Q69" s="25"/>
      <c r="R69" s="25"/>
      <c r="S69" s="25"/>
      <c r="T69" s="25"/>
      <c r="U69" s="25"/>
      <c r="V69" s="25"/>
      <c r="W69" s="25"/>
      <c r="X69" s="25"/>
      <c r="Y69" s="25"/>
    </row>
    <row r="70" spans="1:26" ht="13.5" customHeight="1" x14ac:dyDescent="0.2">
      <c r="A70" s="157" t="s">
        <v>318</v>
      </c>
      <c r="B70" s="159">
        <v>191.7</v>
      </c>
      <c r="C70" s="159">
        <v>240.7</v>
      </c>
      <c r="D70" s="159">
        <v>235</v>
      </c>
      <c r="E70" s="159">
        <v>247.6</v>
      </c>
      <c r="F70" s="159">
        <v>135.1</v>
      </c>
      <c r="G70" s="159">
        <v>183.4</v>
      </c>
      <c r="H70" s="159">
        <v>181.5</v>
      </c>
      <c r="I70" s="159">
        <v>224.6</v>
      </c>
      <c r="J70" s="159">
        <v>124.1</v>
      </c>
      <c r="K70" s="159">
        <v>181</v>
      </c>
      <c r="L70" s="159">
        <v>178.3</v>
      </c>
      <c r="M70" s="159">
        <v>238.4</v>
      </c>
      <c r="N70" s="159">
        <v>194.3</v>
      </c>
      <c r="P70" s="25"/>
      <c r="Q70" s="25"/>
      <c r="R70" s="25"/>
      <c r="S70" s="25"/>
      <c r="T70" s="25"/>
      <c r="U70" s="25"/>
      <c r="V70" s="25"/>
      <c r="W70" s="25"/>
      <c r="X70" s="25"/>
      <c r="Y70" s="25"/>
    </row>
    <row r="71" spans="1:26" ht="13.5" customHeight="1" x14ac:dyDescent="0.2">
      <c r="A71" s="14" t="s">
        <v>363</v>
      </c>
      <c r="B71" s="109">
        <v>192.6</v>
      </c>
      <c r="C71" s="109">
        <v>241.5</v>
      </c>
      <c r="D71" s="109">
        <v>240.9</v>
      </c>
      <c r="E71" s="109">
        <v>250.1</v>
      </c>
      <c r="F71" s="109">
        <v>134.4</v>
      </c>
      <c r="G71" s="109">
        <v>189</v>
      </c>
      <c r="H71" s="109">
        <v>183</v>
      </c>
      <c r="I71" s="109">
        <v>226.9</v>
      </c>
      <c r="J71" s="109">
        <v>124.1</v>
      </c>
      <c r="K71" s="109">
        <v>182.1</v>
      </c>
      <c r="L71" s="109">
        <v>182.3</v>
      </c>
      <c r="M71" s="109">
        <v>238.2</v>
      </c>
      <c r="N71" s="109">
        <v>194.2</v>
      </c>
      <c r="P71" s="25"/>
      <c r="Q71" s="25"/>
      <c r="R71" s="25"/>
      <c r="S71" s="25"/>
      <c r="T71" s="25"/>
      <c r="U71" s="25"/>
      <c r="V71" s="25"/>
      <c r="W71" s="25"/>
      <c r="X71" s="25"/>
      <c r="Y71" s="25"/>
    </row>
    <row r="72" spans="1:26" ht="13.5" customHeight="1" x14ac:dyDescent="0.2">
      <c r="A72" s="14" t="s">
        <v>402</v>
      </c>
      <c r="B72" s="109">
        <v>192.2</v>
      </c>
      <c r="C72" s="109">
        <v>242.3</v>
      </c>
      <c r="D72" s="109">
        <v>244.1</v>
      </c>
      <c r="E72" s="109">
        <v>251</v>
      </c>
      <c r="F72" s="109">
        <v>132.19999999999999</v>
      </c>
      <c r="G72" s="109">
        <v>188.4</v>
      </c>
      <c r="H72" s="109">
        <v>183</v>
      </c>
      <c r="I72" s="109">
        <v>226.9</v>
      </c>
      <c r="J72" s="109">
        <v>124.1</v>
      </c>
      <c r="K72" s="109">
        <v>181</v>
      </c>
      <c r="L72" s="109">
        <v>182.3</v>
      </c>
      <c r="M72" s="109">
        <v>238.8</v>
      </c>
      <c r="N72" s="109">
        <v>195.1</v>
      </c>
      <c r="P72" s="25"/>
      <c r="Q72" s="25"/>
      <c r="R72" s="25"/>
      <c r="S72" s="25"/>
      <c r="T72" s="25"/>
      <c r="U72" s="25"/>
      <c r="V72" s="25"/>
      <c r="W72" s="25"/>
      <c r="X72" s="25"/>
      <c r="Y72" s="25"/>
    </row>
    <row r="73" spans="1:26" ht="13.5" customHeight="1" x14ac:dyDescent="0.2">
      <c r="A73" s="14" t="s">
        <v>364</v>
      </c>
      <c r="B73" s="109">
        <v>191.6</v>
      </c>
      <c r="C73" s="109">
        <v>239.2</v>
      </c>
      <c r="D73" s="109">
        <v>247.1</v>
      </c>
      <c r="E73" s="109">
        <v>251.3</v>
      </c>
      <c r="F73" s="109">
        <v>132.6</v>
      </c>
      <c r="G73" s="109">
        <v>187.7</v>
      </c>
      <c r="H73" s="109">
        <v>184</v>
      </c>
      <c r="I73" s="109">
        <v>226.9</v>
      </c>
      <c r="J73" s="109">
        <v>124.1</v>
      </c>
      <c r="K73" s="109">
        <v>181.8</v>
      </c>
      <c r="L73" s="109">
        <v>182.3</v>
      </c>
      <c r="M73" s="109">
        <v>238.8</v>
      </c>
      <c r="N73" s="109">
        <v>195.6</v>
      </c>
      <c r="P73" s="25"/>
      <c r="Q73" s="25"/>
      <c r="R73" s="25"/>
      <c r="S73" s="25"/>
      <c r="T73" s="25"/>
      <c r="U73" s="25"/>
      <c r="V73" s="25"/>
      <c r="W73" s="25"/>
      <c r="X73" s="25"/>
      <c r="Y73" s="25"/>
    </row>
    <row r="74" spans="1:26" ht="13.5" customHeight="1" x14ac:dyDescent="0.2">
      <c r="A74" s="14" t="s">
        <v>365</v>
      </c>
      <c r="B74" s="109">
        <v>191.2</v>
      </c>
      <c r="C74" s="109">
        <v>238.4</v>
      </c>
      <c r="D74" s="109">
        <v>246.4</v>
      </c>
      <c r="E74" s="109">
        <v>252.1</v>
      </c>
      <c r="F74" s="109">
        <v>132.9</v>
      </c>
      <c r="G74" s="109">
        <v>186</v>
      </c>
      <c r="H74" s="109">
        <v>184.2</v>
      </c>
      <c r="I74" s="109">
        <v>225.5</v>
      </c>
      <c r="J74" s="109">
        <v>124.1</v>
      </c>
      <c r="K74" s="109">
        <v>181.8</v>
      </c>
      <c r="L74" s="109">
        <v>182.3</v>
      </c>
      <c r="M74" s="109">
        <v>238.8</v>
      </c>
      <c r="N74" s="109">
        <v>195.7</v>
      </c>
      <c r="P74" s="25"/>
      <c r="Q74" s="25"/>
      <c r="R74" s="25"/>
      <c r="S74" s="25"/>
      <c r="T74" s="25"/>
      <c r="U74" s="25"/>
      <c r="V74" s="25"/>
      <c r="W74" s="25"/>
      <c r="X74" s="25"/>
      <c r="Y74" s="25"/>
    </row>
    <row r="75" spans="1:26" ht="13.5" customHeight="1" x14ac:dyDescent="0.2">
      <c r="A75" s="14" t="s">
        <v>403</v>
      </c>
      <c r="B75" s="109">
        <v>192.8</v>
      </c>
      <c r="C75" s="109">
        <v>244.8</v>
      </c>
      <c r="D75" s="109">
        <v>245.6</v>
      </c>
      <c r="E75" s="109">
        <v>252.3</v>
      </c>
      <c r="F75" s="109">
        <v>132.80000000000001</v>
      </c>
      <c r="G75" s="109">
        <v>186.2</v>
      </c>
      <c r="H75" s="109">
        <v>184.8</v>
      </c>
      <c r="I75" s="109">
        <v>223.9</v>
      </c>
      <c r="J75" s="109">
        <v>124.1</v>
      </c>
      <c r="K75" s="109">
        <v>182.4</v>
      </c>
      <c r="L75" s="109">
        <v>182.3</v>
      </c>
      <c r="M75" s="109">
        <v>240.1</v>
      </c>
      <c r="N75" s="109">
        <v>195.9</v>
      </c>
      <c r="P75" s="25"/>
      <c r="Q75" s="25"/>
      <c r="R75" s="25"/>
      <c r="S75" s="25"/>
      <c r="T75" s="25"/>
      <c r="U75" s="25"/>
      <c r="V75" s="25"/>
      <c r="W75" s="25"/>
      <c r="X75" s="25"/>
      <c r="Y75" s="25"/>
    </row>
    <row r="76" spans="1:26" ht="13.5" customHeight="1" x14ac:dyDescent="0.2">
      <c r="A76" s="14" t="s">
        <v>404</v>
      </c>
      <c r="B76" s="109">
        <v>194.5</v>
      </c>
      <c r="C76" s="109">
        <v>249.3</v>
      </c>
      <c r="D76" s="109">
        <v>245.9</v>
      </c>
      <c r="E76" s="109">
        <v>253.2</v>
      </c>
      <c r="F76" s="109">
        <v>133.69999999999999</v>
      </c>
      <c r="G76" s="109">
        <v>186.5</v>
      </c>
      <c r="H76" s="109">
        <v>185</v>
      </c>
      <c r="I76" s="109">
        <v>223.7</v>
      </c>
      <c r="J76" s="109">
        <v>125</v>
      </c>
      <c r="K76" s="109">
        <v>182.8</v>
      </c>
      <c r="L76" s="109">
        <v>182.3</v>
      </c>
      <c r="M76" s="109">
        <v>243.9</v>
      </c>
      <c r="N76" s="109">
        <v>196.1</v>
      </c>
      <c r="P76" s="25"/>
      <c r="Q76" s="25"/>
      <c r="R76" s="25"/>
      <c r="S76" s="25"/>
      <c r="T76" s="25"/>
      <c r="U76" s="25"/>
      <c r="V76" s="25"/>
      <c r="W76" s="25"/>
      <c r="X76" s="25"/>
      <c r="Y76" s="25"/>
    </row>
    <row r="77" spans="1:26" ht="13.5" customHeight="1" x14ac:dyDescent="0.2">
      <c r="A77" s="14" t="s">
        <v>405</v>
      </c>
      <c r="B77" s="109">
        <v>194.1</v>
      </c>
      <c r="C77" s="109">
        <v>243</v>
      </c>
      <c r="D77" s="109">
        <v>247.9</v>
      </c>
      <c r="E77" s="109">
        <v>254.5</v>
      </c>
      <c r="F77" s="109">
        <v>136</v>
      </c>
      <c r="G77" s="109">
        <v>185.7</v>
      </c>
      <c r="H77" s="109">
        <v>187</v>
      </c>
      <c r="I77" s="109">
        <v>226</v>
      </c>
      <c r="J77" s="109">
        <v>125</v>
      </c>
      <c r="K77" s="109">
        <v>184.3</v>
      </c>
      <c r="L77" s="109">
        <v>182.3</v>
      </c>
      <c r="M77" s="109">
        <v>244.5</v>
      </c>
      <c r="N77" s="109">
        <v>197.1</v>
      </c>
      <c r="P77" s="25"/>
      <c r="Q77" s="25"/>
      <c r="R77" s="25"/>
      <c r="S77" s="25"/>
      <c r="T77" s="25"/>
      <c r="U77" s="25"/>
      <c r="V77" s="25"/>
      <c r="W77" s="25"/>
      <c r="X77" s="25"/>
      <c r="Y77" s="25"/>
    </row>
    <row r="78" spans="1:26" ht="13.5" customHeight="1" x14ac:dyDescent="0.2">
      <c r="A78" s="14" t="s">
        <v>406</v>
      </c>
      <c r="B78" s="109">
        <v>193.3</v>
      </c>
      <c r="C78" s="109">
        <v>239.4</v>
      </c>
      <c r="D78" s="109">
        <v>251.7</v>
      </c>
      <c r="E78" s="109">
        <v>254.5</v>
      </c>
      <c r="F78" s="109">
        <v>136</v>
      </c>
      <c r="G78" s="109">
        <v>186</v>
      </c>
      <c r="H78" s="109">
        <v>187</v>
      </c>
      <c r="I78" s="109">
        <v>226.8</v>
      </c>
      <c r="J78" s="109">
        <v>125</v>
      </c>
      <c r="K78" s="109">
        <v>184.3</v>
      </c>
      <c r="L78" s="109">
        <v>183</v>
      </c>
      <c r="M78" s="109">
        <v>244.5</v>
      </c>
      <c r="N78" s="109">
        <v>197.2</v>
      </c>
      <c r="Q78" s="25"/>
      <c r="R78" s="25"/>
      <c r="S78" s="25"/>
      <c r="T78" s="25"/>
      <c r="U78" s="25"/>
      <c r="V78" s="25"/>
      <c r="W78" s="25"/>
      <c r="X78" s="25"/>
      <c r="Y78" s="25"/>
      <c r="Z78" s="25"/>
    </row>
    <row r="79" spans="1:26" ht="13.5" customHeight="1" x14ac:dyDescent="0.2">
      <c r="A79" s="14" t="s">
        <v>326</v>
      </c>
      <c r="B79" s="109">
        <v>193.7</v>
      </c>
      <c r="C79" s="109">
        <v>240.1</v>
      </c>
      <c r="D79" s="109">
        <v>250.9</v>
      </c>
      <c r="E79" s="109">
        <v>254.8</v>
      </c>
      <c r="F79" s="109">
        <v>135.4</v>
      </c>
      <c r="G79" s="109">
        <v>190.6</v>
      </c>
      <c r="H79" s="109">
        <v>187</v>
      </c>
      <c r="I79" s="109">
        <v>225.8</v>
      </c>
      <c r="J79" s="109">
        <v>125</v>
      </c>
      <c r="K79" s="109">
        <v>185</v>
      </c>
      <c r="L79" s="109">
        <v>188.4</v>
      </c>
      <c r="M79" s="109">
        <v>244.5</v>
      </c>
      <c r="N79" s="109">
        <v>197.8</v>
      </c>
      <c r="P79" s="25"/>
      <c r="Q79" s="25"/>
      <c r="R79" s="25"/>
      <c r="S79" s="25"/>
      <c r="T79" s="25"/>
      <c r="U79" s="25"/>
      <c r="V79" s="25"/>
      <c r="W79" s="25"/>
      <c r="X79" s="25"/>
      <c r="Y79" s="25"/>
    </row>
    <row r="80" spans="1:26" ht="13.5" customHeight="1" x14ac:dyDescent="0.2">
      <c r="A80" s="14" t="s">
        <v>407</v>
      </c>
      <c r="B80" s="109">
        <v>193.8</v>
      </c>
      <c r="C80" s="109">
        <v>240</v>
      </c>
      <c r="D80" s="109">
        <v>251.9</v>
      </c>
      <c r="E80" s="109">
        <v>255.8</v>
      </c>
      <c r="F80" s="109">
        <v>135.30000000000001</v>
      </c>
      <c r="G80" s="109">
        <v>190.2</v>
      </c>
      <c r="H80" s="109">
        <v>190.2</v>
      </c>
      <c r="I80" s="109">
        <v>225.1</v>
      </c>
      <c r="J80" s="109">
        <v>125</v>
      </c>
      <c r="K80" s="109">
        <v>184.1</v>
      </c>
      <c r="L80" s="109">
        <v>188.4</v>
      </c>
      <c r="M80" s="109">
        <v>246.7</v>
      </c>
      <c r="N80" s="109">
        <v>198.8</v>
      </c>
      <c r="P80" s="25"/>
      <c r="Q80" s="25"/>
      <c r="R80" s="25"/>
      <c r="S80" s="25"/>
      <c r="T80" s="25"/>
      <c r="U80" s="25"/>
      <c r="V80" s="25"/>
      <c r="W80" s="25"/>
      <c r="X80" s="25"/>
      <c r="Y80" s="25"/>
    </row>
    <row r="81" spans="1:25" ht="13.5" customHeight="1" x14ac:dyDescent="0.2">
      <c r="A81" s="14" t="s">
        <v>408</v>
      </c>
      <c r="B81" s="109">
        <v>193.4</v>
      </c>
      <c r="C81" s="109">
        <v>238.6</v>
      </c>
      <c r="D81" s="109">
        <v>248.2</v>
      </c>
      <c r="E81" s="109">
        <v>255.7</v>
      </c>
      <c r="F81" s="109">
        <v>135.30000000000001</v>
      </c>
      <c r="G81" s="109">
        <v>190.4</v>
      </c>
      <c r="H81" s="109">
        <v>190.2</v>
      </c>
      <c r="I81" s="109">
        <v>224.4</v>
      </c>
      <c r="J81" s="109">
        <v>125</v>
      </c>
      <c r="K81" s="109">
        <v>184.1</v>
      </c>
      <c r="L81" s="109">
        <v>188.4</v>
      </c>
      <c r="M81" s="109">
        <v>247.6</v>
      </c>
      <c r="N81" s="109">
        <v>199</v>
      </c>
      <c r="P81" s="25"/>
      <c r="Q81" s="25"/>
      <c r="R81" s="25"/>
      <c r="S81" s="25"/>
      <c r="T81" s="25"/>
      <c r="U81" s="25"/>
      <c r="V81" s="25"/>
      <c r="W81" s="25"/>
      <c r="X81" s="25"/>
      <c r="Y81" s="25"/>
    </row>
    <row r="82" spans="1:25" ht="13.5" customHeight="1" x14ac:dyDescent="0.2">
      <c r="A82" s="14" t="s">
        <v>409</v>
      </c>
      <c r="B82" s="109">
        <v>195.8</v>
      </c>
      <c r="C82" s="109">
        <v>247.9</v>
      </c>
      <c r="D82" s="109">
        <v>246.4</v>
      </c>
      <c r="E82" s="109">
        <v>257.5</v>
      </c>
      <c r="F82" s="109">
        <v>135.30000000000001</v>
      </c>
      <c r="G82" s="109">
        <v>190.2</v>
      </c>
      <c r="H82" s="109">
        <v>190.4</v>
      </c>
      <c r="I82" s="109">
        <v>224.2</v>
      </c>
      <c r="J82" s="109">
        <v>125</v>
      </c>
      <c r="K82" s="109">
        <v>183.5</v>
      </c>
      <c r="L82" s="109">
        <v>188.4</v>
      </c>
      <c r="M82" s="109">
        <v>248</v>
      </c>
      <c r="N82" s="109">
        <v>199.2</v>
      </c>
      <c r="P82" s="25"/>
      <c r="Q82" s="25"/>
      <c r="R82" s="25"/>
      <c r="S82" s="25"/>
      <c r="T82" s="25"/>
      <c r="U82" s="25"/>
      <c r="V82" s="25"/>
      <c r="W82" s="25"/>
      <c r="X82" s="25"/>
      <c r="Y82" s="25"/>
    </row>
    <row r="83" spans="1:25" ht="13.5" customHeight="1" x14ac:dyDescent="0.2">
      <c r="A83" s="157" t="s">
        <v>456</v>
      </c>
      <c r="B83" s="159">
        <v>197</v>
      </c>
      <c r="C83" s="159">
        <v>249.4</v>
      </c>
      <c r="D83" s="159">
        <v>249.3</v>
      </c>
      <c r="E83" s="159">
        <v>259.10000000000002</v>
      </c>
      <c r="F83" s="159">
        <v>136.6</v>
      </c>
      <c r="G83" s="159">
        <v>191</v>
      </c>
      <c r="H83" s="159">
        <v>190.6</v>
      </c>
      <c r="I83" s="159">
        <v>224.8</v>
      </c>
      <c r="J83" s="159">
        <v>125</v>
      </c>
      <c r="K83" s="159">
        <v>183.5</v>
      </c>
      <c r="L83" s="159">
        <v>189.4</v>
      </c>
      <c r="M83" s="159">
        <v>249.8</v>
      </c>
      <c r="N83" s="159">
        <v>200.3</v>
      </c>
      <c r="P83" s="25"/>
      <c r="Q83" s="25"/>
      <c r="R83" s="25"/>
      <c r="S83" s="25"/>
      <c r="T83" s="25"/>
      <c r="U83" s="25"/>
      <c r="V83" s="25"/>
      <c r="W83" s="25"/>
      <c r="X83" s="25"/>
      <c r="Y83" s="25"/>
    </row>
    <row r="84" spans="1:25" ht="13.5" customHeight="1" x14ac:dyDescent="0.2">
      <c r="A84" s="157" t="s">
        <v>455</v>
      </c>
      <c r="B84" s="159">
        <v>195.3</v>
      </c>
      <c r="C84" s="159">
        <v>242.9</v>
      </c>
      <c r="D84" s="159">
        <v>249.2</v>
      </c>
      <c r="E84" s="159">
        <v>260.39999999999998</v>
      </c>
      <c r="F84" s="159">
        <v>136.6</v>
      </c>
      <c r="G84" s="159">
        <v>191.1</v>
      </c>
      <c r="H84" s="159">
        <v>190.7</v>
      </c>
      <c r="I84" s="159">
        <v>224.4</v>
      </c>
      <c r="J84" s="159">
        <v>125.3</v>
      </c>
      <c r="K84" s="159">
        <v>183.1</v>
      </c>
      <c r="L84" s="159">
        <v>189.4</v>
      </c>
      <c r="M84" s="159">
        <v>250.2</v>
      </c>
      <c r="N84" s="159">
        <v>200.4</v>
      </c>
      <c r="P84" s="25"/>
      <c r="Q84" s="25"/>
      <c r="R84" s="25"/>
      <c r="S84" s="25"/>
      <c r="T84" s="25"/>
      <c r="U84" s="25"/>
      <c r="V84" s="25"/>
      <c r="W84" s="25"/>
      <c r="X84" s="25"/>
      <c r="Y84" s="25"/>
    </row>
    <row r="85" spans="1:25" ht="13.5" customHeight="1" x14ac:dyDescent="0.2">
      <c r="A85" s="157" t="s">
        <v>454</v>
      </c>
      <c r="B85" s="159">
        <v>195.8</v>
      </c>
      <c r="C85" s="159">
        <v>240.9</v>
      </c>
      <c r="D85" s="159">
        <v>248.2</v>
      </c>
      <c r="E85" s="159">
        <v>260.8</v>
      </c>
      <c r="F85" s="159">
        <v>137</v>
      </c>
      <c r="G85" s="159">
        <v>191.2</v>
      </c>
      <c r="H85" s="159">
        <v>190.8</v>
      </c>
      <c r="I85" s="159">
        <v>228.8</v>
      </c>
      <c r="J85" s="159">
        <v>125.3</v>
      </c>
      <c r="K85" s="159">
        <v>183.1</v>
      </c>
      <c r="L85" s="159">
        <v>191.4</v>
      </c>
      <c r="M85" s="159">
        <v>250.5</v>
      </c>
      <c r="N85" s="159">
        <v>207.3</v>
      </c>
      <c r="P85" s="303"/>
    </row>
    <row r="86" spans="1:25" ht="13.5" customHeight="1" x14ac:dyDescent="0.2">
      <c r="A86" s="317" t="s">
        <v>487</v>
      </c>
      <c r="B86" s="159">
        <v>201.6</v>
      </c>
      <c r="C86" s="159">
        <v>245.1</v>
      </c>
      <c r="D86" s="159">
        <v>251.4</v>
      </c>
      <c r="E86" s="159">
        <v>261</v>
      </c>
      <c r="F86" s="159">
        <v>140.1</v>
      </c>
      <c r="G86" s="159">
        <v>191.5</v>
      </c>
      <c r="H86" s="159">
        <v>191.4</v>
      </c>
      <c r="I86" s="159">
        <v>251.7</v>
      </c>
      <c r="J86" s="159">
        <v>125.3</v>
      </c>
      <c r="K86" s="306">
        <v>183</v>
      </c>
      <c r="L86" s="306">
        <v>194.1</v>
      </c>
      <c r="M86" s="306">
        <v>263.89999999999998</v>
      </c>
      <c r="N86" s="306">
        <v>207.4</v>
      </c>
      <c r="P86" s="303"/>
    </row>
    <row r="87" spans="1:25" ht="13.5" customHeight="1" x14ac:dyDescent="0.2">
      <c r="A87" s="16" t="s">
        <v>453</v>
      </c>
      <c r="B87" s="490" t="s">
        <v>486</v>
      </c>
      <c r="C87" s="490"/>
      <c r="D87" s="490"/>
      <c r="E87" s="490"/>
      <c r="F87" s="490"/>
      <c r="G87" s="490"/>
      <c r="H87" s="490"/>
      <c r="I87" s="490"/>
      <c r="J87" s="490"/>
      <c r="K87" s="109"/>
      <c r="L87" s="109"/>
      <c r="M87" s="109"/>
      <c r="N87" s="305" t="s">
        <v>451</v>
      </c>
      <c r="O87" s="109"/>
      <c r="P87" s="303"/>
    </row>
    <row r="88" spans="1:25" ht="12.75" customHeight="1" x14ac:dyDescent="0.25">
      <c r="A88" s="304"/>
      <c r="B88" s="491"/>
      <c r="C88" s="491"/>
      <c r="D88" s="491"/>
      <c r="E88" s="491"/>
      <c r="F88" s="491"/>
      <c r="G88" s="491"/>
      <c r="H88" s="491"/>
      <c r="I88" s="491"/>
      <c r="J88" s="491"/>
      <c r="K88" s="109"/>
      <c r="L88" s="109"/>
      <c r="M88" s="109"/>
      <c r="N88" s="109"/>
      <c r="O88" s="303"/>
      <c r="P88" s="303"/>
    </row>
    <row r="89" spans="1:25" x14ac:dyDescent="0.2">
      <c r="B89" s="491"/>
      <c r="C89" s="491"/>
      <c r="D89" s="491"/>
      <c r="E89" s="491"/>
      <c r="F89" s="491"/>
      <c r="G89" s="491"/>
      <c r="H89" s="491"/>
      <c r="I89" s="491"/>
      <c r="J89" s="491"/>
      <c r="K89" s="303"/>
      <c r="L89" s="303"/>
      <c r="M89" s="303"/>
      <c r="N89" s="303"/>
      <c r="O89" s="303"/>
    </row>
    <row r="90" spans="1:25" x14ac:dyDescent="0.2">
      <c r="B90" s="491"/>
      <c r="C90" s="491"/>
      <c r="D90" s="491"/>
      <c r="E90" s="491"/>
      <c r="F90" s="491"/>
      <c r="G90" s="491"/>
      <c r="H90" s="491"/>
      <c r="I90" s="491"/>
      <c r="J90" s="491"/>
      <c r="K90" s="303"/>
      <c r="L90" s="303"/>
      <c r="M90" s="303"/>
      <c r="N90" s="303"/>
    </row>
    <row r="91" spans="1:25" x14ac:dyDescent="0.2">
      <c r="A91" s="16" t="s">
        <v>450</v>
      </c>
      <c r="B91" s="5" t="s">
        <v>449</v>
      </c>
      <c r="C91" s="302"/>
      <c r="D91" s="302"/>
      <c r="E91" s="302"/>
      <c r="F91" s="302"/>
      <c r="G91" s="302"/>
      <c r="H91" s="302"/>
      <c r="O91" s="25"/>
    </row>
    <row r="92" spans="1:25" x14ac:dyDescent="0.2">
      <c r="C92" s="25"/>
      <c r="D92" s="25"/>
      <c r="E92" s="25"/>
      <c r="F92" s="25"/>
      <c r="G92" s="25"/>
      <c r="H92" s="25"/>
      <c r="I92" s="25"/>
      <c r="J92" s="25"/>
      <c r="K92" s="25"/>
      <c r="L92" s="25"/>
      <c r="M92" s="25"/>
      <c r="N92" s="25"/>
    </row>
    <row r="93" spans="1:25" x14ac:dyDescent="0.2">
      <c r="C93" s="25"/>
      <c r="D93" s="25"/>
    </row>
    <row r="94" spans="1:25" x14ac:dyDescent="0.2">
      <c r="C94" s="25"/>
      <c r="D94" s="25"/>
    </row>
    <row r="95" spans="1:25" x14ac:dyDescent="0.2">
      <c r="C95" s="25"/>
    </row>
    <row r="96" spans="1:25" x14ac:dyDescent="0.2">
      <c r="B96" s="25"/>
      <c r="C96" s="25"/>
      <c r="D96" s="25"/>
      <c r="E96" s="25"/>
      <c r="F96" s="25"/>
      <c r="G96" s="25"/>
      <c r="H96" s="25"/>
      <c r="I96" s="25"/>
      <c r="J96" s="25"/>
      <c r="K96" s="25"/>
      <c r="L96" s="25"/>
      <c r="M96" s="25"/>
      <c r="N96" s="25"/>
    </row>
    <row r="97" spans="2:14" x14ac:dyDescent="0.2">
      <c r="B97" s="25"/>
      <c r="C97" s="25"/>
      <c r="D97" s="25"/>
      <c r="E97" s="25"/>
      <c r="F97" s="25"/>
      <c r="G97" s="25"/>
      <c r="H97" s="25"/>
      <c r="I97" s="25"/>
      <c r="J97" s="25"/>
      <c r="K97" s="25"/>
      <c r="L97" s="25"/>
      <c r="M97" s="25"/>
      <c r="N97" s="25"/>
    </row>
    <row r="98" spans="2:14" x14ac:dyDescent="0.2">
      <c r="C98" s="25"/>
    </row>
    <row r="99" spans="2:14" x14ac:dyDescent="0.2">
      <c r="C99" s="25"/>
    </row>
    <row r="100" spans="2:14" x14ac:dyDescent="0.2">
      <c r="C100" s="25"/>
    </row>
    <row r="101" spans="2:14" x14ac:dyDescent="0.2">
      <c r="C101" s="25"/>
    </row>
    <row r="106" spans="2:14" x14ac:dyDescent="0.2">
      <c r="K106" s="25"/>
    </row>
    <row r="107" spans="2:14" x14ac:dyDescent="0.2">
      <c r="K107" s="25"/>
    </row>
    <row r="108" spans="2:14" x14ac:dyDescent="0.2">
      <c r="K108" s="25"/>
    </row>
    <row r="109" spans="2:14" x14ac:dyDescent="0.2">
      <c r="K109" s="25"/>
    </row>
    <row r="110" spans="2:14" x14ac:dyDescent="0.2">
      <c r="K110" s="25"/>
    </row>
    <row r="111" spans="2:14" x14ac:dyDescent="0.2">
      <c r="K111" s="25"/>
    </row>
    <row r="112" spans="2:14" x14ac:dyDescent="0.2">
      <c r="K112" s="25"/>
    </row>
    <row r="113" spans="11:11" x14ac:dyDescent="0.2">
      <c r="K113" s="25"/>
    </row>
    <row r="114" spans="11:11" x14ac:dyDescent="0.2">
      <c r="K114" s="25"/>
    </row>
    <row r="115" spans="11:11" x14ac:dyDescent="0.2">
      <c r="K115" s="25"/>
    </row>
    <row r="116" spans="11:11" x14ac:dyDescent="0.2">
      <c r="K116" s="25"/>
    </row>
    <row r="117" spans="11:11" x14ac:dyDescent="0.2">
      <c r="K117" s="25"/>
    </row>
    <row r="118" spans="11:11" x14ac:dyDescent="0.2">
      <c r="K118" s="25"/>
    </row>
    <row r="119" spans="11:11" x14ac:dyDescent="0.2">
      <c r="K119" s="25"/>
    </row>
    <row r="120" spans="11:11" x14ac:dyDescent="0.2">
      <c r="K120" s="25"/>
    </row>
    <row r="121" spans="11:11" x14ac:dyDescent="0.2">
      <c r="K121" s="25"/>
    </row>
    <row r="122" spans="11:11" x14ac:dyDescent="0.2">
      <c r="K122" s="25"/>
    </row>
    <row r="123" spans="11:11" x14ac:dyDescent="0.2">
      <c r="K123" s="25"/>
    </row>
  </sheetData>
  <mergeCells count="19">
    <mergeCell ref="A1:D1"/>
    <mergeCell ref="A2:D2"/>
    <mergeCell ref="A4:N4"/>
    <mergeCell ref="A5:A11"/>
    <mergeCell ref="B5:N5"/>
    <mergeCell ref="B87:J90"/>
    <mergeCell ref="G6:G10"/>
    <mergeCell ref="H6:H10"/>
    <mergeCell ref="I6:I10"/>
    <mergeCell ref="J6:J10"/>
    <mergeCell ref="N6:N10"/>
    <mergeCell ref="K6:K10"/>
    <mergeCell ref="L6:L10"/>
    <mergeCell ref="B6:B10"/>
    <mergeCell ref="C6:C10"/>
    <mergeCell ref="D6:D10"/>
    <mergeCell ref="E6:E10"/>
    <mergeCell ref="F6:F10"/>
    <mergeCell ref="M6:M10"/>
  </mergeCells>
  <hyperlinks>
    <hyperlink ref="N2" location="Contents!A1" display="Back to Contents ç" xr:uid="{899BA270-F50E-4EBE-B7B5-D3DB06F6A697}"/>
  </hyperlinks>
  <pageMargins left="0.4" right="0.19" top="0.75" bottom="0.75" header="0.3" footer="0.3"/>
  <pageSetup scale="68" orientation="portrait" horizontalDpi="4294967294" verticalDpi="4294967294" r:id="rId1"/>
  <headerFooter>
    <oddHeader>&amp;L&amp;"Calibri"&amp;10&amp;K000000 [Limited Sharing]&amp;1#_x000D_</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AFD41-FED7-4D3B-8D6B-D10E1A431D01}">
  <sheetPr>
    <pageSetUpPr fitToPage="1"/>
  </sheetPr>
  <dimension ref="A1:S129"/>
  <sheetViews>
    <sheetView zoomScaleNormal="100" workbookViewId="0">
      <pane xSplit="1" ySplit="5" topLeftCell="B6" activePane="bottomRight" state="frozen"/>
      <selection activeCell="K17" sqref="K17"/>
      <selection pane="topRight" activeCell="K17" sqref="K17"/>
      <selection pane="bottomLeft" activeCell="K17" sqref="K17"/>
      <selection pane="bottomRight" activeCell="E2" sqref="E2"/>
    </sheetView>
  </sheetViews>
  <sheetFormatPr defaultRowHeight="12.75" x14ac:dyDescent="0.2"/>
  <cols>
    <col min="1" max="1" width="13.85546875" style="5" customWidth="1"/>
    <col min="2" max="5" width="23" style="5" customWidth="1"/>
    <col min="6" max="6" width="10.28515625" style="5" customWidth="1"/>
    <col min="7" max="16384" width="9.140625" style="5"/>
  </cols>
  <sheetData>
    <row r="1" spans="1:6" s="3" customFormat="1" ht="15" customHeight="1" x14ac:dyDescent="0.25">
      <c r="A1" s="493" t="s">
        <v>0</v>
      </c>
      <c r="B1" s="493"/>
      <c r="C1" s="493"/>
      <c r="D1" s="493"/>
      <c r="E1" s="144" t="s">
        <v>523</v>
      </c>
    </row>
    <row r="2" spans="1:6" s="3" customFormat="1" ht="15" customHeight="1" x14ac:dyDescent="0.25">
      <c r="A2" s="493" t="s">
        <v>46</v>
      </c>
      <c r="B2" s="493"/>
      <c r="C2" s="493"/>
      <c r="D2" s="493"/>
      <c r="E2" s="104" t="s">
        <v>31</v>
      </c>
      <c r="F2" s="314"/>
    </row>
    <row r="3" spans="1:6" s="3" customFormat="1" ht="15" customHeight="1" x14ac:dyDescent="0.25">
      <c r="A3" s="316"/>
      <c r="B3" s="316"/>
      <c r="C3" s="316"/>
      <c r="D3" s="316"/>
      <c r="E3" s="104"/>
      <c r="F3" s="314"/>
    </row>
    <row r="4" spans="1:6" s="3" customFormat="1" ht="16.5" customHeight="1" x14ac:dyDescent="0.25">
      <c r="A4" s="494" t="s">
        <v>522</v>
      </c>
      <c r="B4" s="494"/>
      <c r="C4" s="494"/>
      <c r="D4" s="494"/>
      <c r="E4" s="494"/>
      <c r="F4" s="312"/>
    </row>
    <row r="5" spans="1:6" ht="32.25" customHeight="1" x14ac:dyDescent="0.2">
      <c r="A5" s="325" t="s">
        <v>521</v>
      </c>
      <c r="B5" s="324" t="s">
        <v>520</v>
      </c>
      <c r="C5" s="324" t="s">
        <v>519</v>
      </c>
      <c r="D5" s="324" t="s">
        <v>518</v>
      </c>
      <c r="E5" s="324" t="s">
        <v>517</v>
      </c>
    </row>
    <row r="6" spans="1:6" ht="15" customHeight="1" x14ac:dyDescent="0.25">
      <c r="A6" s="308">
        <v>2020</v>
      </c>
      <c r="B6" s="323">
        <f>AVERAGE(B39:B50)</f>
        <v>111.57164793013474</v>
      </c>
      <c r="C6" s="323">
        <f>AVERAGE(C39:C50)</f>
        <v>126.75010770831049</v>
      </c>
      <c r="D6" s="323">
        <f>AVERAGE(D39:D50)</f>
        <v>109.03093006772743</v>
      </c>
      <c r="E6" s="323">
        <f>AVERAGE(E39:E50)</f>
        <v>104.12022165594892</v>
      </c>
    </row>
    <row r="7" spans="1:6" ht="13.15" customHeight="1" x14ac:dyDescent="0.25">
      <c r="A7" s="309">
        <v>2021</v>
      </c>
      <c r="B7" s="322">
        <f>AVERAGE(B51:B62)</f>
        <v>123.69379608373724</v>
      </c>
      <c r="C7" s="322">
        <f>AVERAGE(C51:C62)</f>
        <v>133.75657751198381</v>
      </c>
      <c r="D7" s="322">
        <f>AVERAGE(D51:D62)</f>
        <v>122.89871463528111</v>
      </c>
      <c r="E7" s="322">
        <f>AVERAGE(E51:E62)</f>
        <v>101.87446371835465</v>
      </c>
    </row>
    <row r="8" spans="1:6" ht="15" x14ac:dyDescent="0.25">
      <c r="A8" s="308">
        <v>2022</v>
      </c>
      <c r="B8" s="159">
        <f>AVERAGE(B63:B74)</f>
        <v>215.23908753829991</v>
      </c>
      <c r="C8" s="159">
        <f>AVERAGE(C63:C74)</f>
        <v>215.20037696218972</v>
      </c>
      <c r="D8" s="159">
        <f>AVERAGE(D63:D74)</f>
        <v>219.43305187195969</v>
      </c>
      <c r="E8" s="159">
        <f>AVERAGE(E63:E74)</f>
        <v>129.760951384815</v>
      </c>
    </row>
    <row r="9" spans="1:6" ht="15" x14ac:dyDescent="0.25">
      <c r="A9" s="309">
        <v>2023</v>
      </c>
      <c r="B9" s="109">
        <f>AVERAGE(B75:B86)</f>
        <v>239.98852384906502</v>
      </c>
      <c r="C9" s="109">
        <f>AVERAGE(C75:C86)</f>
        <v>235.19692301173009</v>
      </c>
      <c r="D9" s="109">
        <f>AVERAGE(D75:D86)</f>
        <v>240.6324533679352</v>
      </c>
      <c r="E9" s="109">
        <f>AVERAGE(E75:E86)</f>
        <v>239.15825425740013</v>
      </c>
    </row>
    <row r="10" spans="1:6" ht="15" x14ac:dyDescent="0.25">
      <c r="A10" s="308">
        <v>2024</v>
      </c>
      <c r="B10" s="159">
        <f>AVERAGE(B87:B98)</f>
        <v>240.06067465291548</v>
      </c>
      <c r="C10" s="159">
        <f>AVERAGE(C87:C98)</f>
        <v>254.5333333333333</v>
      </c>
      <c r="D10" s="159">
        <f>AVERAGE(D87:D98)</f>
        <v>240.08333333333334</v>
      </c>
      <c r="E10" s="159">
        <f>AVERAGE(E87:E98)</f>
        <v>191.69166666666661</v>
      </c>
    </row>
    <row r="11" spans="1:6" ht="15" x14ac:dyDescent="0.25">
      <c r="A11" s="309">
        <v>2025</v>
      </c>
      <c r="B11" s="109">
        <f>AVERAGE(B99:B110)</f>
        <v>237.80000000000004</v>
      </c>
      <c r="C11" s="109">
        <f>AVERAGE(C99:C110)</f>
        <v>263.89166666666671</v>
      </c>
      <c r="D11" s="109">
        <f>AVERAGE(D99:D110)</f>
        <v>238.56666666666669</v>
      </c>
      <c r="E11" s="109">
        <f>AVERAGE(E99:E110)</f>
        <v>148.70833333333334</v>
      </c>
    </row>
    <row r="12" spans="1:6" ht="15" x14ac:dyDescent="0.25">
      <c r="A12" s="309"/>
      <c r="B12" s="109"/>
      <c r="C12" s="109"/>
      <c r="D12" s="109"/>
      <c r="E12" s="109"/>
    </row>
    <row r="13" spans="1:6" ht="15" x14ac:dyDescent="0.25">
      <c r="A13" s="308" t="s">
        <v>132</v>
      </c>
      <c r="B13" s="159">
        <f>AVERAGE(B39:B41)</f>
        <v>110.47675284003584</v>
      </c>
      <c r="C13" s="159">
        <f>AVERAGE(C39:C41)</f>
        <v>121.79543372838312</v>
      </c>
      <c r="D13" s="159">
        <f>AVERAGE(D39:D41)</f>
        <v>106.70773115896678</v>
      </c>
      <c r="E13" s="159">
        <f>AVERAGE(E39:E41)</f>
        <v>102.8401325902327</v>
      </c>
    </row>
    <row r="14" spans="1:6" ht="15" x14ac:dyDescent="0.25">
      <c r="A14" s="308" t="s">
        <v>133</v>
      </c>
      <c r="B14" s="159">
        <f>AVERAGE(B42:B44)</f>
        <v>111.50776989774972</v>
      </c>
      <c r="C14" s="159">
        <f>AVERAGE(C42:C44)</f>
        <v>126.47078266624054</v>
      </c>
      <c r="D14" s="159">
        <f>AVERAGE(D42:D44)</f>
        <v>108.99202674543842</v>
      </c>
      <c r="E14" s="159">
        <f>AVERAGE(E42:E44)</f>
        <v>104.64242585872354</v>
      </c>
    </row>
    <row r="15" spans="1:6" ht="15" x14ac:dyDescent="0.25">
      <c r="A15" s="308" t="s">
        <v>134</v>
      </c>
      <c r="B15" s="159">
        <f>AVERAGE(B45:B47)</f>
        <v>111.35894827615671</v>
      </c>
      <c r="C15" s="159">
        <f>AVERAGE(C45:C47)</f>
        <v>128.28033092000513</v>
      </c>
      <c r="D15" s="159">
        <f>AVERAGE(D45:D47)</f>
        <v>109.53149025804818</v>
      </c>
      <c r="E15" s="159">
        <f>AVERAGE(E45:E47)</f>
        <v>104.37320775755147</v>
      </c>
    </row>
    <row r="16" spans="1:6" ht="15" x14ac:dyDescent="0.25">
      <c r="A16" s="308" t="s">
        <v>135</v>
      </c>
      <c r="B16" s="159">
        <f>AVERAGE(B48:B50)</f>
        <v>112.94312070659664</v>
      </c>
      <c r="C16" s="159">
        <f>AVERAGE(C48:C50)</f>
        <v>130.45388351861314</v>
      </c>
      <c r="D16" s="159">
        <f>AVERAGE(D48:D50)</f>
        <v>110.89247210845627</v>
      </c>
      <c r="E16" s="159">
        <f>AVERAGE(E48:E50)</f>
        <v>104.62512041728813</v>
      </c>
    </row>
    <row r="17" spans="1:18" ht="15" x14ac:dyDescent="0.25">
      <c r="A17" s="309" t="s">
        <v>136</v>
      </c>
      <c r="B17" s="109">
        <f>AVERAGE(B51:B53)</f>
        <v>118.45531767247171</v>
      </c>
      <c r="C17" s="109">
        <f>AVERAGE(C51:C53)</f>
        <v>132.61975372918721</v>
      </c>
      <c r="D17" s="109">
        <f>AVERAGE(D51:D53)</f>
        <v>116.79506919762021</v>
      </c>
      <c r="E17" s="109">
        <f>AVERAGE(E51:E53)</f>
        <v>99.466402774043544</v>
      </c>
    </row>
    <row r="18" spans="1:18" ht="15" x14ac:dyDescent="0.25">
      <c r="A18" s="309" t="s">
        <v>137</v>
      </c>
      <c r="B18" s="109">
        <f>AVERAGE(B54:B56)</f>
        <v>123.65070098014364</v>
      </c>
      <c r="C18" s="109">
        <f>AVERAGE(C54:C56)</f>
        <v>131.01515163003003</v>
      </c>
      <c r="D18" s="109">
        <f>AVERAGE(D54:D56)</f>
        <v>122.43489091894826</v>
      </c>
      <c r="E18" s="109">
        <f>AVERAGE(E54:E56)</f>
        <v>102.87041287928555</v>
      </c>
    </row>
    <row r="19" spans="1:18" ht="15" x14ac:dyDescent="0.25">
      <c r="A19" s="309" t="s">
        <v>138</v>
      </c>
      <c r="B19" s="109">
        <f>AVERAGE(B57:B59)</f>
        <v>122.47427363184597</v>
      </c>
      <c r="C19" s="109">
        <f>AVERAGE(C57:C59)</f>
        <v>125.69450374011244</v>
      </c>
      <c r="D19" s="109">
        <f>AVERAGE(D57:D59)</f>
        <v>122.9617875473251</v>
      </c>
      <c r="E19" s="109">
        <f>AVERAGE(E57:E59)</f>
        <v>102.64678131497992</v>
      </c>
    </row>
    <row r="20" spans="1:18" ht="15" x14ac:dyDescent="0.25">
      <c r="A20" s="309" t="s">
        <v>139</v>
      </c>
      <c r="B20" s="109">
        <f>AVERAGE(B60:B62)</f>
        <v>130.19489205048765</v>
      </c>
      <c r="C20" s="109">
        <f>AVERAGE(C60:C62)</f>
        <v>145.69690094860559</v>
      </c>
      <c r="D20" s="109">
        <f>AVERAGE(D60:D62)</f>
        <v>129.40311087723086</v>
      </c>
      <c r="E20" s="109">
        <f>AVERAGE(E60:E62)</f>
        <v>102.5142579051096</v>
      </c>
    </row>
    <row r="21" spans="1:18" ht="15" x14ac:dyDescent="0.25">
      <c r="A21" s="308" t="s">
        <v>140</v>
      </c>
      <c r="B21" s="159">
        <f>AVERAGE(B63:B65)</f>
        <v>147.65635015319955</v>
      </c>
      <c r="C21" s="159">
        <f>AVERAGE(C63:C65)</f>
        <v>168.06817451542577</v>
      </c>
      <c r="D21" s="159">
        <f>AVERAGE(D63:D65)</f>
        <v>146.96554082117211</v>
      </c>
      <c r="E21" s="159">
        <f>AVERAGE(E63:E65)</f>
        <v>103.41047220592674</v>
      </c>
      <c r="G21" s="109"/>
      <c r="H21" s="109"/>
      <c r="I21" s="109"/>
      <c r="J21" s="109"/>
      <c r="K21" s="109"/>
      <c r="L21" s="109"/>
      <c r="M21" s="109"/>
      <c r="N21" s="109"/>
      <c r="O21" s="109"/>
      <c r="P21" s="109"/>
      <c r="Q21" s="109"/>
      <c r="R21" s="109"/>
    </row>
    <row r="22" spans="1:18" ht="15" x14ac:dyDescent="0.25">
      <c r="A22" s="308" t="s">
        <v>141</v>
      </c>
      <c r="B22" s="159">
        <f>AVERAGE(B66:B68)</f>
        <v>213.06666666666669</v>
      </c>
      <c r="C22" s="159">
        <f>AVERAGE(C66:C68)</f>
        <v>207.26666666666665</v>
      </c>
      <c r="D22" s="159">
        <f>AVERAGE(D66:D68)</f>
        <v>219.30000000000004</v>
      </c>
      <c r="E22" s="159">
        <f>AVERAGE(E66:E68)</f>
        <v>102.96666666666668</v>
      </c>
      <c r="G22" s="109"/>
      <c r="H22" s="109"/>
      <c r="I22" s="109"/>
      <c r="J22" s="109"/>
      <c r="K22" s="109"/>
      <c r="L22" s="109"/>
      <c r="M22" s="109"/>
      <c r="N22" s="109"/>
      <c r="O22" s="109"/>
      <c r="P22" s="109"/>
      <c r="Q22" s="109"/>
      <c r="R22" s="109"/>
    </row>
    <row r="23" spans="1:18" ht="15" x14ac:dyDescent="0.25">
      <c r="A23" s="308" t="s">
        <v>142</v>
      </c>
      <c r="B23" s="159">
        <f>AVERAGE(B69:B71)</f>
        <v>248.5</v>
      </c>
      <c r="C23" s="159">
        <f>AVERAGE(C69:C71)</f>
        <v>240.43333333333331</v>
      </c>
      <c r="D23" s="159">
        <f>AVERAGE(D69:D71)</f>
        <v>255.0333333333333</v>
      </c>
      <c r="E23" s="159">
        <f>AVERAGE(E69:E71)</f>
        <v>137.73333333333332</v>
      </c>
      <c r="G23" s="109"/>
      <c r="H23" s="109"/>
      <c r="I23" s="109"/>
      <c r="J23" s="109"/>
      <c r="K23" s="109"/>
      <c r="L23" s="109"/>
      <c r="M23" s="109"/>
      <c r="N23" s="109"/>
      <c r="O23" s="109"/>
      <c r="P23" s="109"/>
      <c r="Q23" s="109"/>
      <c r="R23" s="109"/>
    </row>
    <row r="24" spans="1:18" ht="15" x14ac:dyDescent="0.25">
      <c r="A24" s="308" t="s">
        <v>143</v>
      </c>
      <c r="B24" s="159">
        <f>AVERAGE(B72:B74)</f>
        <v>251.73333333333332</v>
      </c>
      <c r="C24" s="159">
        <f>AVERAGE(C72:C74)</f>
        <v>245.03333333333333</v>
      </c>
      <c r="D24" s="159">
        <f>AVERAGE(D72:D74)</f>
        <v>256.43333333333334</v>
      </c>
      <c r="E24" s="159">
        <f>AVERAGE(E72:E74)</f>
        <v>174.93333333333331</v>
      </c>
      <c r="G24" s="109"/>
      <c r="H24" s="109"/>
      <c r="I24" s="109"/>
      <c r="J24" s="109"/>
      <c r="K24" s="109"/>
      <c r="L24" s="109"/>
      <c r="M24" s="109"/>
      <c r="N24" s="109"/>
      <c r="O24" s="109"/>
      <c r="P24" s="109"/>
      <c r="Q24" s="109"/>
      <c r="R24" s="109"/>
    </row>
    <row r="25" spans="1:18" ht="15" x14ac:dyDescent="0.25">
      <c r="A25" s="309" t="s">
        <v>144</v>
      </c>
      <c r="B25" s="109">
        <f>AVERAGE(B75:B77)</f>
        <v>251.03333333333333</v>
      </c>
      <c r="C25" s="109">
        <f>AVERAGE(C75:C77)</f>
        <v>238.43333333333331</v>
      </c>
      <c r="D25" s="109">
        <f>AVERAGE(D75:D77)</f>
        <v>255.03333333333333</v>
      </c>
      <c r="E25" s="109">
        <f>AVERAGE(E75:E77)</f>
        <v>205.96666666666667</v>
      </c>
      <c r="G25" s="109"/>
      <c r="H25" s="109"/>
      <c r="I25" s="109"/>
      <c r="J25" s="109"/>
      <c r="K25" s="109"/>
      <c r="L25" s="109"/>
      <c r="M25" s="109"/>
      <c r="N25" s="109"/>
      <c r="O25" s="109"/>
      <c r="P25" s="109"/>
      <c r="Q25" s="109"/>
      <c r="R25" s="109"/>
    </row>
    <row r="26" spans="1:18" ht="15" x14ac:dyDescent="0.25">
      <c r="A26" s="309" t="s">
        <v>145</v>
      </c>
      <c r="B26" s="109">
        <f>AVERAGE(B78:B80)</f>
        <v>236.45409539625987</v>
      </c>
      <c r="C26" s="109">
        <f>AVERAGE(C78:C80)</f>
        <v>228.62102538025388</v>
      </c>
      <c r="D26" s="109">
        <f>AVERAGE(D78:D80)</f>
        <v>235.52981347174068</v>
      </c>
      <c r="E26" s="109">
        <f>AVERAGE(E78:E80)</f>
        <v>277.76635036293379</v>
      </c>
      <c r="G26" s="109"/>
      <c r="H26" s="109"/>
      <c r="I26" s="109"/>
      <c r="J26" s="109"/>
      <c r="K26" s="109"/>
      <c r="L26" s="109"/>
      <c r="M26" s="109"/>
      <c r="N26" s="109"/>
      <c r="O26" s="109"/>
      <c r="P26" s="109"/>
      <c r="Q26" s="109"/>
      <c r="R26" s="109"/>
    </row>
    <row r="27" spans="1:18" ht="15" x14ac:dyDescent="0.25">
      <c r="A27" s="309" t="s">
        <v>146</v>
      </c>
      <c r="B27" s="109">
        <f>AVERAGE(B81:B83)</f>
        <v>233.5</v>
      </c>
      <c r="C27" s="109">
        <f>AVERAGE(C81:C83)</f>
        <v>234.83333333333334</v>
      </c>
      <c r="D27" s="109">
        <f>AVERAGE(D81:D83)</f>
        <v>233</v>
      </c>
      <c r="E27" s="109">
        <f>AVERAGE(E81:E83)</f>
        <v>238.76666666666665</v>
      </c>
      <c r="G27" s="109"/>
      <c r="H27" s="109"/>
      <c r="I27" s="109"/>
      <c r="J27" s="109"/>
      <c r="K27" s="109"/>
      <c r="L27" s="109"/>
      <c r="M27" s="109"/>
      <c r="N27" s="109"/>
      <c r="O27" s="109"/>
      <c r="P27" s="109"/>
      <c r="Q27" s="109"/>
      <c r="R27" s="109"/>
    </row>
    <row r="28" spans="1:18" ht="15" x14ac:dyDescent="0.25">
      <c r="A28" s="309" t="s">
        <v>147</v>
      </c>
      <c r="B28" s="109">
        <f>AVERAGE(B84:B86)</f>
        <v>238.9666666666667</v>
      </c>
      <c r="C28" s="109">
        <f>AVERAGE(C84:C86)</f>
        <v>238.9</v>
      </c>
      <c r="D28" s="109">
        <f>AVERAGE(D84:D86)</f>
        <v>238.96666666666667</v>
      </c>
      <c r="E28" s="109">
        <f>AVERAGE(E84:E86)</f>
        <v>234.13333333333333</v>
      </c>
      <c r="G28" s="109"/>
      <c r="H28" s="109"/>
      <c r="I28" s="109"/>
      <c r="J28" s="109"/>
      <c r="K28" s="109"/>
      <c r="L28" s="109"/>
      <c r="M28" s="109"/>
      <c r="N28" s="109"/>
      <c r="O28" s="109"/>
      <c r="P28" s="109"/>
      <c r="Q28" s="109"/>
      <c r="R28" s="109"/>
    </row>
    <row r="29" spans="1:18" ht="15" x14ac:dyDescent="0.25">
      <c r="A29" s="308" t="s">
        <v>148</v>
      </c>
      <c r="B29" s="159">
        <f>AVERAGE(B87:B89)</f>
        <v>246.33333333333334</v>
      </c>
      <c r="C29" s="159">
        <f>AVERAGE(C87:C89)</f>
        <v>270.93333333333334</v>
      </c>
      <c r="D29" s="159">
        <f>AVERAGE(D87:D89)</f>
        <v>243.73333333333335</v>
      </c>
      <c r="E29" s="159">
        <f>AVERAGE(E87:E89)</f>
        <v>230.1</v>
      </c>
      <c r="G29" s="109"/>
      <c r="H29" s="109"/>
      <c r="I29" s="109"/>
      <c r="J29" s="109"/>
      <c r="K29" s="109"/>
      <c r="L29" s="109"/>
      <c r="M29" s="109"/>
      <c r="N29" s="109"/>
      <c r="O29" s="109"/>
      <c r="P29" s="109"/>
      <c r="Q29" s="109"/>
      <c r="R29" s="109"/>
    </row>
    <row r="30" spans="1:18" ht="15" x14ac:dyDescent="0.25">
      <c r="A30" s="308" t="s">
        <v>149</v>
      </c>
      <c r="B30" s="159">
        <f>AVERAGE(B90:B92)</f>
        <v>238.67603194499512</v>
      </c>
      <c r="C30" s="159">
        <f>AVERAGE(C90:C92)</f>
        <v>243.26666666666665</v>
      </c>
      <c r="D30" s="159">
        <f>AVERAGE(D90:D92)</f>
        <v>238.9</v>
      </c>
      <c r="E30" s="159">
        <f>AVERAGE(E90:E92)</f>
        <v>198.86666666666667</v>
      </c>
      <c r="G30" s="109"/>
      <c r="H30" s="109"/>
      <c r="I30" s="109"/>
      <c r="J30" s="109"/>
      <c r="K30" s="109"/>
      <c r="L30" s="109"/>
      <c r="M30" s="109"/>
      <c r="N30" s="109"/>
      <c r="O30" s="109"/>
      <c r="P30" s="109"/>
      <c r="Q30" s="109"/>
      <c r="R30" s="109"/>
    </row>
    <row r="31" spans="1:18" ht="15" x14ac:dyDescent="0.25">
      <c r="A31" s="308" t="s">
        <v>150</v>
      </c>
      <c r="B31" s="159">
        <f>AVERAGE(B93:B95)</f>
        <v>239.19999999999996</v>
      </c>
      <c r="C31" s="159">
        <f>AVERAGE(C93:C95)</f>
        <v>255.93333333333331</v>
      </c>
      <c r="D31" s="159">
        <f>AVERAGE(D93:D95)</f>
        <v>239.6</v>
      </c>
      <c r="E31" s="159">
        <f>AVERAGE(E93:E95)</f>
        <v>176.80000000000004</v>
      </c>
      <c r="G31" s="109"/>
    </row>
    <row r="32" spans="1:18" ht="15" x14ac:dyDescent="0.25">
      <c r="A32" s="308" t="s">
        <v>151</v>
      </c>
      <c r="B32" s="159">
        <f>AVERAGE(B96:B98)</f>
        <v>236.03333333333333</v>
      </c>
      <c r="C32" s="159">
        <f>AVERAGE(C96:C98)</f>
        <v>248</v>
      </c>
      <c r="D32" s="159">
        <f>AVERAGE(D96:D98)</f>
        <v>238.1</v>
      </c>
      <c r="E32" s="159">
        <f>AVERAGE(E96:E98)</f>
        <v>161</v>
      </c>
      <c r="G32" s="109"/>
      <c r="H32" s="109"/>
      <c r="I32" s="109"/>
      <c r="J32" s="109"/>
      <c r="K32" s="109"/>
      <c r="L32" s="109"/>
      <c r="M32" s="109"/>
      <c r="N32" s="109"/>
      <c r="O32" s="109"/>
      <c r="P32" s="109"/>
      <c r="Q32" s="109"/>
      <c r="R32" s="109"/>
    </row>
    <row r="33" spans="1:19" ht="15" x14ac:dyDescent="0.25">
      <c r="A33" s="309" t="s">
        <v>401</v>
      </c>
      <c r="B33" s="109">
        <f>AVERAGE(B99:B101)</f>
        <v>236.76666666666665</v>
      </c>
      <c r="C33" s="109">
        <f>AVERAGE(C99:C101)</f>
        <v>282.10000000000002</v>
      </c>
      <c r="D33" s="109">
        <f>AVERAGE(D99:D101)</f>
        <v>235.1</v>
      </c>
      <c r="E33" s="109">
        <f>AVERAGE(E99:E101)</f>
        <v>143.70000000000002</v>
      </c>
      <c r="G33" s="109"/>
      <c r="H33" s="109"/>
      <c r="I33" s="109"/>
      <c r="J33" s="109"/>
      <c r="K33" s="109"/>
      <c r="L33" s="109"/>
      <c r="M33" s="109"/>
      <c r="N33" s="109"/>
      <c r="O33" s="109"/>
      <c r="P33" s="109"/>
      <c r="Q33" s="109"/>
      <c r="R33" s="109"/>
    </row>
    <row r="34" spans="1:19" ht="15" x14ac:dyDescent="0.25">
      <c r="A34" s="309" t="s">
        <v>516</v>
      </c>
      <c r="B34" s="109">
        <f>AVERAGE(B102:B104)</f>
        <v>238.26666666666665</v>
      </c>
      <c r="C34" s="109">
        <f>AVERAGE(C102:C104)</f>
        <v>274.83333333333331</v>
      </c>
      <c r="D34" s="109">
        <f>AVERAGE(D102:D104)</f>
        <v>238</v>
      </c>
      <c r="E34" s="109">
        <f>AVERAGE(E102:E104)</f>
        <v>139.93333333333334</v>
      </c>
      <c r="G34" s="109"/>
      <c r="H34" s="109"/>
      <c r="I34" s="109"/>
      <c r="J34" s="109"/>
      <c r="K34" s="109"/>
      <c r="L34" s="109"/>
      <c r="M34" s="109"/>
      <c r="N34" s="109"/>
      <c r="O34" s="109"/>
      <c r="P34" s="109"/>
      <c r="Q34" s="109"/>
      <c r="R34" s="109"/>
      <c r="S34" s="109"/>
    </row>
    <row r="35" spans="1:19" ht="15" x14ac:dyDescent="0.25">
      <c r="A35" s="309" t="s">
        <v>515</v>
      </c>
      <c r="B35" s="109">
        <f>AVERAGE(B105:B107)</f>
        <v>237.6</v>
      </c>
      <c r="C35" s="109">
        <f>AVERAGE(C105:C107)</f>
        <v>246.56666666666663</v>
      </c>
      <c r="D35" s="109">
        <f>AVERAGE(D105:D107)</f>
        <v>240.36666666666667</v>
      </c>
      <c r="E35" s="109">
        <f>AVERAGE(E105:E107)</f>
        <v>155.93333333333334</v>
      </c>
      <c r="G35" s="109"/>
      <c r="H35" s="109"/>
      <c r="I35" s="109"/>
      <c r="J35" s="109"/>
      <c r="K35" s="109"/>
      <c r="L35" s="109"/>
      <c r="M35" s="109"/>
      <c r="N35" s="109"/>
      <c r="O35" s="109"/>
      <c r="P35" s="109"/>
      <c r="Q35" s="109"/>
      <c r="R35" s="109"/>
    </row>
    <row r="36" spans="1:19" ht="15" x14ac:dyDescent="0.25">
      <c r="A36" s="309" t="s">
        <v>514</v>
      </c>
      <c r="B36" s="109">
        <f>AVERAGE(B108:B110)</f>
        <v>238.56666666666669</v>
      </c>
      <c r="C36" s="109">
        <f>AVERAGE(C108:C110)</f>
        <v>252.06666666666669</v>
      </c>
      <c r="D36" s="109">
        <f>AVERAGE(D108:D110)</f>
        <v>240.80000000000004</v>
      </c>
      <c r="E36" s="109">
        <f>AVERAGE(E108:E110)</f>
        <v>155.26666666666668</v>
      </c>
      <c r="G36" s="109"/>
      <c r="H36" s="109"/>
      <c r="I36" s="109"/>
      <c r="J36" s="109"/>
      <c r="K36" s="109"/>
      <c r="L36" s="109"/>
      <c r="M36" s="109"/>
      <c r="N36" s="109"/>
      <c r="O36" s="109"/>
      <c r="P36" s="109"/>
      <c r="Q36" s="109"/>
      <c r="R36" s="109"/>
    </row>
    <row r="37" spans="1:19" ht="15" x14ac:dyDescent="0.25">
      <c r="A37" s="309" t="s">
        <v>513</v>
      </c>
      <c r="B37" s="109">
        <f>AVERAGE(B111:B113)</f>
        <v>239.56666666666669</v>
      </c>
      <c r="C37" s="109">
        <f>AVERAGE(C111:C113)</f>
        <v>249.33333333333334</v>
      </c>
      <c r="D37" s="109">
        <f>AVERAGE(D111:D113)</f>
        <v>242.1</v>
      </c>
      <c r="E37" s="109">
        <f>AVERAGE(E111:E113)</f>
        <v>159.6</v>
      </c>
      <c r="G37" s="109"/>
      <c r="H37" s="109"/>
      <c r="I37" s="109"/>
      <c r="J37" s="109"/>
      <c r="K37" s="109"/>
      <c r="L37" s="109"/>
      <c r="M37" s="109"/>
      <c r="N37" s="109"/>
      <c r="O37" s="109"/>
      <c r="P37" s="109"/>
      <c r="Q37" s="109"/>
      <c r="R37" s="109"/>
    </row>
    <row r="38" spans="1:19" ht="15" x14ac:dyDescent="0.25">
      <c r="A38" s="309"/>
      <c r="B38" s="109"/>
      <c r="C38" s="109"/>
      <c r="D38" s="109"/>
      <c r="E38" s="109"/>
      <c r="G38" s="109"/>
      <c r="H38" s="109"/>
      <c r="I38" s="109"/>
      <c r="J38" s="109"/>
      <c r="K38" s="109"/>
      <c r="L38" s="109"/>
      <c r="M38" s="109"/>
      <c r="N38" s="109"/>
      <c r="O38" s="109"/>
      <c r="P38" s="109"/>
      <c r="Q38" s="109"/>
      <c r="R38" s="109"/>
      <c r="S38" s="109"/>
    </row>
    <row r="39" spans="1:19" ht="15" x14ac:dyDescent="0.25">
      <c r="A39" s="308" t="s">
        <v>259</v>
      </c>
      <c r="B39" s="159">
        <v>111.04189748530146</v>
      </c>
      <c r="C39" s="159">
        <v>123.73525275157184</v>
      </c>
      <c r="D39" s="159">
        <v>106.82862447701825</v>
      </c>
      <c r="E39" s="159">
        <v>101.15470891156787</v>
      </c>
      <c r="G39" s="109"/>
      <c r="H39" s="109"/>
      <c r="I39" s="109"/>
      <c r="J39" s="109"/>
      <c r="K39" s="109"/>
      <c r="L39" s="109"/>
      <c r="M39" s="109"/>
      <c r="N39" s="109"/>
      <c r="O39" s="109"/>
      <c r="P39" s="109"/>
      <c r="Q39" s="109"/>
      <c r="R39" s="109"/>
      <c r="S39" s="109"/>
    </row>
    <row r="40" spans="1:19" ht="15" x14ac:dyDescent="0.25">
      <c r="A40" s="308" t="s">
        <v>260</v>
      </c>
      <c r="B40" s="159">
        <v>110.15213457444872</v>
      </c>
      <c r="C40" s="159">
        <v>122.64439141184745</v>
      </c>
      <c r="D40" s="159">
        <v>105.92791966645305</v>
      </c>
      <c r="E40" s="159">
        <v>101.75631462221989</v>
      </c>
      <c r="G40" s="109"/>
      <c r="H40" s="109"/>
      <c r="I40" s="109"/>
      <c r="J40" s="109"/>
      <c r="K40" s="109"/>
      <c r="L40" s="109"/>
      <c r="M40" s="109"/>
      <c r="N40" s="109"/>
      <c r="O40" s="109"/>
      <c r="P40" s="109"/>
      <c r="Q40" s="109"/>
      <c r="R40" s="109"/>
      <c r="S40" s="109"/>
    </row>
    <row r="41" spans="1:19" ht="15" x14ac:dyDescent="0.25">
      <c r="A41" s="308" t="s">
        <v>261</v>
      </c>
      <c r="B41" s="159">
        <v>110.23622646035734</v>
      </c>
      <c r="C41" s="159">
        <v>119.00665702173009</v>
      </c>
      <c r="D41" s="159">
        <v>107.36664933342902</v>
      </c>
      <c r="E41" s="159">
        <v>105.60937423691036</v>
      </c>
      <c r="G41" s="109"/>
      <c r="H41" s="109"/>
      <c r="I41" s="109"/>
      <c r="J41" s="109"/>
      <c r="K41" s="109"/>
      <c r="L41" s="109"/>
      <c r="M41" s="109"/>
      <c r="N41" s="109"/>
      <c r="O41" s="109"/>
      <c r="P41" s="109"/>
      <c r="Q41" s="109"/>
      <c r="R41" s="109"/>
      <c r="S41" s="109"/>
    </row>
    <row r="42" spans="1:19" ht="15" x14ac:dyDescent="0.25">
      <c r="A42" s="308" t="s">
        <v>262</v>
      </c>
      <c r="B42" s="159">
        <v>110.43769249678412</v>
      </c>
      <c r="C42" s="159">
        <v>116.78652374158575</v>
      </c>
      <c r="D42" s="159">
        <v>108.64566609365266</v>
      </c>
      <c r="E42" s="159">
        <v>105.09435217127279</v>
      </c>
      <c r="G42" s="109"/>
      <c r="H42" s="109"/>
      <c r="I42" s="109"/>
      <c r="J42" s="109"/>
      <c r="K42" s="109"/>
      <c r="L42" s="109"/>
      <c r="M42" s="109"/>
      <c r="N42" s="109"/>
      <c r="O42" s="109"/>
      <c r="P42" s="109"/>
      <c r="Q42" s="109"/>
      <c r="R42" s="109"/>
      <c r="S42" s="109"/>
    </row>
    <row r="43" spans="1:19" ht="15" x14ac:dyDescent="0.25">
      <c r="A43" s="308" t="s">
        <v>263</v>
      </c>
      <c r="B43" s="159">
        <v>111.82434611442464</v>
      </c>
      <c r="C43" s="159">
        <v>128.07369215991781</v>
      </c>
      <c r="D43" s="159">
        <v>110.20877525174531</v>
      </c>
      <c r="E43" s="159">
        <v>102.57808918096696</v>
      </c>
      <c r="G43" s="109"/>
      <c r="H43" s="109"/>
      <c r="I43" s="109"/>
      <c r="J43" s="109"/>
      <c r="K43" s="109"/>
      <c r="L43" s="109"/>
      <c r="M43" s="109"/>
      <c r="N43" s="109"/>
      <c r="O43" s="109"/>
      <c r="P43" s="109"/>
      <c r="Q43" s="109"/>
      <c r="R43" s="109"/>
      <c r="S43" s="109"/>
    </row>
    <row r="44" spans="1:19" ht="15" x14ac:dyDescent="0.25">
      <c r="A44" s="308" t="s">
        <v>264</v>
      </c>
      <c r="B44" s="159">
        <v>112.26127108204042</v>
      </c>
      <c r="C44" s="159">
        <v>134.55213209721802</v>
      </c>
      <c r="D44" s="159">
        <v>108.12163889091732</v>
      </c>
      <c r="E44" s="159">
        <v>106.25483622393089</v>
      </c>
      <c r="G44" s="109"/>
      <c r="H44" s="109"/>
      <c r="I44" s="109"/>
      <c r="J44" s="109"/>
      <c r="K44" s="109"/>
      <c r="L44" s="109"/>
      <c r="M44" s="109"/>
      <c r="N44" s="109"/>
      <c r="O44" s="109"/>
      <c r="P44" s="109"/>
      <c r="Q44" s="109"/>
      <c r="R44" s="109"/>
      <c r="S44" s="109"/>
    </row>
    <row r="45" spans="1:19" ht="15" x14ac:dyDescent="0.25">
      <c r="A45" s="308" t="s">
        <v>265</v>
      </c>
      <c r="B45" s="159">
        <v>111.40302140760843</v>
      </c>
      <c r="C45" s="159">
        <v>129.20791739792114</v>
      </c>
      <c r="D45" s="159">
        <v>109.2331646356713</v>
      </c>
      <c r="E45" s="159">
        <v>107.97855097386913</v>
      </c>
      <c r="G45" s="109"/>
      <c r="H45" s="109"/>
      <c r="I45" s="109"/>
      <c r="J45" s="109"/>
      <c r="K45" s="109"/>
      <c r="L45" s="109"/>
      <c r="M45" s="109"/>
      <c r="N45" s="109"/>
      <c r="O45" s="109"/>
      <c r="P45" s="109"/>
      <c r="Q45" s="109"/>
      <c r="R45" s="109"/>
      <c r="S45" s="109"/>
    </row>
    <row r="46" spans="1:19" ht="15" x14ac:dyDescent="0.25">
      <c r="A46" s="308" t="s">
        <v>266</v>
      </c>
      <c r="B46" s="159">
        <v>111.13893705122175</v>
      </c>
      <c r="C46" s="159">
        <v>126.37210217880816</v>
      </c>
      <c r="D46" s="159">
        <v>110.05807764800905</v>
      </c>
      <c r="E46" s="159">
        <v>103.02560450690406</v>
      </c>
      <c r="G46" s="109"/>
      <c r="H46" s="109"/>
      <c r="I46" s="109"/>
      <c r="J46" s="109"/>
      <c r="K46" s="109"/>
      <c r="L46" s="109"/>
      <c r="M46" s="109"/>
      <c r="N46" s="109"/>
      <c r="O46" s="109"/>
      <c r="P46" s="109"/>
      <c r="Q46" s="109"/>
      <c r="R46" s="109"/>
      <c r="S46" s="109"/>
    </row>
    <row r="47" spans="1:19" ht="15" x14ac:dyDescent="0.25">
      <c r="A47" s="308" t="s">
        <v>267</v>
      </c>
      <c r="B47" s="159">
        <v>111.53488636963995</v>
      </c>
      <c r="C47" s="159">
        <v>129.26097318328607</v>
      </c>
      <c r="D47" s="159">
        <v>109.30322849046421</v>
      </c>
      <c r="E47" s="159">
        <v>102.1154677918812</v>
      </c>
      <c r="G47" s="109"/>
      <c r="H47" s="109"/>
      <c r="I47" s="109"/>
      <c r="J47" s="109"/>
      <c r="K47" s="109"/>
      <c r="L47" s="109"/>
      <c r="M47" s="109"/>
      <c r="N47" s="109"/>
      <c r="O47" s="109"/>
      <c r="P47" s="109"/>
      <c r="Q47" s="109"/>
      <c r="R47" s="109"/>
      <c r="S47" s="109"/>
    </row>
    <row r="48" spans="1:19" ht="15" x14ac:dyDescent="0.25">
      <c r="A48" s="308" t="s">
        <v>268</v>
      </c>
      <c r="B48" s="159">
        <v>112.08948251706542</v>
      </c>
      <c r="C48" s="159">
        <v>128.11438385296069</v>
      </c>
      <c r="D48" s="159">
        <v>110.62703347777848</v>
      </c>
      <c r="E48" s="159">
        <v>102.68612343717444</v>
      </c>
      <c r="G48" s="109"/>
      <c r="H48" s="109"/>
      <c r="I48" s="109"/>
      <c r="J48" s="109"/>
      <c r="K48" s="109"/>
      <c r="L48" s="109"/>
      <c r="M48" s="109"/>
      <c r="N48" s="109"/>
      <c r="O48" s="109"/>
      <c r="P48" s="109"/>
      <c r="Q48" s="109"/>
      <c r="R48" s="109"/>
      <c r="S48" s="109"/>
    </row>
    <row r="49" spans="1:19" ht="15" x14ac:dyDescent="0.25">
      <c r="A49" s="308" t="s">
        <v>269</v>
      </c>
      <c r="B49" s="159">
        <v>111.92113780482843</v>
      </c>
      <c r="C49" s="159">
        <v>128.37791243170713</v>
      </c>
      <c r="D49" s="159">
        <v>110.25925860465398</v>
      </c>
      <c r="E49" s="159">
        <v>103.46700241875929</v>
      </c>
      <c r="G49" s="109"/>
      <c r="H49" s="109"/>
      <c r="I49" s="109"/>
      <c r="J49" s="109"/>
      <c r="K49" s="109"/>
      <c r="L49" s="109"/>
      <c r="M49" s="109"/>
      <c r="N49" s="109"/>
      <c r="O49" s="109"/>
      <c r="P49" s="109"/>
      <c r="Q49" s="109"/>
      <c r="R49" s="109"/>
      <c r="S49" s="109"/>
    </row>
    <row r="50" spans="1:19" ht="15" x14ac:dyDescent="0.25">
      <c r="A50" s="308" t="s">
        <v>270</v>
      </c>
      <c r="B50" s="159">
        <v>114.81874179789614</v>
      </c>
      <c r="C50" s="159">
        <v>134.8693542711716</v>
      </c>
      <c r="D50" s="159">
        <v>111.79112424293636</v>
      </c>
      <c r="E50" s="159">
        <v>107.72223539593061</v>
      </c>
      <c r="G50" s="109"/>
      <c r="H50" s="109"/>
      <c r="I50" s="109"/>
      <c r="J50" s="109"/>
      <c r="K50" s="109"/>
      <c r="L50" s="109"/>
      <c r="M50" s="109"/>
      <c r="N50" s="109"/>
      <c r="O50" s="109"/>
      <c r="P50" s="109"/>
      <c r="Q50" s="109"/>
      <c r="R50" s="109"/>
      <c r="S50" s="109"/>
    </row>
    <row r="51" spans="1:19" ht="15" x14ac:dyDescent="0.25">
      <c r="A51" s="309" t="s">
        <v>271</v>
      </c>
      <c r="B51" s="109">
        <v>116.04742808619764</v>
      </c>
      <c r="C51" s="109">
        <v>134.03236455418937</v>
      </c>
      <c r="D51" s="109">
        <v>113.94432499329741</v>
      </c>
      <c r="E51" s="109">
        <v>100.08730594461869</v>
      </c>
      <c r="G51" s="109"/>
      <c r="H51" s="109"/>
      <c r="I51" s="109"/>
      <c r="J51" s="109"/>
      <c r="K51" s="109"/>
      <c r="L51" s="109"/>
      <c r="M51" s="109"/>
      <c r="N51" s="109"/>
      <c r="O51" s="109"/>
      <c r="P51" s="109"/>
      <c r="Q51" s="109"/>
      <c r="R51" s="109"/>
      <c r="S51" s="109"/>
    </row>
    <row r="52" spans="1:19" ht="15" x14ac:dyDescent="0.25">
      <c r="A52" s="309" t="s">
        <v>272</v>
      </c>
      <c r="B52" s="109">
        <v>118.01317174564242</v>
      </c>
      <c r="C52" s="109">
        <v>132.97720967700312</v>
      </c>
      <c r="D52" s="109">
        <v>117.28806536949376</v>
      </c>
      <c r="E52" s="109">
        <v>97.662323431924278</v>
      </c>
      <c r="G52" s="109"/>
      <c r="H52" s="109"/>
      <c r="I52" s="109"/>
      <c r="J52" s="109"/>
      <c r="K52" s="109"/>
      <c r="L52" s="109"/>
      <c r="M52" s="109"/>
      <c r="N52" s="109"/>
      <c r="O52" s="109"/>
      <c r="P52" s="109"/>
      <c r="Q52" s="109"/>
      <c r="R52" s="109"/>
      <c r="S52" s="109"/>
    </row>
    <row r="53" spans="1:19" ht="15" x14ac:dyDescent="0.25">
      <c r="A53" s="309" t="s">
        <v>273</v>
      </c>
      <c r="B53" s="109">
        <v>121.30535318557504</v>
      </c>
      <c r="C53" s="109">
        <v>130.84968695636917</v>
      </c>
      <c r="D53" s="109">
        <v>119.15281723006945</v>
      </c>
      <c r="E53" s="109">
        <v>100.64957894558763</v>
      </c>
      <c r="G53" s="109"/>
      <c r="H53" s="109"/>
      <c r="I53" s="109"/>
      <c r="J53" s="109"/>
      <c r="K53" s="109"/>
      <c r="L53" s="109"/>
      <c r="M53" s="109"/>
      <c r="N53" s="109"/>
      <c r="O53" s="109"/>
      <c r="P53" s="109"/>
      <c r="Q53" s="109"/>
      <c r="R53" s="109"/>
      <c r="S53" s="109"/>
    </row>
    <row r="54" spans="1:19" ht="15" x14ac:dyDescent="0.25">
      <c r="A54" s="309" t="s">
        <v>274</v>
      </c>
      <c r="B54" s="109">
        <v>123.9579497943889</v>
      </c>
      <c r="C54" s="109">
        <v>131.62480887376879</v>
      </c>
      <c r="D54" s="109">
        <v>122.612637212382</v>
      </c>
      <c r="E54" s="109">
        <v>103.10109844063449</v>
      </c>
      <c r="G54" s="109"/>
      <c r="H54" s="109"/>
      <c r="I54" s="109"/>
      <c r="J54" s="109"/>
      <c r="K54" s="109"/>
      <c r="L54" s="109"/>
      <c r="M54" s="109"/>
      <c r="N54" s="109"/>
      <c r="O54" s="109"/>
      <c r="P54" s="109"/>
      <c r="Q54" s="109"/>
      <c r="R54" s="109"/>
      <c r="S54" s="109"/>
    </row>
    <row r="55" spans="1:19" ht="15" x14ac:dyDescent="0.25">
      <c r="A55" s="309" t="s">
        <v>275</v>
      </c>
      <c r="B55" s="109">
        <v>123.13346459023131</v>
      </c>
      <c r="C55" s="109">
        <v>130.02275728633018</v>
      </c>
      <c r="D55" s="109">
        <v>122.06441799069859</v>
      </c>
      <c r="E55" s="109">
        <v>103.26910778058895</v>
      </c>
      <c r="G55" s="109"/>
      <c r="H55" s="109"/>
      <c r="I55" s="109"/>
      <c r="J55" s="109"/>
      <c r="K55" s="109"/>
      <c r="L55" s="109"/>
      <c r="M55" s="109"/>
      <c r="N55" s="109"/>
      <c r="O55" s="109"/>
      <c r="P55" s="109"/>
      <c r="Q55" s="109"/>
      <c r="R55" s="109"/>
      <c r="S55" s="109"/>
    </row>
    <row r="56" spans="1:19" ht="15" x14ac:dyDescent="0.25">
      <c r="A56" s="309" t="s">
        <v>276</v>
      </c>
      <c r="B56" s="109">
        <v>123.86068855581068</v>
      </c>
      <c r="C56" s="109">
        <v>131.39788872999114</v>
      </c>
      <c r="D56" s="109">
        <v>122.62761755376418</v>
      </c>
      <c r="E56" s="109">
        <v>102.24103241663325</v>
      </c>
      <c r="G56" s="109"/>
      <c r="H56" s="109"/>
      <c r="I56" s="109"/>
      <c r="J56" s="109"/>
      <c r="K56" s="109"/>
      <c r="L56" s="109"/>
      <c r="M56" s="109"/>
      <c r="N56" s="109"/>
      <c r="O56" s="109"/>
      <c r="P56" s="109"/>
      <c r="Q56" s="109"/>
      <c r="R56" s="109"/>
      <c r="S56" s="109"/>
    </row>
    <row r="57" spans="1:19" ht="15" x14ac:dyDescent="0.25">
      <c r="A57" s="309" t="s">
        <v>277</v>
      </c>
      <c r="B57" s="109">
        <v>121.74242240249814</v>
      </c>
      <c r="C57" s="109">
        <v>125.2266710258625</v>
      </c>
      <c r="D57" s="109">
        <v>122.06254287121236</v>
      </c>
      <c r="E57" s="109">
        <v>102.77087264709607</v>
      </c>
      <c r="G57" s="109"/>
      <c r="H57" s="109"/>
      <c r="I57" s="109"/>
      <c r="J57" s="109"/>
      <c r="K57" s="109"/>
      <c r="L57" s="109"/>
      <c r="M57" s="109"/>
      <c r="N57" s="109"/>
      <c r="O57" s="109"/>
      <c r="P57" s="109"/>
      <c r="Q57" s="109"/>
      <c r="R57" s="109"/>
      <c r="S57" s="109"/>
    </row>
    <row r="58" spans="1:19" ht="15" x14ac:dyDescent="0.25">
      <c r="A58" s="309" t="s">
        <v>278</v>
      </c>
      <c r="B58" s="109">
        <v>122.28039849303975</v>
      </c>
      <c r="C58" s="109">
        <v>125.35684019447477</v>
      </c>
      <c r="D58" s="109">
        <v>122.82281977076295</v>
      </c>
      <c r="E58" s="109">
        <v>102.56947129784363</v>
      </c>
      <c r="G58" s="109"/>
      <c r="H58" s="109"/>
      <c r="I58" s="109"/>
      <c r="J58" s="109"/>
      <c r="K58" s="109"/>
      <c r="L58" s="109"/>
      <c r="M58" s="109"/>
      <c r="N58" s="109"/>
      <c r="O58" s="109"/>
      <c r="P58" s="109"/>
      <c r="Q58" s="109"/>
      <c r="R58" s="109"/>
      <c r="S58" s="109"/>
    </row>
    <row r="59" spans="1:19" ht="15" x14ac:dyDescent="0.25">
      <c r="A59" s="309" t="s">
        <v>279</v>
      </c>
      <c r="B59" s="109">
        <v>123.4</v>
      </c>
      <c r="C59" s="109">
        <v>126.5</v>
      </c>
      <c r="D59" s="109">
        <v>124</v>
      </c>
      <c r="E59" s="109">
        <v>102.6</v>
      </c>
      <c r="G59" s="109"/>
      <c r="H59" s="109"/>
      <c r="I59" s="109"/>
      <c r="J59" s="109"/>
      <c r="K59" s="109"/>
      <c r="L59" s="109"/>
      <c r="M59" s="109"/>
      <c r="N59" s="109"/>
      <c r="O59" s="109"/>
      <c r="P59" s="109"/>
      <c r="Q59" s="109"/>
      <c r="R59" s="109"/>
      <c r="S59" s="109"/>
    </row>
    <row r="60" spans="1:19" ht="15" x14ac:dyDescent="0.25">
      <c r="A60" s="309" t="s">
        <v>280</v>
      </c>
      <c r="B60" s="109">
        <v>126.8</v>
      </c>
      <c r="C60" s="109">
        <v>131</v>
      </c>
      <c r="D60" s="109">
        <v>127.4</v>
      </c>
      <c r="E60" s="109">
        <v>102.5</v>
      </c>
      <c r="G60" s="109"/>
      <c r="H60" s="109"/>
      <c r="I60" s="109"/>
      <c r="J60" s="109"/>
      <c r="K60" s="109"/>
      <c r="L60" s="109"/>
      <c r="M60" s="109"/>
      <c r="N60" s="109"/>
      <c r="O60" s="109"/>
      <c r="P60" s="109"/>
      <c r="Q60" s="109"/>
      <c r="R60" s="109"/>
      <c r="S60" s="109"/>
    </row>
    <row r="61" spans="1:19" ht="15" x14ac:dyDescent="0.25">
      <c r="A61" s="309" t="s">
        <v>281</v>
      </c>
      <c r="B61" s="109">
        <v>130.69999999999999</v>
      </c>
      <c r="C61" s="109">
        <v>144.4</v>
      </c>
      <c r="D61" s="109">
        <v>130.19999999999999</v>
      </c>
      <c r="E61" s="109">
        <v>101.8</v>
      </c>
      <c r="G61" s="109"/>
      <c r="H61" s="109"/>
      <c r="I61" s="109"/>
      <c r="J61" s="109"/>
      <c r="K61" s="109"/>
      <c r="L61" s="109"/>
      <c r="M61" s="109"/>
      <c r="N61" s="109"/>
      <c r="O61" s="109"/>
      <c r="P61" s="109"/>
      <c r="Q61" s="109"/>
      <c r="R61" s="109"/>
      <c r="S61" s="109"/>
    </row>
    <row r="62" spans="1:19" ht="15" x14ac:dyDescent="0.25">
      <c r="A62" s="309" t="s">
        <v>282</v>
      </c>
      <c r="B62" s="109">
        <v>133.08467615146299</v>
      </c>
      <c r="C62" s="109">
        <v>161.69070284581682</v>
      </c>
      <c r="D62" s="109">
        <v>130.60933263169255</v>
      </c>
      <c r="E62" s="109">
        <v>103.24277371532877</v>
      </c>
      <c r="G62" s="109"/>
      <c r="H62" s="109"/>
      <c r="I62" s="109"/>
      <c r="J62" s="109"/>
      <c r="K62" s="109"/>
      <c r="L62" s="109"/>
      <c r="M62" s="109"/>
      <c r="N62" s="109"/>
      <c r="O62" s="109"/>
      <c r="P62" s="109"/>
      <c r="Q62" s="109"/>
      <c r="R62" s="109"/>
      <c r="S62" s="109"/>
    </row>
    <row r="63" spans="1:19" ht="13.5" customHeight="1" x14ac:dyDescent="0.25">
      <c r="A63" s="308" t="s">
        <v>283</v>
      </c>
      <c r="B63" s="159">
        <v>137.4</v>
      </c>
      <c r="C63" s="159">
        <v>164.1</v>
      </c>
      <c r="D63" s="159">
        <v>135.30000000000001</v>
      </c>
      <c r="E63" s="159">
        <v>103.3</v>
      </c>
      <c r="G63" s="109"/>
      <c r="H63" s="109"/>
      <c r="I63" s="109"/>
      <c r="J63" s="109"/>
      <c r="K63" s="109"/>
      <c r="L63" s="109"/>
      <c r="M63" s="109"/>
      <c r="N63" s="109"/>
      <c r="O63" s="109"/>
      <c r="P63" s="109"/>
      <c r="Q63" s="109"/>
      <c r="R63" s="109"/>
      <c r="S63" s="109"/>
    </row>
    <row r="64" spans="1:19" ht="13.5" customHeight="1" x14ac:dyDescent="0.25">
      <c r="A64" s="308" t="s">
        <v>284</v>
      </c>
      <c r="B64" s="159">
        <v>142.56905045959866</v>
      </c>
      <c r="C64" s="159">
        <v>167.60452354627731</v>
      </c>
      <c r="D64" s="159">
        <v>140.99662246351633</v>
      </c>
      <c r="E64" s="159">
        <v>104.33141661778022</v>
      </c>
      <c r="G64" s="109"/>
      <c r="H64" s="109"/>
      <c r="I64" s="109"/>
      <c r="J64" s="109"/>
      <c r="K64" s="109"/>
      <c r="L64" s="109"/>
      <c r="M64" s="109"/>
      <c r="N64" s="109"/>
      <c r="O64" s="109"/>
      <c r="P64" s="109"/>
      <c r="Q64" s="109"/>
      <c r="R64" s="109"/>
      <c r="S64" s="109"/>
    </row>
    <row r="65" spans="1:19" ht="13.5" customHeight="1" x14ac:dyDescent="0.25">
      <c r="A65" s="308" t="s">
        <v>285</v>
      </c>
      <c r="B65" s="159">
        <v>163</v>
      </c>
      <c r="C65" s="159">
        <v>172.5</v>
      </c>
      <c r="D65" s="159">
        <v>164.6</v>
      </c>
      <c r="E65" s="159">
        <v>102.6</v>
      </c>
      <c r="G65" s="109"/>
      <c r="H65" s="109"/>
      <c r="I65" s="109"/>
      <c r="J65" s="109"/>
      <c r="K65" s="109"/>
      <c r="L65" s="109"/>
      <c r="M65" s="109"/>
      <c r="N65" s="109"/>
      <c r="O65" s="109"/>
      <c r="P65" s="109"/>
      <c r="Q65" s="109"/>
      <c r="R65" s="109"/>
      <c r="S65" s="109"/>
    </row>
    <row r="66" spans="1:19" ht="13.5" customHeight="1" x14ac:dyDescent="0.25">
      <c r="A66" s="308" t="s">
        <v>286</v>
      </c>
      <c r="B66" s="159">
        <v>189.8</v>
      </c>
      <c r="C66" s="159">
        <v>178.2</v>
      </c>
      <c r="D66" s="159">
        <v>195.8</v>
      </c>
      <c r="E66" s="159">
        <v>100.2</v>
      </c>
      <c r="G66" s="109"/>
      <c r="H66" s="109"/>
      <c r="I66" s="109"/>
      <c r="J66" s="109"/>
      <c r="K66" s="109"/>
      <c r="L66" s="109"/>
      <c r="M66" s="109"/>
      <c r="N66" s="109"/>
      <c r="O66" s="109"/>
      <c r="P66" s="109"/>
      <c r="Q66" s="109"/>
      <c r="R66" s="109"/>
      <c r="S66" s="109"/>
    </row>
    <row r="67" spans="1:19" ht="13.5" customHeight="1" x14ac:dyDescent="0.25">
      <c r="A67" s="308" t="s">
        <v>287</v>
      </c>
      <c r="B67" s="159">
        <v>216.5</v>
      </c>
      <c r="C67" s="159">
        <v>203</v>
      </c>
      <c r="D67" s="159">
        <v>223.9</v>
      </c>
      <c r="E67" s="159">
        <v>104.4</v>
      </c>
      <c r="G67" s="109"/>
      <c r="H67" s="109"/>
      <c r="I67" s="109"/>
      <c r="J67" s="109"/>
      <c r="K67" s="109"/>
      <c r="L67" s="109"/>
      <c r="M67" s="109"/>
      <c r="N67" s="109"/>
      <c r="O67" s="109"/>
      <c r="P67" s="109"/>
      <c r="Q67" s="109"/>
      <c r="R67" s="109"/>
      <c r="S67" s="109"/>
    </row>
    <row r="68" spans="1:19" ht="13.5" customHeight="1" x14ac:dyDescent="0.25">
      <c r="A68" s="308" t="s">
        <v>288</v>
      </c>
      <c r="B68" s="159">
        <v>232.9</v>
      </c>
      <c r="C68" s="159">
        <v>240.6</v>
      </c>
      <c r="D68" s="159">
        <v>238.2</v>
      </c>
      <c r="E68" s="159">
        <v>104.3</v>
      </c>
      <c r="G68" s="109"/>
      <c r="H68" s="109"/>
      <c r="I68" s="109"/>
      <c r="J68" s="109"/>
      <c r="K68" s="109"/>
      <c r="L68" s="109"/>
      <c r="M68" s="109"/>
      <c r="N68" s="109"/>
      <c r="O68" s="109"/>
      <c r="P68" s="109"/>
      <c r="Q68" s="109"/>
      <c r="R68" s="109"/>
      <c r="S68" s="109"/>
    </row>
    <row r="69" spans="1:19" ht="13.5" customHeight="1" x14ac:dyDescent="0.25">
      <c r="A69" s="308" t="s">
        <v>289</v>
      </c>
      <c r="B69" s="159">
        <v>243.8</v>
      </c>
      <c r="C69" s="159">
        <v>229.7</v>
      </c>
      <c r="D69" s="159">
        <v>252.6</v>
      </c>
      <c r="E69" s="159">
        <v>104.6</v>
      </c>
      <c r="G69" s="109"/>
      <c r="H69" s="109"/>
      <c r="I69" s="109"/>
      <c r="J69" s="109"/>
      <c r="K69" s="109"/>
      <c r="L69" s="109"/>
      <c r="M69" s="109"/>
      <c r="N69" s="109"/>
      <c r="O69" s="109"/>
      <c r="P69" s="109"/>
      <c r="Q69" s="109"/>
      <c r="R69" s="109"/>
      <c r="S69" s="109"/>
    </row>
    <row r="70" spans="1:19" ht="13.5" customHeight="1" x14ac:dyDescent="0.25">
      <c r="A70" s="308" t="s">
        <v>290</v>
      </c>
      <c r="B70" s="159">
        <v>250.9</v>
      </c>
      <c r="C70" s="159">
        <v>245.8</v>
      </c>
      <c r="D70" s="159">
        <v>257.3</v>
      </c>
      <c r="E70" s="159">
        <v>134</v>
      </c>
      <c r="G70" s="109"/>
      <c r="H70" s="109"/>
      <c r="I70" s="109"/>
      <c r="J70" s="109"/>
      <c r="K70" s="109"/>
      <c r="L70" s="109"/>
      <c r="M70" s="109"/>
      <c r="N70" s="109"/>
      <c r="O70" s="109"/>
      <c r="P70" s="109"/>
      <c r="Q70" s="109"/>
      <c r="R70" s="109"/>
      <c r="S70" s="109"/>
    </row>
    <row r="71" spans="1:19" ht="13.5" customHeight="1" x14ac:dyDescent="0.25">
      <c r="A71" s="308" t="s">
        <v>291</v>
      </c>
      <c r="B71" s="159">
        <v>250.8</v>
      </c>
      <c r="C71" s="159">
        <v>245.8</v>
      </c>
      <c r="D71" s="159">
        <v>255.2</v>
      </c>
      <c r="E71" s="159">
        <v>174.6</v>
      </c>
      <c r="G71" s="109"/>
      <c r="H71" s="109"/>
      <c r="I71" s="109"/>
      <c r="J71" s="109"/>
      <c r="K71" s="109"/>
      <c r="L71" s="109"/>
      <c r="M71" s="109"/>
      <c r="N71" s="109"/>
      <c r="O71" s="109"/>
      <c r="P71" s="109"/>
      <c r="Q71" s="109"/>
      <c r="R71" s="109"/>
      <c r="S71" s="109"/>
    </row>
    <row r="72" spans="1:19" ht="13.5" customHeight="1" x14ac:dyDescent="0.25">
      <c r="A72" s="308" t="s">
        <v>292</v>
      </c>
      <c r="B72" s="159">
        <v>251.1</v>
      </c>
      <c r="C72" s="159">
        <v>247.8</v>
      </c>
      <c r="D72" s="159">
        <v>255.3</v>
      </c>
      <c r="E72" s="159">
        <v>174.1</v>
      </c>
      <c r="G72" s="109"/>
      <c r="H72" s="109"/>
      <c r="I72" s="109"/>
      <c r="J72" s="109"/>
      <c r="K72" s="109"/>
      <c r="L72" s="109"/>
      <c r="M72" s="109"/>
      <c r="N72" s="109"/>
      <c r="O72" s="109"/>
      <c r="P72" s="109"/>
      <c r="Q72" s="109"/>
      <c r="R72" s="109"/>
      <c r="S72" s="109"/>
    </row>
    <row r="73" spans="1:19" ht="13.5" customHeight="1" x14ac:dyDescent="0.25">
      <c r="A73" s="308" t="s">
        <v>293</v>
      </c>
      <c r="B73" s="159">
        <v>252.7</v>
      </c>
      <c r="C73" s="159">
        <v>248.7</v>
      </c>
      <c r="D73" s="159">
        <v>257</v>
      </c>
      <c r="E73" s="159">
        <v>176.5</v>
      </c>
      <c r="G73" s="109"/>
      <c r="H73" s="25"/>
      <c r="I73" s="25"/>
      <c r="J73" s="25"/>
      <c r="K73" s="25"/>
      <c r="L73" s="25"/>
      <c r="M73" s="25"/>
      <c r="N73" s="25"/>
      <c r="O73" s="25"/>
      <c r="P73" s="25"/>
    </row>
    <row r="74" spans="1:19" ht="13.5" customHeight="1" x14ac:dyDescent="0.25">
      <c r="A74" s="308" t="s">
        <v>294</v>
      </c>
      <c r="B74" s="159">
        <v>251.4</v>
      </c>
      <c r="C74" s="159">
        <v>238.6</v>
      </c>
      <c r="D74" s="159">
        <v>257</v>
      </c>
      <c r="E74" s="159">
        <v>174.2</v>
      </c>
      <c r="G74" s="109"/>
      <c r="H74" s="25"/>
      <c r="I74" s="25"/>
      <c r="J74" s="25"/>
      <c r="K74" s="25"/>
      <c r="L74" s="25"/>
      <c r="M74" s="25"/>
      <c r="N74" s="25"/>
      <c r="O74" s="25"/>
      <c r="P74" s="25"/>
    </row>
    <row r="75" spans="1:19" ht="13.5" customHeight="1" x14ac:dyDescent="0.25">
      <c r="A75" s="309" t="s">
        <v>295</v>
      </c>
      <c r="B75" s="109">
        <v>253.2</v>
      </c>
      <c r="C75" s="109">
        <v>245.6</v>
      </c>
      <c r="D75" s="109">
        <v>258.2</v>
      </c>
      <c r="E75" s="109">
        <v>172.8</v>
      </c>
      <c r="G75" s="25"/>
      <c r="H75" s="25"/>
      <c r="I75" s="25"/>
      <c r="J75" s="25"/>
      <c r="K75" s="25"/>
      <c r="L75" s="25"/>
      <c r="M75" s="25"/>
      <c r="N75" s="25"/>
      <c r="O75" s="25"/>
      <c r="P75" s="25"/>
    </row>
    <row r="76" spans="1:19" ht="13.5" customHeight="1" x14ac:dyDescent="0.25">
      <c r="A76" s="309" t="s">
        <v>296</v>
      </c>
      <c r="B76" s="109">
        <v>252.5</v>
      </c>
      <c r="C76" s="109">
        <v>233.3</v>
      </c>
      <c r="D76" s="109">
        <v>258</v>
      </c>
      <c r="E76" s="109">
        <v>195.6</v>
      </c>
      <c r="G76" s="25"/>
      <c r="H76" s="25"/>
      <c r="I76" s="25"/>
      <c r="J76" s="25"/>
      <c r="K76" s="25"/>
      <c r="L76" s="25"/>
      <c r="M76" s="25"/>
      <c r="N76" s="25"/>
      <c r="O76" s="25"/>
      <c r="P76" s="25"/>
    </row>
    <row r="77" spans="1:19" ht="13.5" customHeight="1" x14ac:dyDescent="0.25">
      <c r="A77" s="309" t="s">
        <v>297</v>
      </c>
      <c r="B77" s="109">
        <v>247.4</v>
      </c>
      <c r="C77" s="109">
        <v>236.4</v>
      </c>
      <c r="D77" s="109">
        <v>248.9</v>
      </c>
      <c r="E77" s="109">
        <v>249.5</v>
      </c>
      <c r="G77" s="25"/>
      <c r="H77" s="25"/>
      <c r="I77" s="25"/>
      <c r="J77" s="25"/>
      <c r="K77" s="25"/>
      <c r="L77" s="25"/>
      <c r="M77" s="25"/>
      <c r="N77" s="25"/>
      <c r="O77" s="25"/>
      <c r="P77" s="25"/>
    </row>
    <row r="78" spans="1:19" ht="13.5" customHeight="1" x14ac:dyDescent="0.25">
      <c r="A78" s="309" t="s">
        <v>298</v>
      </c>
      <c r="B78" s="109">
        <v>245.6</v>
      </c>
      <c r="C78" s="109">
        <v>234.9</v>
      </c>
      <c r="D78" s="109">
        <v>244.6</v>
      </c>
      <c r="E78" s="109">
        <v>298</v>
      </c>
      <c r="G78" s="25"/>
      <c r="H78" s="25"/>
      <c r="I78" s="25"/>
      <c r="J78" s="25"/>
      <c r="K78" s="25"/>
      <c r="L78" s="25"/>
      <c r="M78" s="25"/>
      <c r="N78" s="25"/>
      <c r="O78" s="25"/>
      <c r="P78" s="25"/>
    </row>
    <row r="79" spans="1:19" ht="13.5" customHeight="1" x14ac:dyDescent="0.25">
      <c r="A79" s="309" t="s">
        <v>299</v>
      </c>
      <c r="B79" s="109">
        <v>235.2</v>
      </c>
      <c r="C79" s="109">
        <v>227.3</v>
      </c>
      <c r="D79" s="109">
        <v>234.7</v>
      </c>
      <c r="E79" s="109">
        <v>267</v>
      </c>
      <c r="G79" s="25"/>
      <c r="H79" s="25"/>
      <c r="I79" s="25"/>
      <c r="J79" s="25"/>
      <c r="K79" s="25"/>
      <c r="L79" s="25"/>
      <c r="M79" s="25"/>
      <c r="N79" s="25"/>
      <c r="O79" s="25"/>
      <c r="P79" s="25"/>
    </row>
    <row r="80" spans="1:19" ht="13.5" customHeight="1" x14ac:dyDescent="0.25">
      <c r="A80" s="309" t="s">
        <v>300</v>
      </c>
      <c r="B80" s="109">
        <v>228.56228618877972</v>
      </c>
      <c r="C80" s="109">
        <v>223.66307614076163</v>
      </c>
      <c r="D80" s="109">
        <v>227.28944041522215</v>
      </c>
      <c r="E80" s="109">
        <v>268.29905108880143</v>
      </c>
      <c r="G80" s="25"/>
      <c r="H80" s="25"/>
      <c r="I80" s="25"/>
      <c r="J80" s="25"/>
      <c r="K80" s="25"/>
      <c r="L80" s="25"/>
      <c r="M80" s="25"/>
      <c r="N80" s="25"/>
      <c r="O80" s="25"/>
      <c r="P80" s="25"/>
    </row>
    <row r="81" spans="1:16" ht="13.5" customHeight="1" x14ac:dyDescent="0.25">
      <c r="A81" s="309" t="s">
        <v>301</v>
      </c>
      <c r="B81" s="109">
        <v>233.7</v>
      </c>
      <c r="C81" s="109">
        <v>232</v>
      </c>
      <c r="D81" s="109">
        <v>233.2</v>
      </c>
      <c r="E81" s="109">
        <v>246.8</v>
      </c>
      <c r="G81" s="25"/>
      <c r="H81" s="25"/>
      <c r="I81" s="25"/>
      <c r="J81" s="25"/>
      <c r="K81" s="25"/>
      <c r="L81" s="25"/>
      <c r="M81" s="25"/>
      <c r="N81" s="25"/>
      <c r="O81" s="25"/>
      <c r="P81" s="25"/>
    </row>
    <row r="82" spans="1:16" ht="13.5" customHeight="1" x14ac:dyDescent="0.25">
      <c r="A82" s="309" t="s">
        <v>302</v>
      </c>
      <c r="B82" s="109">
        <v>234.2</v>
      </c>
      <c r="C82" s="109">
        <v>239.3</v>
      </c>
      <c r="D82" s="109">
        <v>233.4</v>
      </c>
      <c r="E82" s="109">
        <v>235.1</v>
      </c>
      <c r="G82" s="25"/>
      <c r="H82" s="25"/>
      <c r="I82" s="25"/>
      <c r="J82" s="25"/>
      <c r="K82" s="25"/>
      <c r="L82" s="25"/>
      <c r="M82" s="25"/>
      <c r="N82" s="25"/>
      <c r="O82" s="25"/>
      <c r="P82" s="25"/>
    </row>
    <row r="83" spans="1:16" ht="13.5" customHeight="1" x14ac:dyDescent="0.25">
      <c r="A83" s="309" t="s">
        <v>303</v>
      </c>
      <c r="B83" s="109">
        <v>232.6</v>
      </c>
      <c r="C83" s="109">
        <v>233.2</v>
      </c>
      <c r="D83" s="109">
        <v>232.4</v>
      </c>
      <c r="E83" s="109">
        <v>234.4</v>
      </c>
      <c r="G83" s="25"/>
      <c r="H83" s="25"/>
      <c r="I83" s="25"/>
      <c r="J83" s="25"/>
      <c r="K83" s="25"/>
      <c r="L83" s="25"/>
      <c r="M83" s="25"/>
      <c r="N83" s="25"/>
      <c r="O83" s="25"/>
      <c r="P83" s="25"/>
    </row>
    <row r="84" spans="1:16" ht="13.5" customHeight="1" x14ac:dyDescent="0.25">
      <c r="A84" s="309" t="s">
        <v>304</v>
      </c>
      <c r="B84" s="109">
        <v>236.4</v>
      </c>
      <c r="C84" s="109">
        <v>227.3</v>
      </c>
      <c r="D84" s="109">
        <v>237.1</v>
      </c>
      <c r="E84" s="109">
        <v>232.6</v>
      </c>
      <c r="G84" s="25"/>
      <c r="H84" s="25"/>
      <c r="I84" s="25"/>
      <c r="J84" s="25"/>
      <c r="K84" s="25"/>
      <c r="L84" s="25"/>
      <c r="M84" s="25"/>
      <c r="N84" s="25"/>
      <c r="O84" s="25"/>
      <c r="P84" s="25"/>
    </row>
    <row r="85" spans="1:16" ht="13.5" customHeight="1" x14ac:dyDescent="0.25">
      <c r="A85" s="309" t="s">
        <v>305</v>
      </c>
      <c r="B85" s="109">
        <v>239.2</v>
      </c>
      <c r="C85" s="109">
        <v>234.2</v>
      </c>
      <c r="D85" s="109">
        <v>240.3</v>
      </c>
      <c r="E85" s="109">
        <v>231.4</v>
      </c>
      <c r="G85" s="25"/>
      <c r="H85" s="25"/>
      <c r="I85" s="25"/>
      <c r="J85" s="25"/>
      <c r="K85" s="25"/>
      <c r="L85" s="25"/>
      <c r="M85" s="25"/>
      <c r="N85" s="25"/>
      <c r="O85" s="25"/>
      <c r="P85" s="25"/>
    </row>
    <row r="86" spans="1:16" ht="13.5" customHeight="1" x14ac:dyDescent="0.25">
      <c r="A86" s="309" t="s">
        <v>306</v>
      </c>
      <c r="B86" s="109">
        <v>241.3</v>
      </c>
      <c r="C86" s="109">
        <v>255.2</v>
      </c>
      <c r="D86" s="109">
        <v>239.5</v>
      </c>
      <c r="E86" s="109">
        <v>238.4</v>
      </c>
      <c r="G86" s="25"/>
      <c r="H86" s="25"/>
      <c r="I86" s="25"/>
      <c r="J86" s="25"/>
      <c r="K86" s="25"/>
      <c r="L86" s="25"/>
      <c r="M86" s="25"/>
      <c r="N86" s="25"/>
      <c r="O86" s="25"/>
      <c r="P86" s="25"/>
    </row>
    <row r="87" spans="1:16" ht="13.5" customHeight="1" x14ac:dyDescent="0.25">
      <c r="A87" s="308" t="s">
        <v>307</v>
      </c>
      <c r="B87" s="159">
        <v>246.7</v>
      </c>
      <c r="C87" s="159">
        <v>269.89999999999998</v>
      </c>
      <c r="D87" s="159">
        <v>244</v>
      </c>
      <c r="E87" s="159">
        <v>236</v>
      </c>
      <c r="G87" s="25"/>
      <c r="H87" s="25"/>
      <c r="I87" s="25"/>
      <c r="J87" s="25"/>
      <c r="K87" s="25"/>
      <c r="L87" s="25"/>
      <c r="M87" s="25"/>
      <c r="N87" s="25"/>
      <c r="O87" s="25"/>
      <c r="P87" s="25"/>
    </row>
    <row r="88" spans="1:16" ht="13.5" customHeight="1" x14ac:dyDescent="0.25">
      <c r="A88" s="308" t="s">
        <v>308</v>
      </c>
      <c r="B88" s="159">
        <v>247.9</v>
      </c>
      <c r="C88" s="159">
        <v>274.7</v>
      </c>
      <c r="D88" s="159">
        <v>244.6</v>
      </c>
      <c r="E88" s="159">
        <v>238.9</v>
      </c>
      <c r="G88" s="25"/>
      <c r="H88" s="25"/>
      <c r="I88" s="25"/>
      <c r="J88" s="25"/>
      <c r="K88" s="25"/>
      <c r="L88" s="25"/>
      <c r="M88" s="25"/>
      <c r="N88" s="25"/>
      <c r="O88" s="25"/>
      <c r="P88" s="25"/>
    </row>
    <row r="89" spans="1:16" ht="13.5" customHeight="1" x14ac:dyDescent="0.25">
      <c r="A89" s="308" t="s">
        <v>309</v>
      </c>
      <c r="B89" s="159">
        <v>244.4</v>
      </c>
      <c r="C89" s="159">
        <v>268.2</v>
      </c>
      <c r="D89" s="159">
        <v>242.6</v>
      </c>
      <c r="E89" s="159">
        <v>215.4</v>
      </c>
      <c r="G89" s="25"/>
      <c r="H89" s="25"/>
      <c r="I89" s="25"/>
      <c r="J89" s="25"/>
      <c r="K89" s="25"/>
      <c r="L89" s="25"/>
      <c r="M89" s="25"/>
      <c r="N89" s="25"/>
      <c r="O89" s="25"/>
      <c r="P89" s="25"/>
    </row>
    <row r="90" spans="1:16" ht="13.5" customHeight="1" x14ac:dyDescent="0.25">
      <c r="A90" s="308" t="s">
        <v>310</v>
      </c>
      <c r="B90" s="159">
        <v>240.92809583498541</v>
      </c>
      <c r="C90" s="159">
        <v>242.6</v>
      </c>
      <c r="D90" s="159">
        <v>239.4</v>
      </c>
      <c r="E90" s="159">
        <v>201.8</v>
      </c>
      <c r="G90" s="25"/>
      <c r="H90" s="25"/>
      <c r="I90" s="25"/>
      <c r="J90" s="25"/>
      <c r="K90" s="25"/>
      <c r="L90" s="25"/>
      <c r="M90" s="25"/>
      <c r="N90" s="25"/>
      <c r="O90" s="25"/>
      <c r="P90" s="25"/>
    </row>
    <row r="91" spans="1:16" ht="13.5" customHeight="1" x14ac:dyDescent="0.25">
      <c r="A91" s="308" t="s">
        <v>311</v>
      </c>
      <c r="B91" s="159">
        <v>237.1</v>
      </c>
      <c r="C91" s="159">
        <v>236.1</v>
      </c>
      <c r="D91" s="159">
        <v>239.2</v>
      </c>
      <c r="E91" s="159">
        <v>196.7</v>
      </c>
      <c r="G91" s="25"/>
      <c r="H91" s="25"/>
      <c r="I91" s="25"/>
      <c r="J91" s="25"/>
      <c r="K91" s="25"/>
      <c r="L91" s="25"/>
      <c r="M91" s="25"/>
      <c r="N91" s="25"/>
      <c r="O91" s="25"/>
      <c r="P91" s="25"/>
    </row>
    <row r="92" spans="1:16" ht="13.5" customHeight="1" x14ac:dyDescent="0.25">
      <c r="A92" s="308" t="s">
        <v>312</v>
      </c>
      <c r="B92" s="159">
        <v>238</v>
      </c>
      <c r="C92" s="159">
        <v>251.1</v>
      </c>
      <c r="D92" s="159">
        <v>238.1</v>
      </c>
      <c r="E92" s="159">
        <v>198.1</v>
      </c>
      <c r="G92" s="25"/>
      <c r="H92" s="25"/>
      <c r="I92" s="25"/>
      <c r="J92" s="25"/>
      <c r="K92" s="25"/>
      <c r="L92" s="25"/>
      <c r="M92" s="25"/>
      <c r="N92" s="25"/>
      <c r="O92" s="25"/>
      <c r="P92" s="25"/>
    </row>
    <row r="93" spans="1:16" ht="13.5" customHeight="1" x14ac:dyDescent="0.25">
      <c r="A93" s="308" t="s">
        <v>313</v>
      </c>
      <c r="B93" s="159">
        <v>238.5</v>
      </c>
      <c r="C93" s="159">
        <v>256.89999999999998</v>
      </c>
      <c r="D93" s="159">
        <v>237.9</v>
      </c>
      <c r="E93" s="159">
        <v>207.3</v>
      </c>
      <c r="G93" s="25"/>
      <c r="H93" s="25"/>
      <c r="I93" s="25"/>
      <c r="J93" s="25"/>
      <c r="K93" s="25"/>
      <c r="L93" s="25"/>
      <c r="M93" s="25"/>
      <c r="N93" s="25"/>
      <c r="O93" s="25"/>
      <c r="P93" s="25"/>
    </row>
    <row r="94" spans="1:16" ht="13.5" customHeight="1" x14ac:dyDescent="0.25">
      <c r="A94" s="308" t="s">
        <v>314</v>
      </c>
      <c r="B94" s="159">
        <v>240.4</v>
      </c>
      <c r="C94" s="159">
        <v>258.89999999999998</v>
      </c>
      <c r="D94" s="159">
        <v>240</v>
      </c>
      <c r="E94" s="159">
        <v>165.3</v>
      </c>
      <c r="G94" s="25"/>
      <c r="H94" s="25"/>
      <c r="I94" s="25"/>
      <c r="J94" s="25"/>
      <c r="K94" s="25"/>
      <c r="L94" s="25"/>
      <c r="M94" s="25"/>
      <c r="N94" s="25"/>
      <c r="O94" s="25"/>
      <c r="P94" s="25"/>
    </row>
    <row r="95" spans="1:16" ht="13.5" customHeight="1" x14ac:dyDescent="0.25">
      <c r="A95" s="308" t="s">
        <v>315</v>
      </c>
      <c r="B95" s="159">
        <v>238.7</v>
      </c>
      <c r="C95" s="159">
        <v>252</v>
      </c>
      <c r="D95" s="159">
        <v>240.9</v>
      </c>
      <c r="E95" s="159">
        <v>157.80000000000001</v>
      </c>
      <c r="G95" s="25"/>
      <c r="H95" s="25"/>
      <c r="I95" s="25"/>
      <c r="J95" s="25"/>
      <c r="K95" s="25"/>
      <c r="L95" s="25"/>
      <c r="M95" s="25"/>
      <c r="N95" s="25"/>
      <c r="O95" s="25"/>
      <c r="P95" s="25"/>
    </row>
    <row r="96" spans="1:16" ht="13.5" customHeight="1" x14ac:dyDescent="0.25">
      <c r="A96" s="308" t="s">
        <v>316</v>
      </c>
      <c r="B96" s="159">
        <v>236.3</v>
      </c>
      <c r="C96" s="159">
        <v>241.9</v>
      </c>
      <c r="D96" s="159">
        <v>239.3</v>
      </c>
      <c r="E96" s="159">
        <v>160.30000000000001</v>
      </c>
      <c r="G96" s="25"/>
      <c r="H96" s="25"/>
      <c r="I96" s="25"/>
      <c r="J96" s="25"/>
      <c r="K96" s="25"/>
      <c r="L96" s="25"/>
      <c r="M96" s="25"/>
      <c r="N96" s="25"/>
      <c r="O96" s="25"/>
      <c r="P96" s="25"/>
    </row>
    <row r="97" spans="1:16" ht="13.5" customHeight="1" x14ac:dyDescent="0.25">
      <c r="A97" s="308" t="s">
        <v>317</v>
      </c>
      <c r="B97" s="159">
        <v>236.3</v>
      </c>
      <c r="C97" s="159">
        <v>244.6</v>
      </c>
      <c r="D97" s="159">
        <v>239.1</v>
      </c>
      <c r="E97" s="159">
        <v>156.5</v>
      </c>
      <c r="G97" s="25"/>
      <c r="H97" s="25"/>
      <c r="I97" s="25"/>
      <c r="J97" s="25"/>
      <c r="K97" s="25"/>
      <c r="L97" s="25"/>
      <c r="M97" s="25"/>
      <c r="N97" s="25"/>
      <c r="O97" s="25"/>
      <c r="P97" s="25"/>
    </row>
    <row r="98" spans="1:16" ht="13.5" customHeight="1" x14ac:dyDescent="0.25">
      <c r="A98" s="308" t="s">
        <v>318</v>
      </c>
      <c r="B98" s="159">
        <v>235.5</v>
      </c>
      <c r="C98" s="159">
        <v>257.5</v>
      </c>
      <c r="D98" s="159">
        <v>235.9</v>
      </c>
      <c r="E98" s="159">
        <v>166.2</v>
      </c>
      <c r="G98" s="25"/>
      <c r="H98" s="25"/>
      <c r="I98" s="25"/>
      <c r="J98" s="25"/>
      <c r="K98" s="25"/>
      <c r="L98" s="25"/>
      <c r="M98" s="25"/>
      <c r="N98" s="25"/>
      <c r="O98" s="25"/>
      <c r="P98" s="25"/>
    </row>
    <row r="99" spans="1:16" ht="13.5" customHeight="1" x14ac:dyDescent="0.25">
      <c r="A99" s="309" t="s">
        <v>363</v>
      </c>
      <c r="B99" s="109">
        <v>235</v>
      </c>
      <c r="C99" s="109">
        <v>263.60000000000002</v>
      </c>
      <c r="D99" s="109">
        <v>235</v>
      </c>
      <c r="E99" s="109">
        <v>155.1</v>
      </c>
      <c r="F99" s="25"/>
      <c r="G99" s="25"/>
      <c r="H99" s="25"/>
      <c r="I99" s="25"/>
      <c r="J99" s="25"/>
      <c r="K99" s="25"/>
      <c r="L99" s="25"/>
      <c r="M99" s="25"/>
      <c r="N99" s="25"/>
    </row>
    <row r="100" spans="1:16" ht="13.5" customHeight="1" x14ac:dyDescent="0.25">
      <c r="A100" s="309" t="s">
        <v>402</v>
      </c>
      <c r="B100" s="109">
        <v>237.8</v>
      </c>
      <c r="C100" s="109">
        <v>291.60000000000002</v>
      </c>
      <c r="D100" s="109">
        <v>235.2</v>
      </c>
      <c r="E100" s="109">
        <v>140.9</v>
      </c>
      <c r="F100" s="25"/>
      <c r="G100" s="25"/>
      <c r="I100" s="25"/>
      <c r="J100" s="25"/>
      <c r="K100" s="25"/>
      <c r="L100" s="25"/>
      <c r="M100" s="25"/>
      <c r="N100" s="25"/>
    </row>
    <row r="101" spans="1:16" ht="13.5" customHeight="1" x14ac:dyDescent="0.25">
      <c r="A101" s="309" t="s">
        <v>364</v>
      </c>
      <c r="B101" s="109">
        <v>237.5</v>
      </c>
      <c r="C101" s="109">
        <v>291.10000000000002</v>
      </c>
      <c r="D101" s="109">
        <v>235.1</v>
      </c>
      <c r="E101" s="109">
        <v>135.1</v>
      </c>
      <c r="F101" s="25"/>
      <c r="G101" s="25"/>
      <c r="I101" s="25"/>
      <c r="J101" s="25"/>
      <c r="K101" s="25"/>
      <c r="L101" s="25"/>
      <c r="M101" s="25"/>
      <c r="N101" s="25"/>
    </row>
    <row r="102" spans="1:16" ht="13.5" customHeight="1" x14ac:dyDescent="0.25">
      <c r="A102" s="309" t="s">
        <v>365</v>
      </c>
      <c r="B102" s="109">
        <v>238.9</v>
      </c>
      <c r="C102" s="109">
        <v>284</v>
      </c>
      <c r="D102" s="109">
        <v>237.5</v>
      </c>
      <c r="E102" s="109">
        <v>139.5</v>
      </c>
      <c r="F102" s="25"/>
      <c r="G102" s="25"/>
      <c r="I102" s="25"/>
      <c r="J102" s="25"/>
      <c r="K102" s="25"/>
      <c r="L102" s="25"/>
      <c r="M102" s="25"/>
      <c r="N102" s="25"/>
    </row>
    <row r="103" spans="1:16" ht="13.5" customHeight="1" x14ac:dyDescent="0.25">
      <c r="A103" s="309" t="s">
        <v>403</v>
      </c>
      <c r="B103" s="109">
        <v>237.1</v>
      </c>
      <c r="C103" s="109">
        <v>269.2</v>
      </c>
      <c r="D103" s="109">
        <v>237.6</v>
      </c>
      <c r="E103" s="109">
        <v>135.80000000000001</v>
      </c>
      <c r="F103" s="25"/>
      <c r="G103" s="25"/>
      <c r="I103" s="25"/>
      <c r="J103" s="25"/>
      <c r="K103" s="25"/>
      <c r="L103" s="25"/>
      <c r="M103" s="25"/>
      <c r="N103" s="25"/>
    </row>
    <row r="104" spans="1:16" ht="13.5" customHeight="1" x14ac:dyDescent="0.25">
      <c r="A104" s="309" t="s">
        <v>512</v>
      </c>
      <c r="B104" s="109">
        <v>238.8</v>
      </c>
      <c r="C104" s="109">
        <v>271.3</v>
      </c>
      <c r="D104" s="109">
        <v>238.9</v>
      </c>
      <c r="E104" s="109">
        <v>144.5</v>
      </c>
      <c r="F104" s="25"/>
      <c r="G104" s="25"/>
      <c r="I104" s="25"/>
      <c r="J104" s="25"/>
      <c r="K104" s="25"/>
      <c r="L104" s="25"/>
      <c r="M104" s="25"/>
      <c r="N104" s="25"/>
    </row>
    <row r="105" spans="1:16" ht="13.5" customHeight="1" x14ac:dyDescent="0.25">
      <c r="A105" s="309" t="s">
        <v>511</v>
      </c>
      <c r="B105" s="109">
        <v>237.7</v>
      </c>
      <c r="C105" s="109">
        <v>248.1</v>
      </c>
      <c r="D105" s="109">
        <v>240.4</v>
      </c>
      <c r="E105" s="109">
        <v>153.69999999999999</v>
      </c>
      <c r="F105" s="25"/>
      <c r="G105" s="25"/>
      <c r="I105" s="25"/>
      <c r="J105" s="25"/>
      <c r="K105" s="25"/>
      <c r="L105" s="25"/>
      <c r="M105" s="25"/>
      <c r="N105" s="25"/>
    </row>
    <row r="106" spans="1:16" ht="13.5" customHeight="1" x14ac:dyDescent="0.25">
      <c r="A106" s="309" t="s">
        <v>510</v>
      </c>
      <c r="B106" s="109">
        <v>239.2</v>
      </c>
      <c r="C106" s="109">
        <v>254.7</v>
      </c>
      <c r="D106" s="109">
        <v>241.1</v>
      </c>
      <c r="E106" s="109">
        <v>156.80000000000001</v>
      </c>
      <c r="F106" s="25"/>
      <c r="G106" s="25"/>
      <c r="I106" s="25"/>
      <c r="J106" s="25"/>
      <c r="K106" s="25"/>
      <c r="L106" s="25"/>
      <c r="M106" s="25"/>
      <c r="N106" s="25"/>
      <c r="O106" s="25"/>
    </row>
    <row r="107" spans="1:16" ht="13.5" customHeight="1" x14ac:dyDescent="0.25">
      <c r="A107" s="309" t="s">
        <v>326</v>
      </c>
      <c r="B107" s="109">
        <v>235.9</v>
      </c>
      <c r="C107" s="109">
        <v>236.9</v>
      </c>
      <c r="D107" s="109">
        <v>239.6</v>
      </c>
      <c r="E107" s="109">
        <v>157.30000000000001</v>
      </c>
      <c r="F107" s="25"/>
      <c r="I107" s="25"/>
      <c r="J107" s="25"/>
      <c r="K107" s="25"/>
      <c r="L107" s="25"/>
      <c r="M107" s="25"/>
      <c r="N107" s="25"/>
    </row>
    <row r="108" spans="1:16" ht="13.5" customHeight="1" x14ac:dyDescent="0.25">
      <c r="A108" s="309" t="s">
        <v>407</v>
      </c>
      <c r="B108" s="109">
        <v>236.8</v>
      </c>
      <c r="C108" s="109">
        <v>240.3</v>
      </c>
      <c r="D108" s="109">
        <v>240.4</v>
      </c>
      <c r="E108" s="109">
        <v>154.30000000000001</v>
      </c>
      <c r="F108" s="25"/>
      <c r="I108" s="25"/>
      <c r="J108" s="25"/>
      <c r="K108" s="25"/>
      <c r="L108" s="25"/>
      <c r="M108" s="25"/>
      <c r="N108" s="25"/>
    </row>
    <row r="109" spans="1:16" ht="13.5" customHeight="1" x14ac:dyDescent="0.25">
      <c r="A109" s="309" t="s">
        <v>408</v>
      </c>
      <c r="B109" s="109">
        <v>237.6</v>
      </c>
      <c r="C109" s="109">
        <v>243.5</v>
      </c>
      <c r="D109" s="109">
        <v>240.8</v>
      </c>
      <c r="E109" s="109">
        <v>155</v>
      </c>
      <c r="F109" s="25"/>
      <c r="I109" s="25"/>
      <c r="J109" s="25"/>
      <c r="K109" s="25"/>
      <c r="L109" s="25"/>
      <c r="M109" s="25"/>
      <c r="N109" s="25"/>
    </row>
    <row r="110" spans="1:16" ht="13.5" customHeight="1" x14ac:dyDescent="0.25">
      <c r="A110" s="309" t="s">
        <v>509</v>
      </c>
      <c r="B110" s="109">
        <v>241.3</v>
      </c>
      <c r="C110" s="109">
        <v>272.39999999999998</v>
      </c>
      <c r="D110" s="109">
        <v>241.2</v>
      </c>
      <c r="E110" s="109">
        <v>156.5</v>
      </c>
      <c r="F110" s="25"/>
      <c r="I110" s="25"/>
      <c r="J110" s="25"/>
      <c r="K110" s="25"/>
      <c r="L110" s="25"/>
      <c r="M110" s="25"/>
      <c r="N110" s="25"/>
      <c r="O110" s="25"/>
    </row>
    <row r="111" spans="1:16" ht="13.5" customHeight="1" x14ac:dyDescent="0.25">
      <c r="A111" s="308" t="s">
        <v>508</v>
      </c>
      <c r="B111" s="159">
        <v>241</v>
      </c>
      <c r="C111" s="159">
        <v>260.7</v>
      </c>
      <c r="D111" s="159">
        <v>242.2</v>
      </c>
      <c r="E111" s="159">
        <v>160.80000000000001</v>
      </c>
      <c r="F111" s="25"/>
      <c r="I111" s="25"/>
      <c r="J111" s="25"/>
      <c r="K111" s="25"/>
      <c r="L111" s="25"/>
      <c r="M111" s="25"/>
      <c r="N111" s="25"/>
      <c r="O111" s="25"/>
    </row>
    <row r="112" spans="1:16" ht="13.5" customHeight="1" x14ac:dyDescent="0.25">
      <c r="A112" s="308" t="s">
        <v>507</v>
      </c>
      <c r="B112" s="159">
        <v>238.9</v>
      </c>
      <c r="C112" s="159">
        <v>244.3</v>
      </c>
      <c r="D112" s="159">
        <v>242</v>
      </c>
      <c r="E112" s="159">
        <v>158.6</v>
      </c>
      <c r="F112" s="25"/>
      <c r="I112" s="25"/>
      <c r="J112" s="25"/>
      <c r="K112" s="25"/>
      <c r="L112" s="25"/>
      <c r="M112" s="25"/>
      <c r="N112" s="25"/>
      <c r="O112" s="25"/>
    </row>
    <row r="113" spans="1:15" ht="13.5" customHeight="1" x14ac:dyDescent="0.25">
      <c r="A113" s="307" t="s">
        <v>506</v>
      </c>
      <c r="B113" s="159">
        <v>238.8</v>
      </c>
      <c r="C113" s="159">
        <v>243</v>
      </c>
      <c r="D113" s="159">
        <v>242.1</v>
      </c>
      <c r="E113" s="306">
        <v>159.4</v>
      </c>
      <c r="F113" s="25"/>
      <c r="I113" s="25"/>
      <c r="J113" s="25"/>
      <c r="K113" s="25"/>
      <c r="L113" s="25"/>
      <c r="M113" s="25"/>
      <c r="N113" s="25"/>
      <c r="O113" s="25"/>
    </row>
    <row r="114" spans="1:15" ht="13.5" customHeight="1" x14ac:dyDescent="0.2">
      <c r="A114" s="16" t="s">
        <v>453</v>
      </c>
      <c r="B114" s="321" t="s">
        <v>505</v>
      </c>
      <c r="C114" s="321"/>
      <c r="D114" s="321"/>
      <c r="E114" s="305"/>
    </row>
    <row r="115" spans="1:15" ht="13.5" customHeight="1" x14ac:dyDescent="0.2">
      <c r="A115" s="16" t="s">
        <v>450</v>
      </c>
      <c r="B115" s="513" t="s">
        <v>504</v>
      </c>
      <c r="C115" s="513"/>
      <c r="D115" s="320"/>
      <c r="E115" s="320"/>
      <c r="F115" s="320"/>
      <c r="G115" s="303"/>
    </row>
    <row r="116" spans="1:15" ht="12.75" customHeight="1" x14ac:dyDescent="0.2">
      <c r="B116" s="513"/>
      <c r="C116" s="513"/>
      <c r="D116" s="303"/>
      <c r="E116" s="303"/>
      <c r="F116" s="303"/>
      <c r="G116" s="303"/>
    </row>
    <row r="117" spans="1:15" x14ac:dyDescent="0.2">
      <c r="A117" s="16" t="s">
        <v>503</v>
      </c>
      <c r="B117" s="303" t="s">
        <v>502</v>
      </c>
      <c r="C117" s="303"/>
      <c r="D117" s="303"/>
      <c r="E117" s="303"/>
      <c r="F117" s="303"/>
    </row>
    <row r="118" spans="1:15" x14ac:dyDescent="0.2">
      <c r="A118" s="16" t="s">
        <v>501</v>
      </c>
      <c r="B118" s="303" t="s">
        <v>500</v>
      </c>
      <c r="C118" s="303"/>
      <c r="D118" s="303"/>
      <c r="E118" s="303"/>
      <c r="F118" s="303"/>
    </row>
    <row r="119" spans="1:15" x14ac:dyDescent="0.2">
      <c r="A119" s="16"/>
      <c r="C119" s="302"/>
      <c r="D119" s="302"/>
    </row>
    <row r="120" spans="1:15" x14ac:dyDescent="0.2">
      <c r="C120" s="25"/>
      <c r="D120" s="25"/>
      <c r="E120" s="25"/>
      <c r="F120" s="25"/>
    </row>
    <row r="121" spans="1:15" x14ac:dyDescent="0.2">
      <c r="C121" s="25"/>
      <c r="D121" s="25"/>
    </row>
    <row r="122" spans="1:15" x14ac:dyDescent="0.2">
      <c r="C122" s="25"/>
      <c r="D122" s="25"/>
    </row>
    <row r="123" spans="1:15" x14ac:dyDescent="0.2">
      <c r="C123" s="25"/>
    </row>
    <row r="124" spans="1:15" x14ac:dyDescent="0.2">
      <c r="B124" s="25"/>
      <c r="C124" s="25"/>
      <c r="D124" s="25"/>
      <c r="E124" s="25"/>
    </row>
    <row r="125" spans="1:15" x14ac:dyDescent="0.2">
      <c r="B125" s="25"/>
      <c r="C125" s="25"/>
      <c r="D125" s="25"/>
      <c r="E125" s="25"/>
    </row>
    <row r="126" spans="1:15" x14ac:dyDescent="0.2">
      <c r="C126" s="25"/>
    </row>
    <row r="127" spans="1:15" x14ac:dyDescent="0.2">
      <c r="C127" s="25"/>
    </row>
    <row r="128" spans="1:15" x14ac:dyDescent="0.2">
      <c r="C128" s="25"/>
    </row>
    <row r="129" spans="3:3" x14ac:dyDescent="0.2">
      <c r="C129" s="25"/>
    </row>
  </sheetData>
  <mergeCells count="4">
    <mergeCell ref="A1:D1"/>
    <mergeCell ref="A2:D2"/>
    <mergeCell ref="A4:E4"/>
    <mergeCell ref="B115:C116"/>
  </mergeCells>
  <hyperlinks>
    <hyperlink ref="E2" location="Contents!A1" display="Back to Contents ç" xr:uid="{84B7A2A1-208D-4E99-9EF2-532248663F20}"/>
  </hyperlinks>
  <pageMargins left="0.4" right="0.19" top="0.75" bottom="0.75" header="0.3" footer="0.3"/>
  <pageSetup scale="68" orientation="portrait" horizontalDpi="4294967294" verticalDpi="4294967294" r:id="rId1"/>
  <headerFooter>
    <oddHeader>&amp;L&amp;"Calibri"&amp;10&amp;K000000 [Limited Sharing]&amp;1#_x000D_</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D88BA-0AA5-4D75-BB55-124BF9356888}">
  <sheetPr>
    <pageSetUpPr fitToPage="1"/>
  </sheetPr>
  <dimension ref="A1:S118"/>
  <sheetViews>
    <sheetView zoomScaleNormal="100" workbookViewId="0">
      <pane xSplit="1" ySplit="5" topLeftCell="B6" activePane="bottomRight" state="frozen"/>
      <selection activeCell="K17" sqref="K17"/>
      <selection pane="topRight" activeCell="K17" sqref="K17"/>
      <selection pane="bottomLeft" activeCell="K17" sqref="K17"/>
      <selection pane="bottomRight" activeCell="M2" sqref="M2"/>
    </sheetView>
  </sheetViews>
  <sheetFormatPr defaultRowHeight="12.75" x14ac:dyDescent="0.2"/>
  <cols>
    <col min="1" max="1" width="13.85546875" style="5" customWidth="1"/>
    <col min="2" max="13" width="14.85546875" style="5" customWidth="1"/>
    <col min="14" max="16384" width="9.140625" style="5"/>
  </cols>
  <sheetData>
    <row r="1" spans="1:14" s="3" customFormat="1" ht="15" customHeight="1" x14ac:dyDescent="0.25">
      <c r="A1" s="493" t="s">
        <v>0</v>
      </c>
      <c r="B1" s="493"/>
      <c r="C1" s="493"/>
      <c r="D1" s="493"/>
      <c r="M1" s="144" t="s">
        <v>541</v>
      </c>
    </row>
    <row r="2" spans="1:14" s="3" customFormat="1" ht="15" customHeight="1" x14ac:dyDescent="0.25">
      <c r="A2" s="493" t="s">
        <v>46</v>
      </c>
      <c r="B2" s="493"/>
      <c r="C2" s="493"/>
      <c r="D2" s="493"/>
      <c r="E2" s="314"/>
      <c r="F2" s="314"/>
      <c r="M2" s="104" t="s">
        <v>31</v>
      </c>
    </row>
    <row r="3" spans="1:14" s="3" customFormat="1" ht="15" customHeight="1" x14ac:dyDescent="0.25">
      <c r="A3" s="316"/>
      <c r="B3" s="316"/>
      <c r="C3" s="316"/>
      <c r="D3" s="316"/>
      <c r="E3" s="314"/>
      <c r="F3" s="314"/>
      <c r="M3" s="104"/>
    </row>
    <row r="4" spans="1:14" s="3" customFormat="1" ht="16.5" customHeight="1" x14ac:dyDescent="0.25">
      <c r="A4" s="494" t="s">
        <v>540</v>
      </c>
      <c r="B4" s="494"/>
      <c r="C4" s="494"/>
      <c r="D4" s="494"/>
      <c r="E4" s="494"/>
      <c r="F4" s="494"/>
      <c r="G4" s="494"/>
      <c r="H4" s="494"/>
      <c r="I4" s="494"/>
      <c r="J4" s="494"/>
      <c r="K4" s="494"/>
      <c r="L4" s="494"/>
      <c r="M4" s="147" t="s">
        <v>539</v>
      </c>
    </row>
    <row r="5" spans="1:14" ht="36.75" customHeight="1" x14ac:dyDescent="0.25">
      <c r="A5" s="325" t="s">
        <v>521</v>
      </c>
      <c r="B5" s="324" t="s">
        <v>538</v>
      </c>
      <c r="C5" s="324" t="s">
        <v>537</v>
      </c>
      <c r="D5" s="324" t="s">
        <v>536</v>
      </c>
      <c r="E5" s="324" t="s">
        <v>535</v>
      </c>
      <c r="F5" s="324" t="s">
        <v>534</v>
      </c>
      <c r="G5" s="324" t="s">
        <v>533</v>
      </c>
      <c r="H5" s="324" t="s">
        <v>532</v>
      </c>
      <c r="I5" s="324" t="s">
        <v>531</v>
      </c>
      <c r="J5" s="324" t="s">
        <v>530</v>
      </c>
      <c r="K5" s="324" t="s">
        <v>529</v>
      </c>
      <c r="L5" s="324" t="s">
        <v>528</v>
      </c>
      <c r="M5" s="324" t="s">
        <v>527</v>
      </c>
      <c r="N5" s="3"/>
    </row>
    <row r="6" spans="1:14" ht="15" customHeight="1" x14ac:dyDescent="0.25">
      <c r="A6" s="308">
        <v>2020</v>
      </c>
      <c r="B6" s="331">
        <f t="shared" ref="B6:M6" si="0">IF(COUNT(B39:B50)=0,"n.a.",AVERAGE(B39:B50))</f>
        <v>101.60460393423948</v>
      </c>
      <c r="C6" s="331">
        <f t="shared" si="0"/>
        <v>93.534773982056592</v>
      </c>
      <c r="D6" s="331">
        <f t="shared" si="0"/>
        <v>157.78738038034714</v>
      </c>
      <c r="E6" s="331">
        <f t="shared" si="0"/>
        <v>78.664202584854763</v>
      </c>
      <c r="F6" s="331">
        <f t="shared" si="0"/>
        <v>114.29040367134995</v>
      </c>
      <c r="G6" s="331">
        <f t="shared" si="0"/>
        <v>74.630104294682297</v>
      </c>
      <c r="H6" s="331">
        <f t="shared" si="0"/>
        <v>280.48024926604063</v>
      </c>
      <c r="I6" s="331">
        <f t="shared" si="0"/>
        <v>107.17982754680592</v>
      </c>
      <c r="J6" s="331">
        <f t="shared" si="0"/>
        <v>171.96945756957078</v>
      </c>
      <c r="K6" s="331">
        <f t="shared" si="0"/>
        <v>448.24778135776415</v>
      </c>
      <c r="L6" s="331">
        <f t="shared" si="0"/>
        <v>65.518109668109659</v>
      </c>
      <c r="M6" s="331">
        <f t="shared" si="0"/>
        <v>549.05993564473852</v>
      </c>
      <c r="N6" s="3"/>
    </row>
    <row r="7" spans="1:14" ht="13.15" customHeight="1" x14ac:dyDescent="0.25">
      <c r="A7" s="309">
        <v>2021</v>
      </c>
      <c r="B7" s="330">
        <f t="shared" ref="B7:M7" si="1">IF(COUNT(B51:B62)=0,"n.a.",AVERAGE(B51:B62))</f>
        <v>131.13500209181899</v>
      </c>
      <c r="C7" s="330">
        <f t="shared" si="1"/>
        <v>105.50571363444716</v>
      </c>
      <c r="D7" s="330">
        <f t="shared" si="1"/>
        <v>193.95604671502619</v>
      </c>
      <c r="E7" s="330">
        <f t="shared" si="1"/>
        <v>119.02199929643899</v>
      </c>
      <c r="F7" s="330">
        <f t="shared" si="1"/>
        <v>138.72623828201631</v>
      </c>
      <c r="G7" s="330">
        <f t="shared" si="1"/>
        <v>74.123865860649076</v>
      </c>
      <c r="H7" s="330">
        <f t="shared" si="1"/>
        <v>270.07968324309178</v>
      </c>
      <c r="I7" s="330">
        <f t="shared" si="1"/>
        <v>104.0332082564978</v>
      </c>
      <c r="J7" s="330">
        <f t="shared" si="1"/>
        <v>163.04477950211572</v>
      </c>
      <c r="K7" s="330">
        <f t="shared" si="1"/>
        <v>505.42825686176735</v>
      </c>
      <c r="L7" s="330">
        <f t="shared" si="1"/>
        <v>76.696441256429821</v>
      </c>
      <c r="M7" s="330">
        <f t="shared" si="1"/>
        <v>676.57693953649846</v>
      </c>
      <c r="N7" s="3"/>
    </row>
    <row r="8" spans="1:14" ht="15.75" x14ac:dyDescent="0.25">
      <c r="A8" s="308">
        <v>2022</v>
      </c>
      <c r="B8" s="327">
        <f t="shared" ref="B8:M8" si="2">IF(COUNT(B63:B74)=0,"n.a.",AVERAGE(B63:B74))</f>
        <v>209.62970780717077</v>
      </c>
      <c r="C8" s="327">
        <f t="shared" si="2"/>
        <v>196.31853447090646</v>
      </c>
      <c r="D8" s="327">
        <f t="shared" si="2"/>
        <v>358.46285071710764</v>
      </c>
      <c r="E8" s="327">
        <f t="shared" si="2"/>
        <v>199.31244492414191</v>
      </c>
      <c r="F8" s="327">
        <f t="shared" si="2"/>
        <v>266.22600426068885</v>
      </c>
      <c r="G8" s="327">
        <f t="shared" si="2"/>
        <v>134.90495759042588</v>
      </c>
      <c r="H8" s="327">
        <f t="shared" si="2"/>
        <v>401.31290510018727</v>
      </c>
      <c r="I8" s="327">
        <f t="shared" si="2"/>
        <v>166.10547114559174</v>
      </c>
      <c r="J8" s="327">
        <f t="shared" si="2"/>
        <v>311.04945557779649</v>
      </c>
      <c r="K8" s="327">
        <f t="shared" si="2"/>
        <v>1395.6929140437187</v>
      </c>
      <c r="L8" s="327">
        <f t="shared" si="2"/>
        <v>79.722149644014962</v>
      </c>
      <c r="M8" s="327">
        <f t="shared" si="2"/>
        <v>1193.2410754450227</v>
      </c>
      <c r="N8" s="3"/>
    </row>
    <row r="9" spans="1:14" ht="15.75" x14ac:dyDescent="0.25">
      <c r="A9" s="309">
        <v>2023</v>
      </c>
      <c r="B9" s="329">
        <f t="shared" ref="B9:M9" si="3">IF(COUNT(B75:B86)=0,"n.a.",AVERAGE(B75:B86))</f>
        <v>210.91351156458063</v>
      </c>
      <c r="C9" s="329">
        <f t="shared" si="3"/>
        <v>183.20679686115542</v>
      </c>
      <c r="D9" s="329">
        <f t="shared" si="3"/>
        <v>366.21559818105874</v>
      </c>
      <c r="E9" s="329">
        <f t="shared" si="3"/>
        <v>151.46688216754006</v>
      </c>
      <c r="F9" s="329">
        <f t="shared" si="3"/>
        <v>224.92954687856002</v>
      </c>
      <c r="G9" s="329">
        <f t="shared" si="3"/>
        <v>87.692503037897779</v>
      </c>
      <c r="H9" s="329">
        <f t="shared" si="3"/>
        <v>370.84757577339815</v>
      </c>
      <c r="I9" s="329">
        <f t="shared" si="3"/>
        <v>157.86533349630389</v>
      </c>
      <c r="J9" s="329">
        <f t="shared" si="3"/>
        <v>298.20624729041668</v>
      </c>
      <c r="K9" s="329">
        <f t="shared" si="3"/>
        <v>1088.4174248357635</v>
      </c>
      <c r="L9" s="329">
        <f t="shared" si="3"/>
        <v>89.723759208627641</v>
      </c>
      <c r="M9" s="329">
        <f t="shared" si="3"/>
        <v>1187.6753694362053</v>
      </c>
      <c r="N9" s="3"/>
    </row>
    <row r="10" spans="1:14" ht="15.75" x14ac:dyDescent="0.25">
      <c r="A10" s="308">
        <v>2024</v>
      </c>
      <c r="B10" s="327">
        <f t="shared" ref="B10:M10" si="4">IF(COUNT(B87:B98)=0,"n.a.",AVERAGE(B87:B98))</f>
        <v>233.69251820674876</v>
      </c>
      <c r="C10" s="327">
        <f t="shared" si="4"/>
        <v>204.32891809586363</v>
      </c>
      <c r="D10" s="327">
        <f t="shared" si="4"/>
        <v>394.78697801266458</v>
      </c>
      <c r="E10" s="327">
        <f t="shared" si="4"/>
        <v>216.04627510805997</v>
      </c>
      <c r="F10" s="327">
        <f t="shared" si="4"/>
        <v>280.5023942707009</v>
      </c>
      <c r="G10" s="327">
        <f t="shared" si="4"/>
        <v>138.3831256886177</v>
      </c>
      <c r="H10" s="327">
        <f t="shared" si="4"/>
        <v>317.672966761711</v>
      </c>
      <c r="I10" s="327">
        <f t="shared" si="4"/>
        <v>274.47762619947321</v>
      </c>
      <c r="J10" s="327">
        <f t="shared" si="4"/>
        <v>324.39976051707657</v>
      </c>
      <c r="K10" s="327">
        <f t="shared" si="4"/>
        <v>774.10887600442322</v>
      </c>
      <c r="L10" s="327">
        <f t="shared" si="4"/>
        <v>104.03653457314783</v>
      </c>
      <c r="M10" s="327">
        <f t="shared" si="4"/>
        <v>1260.9102105754584</v>
      </c>
      <c r="N10" s="3"/>
    </row>
    <row r="11" spans="1:14" ht="15.75" x14ac:dyDescent="0.25">
      <c r="A11" s="309">
        <v>2025</v>
      </c>
      <c r="B11" s="328">
        <f t="shared" ref="B11:M11" si="5">IF(COUNT(B99:B110)=0,"n.a.",AVERAGE(B99:B110))</f>
        <v>237.92284451659449</v>
      </c>
      <c r="C11" s="328">
        <f t="shared" si="5"/>
        <v>210.85518879268878</v>
      </c>
      <c r="D11" s="328">
        <f t="shared" si="5"/>
        <v>435.05937023932387</v>
      </c>
      <c r="E11" s="328">
        <f t="shared" si="5"/>
        <v>202.63713800246308</v>
      </c>
      <c r="F11" s="328">
        <f t="shared" si="5"/>
        <v>263.01615353743836</v>
      </c>
      <c r="G11" s="328">
        <f t="shared" si="5"/>
        <v>110.49027537649829</v>
      </c>
      <c r="H11" s="328">
        <f t="shared" si="5"/>
        <v>268.4103768543327</v>
      </c>
      <c r="I11" s="328">
        <f t="shared" si="5"/>
        <v>125.66026464612958</v>
      </c>
      <c r="J11" s="328">
        <f t="shared" si="5"/>
        <v>304.76904582252007</v>
      </c>
      <c r="K11" s="328">
        <f t="shared" si="5"/>
        <v>628.8321163127664</v>
      </c>
      <c r="L11" s="328">
        <f t="shared" si="5"/>
        <v>167.6920384182381</v>
      </c>
      <c r="M11" s="328">
        <f t="shared" si="5"/>
        <v>1430.171171206388</v>
      </c>
      <c r="N11" s="3"/>
    </row>
    <row r="12" spans="1:14" ht="15" x14ac:dyDescent="0.25">
      <c r="A12" s="309"/>
      <c r="B12" s="329"/>
      <c r="C12" s="329"/>
      <c r="D12" s="329"/>
      <c r="E12" s="329"/>
      <c r="F12" s="329"/>
      <c r="G12" s="329"/>
      <c r="H12" s="329"/>
      <c r="I12" s="329"/>
      <c r="J12" s="329"/>
      <c r="K12" s="329"/>
      <c r="L12" s="329"/>
      <c r="M12" s="329"/>
    </row>
    <row r="13" spans="1:14" ht="15" x14ac:dyDescent="0.25">
      <c r="A13" s="308" t="s">
        <v>132</v>
      </c>
      <c r="B13" s="327">
        <f t="shared" ref="B13:M13" si="6">IF(COUNT(B39:B41)=0,"n.a.",AVERAGE(B39:B41))</f>
        <v>95.962962962962976</v>
      </c>
      <c r="C13" s="327">
        <f t="shared" si="6"/>
        <v>95.515873015873012</v>
      </c>
      <c r="D13" s="327">
        <f t="shared" si="6"/>
        <v>193.47883597883597</v>
      </c>
      <c r="E13" s="327">
        <f t="shared" si="6"/>
        <v>95.714285714285708</v>
      </c>
      <c r="F13" s="327">
        <f t="shared" si="6"/>
        <v>202.85714285714286</v>
      </c>
      <c r="G13" s="327">
        <f t="shared" si="6"/>
        <v>107.27513227513226</v>
      </c>
      <c r="H13" s="327">
        <f t="shared" si="6"/>
        <v>374.72222222222223</v>
      </c>
      <c r="I13" s="327">
        <f t="shared" si="6"/>
        <v>117.76014109347443</v>
      </c>
      <c r="J13" s="327">
        <f t="shared" si="6"/>
        <v>171.17283950617283</v>
      </c>
      <c r="K13" s="327">
        <f t="shared" si="6"/>
        <v>477.48677248677245</v>
      </c>
      <c r="L13" s="327">
        <f t="shared" si="6"/>
        <v>57.830687830687829</v>
      </c>
      <c r="M13" s="327">
        <f t="shared" si="6"/>
        <v>517.27357609710555</v>
      </c>
    </row>
    <row r="14" spans="1:14" ht="15" x14ac:dyDescent="0.25">
      <c r="A14" s="308" t="s">
        <v>133</v>
      </c>
      <c r="B14" s="327">
        <f t="shared" ref="B14:M14" si="7">IF(COUNT(B42:B44)=0,"n.a.",AVERAGE(B42:B44))</f>
        <v>97.107843137254903</v>
      </c>
      <c r="C14" s="327">
        <f t="shared" si="7"/>
        <v>91.722222222222229</v>
      </c>
      <c r="D14" s="327">
        <f t="shared" si="7"/>
        <v>101.35049019607844</v>
      </c>
      <c r="E14" s="327">
        <f t="shared" si="7"/>
        <v>57.041666666666664</v>
      </c>
      <c r="F14" s="327">
        <f t="shared" si="7"/>
        <v>76.774509803921561</v>
      </c>
      <c r="G14" s="327">
        <f t="shared" si="7"/>
        <v>37.865196078431374</v>
      </c>
      <c r="H14" s="327">
        <f t="shared" si="7"/>
        <v>253.35675160752558</v>
      </c>
      <c r="I14" s="327">
        <f t="shared" si="7"/>
        <v>68.918325791855196</v>
      </c>
      <c r="J14" s="327">
        <f t="shared" si="7"/>
        <v>148.91319444444446</v>
      </c>
      <c r="K14" s="327">
        <f t="shared" si="7"/>
        <v>443.57598541809062</v>
      </c>
      <c r="L14" s="327">
        <f t="shared" si="7"/>
        <v>65.867604617604613</v>
      </c>
      <c r="M14" s="327">
        <f t="shared" si="7"/>
        <v>538.71971595655805</v>
      </c>
    </row>
    <row r="15" spans="1:14" ht="15" x14ac:dyDescent="0.25">
      <c r="A15" s="308" t="s">
        <v>134</v>
      </c>
      <c r="B15" s="327">
        <f t="shared" ref="B15:M15" si="8">IF(COUNT(B45:B47)=0,"n.a.",AVERAGE(B45:B47))</f>
        <v>96.047826086956505</v>
      </c>
      <c r="C15" s="327">
        <f t="shared" si="8"/>
        <v>90.34544513457557</v>
      </c>
      <c r="D15" s="327">
        <f t="shared" si="8"/>
        <v>168.6212272831838</v>
      </c>
      <c r="E15" s="327">
        <f t="shared" si="8"/>
        <v>90.584219001610293</v>
      </c>
      <c r="F15" s="327">
        <f t="shared" si="8"/>
        <v>82.453002070393367</v>
      </c>
      <c r="G15" s="327">
        <f t="shared" si="8"/>
        <v>90.463704853922238</v>
      </c>
      <c r="H15" s="327">
        <f t="shared" si="8"/>
        <v>157.92932482171614</v>
      </c>
      <c r="I15" s="327">
        <f t="shared" si="8"/>
        <v>101.55847998619737</v>
      </c>
      <c r="J15" s="327">
        <f t="shared" si="8"/>
        <v>164.05442259029215</v>
      </c>
      <c r="K15" s="327">
        <f t="shared" si="8"/>
        <v>397.35766045548661</v>
      </c>
      <c r="L15" s="327" t="str">
        <f t="shared" si="8"/>
        <v>n.a.</v>
      </c>
      <c r="M15" s="327">
        <f t="shared" si="8"/>
        <v>592.38520213577419</v>
      </c>
    </row>
    <row r="16" spans="1:14" ht="15" x14ac:dyDescent="0.25">
      <c r="A16" s="308" t="s">
        <v>135</v>
      </c>
      <c r="B16" s="327">
        <f t="shared" ref="B16:M16" si="9">IF(COUNT(B48:B50)=0,"n.a.",AVERAGE(B48:B50))</f>
        <v>117.29978354978356</v>
      </c>
      <c r="C16" s="327">
        <f t="shared" si="9"/>
        <v>96.555555555555557</v>
      </c>
      <c r="D16" s="327">
        <f t="shared" si="9"/>
        <v>172.65476190476193</v>
      </c>
      <c r="E16" s="327">
        <f t="shared" si="9"/>
        <v>67.642857142857139</v>
      </c>
      <c r="F16" s="327">
        <f t="shared" si="9"/>
        <v>85.470238095238088</v>
      </c>
      <c r="G16" s="327">
        <f t="shared" si="9"/>
        <v>57.05952380952381</v>
      </c>
      <c r="H16" s="327">
        <f t="shared" si="9"/>
        <v>335.91269841269838</v>
      </c>
      <c r="I16" s="327">
        <f t="shared" si="9"/>
        <v>140.48236331569666</v>
      </c>
      <c r="J16" s="327">
        <f t="shared" si="9"/>
        <v>203.73737373737376</v>
      </c>
      <c r="K16" s="327">
        <f t="shared" si="9"/>
        <v>474.5707070707071</v>
      </c>
      <c r="L16" s="327">
        <f t="shared" si="9"/>
        <v>76.525000000000006</v>
      </c>
      <c r="M16" s="327">
        <f t="shared" si="9"/>
        <v>547.26190476190482</v>
      </c>
    </row>
    <row r="17" spans="1:18" ht="15" x14ac:dyDescent="0.25">
      <c r="A17" s="309" t="s">
        <v>136</v>
      </c>
      <c r="B17" s="329">
        <f t="shared" ref="B17:M17" si="10">IF(COUNT(B51:B53)=0,"n.a.",AVERAGE(B51:B53))</f>
        <v>123.81153641679957</v>
      </c>
      <c r="C17" s="329">
        <f t="shared" si="10"/>
        <v>95.239500265816062</v>
      </c>
      <c r="D17" s="329">
        <f t="shared" si="10"/>
        <v>146.6463908086715</v>
      </c>
      <c r="E17" s="329">
        <f t="shared" si="10"/>
        <v>72.2307283359915</v>
      </c>
      <c r="F17" s="329">
        <f t="shared" si="10"/>
        <v>140.80121389331916</v>
      </c>
      <c r="G17" s="329">
        <f t="shared" si="10"/>
        <v>112.79594187488925</v>
      </c>
      <c r="H17" s="329">
        <f t="shared" si="10"/>
        <v>344.27233445566782</v>
      </c>
      <c r="I17" s="329">
        <f t="shared" si="10"/>
        <v>90.654208121313388</v>
      </c>
      <c r="J17" s="329">
        <f t="shared" si="10"/>
        <v>137.63196290389274</v>
      </c>
      <c r="K17" s="329">
        <f t="shared" si="10"/>
        <v>487.93649949790296</v>
      </c>
      <c r="L17" s="329">
        <f t="shared" si="10"/>
        <v>85.662393162393158</v>
      </c>
      <c r="M17" s="329">
        <f t="shared" si="10"/>
        <v>523.01587301587313</v>
      </c>
    </row>
    <row r="18" spans="1:18" ht="15" x14ac:dyDescent="0.25">
      <c r="A18" s="309" t="s">
        <v>137</v>
      </c>
      <c r="B18" s="329">
        <f t="shared" ref="B18:M18" si="11">IF(COUNT(B54:B56)=0,"n.a.",AVERAGE(B54:B56))</f>
        <v>134.1038489469862</v>
      </c>
      <c r="C18" s="329">
        <f t="shared" si="11"/>
        <v>105.14869281045752</v>
      </c>
      <c r="D18" s="329">
        <f t="shared" si="11"/>
        <v>157.53393665158373</v>
      </c>
      <c r="E18" s="329">
        <f t="shared" si="11"/>
        <v>104.43690296631473</v>
      </c>
      <c r="F18" s="329">
        <f t="shared" si="11"/>
        <v>104.94092508798393</v>
      </c>
      <c r="G18" s="329">
        <f t="shared" si="11"/>
        <v>48.417043740573149</v>
      </c>
      <c r="H18" s="329">
        <f t="shared" si="11"/>
        <v>254.35194262890343</v>
      </c>
      <c r="I18" s="329">
        <f t="shared" si="11"/>
        <v>71.812472766884525</v>
      </c>
      <c r="J18" s="329">
        <f t="shared" si="11"/>
        <v>136.76969862018882</v>
      </c>
      <c r="K18" s="329">
        <f t="shared" si="11"/>
        <v>495.06935366739282</v>
      </c>
      <c r="L18" s="329">
        <f t="shared" si="11"/>
        <v>79.5</v>
      </c>
      <c r="M18" s="329">
        <f t="shared" si="11"/>
        <v>724.40960999784522</v>
      </c>
    </row>
    <row r="19" spans="1:18" ht="15" x14ac:dyDescent="0.25">
      <c r="A19" s="309" t="s">
        <v>138</v>
      </c>
      <c r="B19" s="329">
        <f t="shared" ref="B19:M19" si="12">IF(COUNT(B57:B59)=0,"n.a.",AVERAGE(B57:B59))</f>
        <v>122.99565656565655</v>
      </c>
      <c r="C19" s="329">
        <f t="shared" si="12"/>
        <v>101.67271765271767</v>
      </c>
      <c r="D19" s="329">
        <f t="shared" si="12"/>
        <v>192.10076252723312</v>
      </c>
      <c r="E19" s="329">
        <f t="shared" si="12"/>
        <v>111.26742919389979</v>
      </c>
      <c r="F19" s="329">
        <f t="shared" si="12"/>
        <v>80.618191721132902</v>
      </c>
      <c r="G19" s="329">
        <f t="shared" si="12"/>
        <v>83.150326797385617</v>
      </c>
      <c r="H19" s="329">
        <f t="shared" si="12"/>
        <v>228.13765764218147</v>
      </c>
      <c r="I19" s="329">
        <f t="shared" si="12"/>
        <v>92.741177354792072</v>
      </c>
      <c r="J19" s="329">
        <f t="shared" si="12"/>
        <v>177.68093869534346</v>
      </c>
      <c r="K19" s="329">
        <f t="shared" si="12"/>
        <v>501.89348244348247</v>
      </c>
      <c r="L19" s="329">
        <f t="shared" si="12"/>
        <v>71.461111111111109</v>
      </c>
      <c r="M19" s="329">
        <f t="shared" si="12"/>
        <v>652.85714285714278</v>
      </c>
    </row>
    <row r="20" spans="1:18" ht="15" x14ac:dyDescent="0.25">
      <c r="A20" s="309" t="s">
        <v>139</v>
      </c>
      <c r="B20" s="329">
        <f t="shared" ref="B20:M20" si="13">IF(COUNT(B60:B62)=0,"n.a.",AVERAGE(B60:B62))</f>
        <v>143.62896643783372</v>
      </c>
      <c r="C20" s="329">
        <f t="shared" si="13"/>
        <v>119.96194380879736</v>
      </c>
      <c r="D20" s="329">
        <f t="shared" si="13"/>
        <v>279.54309687261633</v>
      </c>
      <c r="E20" s="329">
        <f t="shared" si="13"/>
        <v>188.15293668954996</v>
      </c>
      <c r="F20" s="329">
        <f t="shared" si="13"/>
        <v>228.54462242562931</v>
      </c>
      <c r="G20" s="329">
        <f t="shared" si="13"/>
        <v>52.132151029748286</v>
      </c>
      <c r="H20" s="329">
        <f t="shared" si="13"/>
        <v>253.55679824561403</v>
      </c>
      <c r="I20" s="329">
        <f t="shared" si="13"/>
        <v>160.92497478300118</v>
      </c>
      <c r="J20" s="329">
        <f t="shared" si="13"/>
        <v>200.09651778903785</v>
      </c>
      <c r="K20" s="329">
        <f t="shared" si="13"/>
        <v>536.81369183829133</v>
      </c>
      <c r="L20" s="329">
        <f t="shared" si="13"/>
        <v>74.085430968726158</v>
      </c>
      <c r="M20" s="329">
        <f t="shared" si="13"/>
        <v>806.02513227513225</v>
      </c>
    </row>
    <row r="21" spans="1:18" ht="15" x14ac:dyDescent="0.25">
      <c r="A21" s="308" t="s">
        <v>140</v>
      </c>
      <c r="B21" s="327">
        <f t="shared" ref="B21:M21" si="14">IF(COUNT(B63:B65)=0,"n.a.",AVERAGE(B63:B65))</f>
        <v>165.43425693864287</v>
      </c>
      <c r="C21" s="327">
        <f t="shared" si="14"/>
        <v>159.57333147684025</v>
      </c>
      <c r="D21" s="327">
        <f t="shared" si="14"/>
        <v>237.18602060707323</v>
      </c>
      <c r="E21" s="327">
        <f t="shared" si="14"/>
        <v>142.7172096908939</v>
      </c>
      <c r="F21" s="327">
        <f t="shared" si="14"/>
        <v>179.81690336953497</v>
      </c>
      <c r="G21" s="327">
        <f t="shared" si="14"/>
        <v>130.42049568365357</v>
      </c>
      <c r="H21" s="327">
        <f t="shared" si="14"/>
        <v>319.51190476190476</v>
      </c>
      <c r="I21" s="327">
        <f t="shared" si="14"/>
        <v>138.88967596460284</v>
      </c>
      <c r="J21" s="327">
        <f t="shared" si="14"/>
        <v>231.84632049700971</v>
      </c>
      <c r="K21" s="327">
        <f t="shared" si="14"/>
        <v>908.1959992574026</v>
      </c>
      <c r="L21" s="327">
        <f t="shared" si="14"/>
        <v>74.813840155945428</v>
      </c>
      <c r="M21" s="327">
        <f t="shared" si="14"/>
        <v>804.84126984126976</v>
      </c>
      <c r="N21" s="109"/>
      <c r="O21" s="109"/>
      <c r="P21" s="109"/>
      <c r="Q21" s="109"/>
      <c r="R21" s="109"/>
    </row>
    <row r="22" spans="1:18" ht="15" x14ac:dyDescent="0.25">
      <c r="A22" s="308" t="s">
        <v>141</v>
      </c>
      <c r="B22" s="327">
        <f t="shared" ref="B22:M22" si="15">IF(COUNT(B66:B68)=0,"n.a.",AVERAGE(B66:B68))</f>
        <v>219.04746917706476</v>
      </c>
      <c r="C22" s="327">
        <f t="shared" si="15"/>
        <v>211.02176030668679</v>
      </c>
      <c r="D22" s="327">
        <f t="shared" si="15"/>
        <v>449.43043884220356</v>
      </c>
      <c r="E22" s="327">
        <f t="shared" si="15"/>
        <v>164.03682306255837</v>
      </c>
      <c r="F22" s="327">
        <f t="shared" si="15"/>
        <v>432.69928804855272</v>
      </c>
      <c r="G22" s="327">
        <f t="shared" si="15"/>
        <v>105.36472922502334</v>
      </c>
      <c r="H22" s="327">
        <f t="shared" si="15"/>
        <v>357.00892857142861</v>
      </c>
      <c r="I22" s="327">
        <f t="shared" si="15"/>
        <v>178.45275540771866</v>
      </c>
      <c r="J22" s="327">
        <f t="shared" si="15"/>
        <v>266.21223350451294</v>
      </c>
      <c r="K22" s="327">
        <f t="shared" si="15"/>
        <v>1570.4049856053534</v>
      </c>
      <c r="L22" s="327">
        <f t="shared" si="15"/>
        <v>79.213235294117638</v>
      </c>
      <c r="M22" s="327">
        <f t="shared" si="15"/>
        <v>1299.7649572649573</v>
      </c>
      <c r="N22" s="109"/>
      <c r="O22" s="109"/>
      <c r="P22" s="109"/>
      <c r="Q22" s="109"/>
      <c r="R22" s="109"/>
    </row>
    <row r="23" spans="1:18" ht="15" x14ac:dyDescent="0.25">
      <c r="A23" s="308" t="s">
        <v>142</v>
      </c>
      <c r="B23" s="327">
        <f t="shared" ref="B23:M23" si="16">IF(COUNT(B69:B71)=0,"n.a.",AVERAGE(B69:B71))</f>
        <v>234.48774560308971</v>
      </c>
      <c r="C23" s="327">
        <f t="shared" si="16"/>
        <v>214.36868686868684</v>
      </c>
      <c r="D23" s="327">
        <f t="shared" si="16"/>
        <v>366.13636363636368</v>
      </c>
      <c r="E23" s="327">
        <f t="shared" si="16"/>
        <v>291.87878787878793</v>
      </c>
      <c r="F23" s="327">
        <f t="shared" si="16"/>
        <v>216.30303030303028</v>
      </c>
      <c r="G23" s="327">
        <f t="shared" si="16"/>
        <v>166.19696969696972</v>
      </c>
      <c r="H23" s="327">
        <f t="shared" si="16"/>
        <v>378.51789372294371</v>
      </c>
      <c r="I23" s="327">
        <f t="shared" si="16"/>
        <v>152.90791847041848</v>
      </c>
      <c r="J23" s="327">
        <f t="shared" si="16"/>
        <v>372.52182539682548</v>
      </c>
      <c r="K23" s="327">
        <f t="shared" si="16"/>
        <v>1590.2941919191919</v>
      </c>
      <c r="L23" s="327">
        <f t="shared" si="16"/>
        <v>78.899242424242416</v>
      </c>
      <c r="M23" s="327">
        <f t="shared" si="16"/>
        <v>1544.9122807017545</v>
      </c>
      <c r="N23" s="109"/>
      <c r="O23" s="109"/>
      <c r="P23" s="109"/>
      <c r="Q23" s="109"/>
      <c r="R23" s="109"/>
    </row>
    <row r="24" spans="1:18" ht="15" x14ac:dyDescent="0.25">
      <c r="A24" s="308" t="s">
        <v>143</v>
      </c>
      <c r="B24" s="327">
        <f t="shared" ref="B24:M24" si="17">IF(COUNT(B72:B74)=0,"n.a.",AVERAGE(B72:B74))</f>
        <v>219.54935950988587</v>
      </c>
      <c r="C24" s="327">
        <f t="shared" si="17"/>
        <v>200.31035923141189</v>
      </c>
      <c r="D24" s="327">
        <f t="shared" si="17"/>
        <v>381.0985797827903</v>
      </c>
      <c r="E24" s="327">
        <f t="shared" si="17"/>
        <v>198.61695906432749</v>
      </c>
      <c r="F24" s="327">
        <f t="shared" si="17"/>
        <v>236.08479532163742</v>
      </c>
      <c r="G24" s="327">
        <f t="shared" si="17"/>
        <v>137.63763575605682</v>
      </c>
      <c r="H24" s="327">
        <f t="shared" si="17"/>
        <v>550.21289334447226</v>
      </c>
      <c r="I24" s="327">
        <f t="shared" si="17"/>
        <v>194.17153473962685</v>
      </c>
      <c r="J24" s="327">
        <f t="shared" si="17"/>
        <v>373.61744291283759</v>
      </c>
      <c r="K24" s="327">
        <f t="shared" si="17"/>
        <v>1513.876479392927</v>
      </c>
      <c r="L24" s="327">
        <f t="shared" si="17"/>
        <v>85.962280701754409</v>
      </c>
      <c r="M24" s="327">
        <f t="shared" si="17"/>
        <v>1123.4457939721099</v>
      </c>
      <c r="N24" s="109"/>
      <c r="O24" s="109"/>
      <c r="P24" s="109"/>
      <c r="Q24" s="109"/>
      <c r="R24" s="109"/>
    </row>
    <row r="25" spans="1:18" ht="15" x14ac:dyDescent="0.25">
      <c r="A25" s="309" t="s">
        <v>144</v>
      </c>
      <c r="B25" s="329">
        <f t="shared" ref="B25:M25" si="18">IF(COUNT(B75:B77)=0,"n.a.",AVERAGE(B75:B77))</f>
        <v>208.13686868686872</v>
      </c>
      <c r="C25" s="329">
        <f t="shared" si="18"/>
        <v>181.46325757575755</v>
      </c>
      <c r="D25" s="329">
        <f t="shared" si="18"/>
        <v>332.63636363636363</v>
      </c>
      <c r="E25" s="329">
        <f t="shared" si="18"/>
        <v>58.909090909090907</v>
      </c>
      <c r="F25" s="329">
        <f t="shared" si="18"/>
        <v>170.96969696969697</v>
      </c>
      <c r="G25" s="329">
        <f t="shared" si="18"/>
        <v>88.515151515151516</v>
      </c>
      <c r="H25" s="329">
        <f t="shared" si="18"/>
        <v>395.07110389610392</v>
      </c>
      <c r="I25" s="329">
        <f t="shared" si="18"/>
        <v>118.17603535353534</v>
      </c>
      <c r="J25" s="329">
        <f t="shared" si="18"/>
        <v>307.44063852813849</v>
      </c>
      <c r="K25" s="329">
        <f t="shared" si="18"/>
        <v>1223.3199494949495</v>
      </c>
      <c r="L25" s="329">
        <f t="shared" si="18"/>
        <v>95.930303030303023</v>
      </c>
      <c r="M25" s="329">
        <f t="shared" si="18"/>
        <v>982.67543859649129</v>
      </c>
      <c r="N25" s="109"/>
      <c r="O25" s="109"/>
      <c r="P25" s="109"/>
      <c r="Q25" s="109"/>
      <c r="R25" s="109"/>
    </row>
    <row r="26" spans="1:18" ht="15" x14ac:dyDescent="0.25">
      <c r="A26" s="309" t="s">
        <v>145</v>
      </c>
      <c r="B26" s="329">
        <f t="shared" ref="B26:M26" si="19">IF(COUNT(B78:B80)=0,"n.a.",AVERAGE(B78:B80))</f>
        <v>202.65095899470899</v>
      </c>
      <c r="C26" s="329">
        <f t="shared" si="19"/>
        <v>171.83779761904762</v>
      </c>
      <c r="D26" s="329">
        <f t="shared" si="19"/>
        <v>316.52579365079367</v>
      </c>
      <c r="E26" s="329">
        <f t="shared" si="19"/>
        <v>188.50396825396828</v>
      </c>
      <c r="F26" s="329">
        <f t="shared" si="19"/>
        <v>217.10119047619048</v>
      </c>
      <c r="G26" s="329">
        <f t="shared" si="19"/>
        <v>76.075396825396822</v>
      </c>
      <c r="H26" s="329">
        <f t="shared" si="19"/>
        <v>375.38392857142861</v>
      </c>
      <c r="I26" s="329">
        <f t="shared" si="19"/>
        <v>96.425496031746036</v>
      </c>
      <c r="J26" s="329">
        <f t="shared" si="19"/>
        <v>290.97346230158729</v>
      </c>
      <c r="K26" s="329">
        <f t="shared" si="19"/>
        <v>1032.1188822751321</v>
      </c>
      <c r="L26" s="329">
        <f t="shared" si="19"/>
        <v>91.218253968253975</v>
      </c>
      <c r="M26" s="329">
        <f t="shared" si="19"/>
        <v>1324.8174048174048</v>
      </c>
      <c r="N26" s="109"/>
      <c r="O26" s="109"/>
      <c r="P26" s="109"/>
      <c r="Q26" s="109"/>
      <c r="R26" s="109"/>
    </row>
    <row r="27" spans="1:18" ht="15" x14ac:dyDescent="0.25">
      <c r="A27" s="309" t="s">
        <v>146</v>
      </c>
      <c r="B27" s="329">
        <f t="shared" ref="B27:M27" si="20">IF(COUNT(B81:B83)=0,"n.a.",AVERAGE(B81:B83))</f>
        <v>205.76733500417708</v>
      </c>
      <c r="C27" s="329">
        <f t="shared" si="20"/>
        <v>181.13631300473403</v>
      </c>
      <c r="D27" s="329">
        <f t="shared" si="20"/>
        <v>349.44026733500419</v>
      </c>
      <c r="E27" s="329">
        <f t="shared" si="20"/>
        <v>124.77025898078529</v>
      </c>
      <c r="F27" s="329">
        <f t="shared" si="20"/>
        <v>207.29323308270673</v>
      </c>
      <c r="G27" s="329">
        <f t="shared" si="20"/>
        <v>94.456975772765247</v>
      </c>
      <c r="H27" s="329">
        <f t="shared" si="20"/>
        <v>314.53038847117796</v>
      </c>
      <c r="I27" s="329">
        <f t="shared" si="20"/>
        <v>147.5482282094124</v>
      </c>
      <c r="J27" s="329">
        <f t="shared" si="20"/>
        <v>312.06397939292674</v>
      </c>
      <c r="K27" s="329">
        <f t="shared" si="20"/>
        <v>1049.9387357282094</v>
      </c>
      <c r="L27" s="329">
        <f t="shared" si="20"/>
        <v>82.792731829573938</v>
      </c>
      <c r="M27" s="329">
        <f t="shared" si="20"/>
        <v>1382.0098039215688</v>
      </c>
      <c r="N27" s="109"/>
      <c r="O27" s="109"/>
      <c r="P27" s="109"/>
      <c r="Q27" s="109"/>
      <c r="R27" s="109"/>
    </row>
    <row r="28" spans="1:18" ht="15" x14ac:dyDescent="0.25">
      <c r="A28" s="309" t="s">
        <v>147</v>
      </c>
      <c r="B28" s="329">
        <f t="shared" ref="B28:M28" si="21">IF(COUNT(B84:B86)=0,"n.a.",AVERAGE(B84:B86))</f>
        <v>227.09888357256781</v>
      </c>
      <c r="C28" s="329">
        <f t="shared" si="21"/>
        <v>198.38981924508241</v>
      </c>
      <c r="D28" s="329">
        <f t="shared" si="21"/>
        <v>466.25996810207334</v>
      </c>
      <c r="E28" s="329">
        <f t="shared" si="21"/>
        <v>233.68421052631575</v>
      </c>
      <c r="F28" s="329">
        <f t="shared" si="21"/>
        <v>304.35406698564594</v>
      </c>
      <c r="G28" s="329">
        <f t="shared" si="21"/>
        <v>91.722488038277518</v>
      </c>
      <c r="H28" s="329">
        <f t="shared" si="21"/>
        <v>398.40488215488216</v>
      </c>
      <c r="I28" s="329">
        <f t="shared" si="21"/>
        <v>269.3115743905218</v>
      </c>
      <c r="J28" s="329">
        <f t="shared" si="21"/>
        <v>282.34690893901421</v>
      </c>
      <c r="K28" s="329">
        <f t="shared" si="21"/>
        <v>1048.2921318447634</v>
      </c>
      <c r="L28" s="329">
        <f t="shared" si="21"/>
        <v>88.953748006379598</v>
      </c>
      <c r="M28" s="329">
        <f t="shared" si="21"/>
        <v>1061.1988304093566</v>
      </c>
      <c r="N28" s="109"/>
      <c r="O28" s="109"/>
      <c r="P28" s="109"/>
      <c r="Q28" s="109"/>
      <c r="R28" s="109"/>
    </row>
    <row r="29" spans="1:18" ht="15" x14ac:dyDescent="0.25">
      <c r="A29" s="308" t="s">
        <v>148</v>
      </c>
      <c r="B29" s="327">
        <f t="shared" ref="B29:M29" si="22">IF(COUNT(B87:B89)=0,"n.a.",AVERAGE(B87:B89))</f>
        <v>234.43525480367586</v>
      </c>
      <c r="C29" s="327">
        <f t="shared" si="22"/>
        <v>198.02572055137844</v>
      </c>
      <c r="D29" s="327">
        <f t="shared" si="22"/>
        <v>481.54385964912279</v>
      </c>
      <c r="E29" s="327">
        <f t="shared" si="22"/>
        <v>423.67543859649123</v>
      </c>
      <c r="F29" s="327">
        <f t="shared" si="22"/>
        <v>481.61403508771929</v>
      </c>
      <c r="G29" s="327">
        <f t="shared" si="22"/>
        <v>207.64912280701753</v>
      </c>
      <c r="H29" s="327">
        <f t="shared" si="22"/>
        <v>317.15497076023388</v>
      </c>
      <c r="I29" s="327">
        <f t="shared" si="22"/>
        <v>396.71991188288183</v>
      </c>
      <c r="J29" s="327">
        <f t="shared" si="22"/>
        <v>339.29626148705097</v>
      </c>
      <c r="K29" s="327">
        <f t="shared" si="22"/>
        <v>880.36862990810369</v>
      </c>
      <c r="L29" s="327">
        <f t="shared" si="22"/>
        <v>91.331578947368413</v>
      </c>
      <c r="M29" s="327">
        <f t="shared" si="22"/>
        <v>1070.0779727095517</v>
      </c>
      <c r="N29" s="109"/>
      <c r="O29" s="109"/>
      <c r="P29" s="109"/>
      <c r="Q29" s="109"/>
      <c r="R29" s="109"/>
    </row>
    <row r="30" spans="1:18" ht="15" x14ac:dyDescent="0.25">
      <c r="A30" s="308" t="s">
        <v>149</v>
      </c>
      <c r="B30" s="327">
        <f t="shared" ref="B30:M30" si="23">IF(COUNT(B90:B92)=0,"n.a.",AVERAGE(B90:B92))</f>
        <v>234.94444444444446</v>
      </c>
      <c r="C30" s="327">
        <f t="shared" si="23"/>
        <v>202.21790123456788</v>
      </c>
      <c r="D30" s="327">
        <f t="shared" si="23"/>
        <v>334.72417153996099</v>
      </c>
      <c r="E30" s="327">
        <f t="shared" si="23"/>
        <v>114.18421052631579</v>
      </c>
      <c r="F30" s="327">
        <f t="shared" si="23"/>
        <v>184.55165692007799</v>
      </c>
      <c r="G30" s="327">
        <f t="shared" si="23"/>
        <v>111.08869395711501</v>
      </c>
      <c r="H30" s="327">
        <f t="shared" si="23"/>
        <v>337.35940545808973</v>
      </c>
      <c r="I30" s="327">
        <f t="shared" si="23"/>
        <v>268.84622411106329</v>
      </c>
      <c r="J30" s="327">
        <f t="shared" si="23"/>
        <v>295.58256172839509</v>
      </c>
      <c r="K30" s="327">
        <f t="shared" si="23"/>
        <v>742.10851202079266</v>
      </c>
      <c r="L30" s="327">
        <f t="shared" si="23"/>
        <v>92.901851851851859</v>
      </c>
      <c r="M30" s="327">
        <f t="shared" si="23"/>
        <v>1341.2745098039215</v>
      </c>
      <c r="N30" s="109"/>
      <c r="O30" s="109"/>
      <c r="P30" s="109"/>
      <c r="Q30" s="109"/>
      <c r="R30" s="109"/>
    </row>
    <row r="31" spans="1:18" ht="15" x14ac:dyDescent="0.25">
      <c r="A31" s="308" t="s">
        <v>150</v>
      </c>
      <c r="B31" s="327">
        <f t="shared" ref="B31:M31" si="24">IF(COUNT(B93:B95)=0,"n.a.",AVERAGE(B93:B95))</f>
        <v>232.28124659474773</v>
      </c>
      <c r="C31" s="327">
        <f t="shared" si="24"/>
        <v>204.35710350756116</v>
      </c>
      <c r="D31" s="327">
        <f t="shared" si="24"/>
        <v>357.19734117903454</v>
      </c>
      <c r="E31" s="327">
        <f t="shared" si="24"/>
        <v>218.42068940467109</v>
      </c>
      <c r="F31" s="327">
        <f t="shared" si="24"/>
        <v>210.3835676146889</v>
      </c>
      <c r="G31" s="327">
        <f t="shared" si="24"/>
        <v>119.51690821256038</v>
      </c>
      <c r="H31" s="327">
        <f t="shared" si="24"/>
        <v>318.47907813010789</v>
      </c>
      <c r="I31" s="327">
        <f t="shared" si="24"/>
        <v>207.60088850778894</v>
      </c>
      <c r="J31" s="327">
        <f t="shared" si="24"/>
        <v>362.38064969186252</v>
      </c>
      <c r="K31" s="327">
        <f t="shared" si="24"/>
        <v>757.20439383482869</v>
      </c>
      <c r="L31" s="327">
        <f t="shared" si="24"/>
        <v>100.1388979695616</v>
      </c>
      <c r="M31" s="327">
        <f t="shared" si="24"/>
        <v>1339.9074074074076</v>
      </c>
    </row>
    <row r="32" spans="1:18" ht="15" x14ac:dyDescent="0.25">
      <c r="A32" s="308" t="s">
        <v>151</v>
      </c>
      <c r="B32" s="327">
        <f t="shared" ref="B32:M32" si="25">IF(COUNT(B96:B98)=0,"n.a.",AVERAGE(B96:B98))</f>
        <v>233.10912698412699</v>
      </c>
      <c r="C32" s="327">
        <f t="shared" si="25"/>
        <v>212.71494708994706</v>
      </c>
      <c r="D32" s="327">
        <f t="shared" si="25"/>
        <v>405.6825396825397</v>
      </c>
      <c r="E32" s="327">
        <f t="shared" si="25"/>
        <v>107.90476190476188</v>
      </c>
      <c r="F32" s="327">
        <f t="shared" si="25"/>
        <v>245.46031746031744</v>
      </c>
      <c r="G32" s="327">
        <f t="shared" si="25"/>
        <v>115.27777777777779</v>
      </c>
      <c r="H32" s="327">
        <f t="shared" si="25"/>
        <v>297.69841269841265</v>
      </c>
      <c r="I32" s="327">
        <f t="shared" si="25"/>
        <v>224.74348029615888</v>
      </c>
      <c r="J32" s="327">
        <f t="shared" si="25"/>
        <v>300.33956916099771</v>
      </c>
      <c r="K32" s="327">
        <f t="shared" si="25"/>
        <v>716.75396825396831</v>
      </c>
      <c r="L32" s="327">
        <f t="shared" si="25"/>
        <v>131.77380952380952</v>
      </c>
      <c r="M32" s="327">
        <f t="shared" si="25"/>
        <v>1292.3809523809523</v>
      </c>
      <c r="N32" s="109"/>
      <c r="O32" s="109"/>
      <c r="P32" s="109"/>
      <c r="Q32" s="109"/>
      <c r="R32" s="109"/>
    </row>
    <row r="33" spans="1:19" ht="15" x14ac:dyDescent="0.25">
      <c r="A33" s="309" t="s">
        <v>401</v>
      </c>
      <c r="B33" s="328">
        <f t="shared" ref="B33:M33" si="26">IF(COUNT(B99:B101)=0,"n.a.",AVERAGE(B99:B101))</f>
        <v>238.98809523809527</v>
      </c>
      <c r="C33" s="328">
        <f t="shared" si="26"/>
        <v>217.12301587301587</v>
      </c>
      <c r="D33" s="328">
        <f t="shared" si="26"/>
        <v>368.84023784952575</v>
      </c>
      <c r="E33" s="328">
        <f t="shared" si="26"/>
        <v>223.92451717529116</v>
      </c>
      <c r="F33" s="328">
        <f t="shared" si="26"/>
        <v>207.31092436974791</v>
      </c>
      <c r="G33" s="328">
        <f t="shared" si="26"/>
        <v>133.23603125460713</v>
      </c>
      <c r="H33" s="328">
        <f t="shared" si="26"/>
        <v>198.36805555555554</v>
      </c>
      <c r="I33" s="328">
        <f t="shared" si="26"/>
        <v>138.37347453601325</v>
      </c>
      <c r="J33" s="328">
        <f t="shared" si="26"/>
        <v>347.32849280062902</v>
      </c>
      <c r="K33" s="328">
        <f t="shared" si="26"/>
        <v>667.16955788163216</v>
      </c>
      <c r="L33" s="328">
        <f t="shared" si="26"/>
        <v>177.42223205071502</v>
      </c>
      <c r="M33" s="328">
        <f t="shared" si="26"/>
        <v>1118.5979655019901</v>
      </c>
      <c r="N33" s="109"/>
      <c r="O33" s="109"/>
      <c r="P33" s="109"/>
      <c r="Q33" s="109"/>
      <c r="R33" s="109"/>
    </row>
    <row r="34" spans="1:19" ht="15" x14ac:dyDescent="0.25">
      <c r="A34" s="309" t="s">
        <v>362</v>
      </c>
      <c r="B34" s="328">
        <f t="shared" ref="B34:M34" si="27">IF(COUNT(B102:B104)=0,"n.a.",AVERAGE(B102:B104))</f>
        <v>235</v>
      </c>
      <c r="C34" s="328">
        <f t="shared" si="27"/>
        <v>214.75</v>
      </c>
      <c r="D34" s="328">
        <f t="shared" si="27"/>
        <v>468.42105263157896</v>
      </c>
      <c r="E34" s="328">
        <f t="shared" si="27"/>
        <v>291.58771929824564</v>
      </c>
      <c r="F34" s="328">
        <f t="shared" si="27"/>
        <v>511.88596491228071</v>
      </c>
      <c r="G34" s="328">
        <f t="shared" si="27"/>
        <v>160.55263157894737</v>
      </c>
      <c r="H34" s="328">
        <f t="shared" si="27"/>
        <v>298.59391124871001</v>
      </c>
      <c r="I34" s="328">
        <f t="shared" si="27"/>
        <v>99.234210526315792</v>
      </c>
      <c r="J34" s="328">
        <f t="shared" si="27"/>
        <v>302.48391812865498</v>
      </c>
      <c r="K34" s="328">
        <f t="shared" si="27"/>
        <v>563.55994152046776</v>
      </c>
      <c r="L34" s="328">
        <f t="shared" si="27"/>
        <v>171.55263157894737</v>
      </c>
      <c r="M34" s="328">
        <f t="shared" si="27"/>
        <v>1553.5331384015597</v>
      </c>
      <c r="N34" s="109"/>
      <c r="O34" s="109"/>
      <c r="P34" s="109"/>
      <c r="Q34" s="109"/>
      <c r="R34" s="109"/>
      <c r="S34" s="109"/>
    </row>
    <row r="35" spans="1:19" ht="15" x14ac:dyDescent="0.25">
      <c r="A35" s="309" t="s">
        <v>152</v>
      </c>
      <c r="B35" s="328">
        <f t="shared" ref="B35:M35" si="28">IF(COUNT(B105:B107)=0,"n.a.",AVERAGE(B105:B107))</f>
        <v>236.83026695526692</v>
      </c>
      <c r="C35" s="328">
        <f t="shared" si="28"/>
        <v>202.34139009139008</v>
      </c>
      <c r="D35" s="328">
        <f t="shared" si="28"/>
        <v>408.13492063492066</v>
      </c>
      <c r="E35" s="328">
        <f t="shared" si="28"/>
        <v>167.36435786435786</v>
      </c>
      <c r="F35" s="328">
        <f t="shared" si="28"/>
        <v>123.31746031746032</v>
      </c>
      <c r="G35" s="328">
        <f t="shared" si="28"/>
        <v>68.648629148629141</v>
      </c>
      <c r="H35" s="328">
        <f t="shared" si="28"/>
        <v>280.67676767676767</v>
      </c>
      <c r="I35" s="328">
        <f t="shared" si="28"/>
        <v>112.8868265993266</v>
      </c>
      <c r="J35" s="328">
        <f t="shared" si="28"/>
        <v>299.86957671957674</v>
      </c>
      <c r="K35" s="328">
        <f t="shared" si="28"/>
        <v>574.09632034632023</v>
      </c>
      <c r="L35" s="328">
        <f t="shared" si="28"/>
        <v>157.72186147186144</v>
      </c>
      <c r="M35" s="328">
        <f t="shared" si="28"/>
        <v>1443.708133971292</v>
      </c>
      <c r="N35" s="109"/>
      <c r="O35" s="109"/>
      <c r="P35" s="109"/>
      <c r="Q35" s="109"/>
      <c r="R35" s="109"/>
    </row>
    <row r="36" spans="1:19" ht="15" x14ac:dyDescent="0.25">
      <c r="A36" s="309" t="s">
        <v>153</v>
      </c>
      <c r="B36" s="328">
        <f t="shared" ref="B36:M36" si="29">IF(COUNT(B108:B110)=0,"n.a.",AVERAGE(B108:B110))</f>
        <v>240.87301587301587</v>
      </c>
      <c r="C36" s="328">
        <f t="shared" si="29"/>
        <v>209.20634920634919</v>
      </c>
      <c r="D36" s="328">
        <f t="shared" si="29"/>
        <v>494.84126984126988</v>
      </c>
      <c r="E36" s="328">
        <f t="shared" si="29"/>
        <v>127.67195767195767</v>
      </c>
      <c r="F36" s="328">
        <f t="shared" si="29"/>
        <v>209.55026455026453</v>
      </c>
      <c r="G36" s="328">
        <f t="shared" si="29"/>
        <v>79.523809523809518</v>
      </c>
      <c r="H36" s="328">
        <f t="shared" si="29"/>
        <v>272.65533250337177</v>
      </c>
      <c r="I36" s="328">
        <f t="shared" si="29"/>
        <v>152.14654692286271</v>
      </c>
      <c r="J36" s="328">
        <f t="shared" si="29"/>
        <v>269.39419564121943</v>
      </c>
      <c r="K36" s="328">
        <f t="shared" si="29"/>
        <v>710.50264550264546</v>
      </c>
      <c r="L36" s="328">
        <f t="shared" si="29"/>
        <v>164.07142857142856</v>
      </c>
      <c r="M36" s="328">
        <f t="shared" si="29"/>
        <v>1604.8454469507099</v>
      </c>
      <c r="N36" s="109"/>
      <c r="O36" s="109"/>
      <c r="P36" s="109"/>
      <c r="Q36" s="109"/>
      <c r="R36" s="109"/>
      <c r="S36" s="109"/>
    </row>
    <row r="37" spans="1:19" ht="15" x14ac:dyDescent="0.25">
      <c r="A37" s="308" t="s">
        <v>457</v>
      </c>
      <c r="B37" s="327">
        <f t="shared" ref="B37:M37" si="30">IF(COUNT(B111:B113)=0,"n.a.",AVERAGE(B111:B113))</f>
        <v>248.01587301587301</v>
      </c>
      <c r="C37" s="327">
        <f t="shared" si="30"/>
        <v>204.94917850181005</v>
      </c>
      <c r="D37" s="327">
        <f t="shared" si="30"/>
        <v>376.69172932330838</v>
      </c>
      <c r="E37" s="327">
        <f t="shared" si="30"/>
        <v>163.33333333333331</v>
      </c>
      <c r="F37" s="327">
        <f t="shared" si="30"/>
        <v>225.48872180451124</v>
      </c>
      <c r="G37" s="327">
        <f t="shared" si="30"/>
        <v>110.29239766081872</v>
      </c>
      <c r="H37" s="327">
        <f t="shared" si="30"/>
        <v>213.68128654970761</v>
      </c>
      <c r="I37" s="327">
        <f t="shared" si="30"/>
        <v>140.2240431526146</v>
      </c>
      <c r="J37" s="327">
        <f t="shared" si="30"/>
        <v>349.6276803118908</v>
      </c>
      <c r="K37" s="327">
        <f t="shared" si="30"/>
        <v>832.93483709273187</v>
      </c>
      <c r="L37" s="327">
        <f t="shared" si="30"/>
        <v>137.0091896407686</v>
      </c>
      <c r="M37" s="327">
        <f t="shared" si="30"/>
        <v>1315.3299916457811</v>
      </c>
      <c r="N37" s="109"/>
      <c r="O37" s="109"/>
      <c r="P37" s="109"/>
      <c r="Q37" s="109"/>
      <c r="R37" s="109"/>
      <c r="S37" s="109"/>
    </row>
    <row r="38" spans="1:19" ht="15" x14ac:dyDescent="0.25">
      <c r="A38" s="309"/>
      <c r="B38" s="329"/>
      <c r="C38" s="329"/>
      <c r="D38" s="329"/>
      <c r="E38" s="329"/>
      <c r="F38" s="329"/>
      <c r="G38" s="328"/>
      <c r="H38" s="328"/>
      <c r="I38" s="328"/>
      <c r="J38" s="328"/>
      <c r="K38" s="328"/>
      <c r="L38" s="328"/>
      <c r="M38" s="328"/>
      <c r="N38" s="109"/>
      <c r="O38" s="109"/>
      <c r="P38" s="109"/>
      <c r="Q38" s="109"/>
      <c r="R38" s="109"/>
      <c r="S38" s="109"/>
    </row>
    <row r="39" spans="1:19" ht="15" x14ac:dyDescent="0.25">
      <c r="A39" s="308" t="s">
        <v>259</v>
      </c>
      <c r="B39" s="327">
        <v>96</v>
      </c>
      <c r="C39" s="327">
        <v>103.71428571428571</v>
      </c>
      <c r="D39" s="327">
        <v>269.04761904761904</v>
      </c>
      <c r="E39" s="327">
        <v>110.47619047619048</v>
      </c>
      <c r="F39" s="327">
        <v>263.57142857142856</v>
      </c>
      <c r="G39" s="327">
        <v>74.047619047619051</v>
      </c>
      <c r="H39" s="327">
        <v>520</v>
      </c>
      <c r="I39" s="327">
        <v>97.470238095238102</v>
      </c>
      <c r="J39" s="327">
        <v>223.88888888888889</v>
      </c>
      <c r="K39" s="327">
        <v>470.23809523809524</v>
      </c>
      <c r="L39" s="327">
        <v>52.142857142857146</v>
      </c>
      <c r="M39" s="327">
        <v>494.76190476190476</v>
      </c>
      <c r="N39" s="109"/>
      <c r="O39" s="109"/>
      <c r="P39" s="109"/>
      <c r="Q39" s="109"/>
      <c r="R39" s="109"/>
      <c r="S39" s="109"/>
    </row>
    <row r="40" spans="1:19" ht="15" x14ac:dyDescent="0.25">
      <c r="A40" s="308" t="s">
        <v>260</v>
      </c>
      <c r="B40" s="327">
        <v>95.888888888888886</v>
      </c>
      <c r="C40" s="327">
        <v>92.833333333333329</v>
      </c>
      <c r="D40" s="327">
        <v>198.88888888888889</v>
      </c>
      <c r="E40" s="327">
        <v>95.555555555555557</v>
      </c>
      <c r="F40" s="327">
        <v>244.16666666666666</v>
      </c>
      <c r="G40" s="327">
        <v>169.44444444444446</v>
      </c>
      <c r="H40" s="327">
        <v>337.5</v>
      </c>
      <c r="I40" s="327">
        <v>122.98148148148147</v>
      </c>
      <c r="J40" s="327">
        <v>171.94444444444446</v>
      </c>
      <c r="K40" s="327">
        <v>562.22222222222217</v>
      </c>
      <c r="L40" s="327">
        <v>62.777777777777779</v>
      </c>
      <c r="M40" s="327">
        <v>530</v>
      </c>
      <c r="N40" s="109"/>
      <c r="O40" s="109"/>
      <c r="P40" s="109"/>
      <c r="Q40" s="109"/>
      <c r="R40" s="109"/>
      <c r="S40" s="109"/>
    </row>
    <row r="41" spans="1:19" ht="15" x14ac:dyDescent="0.25">
      <c r="A41" s="308" t="s">
        <v>261</v>
      </c>
      <c r="B41" s="327">
        <v>96</v>
      </c>
      <c r="C41" s="327">
        <v>90</v>
      </c>
      <c r="D41" s="327">
        <v>112.5</v>
      </c>
      <c r="E41" s="327">
        <v>81.111111111111114</v>
      </c>
      <c r="F41" s="327">
        <v>100.83333333333333</v>
      </c>
      <c r="G41" s="327">
        <v>78.333333333333329</v>
      </c>
      <c r="H41" s="327">
        <v>266.66666666666669</v>
      </c>
      <c r="I41" s="327">
        <v>132.82870370370372</v>
      </c>
      <c r="J41" s="327">
        <v>117.68518518518516</v>
      </c>
      <c r="K41" s="327">
        <v>400</v>
      </c>
      <c r="L41" s="327">
        <v>58.571428571428569</v>
      </c>
      <c r="M41" s="327">
        <v>527.05882352941171</v>
      </c>
      <c r="N41" s="109"/>
      <c r="O41" s="109"/>
      <c r="P41" s="109"/>
      <c r="Q41" s="109"/>
      <c r="R41" s="109"/>
      <c r="S41" s="109"/>
    </row>
    <row r="42" spans="1:19" ht="15" x14ac:dyDescent="0.25">
      <c r="A42" s="308" t="s">
        <v>262</v>
      </c>
      <c r="B42" s="327">
        <v>97.5</v>
      </c>
      <c r="C42" s="327">
        <v>92.6</v>
      </c>
      <c r="D42" s="327">
        <v>66.875</v>
      </c>
      <c r="E42" s="327">
        <v>59.375</v>
      </c>
      <c r="F42" s="327">
        <v>48.75</v>
      </c>
      <c r="G42" s="327">
        <v>50</v>
      </c>
      <c r="H42" s="327">
        <v>246.15384615384616</v>
      </c>
      <c r="I42" s="327">
        <v>82.34615384615384</v>
      </c>
      <c r="J42" s="327">
        <v>132.08333333333334</v>
      </c>
      <c r="K42" s="327">
        <v>531.81818181818187</v>
      </c>
      <c r="L42" s="327">
        <v>70.833333333333329</v>
      </c>
      <c r="M42" s="327">
        <v>478.57142857142856</v>
      </c>
      <c r="N42" s="109"/>
      <c r="O42" s="109"/>
      <c r="P42" s="109"/>
      <c r="Q42" s="109"/>
      <c r="R42" s="109"/>
      <c r="S42" s="109"/>
    </row>
    <row r="43" spans="1:19" ht="15" x14ac:dyDescent="0.25">
      <c r="A43" s="308" t="s">
        <v>263</v>
      </c>
      <c r="B43" s="327">
        <v>97.82352941176471</v>
      </c>
      <c r="C43" s="327">
        <v>92.266666666666666</v>
      </c>
      <c r="D43" s="327">
        <v>121.17647058823529</v>
      </c>
      <c r="E43" s="327">
        <v>45</v>
      </c>
      <c r="F43" s="327">
        <v>48.823529411764703</v>
      </c>
      <c r="G43" s="327">
        <v>33.970588235294116</v>
      </c>
      <c r="H43" s="327">
        <v>249.70588235294119</v>
      </c>
      <c r="I43" s="327">
        <v>59.558823529411768</v>
      </c>
      <c r="J43" s="327">
        <v>146.40625</v>
      </c>
      <c r="K43" s="327">
        <v>397.85714285714283</v>
      </c>
      <c r="L43" s="327">
        <v>65.178571428571431</v>
      </c>
      <c r="M43" s="327">
        <v>569.16666666666663</v>
      </c>
      <c r="N43" s="109"/>
      <c r="O43" s="109"/>
      <c r="P43" s="109"/>
      <c r="Q43" s="109"/>
      <c r="R43" s="109"/>
      <c r="S43" s="109"/>
    </row>
    <row r="44" spans="1:19" ht="15" x14ac:dyDescent="0.25">
      <c r="A44" s="308" t="s">
        <v>264</v>
      </c>
      <c r="B44" s="327">
        <v>96</v>
      </c>
      <c r="C44" s="327">
        <v>90.3</v>
      </c>
      <c r="D44" s="327">
        <v>116</v>
      </c>
      <c r="E44" s="327">
        <v>66.75</v>
      </c>
      <c r="F44" s="327">
        <v>132.75</v>
      </c>
      <c r="G44" s="327">
        <v>29.625</v>
      </c>
      <c r="H44" s="327">
        <v>264.21052631578948</v>
      </c>
      <c r="I44" s="327">
        <v>64.849999999999994</v>
      </c>
      <c r="J44" s="327">
        <v>168.25</v>
      </c>
      <c r="K44" s="327">
        <v>401.05263157894734</v>
      </c>
      <c r="L44" s="327">
        <v>61.590909090909093</v>
      </c>
      <c r="M44" s="327">
        <v>568.42105263157896</v>
      </c>
      <c r="N44" s="109"/>
      <c r="O44" s="109"/>
      <c r="P44" s="109"/>
      <c r="Q44" s="109"/>
      <c r="R44" s="109"/>
      <c r="S44" s="109"/>
    </row>
    <row r="45" spans="1:19" ht="15" x14ac:dyDescent="0.25">
      <c r="A45" s="308" t="s">
        <v>265</v>
      </c>
      <c r="B45" s="327">
        <v>96.043478260869563</v>
      </c>
      <c r="C45" s="327">
        <v>90.043478260869563</v>
      </c>
      <c r="D45" s="327">
        <v>122.31884057971016</v>
      </c>
      <c r="E45" s="327">
        <v>69.130434782608702</v>
      </c>
      <c r="F45" s="327">
        <v>88.463768115942031</v>
      </c>
      <c r="G45" s="327">
        <v>37.739130434782609</v>
      </c>
      <c r="H45" s="327">
        <v>174.13043478260869</v>
      </c>
      <c r="I45" s="327">
        <v>59.739130434782609</v>
      </c>
      <c r="J45" s="327">
        <v>186.28985507246378</v>
      </c>
      <c r="K45" s="327">
        <v>392.60869565217394</v>
      </c>
      <c r="L45" s="327" t="s">
        <v>2</v>
      </c>
      <c r="M45" s="327">
        <v>548.26086956521738</v>
      </c>
      <c r="N45" s="109"/>
      <c r="O45" s="109"/>
      <c r="P45" s="109"/>
      <c r="Q45" s="109"/>
      <c r="R45" s="109"/>
      <c r="S45" s="109"/>
    </row>
    <row r="46" spans="1:19" ht="15" x14ac:dyDescent="0.25">
      <c r="A46" s="308" t="s">
        <v>266</v>
      </c>
      <c r="B46" s="327">
        <v>96.1</v>
      </c>
      <c r="C46" s="327">
        <v>90.85</v>
      </c>
      <c r="D46" s="327">
        <v>175.94166666666666</v>
      </c>
      <c r="E46" s="327">
        <v>113.73333333333335</v>
      </c>
      <c r="F46" s="327">
        <v>45.8</v>
      </c>
      <c r="G46" s="327">
        <v>109.85833333333332</v>
      </c>
      <c r="H46" s="327">
        <v>142.30833333333334</v>
      </c>
      <c r="I46" s="327">
        <v>93.412499999999994</v>
      </c>
      <c r="J46" s="327">
        <v>176.67500000000001</v>
      </c>
      <c r="K46" s="327">
        <v>393.75</v>
      </c>
      <c r="L46" s="327" t="s">
        <v>2</v>
      </c>
      <c r="M46" s="327">
        <v>597.89473684210532</v>
      </c>
      <c r="N46" s="109"/>
      <c r="O46" s="109"/>
      <c r="P46" s="109"/>
      <c r="Q46" s="109"/>
      <c r="R46" s="109"/>
      <c r="S46" s="109"/>
    </row>
    <row r="47" spans="1:19" ht="15" x14ac:dyDescent="0.25">
      <c r="A47" s="308" t="s">
        <v>267</v>
      </c>
      <c r="B47" s="327">
        <v>96</v>
      </c>
      <c r="C47" s="327">
        <v>90.142857142857139</v>
      </c>
      <c r="D47" s="327">
        <v>207.60317460317461</v>
      </c>
      <c r="E47" s="327">
        <v>88.888888888888886</v>
      </c>
      <c r="F47" s="327">
        <v>113.09523809523807</v>
      </c>
      <c r="G47" s="327">
        <v>123.79365079365081</v>
      </c>
      <c r="H47" s="327">
        <v>157.34920634920636</v>
      </c>
      <c r="I47" s="327">
        <v>151.52380952380952</v>
      </c>
      <c r="J47" s="327">
        <v>129.19841269841268</v>
      </c>
      <c r="K47" s="327">
        <v>405.71428571428572</v>
      </c>
      <c r="L47" s="327" t="s">
        <v>2</v>
      </c>
      <c r="M47" s="327">
        <v>631</v>
      </c>
      <c r="N47" s="109"/>
      <c r="O47" s="109"/>
      <c r="P47" s="109"/>
      <c r="Q47" s="109"/>
      <c r="R47" s="109"/>
      <c r="S47" s="109"/>
    </row>
    <row r="48" spans="1:19" ht="15" x14ac:dyDescent="0.25">
      <c r="A48" s="308" t="s">
        <v>268</v>
      </c>
      <c r="B48" s="327">
        <v>105.25</v>
      </c>
      <c r="C48" s="327">
        <v>90</v>
      </c>
      <c r="D48" s="327">
        <v>180.97619047619051</v>
      </c>
      <c r="E48" s="327">
        <v>89.785714285714292</v>
      </c>
      <c r="F48" s="327">
        <v>87.190476190476176</v>
      </c>
      <c r="G48" s="327">
        <v>60.619047619047613</v>
      </c>
      <c r="H48" s="327">
        <v>227.65476190476193</v>
      </c>
      <c r="I48" s="327">
        <v>145.90873015873018</v>
      </c>
      <c r="J48" s="327">
        <v>130.23809523809524</v>
      </c>
      <c r="K48" s="327">
        <v>410</v>
      </c>
      <c r="L48" s="327">
        <v>68.25</v>
      </c>
      <c r="M48" s="327">
        <v>577.85714285714289</v>
      </c>
      <c r="N48" s="109"/>
      <c r="O48" s="109"/>
      <c r="P48" s="109"/>
      <c r="Q48" s="109"/>
      <c r="R48" s="109"/>
      <c r="S48" s="109"/>
    </row>
    <row r="49" spans="1:19" ht="15" x14ac:dyDescent="0.25">
      <c r="A49" s="308" t="s">
        <v>269</v>
      </c>
      <c r="B49" s="327">
        <v>119.28571428571429</v>
      </c>
      <c r="C49" s="327">
        <v>100</v>
      </c>
      <c r="D49" s="327" t="s">
        <v>2</v>
      </c>
      <c r="E49" s="327" t="s">
        <v>2</v>
      </c>
      <c r="F49" s="327" t="s">
        <v>2</v>
      </c>
      <c r="G49" s="327" t="s">
        <v>2</v>
      </c>
      <c r="H49" s="327">
        <v>276.25</v>
      </c>
      <c r="I49" s="327">
        <v>143.125</v>
      </c>
      <c r="J49" s="327">
        <v>206.42857142857142</v>
      </c>
      <c r="K49" s="327">
        <v>502.5</v>
      </c>
      <c r="L49" s="327" t="s">
        <v>2</v>
      </c>
      <c r="M49" s="327" t="s">
        <v>2</v>
      </c>
      <c r="N49" s="109"/>
      <c r="O49" s="109"/>
      <c r="P49" s="109"/>
      <c r="Q49" s="109"/>
      <c r="R49" s="109"/>
      <c r="S49" s="109"/>
    </row>
    <row r="50" spans="1:19" ht="15" x14ac:dyDescent="0.25">
      <c r="A50" s="308" t="s">
        <v>270</v>
      </c>
      <c r="B50" s="327">
        <v>127.36363636363636</v>
      </c>
      <c r="C50" s="327">
        <v>99.666666666666671</v>
      </c>
      <c r="D50" s="327">
        <v>164.33333333333331</v>
      </c>
      <c r="E50" s="327">
        <v>45.5</v>
      </c>
      <c r="F50" s="327">
        <v>83.75</v>
      </c>
      <c r="G50" s="327">
        <v>53.5</v>
      </c>
      <c r="H50" s="327">
        <v>503.83333333333331</v>
      </c>
      <c r="I50" s="327">
        <v>132.4133597883598</v>
      </c>
      <c r="J50" s="327">
        <v>274.54545454545456</v>
      </c>
      <c r="K50" s="327">
        <v>511.21212121212125</v>
      </c>
      <c r="L50" s="327">
        <v>84.8</v>
      </c>
      <c r="M50" s="327">
        <v>516.66666666666663</v>
      </c>
      <c r="N50" s="109"/>
      <c r="O50" s="109"/>
      <c r="P50" s="109"/>
      <c r="Q50" s="109"/>
      <c r="R50" s="109"/>
      <c r="S50" s="109"/>
    </row>
    <row r="51" spans="1:19" ht="15" x14ac:dyDescent="0.25">
      <c r="A51" s="309" t="s">
        <v>271</v>
      </c>
      <c r="B51" s="329">
        <v>132.63157894736841</v>
      </c>
      <c r="C51" s="329">
        <v>97.15789473684211</v>
      </c>
      <c r="D51" s="329">
        <v>151.97368421052633</v>
      </c>
      <c r="E51" s="329">
        <v>41.798245614035089</v>
      </c>
      <c r="F51" s="329">
        <v>96.05263157894737</v>
      </c>
      <c r="G51" s="329">
        <v>130.30701754385964</v>
      </c>
      <c r="H51" s="329">
        <v>432.86666666666667</v>
      </c>
      <c r="I51" s="329">
        <v>82.141917293233078</v>
      </c>
      <c r="J51" s="329">
        <v>157.96491228070175</v>
      </c>
      <c r="K51" s="329">
        <v>487.36842105263156</v>
      </c>
      <c r="L51" s="329">
        <v>85.555555555555557</v>
      </c>
      <c r="M51" s="329">
        <v>542.77777777777783</v>
      </c>
      <c r="N51" s="109"/>
      <c r="O51" s="109"/>
      <c r="P51" s="109"/>
      <c r="Q51" s="109"/>
      <c r="R51" s="109"/>
      <c r="S51" s="109"/>
    </row>
    <row r="52" spans="1:19" ht="15" x14ac:dyDescent="0.25">
      <c r="A52" s="309" t="s">
        <v>272</v>
      </c>
      <c r="B52" s="329">
        <v>119.16666666666667</v>
      </c>
      <c r="C52" s="329">
        <v>92.833333333333329</v>
      </c>
      <c r="D52" s="329">
        <v>124.10185185185183</v>
      </c>
      <c r="E52" s="329">
        <v>72.166666666666671</v>
      </c>
      <c r="F52" s="329">
        <v>205.9722222222222</v>
      </c>
      <c r="G52" s="329">
        <v>132.77777777777777</v>
      </c>
      <c r="H52" s="329">
        <v>391.01851851851853</v>
      </c>
      <c r="I52" s="329">
        <v>106.13888888888889</v>
      </c>
      <c r="J52" s="329">
        <v>134.87037037037035</v>
      </c>
      <c r="K52" s="329">
        <v>490.34259259259255</v>
      </c>
      <c r="L52" s="329">
        <v>85.769230769230774</v>
      </c>
      <c r="M52" s="329">
        <v>513.88888888888891</v>
      </c>
      <c r="N52" s="109"/>
      <c r="O52" s="109"/>
      <c r="P52" s="109"/>
      <c r="Q52" s="109"/>
      <c r="R52" s="109"/>
      <c r="S52" s="109"/>
    </row>
    <row r="53" spans="1:19" ht="15" x14ac:dyDescent="0.25">
      <c r="A53" s="309" t="s">
        <v>273</v>
      </c>
      <c r="B53" s="329">
        <v>119.63636363636364</v>
      </c>
      <c r="C53" s="329">
        <v>95.727272727272734</v>
      </c>
      <c r="D53" s="329">
        <v>163.86363636363637</v>
      </c>
      <c r="E53" s="329">
        <v>102.72727272727273</v>
      </c>
      <c r="F53" s="329">
        <v>120.37878787878789</v>
      </c>
      <c r="G53" s="329">
        <v>75.303030303030297</v>
      </c>
      <c r="H53" s="329">
        <v>208.93181818181819</v>
      </c>
      <c r="I53" s="329">
        <v>83.681818181818187</v>
      </c>
      <c r="J53" s="329">
        <v>120.06060606060605</v>
      </c>
      <c r="K53" s="329">
        <v>486.09848484848482</v>
      </c>
      <c r="L53" s="329" t="s">
        <v>2</v>
      </c>
      <c r="M53" s="329">
        <v>512.38095238095241</v>
      </c>
      <c r="N53" s="109"/>
      <c r="O53" s="109"/>
      <c r="P53" s="109"/>
      <c r="Q53" s="109"/>
      <c r="R53" s="109"/>
      <c r="S53" s="109"/>
    </row>
    <row r="54" spans="1:19" ht="15" x14ac:dyDescent="0.25">
      <c r="A54" s="309" t="s">
        <v>274</v>
      </c>
      <c r="B54" s="329">
        <v>123</v>
      </c>
      <c r="C54" s="329">
        <v>97.294117647058826</v>
      </c>
      <c r="D54" s="329">
        <v>123.82352941176471</v>
      </c>
      <c r="E54" s="329">
        <v>96.17647058823529</v>
      </c>
      <c r="F54" s="329">
        <v>80.784313725490208</v>
      </c>
      <c r="G54" s="329">
        <v>59.911764705882355</v>
      </c>
      <c r="H54" s="329">
        <v>242.92156862745099</v>
      </c>
      <c r="I54" s="329">
        <v>62.617647058823529</v>
      </c>
      <c r="J54" s="329">
        <v>126.52941176470588</v>
      </c>
      <c r="K54" s="329">
        <v>500.88235294117646</v>
      </c>
      <c r="L54" s="329" t="s">
        <v>2</v>
      </c>
      <c r="M54" s="329">
        <v>794.61538461538464</v>
      </c>
      <c r="N54" s="109"/>
      <c r="O54" s="109"/>
      <c r="P54" s="109"/>
      <c r="Q54" s="109"/>
      <c r="R54" s="109"/>
      <c r="S54" s="109"/>
    </row>
    <row r="55" spans="1:19" ht="15" x14ac:dyDescent="0.25">
      <c r="A55" s="309" t="s">
        <v>275</v>
      </c>
      <c r="B55" s="329">
        <v>138.94117647058823</v>
      </c>
      <c r="C55" s="329">
        <v>107.73529411764706</v>
      </c>
      <c r="D55" s="329">
        <v>156.47058823529412</v>
      </c>
      <c r="E55" s="329">
        <v>90.980392156862749</v>
      </c>
      <c r="F55" s="329">
        <v>122.5</v>
      </c>
      <c r="G55" s="329">
        <v>32.647058823529413</v>
      </c>
      <c r="H55" s="329">
        <v>248.54166666666666</v>
      </c>
      <c r="I55" s="329">
        <v>73.289215686274503</v>
      </c>
      <c r="J55" s="329">
        <v>135.11764705882354</v>
      </c>
      <c r="K55" s="329">
        <v>501.02941176470586</v>
      </c>
      <c r="L55" s="329">
        <v>82.5</v>
      </c>
      <c r="M55" s="329">
        <v>762.14285714285711</v>
      </c>
      <c r="N55" s="109"/>
      <c r="O55" s="109"/>
      <c r="P55" s="109"/>
      <c r="Q55" s="109"/>
      <c r="R55" s="109"/>
      <c r="S55" s="109"/>
    </row>
    <row r="56" spans="1:19" ht="15" x14ac:dyDescent="0.25">
      <c r="A56" s="309" t="s">
        <v>276</v>
      </c>
      <c r="B56" s="329">
        <v>140.37037037037035</v>
      </c>
      <c r="C56" s="329">
        <v>110.41666666666664</v>
      </c>
      <c r="D56" s="329">
        <v>192.30769230769232</v>
      </c>
      <c r="E56" s="329">
        <v>126.15384615384616</v>
      </c>
      <c r="F56" s="329">
        <v>111.53846153846153</v>
      </c>
      <c r="G56" s="329">
        <v>52.692307692307693</v>
      </c>
      <c r="H56" s="329">
        <v>271.59259259259261</v>
      </c>
      <c r="I56" s="329">
        <v>79.530555555555551</v>
      </c>
      <c r="J56" s="329">
        <v>148.66203703703707</v>
      </c>
      <c r="K56" s="329">
        <v>483.29629629629625</v>
      </c>
      <c r="L56" s="329">
        <v>76.5</v>
      </c>
      <c r="M56" s="329">
        <v>616.47058823529414</v>
      </c>
      <c r="N56" s="109"/>
      <c r="O56" s="109"/>
      <c r="P56" s="109"/>
      <c r="Q56" s="109"/>
      <c r="R56" s="109"/>
      <c r="S56" s="109"/>
    </row>
    <row r="57" spans="1:19" ht="15" x14ac:dyDescent="0.25">
      <c r="A57" s="309" t="s">
        <v>277</v>
      </c>
      <c r="B57" s="329">
        <v>136.98166666666665</v>
      </c>
      <c r="C57" s="329">
        <v>108.31000000000002</v>
      </c>
      <c r="D57" s="329">
        <v>207.25</v>
      </c>
      <c r="E57" s="329">
        <v>114.75</v>
      </c>
      <c r="F57" s="329">
        <v>76.25</v>
      </c>
      <c r="G57" s="329">
        <v>82</v>
      </c>
      <c r="H57" s="329">
        <v>260.35547619047622</v>
      </c>
      <c r="I57" s="329">
        <v>79.770333555333565</v>
      </c>
      <c r="J57" s="329">
        <v>174.40916666666666</v>
      </c>
      <c r="K57" s="329">
        <v>491.68333333333339</v>
      </c>
      <c r="L57" s="329">
        <v>69.400000000000006</v>
      </c>
      <c r="M57" s="329">
        <v>620</v>
      </c>
      <c r="N57" s="109"/>
      <c r="O57" s="109"/>
      <c r="P57" s="109"/>
      <c r="Q57" s="109"/>
      <c r="R57" s="109"/>
      <c r="S57" s="109"/>
    </row>
    <row r="58" spans="1:19" ht="15" x14ac:dyDescent="0.25">
      <c r="A58" s="309" t="s">
        <v>278</v>
      </c>
      <c r="B58" s="329">
        <v>120.86363636363636</v>
      </c>
      <c r="C58" s="329">
        <v>99.62878787878789</v>
      </c>
      <c r="D58" s="329">
        <v>227.94117647058823</v>
      </c>
      <c r="E58" s="329">
        <v>117.94117647058823</v>
      </c>
      <c r="F58" s="329">
        <v>80.882352941176464</v>
      </c>
      <c r="G58" s="329">
        <v>99.117647058823536</v>
      </c>
      <c r="H58" s="329">
        <v>195.36796536796538</v>
      </c>
      <c r="I58" s="329">
        <v>91.164460791733518</v>
      </c>
      <c r="J58" s="329">
        <v>204.62987012987014</v>
      </c>
      <c r="K58" s="329">
        <v>504.39393939393943</v>
      </c>
      <c r="L58" s="329">
        <v>71.400000000000006</v>
      </c>
      <c r="M58" s="329">
        <v>634.28571428571433</v>
      </c>
      <c r="N58" s="109"/>
      <c r="O58" s="109"/>
      <c r="P58" s="109"/>
      <c r="Q58" s="109"/>
      <c r="R58" s="109"/>
      <c r="S58" s="109"/>
    </row>
    <row r="59" spans="1:19" ht="15" x14ac:dyDescent="0.25">
      <c r="A59" s="309" t="s">
        <v>279</v>
      </c>
      <c r="B59" s="329">
        <v>111.14166666666665</v>
      </c>
      <c r="C59" s="329">
        <v>97.07936507936509</v>
      </c>
      <c r="D59" s="329">
        <v>141.11111111111111</v>
      </c>
      <c r="E59" s="329">
        <v>101.11111111111111</v>
      </c>
      <c r="F59" s="329">
        <v>84.722222222222229</v>
      </c>
      <c r="G59" s="329">
        <v>68.333333333333329</v>
      </c>
      <c r="H59" s="329">
        <v>228.68953136810285</v>
      </c>
      <c r="I59" s="329">
        <v>107.28873771730915</v>
      </c>
      <c r="J59" s="329">
        <v>154.00377928949359</v>
      </c>
      <c r="K59" s="329">
        <v>509.60317460317447</v>
      </c>
      <c r="L59" s="329">
        <v>73.583333333333329</v>
      </c>
      <c r="M59" s="329">
        <v>704.28571428571433</v>
      </c>
      <c r="N59" s="109"/>
      <c r="O59" s="109"/>
      <c r="P59" s="109"/>
      <c r="Q59" s="109"/>
      <c r="R59" s="109"/>
      <c r="S59" s="109"/>
    </row>
    <row r="60" spans="1:19" ht="15" x14ac:dyDescent="0.25">
      <c r="A60" s="309" t="s">
        <v>280</v>
      </c>
      <c r="B60" s="329">
        <v>136.53508771929828</v>
      </c>
      <c r="C60" s="329">
        <v>111.24561403508774</v>
      </c>
      <c r="D60" s="329">
        <v>222.36842105263159</v>
      </c>
      <c r="E60" s="329">
        <v>95.263157894736835</v>
      </c>
      <c r="F60" s="329">
        <v>87.89473684210526</v>
      </c>
      <c r="G60" s="329">
        <v>56.842105263157897</v>
      </c>
      <c r="H60" s="329">
        <v>217.15789473684211</v>
      </c>
      <c r="I60" s="329">
        <v>160.47848788638262</v>
      </c>
      <c r="J60" s="329">
        <v>146.06798245614036</v>
      </c>
      <c r="K60" s="329">
        <v>496.47368421052624</v>
      </c>
      <c r="L60" s="329">
        <v>74.21052631578948</v>
      </c>
      <c r="M60" s="329">
        <v>811.11111111111109</v>
      </c>
      <c r="N60" s="109"/>
      <c r="O60" s="109"/>
      <c r="P60" s="109"/>
      <c r="Q60" s="109"/>
      <c r="R60" s="109"/>
      <c r="S60" s="109"/>
    </row>
    <row r="61" spans="1:19" ht="15" x14ac:dyDescent="0.25">
      <c r="A61" s="309" t="s">
        <v>281</v>
      </c>
      <c r="B61" s="329">
        <v>148.80833333333334</v>
      </c>
      <c r="C61" s="329">
        <v>124.24166666666665</v>
      </c>
      <c r="D61" s="329">
        <v>288</v>
      </c>
      <c r="E61" s="329">
        <v>160.5</v>
      </c>
      <c r="F61" s="329">
        <v>286</v>
      </c>
      <c r="G61" s="329">
        <v>48.25</v>
      </c>
      <c r="H61" s="329">
        <v>267.99166666666667</v>
      </c>
      <c r="I61" s="329">
        <v>141.42410287833081</v>
      </c>
      <c r="J61" s="329">
        <v>200.14910714285716</v>
      </c>
      <c r="K61" s="329">
        <v>497.08333333333337</v>
      </c>
      <c r="L61" s="329">
        <v>77.263157894736835</v>
      </c>
      <c r="M61" s="329">
        <v>751.25</v>
      </c>
      <c r="N61" s="109"/>
      <c r="O61" s="109"/>
      <c r="P61" s="109"/>
      <c r="Q61" s="109"/>
      <c r="R61" s="109"/>
      <c r="S61" s="109"/>
    </row>
    <row r="62" spans="1:19" ht="15" x14ac:dyDescent="0.25">
      <c r="A62" s="309" t="s">
        <v>282</v>
      </c>
      <c r="B62" s="329">
        <v>145.54347826086956</v>
      </c>
      <c r="C62" s="329">
        <v>124.39855072463767</v>
      </c>
      <c r="D62" s="329">
        <v>328.26086956521738</v>
      </c>
      <c r="E62" s="329">
        <v>308.69565217391306</v>
      </c>
      <c r="F62" s="329">
        <v>311.73913043478262</v>
      </c>
      <c r="G62" s="329">
        <v>51.304347826086953</v>
      </c>
      <c r="H62" s="329">
        <v>275.52083333333331</v>
      </c>
      <c r="I62" s="329">
        <v>180.87233358429009</v>
      </c>
      <c r="J62" s="329">
        <v>254.07246376811597</v>
      </c>
      <c r="K62" s="329">
        <v>616.88405797101439</v>
      </c>
      <c r="L62" s="329">
        <v>70.782608695652172</v>
      </c>
      <c r="M62" s="329">
        <v>855.71428571428567</v>
      </c>
      <c r="N62" s="109"/>
      <c r="O62" s="109"/>
      <c r="P62" s="109"/>
      <c r="Q62" s="109"/>
      <c r="R62" s="109"/>
      <c r="S62" s="109"/>
    </row>
    <row r="63" spans="1:19" ht="13.5" customHeight="1" x14ac:dyDescent="0.25">
      <c r="A63" s="308" t="s">
        <v>283</v>
      </c>
      <c r="B63" s="327">
        <v>160.10964912280701</v>
      </c>
      <c r="C63" s="327">
        <v>153.75438596491227</v>
      </c>
      <c r="D63" s="327">
        <v>320.5263157894737</v>
      </c>
      <c r="E63" s="327">
        <v>201.84210526315789</v>
      </c>
      <c r="F63" s="327">
        <v>141.31578947368422</v>
      </c>
      <c r="G63" s="327">
        <v>111.57894736842105</v>
      </c>
      <c r="H63" s="327">
        <v>300</v>
      </c>
      <c r="I63" s="327">
        <v>155.53487886382624</v>
      </c>
      <c r="J63" s="327">
        <v>262.78508771929819</v>
      </c>
      <c r="K63" s="327">
        <v>769.86842105263145</v>
      </c>
      <c r="L63" s="327">
        <v>75.222222222222229</v>
      </c>
      <c r="M63" s="327">
        <v>776.66666666666663</v>
      </c>
      <c r="N63" s="109"/>
      <c r="O63" s="109"/>
      <c r="P63" s="109"/>
      <c r="Q63" s="109"/>
      <c r="R63" s="109"/>
      <c r="S63" s="109"/>
    </row>
    <row r="64" spans="1:19" ht="13.5" customHeight="1" x14ac:dyDescent="0.25">
      <c r="A64" s="308" t="s">
        <v>284</v>
      </c>
      <c r="B64" s="327">
        <v>160.46296296296293</v>
      </c>
      <c r="C64" s="327">
        <v>153.59259259259261</v>
      </c>
      <c r="D64" s="327">
        <v>183.88888888888889</v>
      </c>
      <c r="E64" s="327">
        <v>149.16666666666666</v>
      </c>
      <c r="F64" s="327">
        <v>173.61111111111111</v>
      </c>
      <c r="G64" s="327">
        <v>166.11111111111111</v>
      </c>
      <c r="H64" s="327">
        <v>409.86111111111109</v>
      </c>
      <c r="I64" s="327">
        <v>127.31205908289242</v>
      </c>
      <c r="J64" s="327">
        <v>243.39417989417993</v>
      </c>
      <c r="K64" s="327">
        <v>911.48148148148152</v>
      </c>
      <c r="L64" s="327">
        <v>71.166666666666671</v>
      </c>
      <c r="M64" s="327">
        <v>810.71428571428567</v>
      </c>
      <c r="N64" s="109"/>
      <c r="O64" s="109"/>
      <c r="P64" s="109"/>
      <c r="Q64" s="109"/>
      <c r="R64" s="109"/>
      <c r="S64" s="109"/>
    </row>
    <row r="65" spans="1:19" ht="13.5" customHeight="1" x14ac:dyDescent="0.25">
      <c r="A65" s="308" t="s">
        <v>285</v>
      </c>
      <c r="B65" s="327">
        <v>175.73015873015871</v>
      </c>
      <c r="C65" s="327">
        <v>171.37301587301585</v>
      </c>
      <c r="D65" s="327">
        <v>207.14285714285714</v>
      </c>
      <c r="E65" s="327">
        <v>77.142857142857139</v>
      </c>
      <c r="F65" s="327">
        <v>224.52380952380952</v>
      </c>
      <c r="G65" s="327">
        <v>113.57142857142857</v>
      </c>
      <c r="H65" s="327">
        <v>248.67460317460319</v>
      </c>
      <c r="I65" s="327">
        <v>133.82208994708995</v>
      </c>
      <c r="J65" s="327">
        <v>189.35969387755102</v>
      </c>
      <c r="K65" s="327">
        <v>1043.2380952380952</v>
      </c>
      <c r="L65" s="327">
        <v>78.05263157894737</v>
      </c>
      <c r="M65" s="327">
        <v>827.14285714285711</v>
      </c>
      <c r="N65" s="109"/>
      <c r="O65" s="109"/>
      <c r="P65" s="109"/>
      <c r="Q65" s="109"/>
      <c r="R65" s="109"/>
      <c r="S65" s="109"/>
    </row>
    <row r="66" spans="1:19" ht="13.5" customHeight="1" x14ac:dyDescent="0.25">
      <c r="A66" s="308" t="s">
        <v>286</v>
      </c>
      <c r="B66" s="327">
        <v>205.27450980392157</v>
      </c>
      <c r="C66" s="327">
        <v>199.35294117647061</v>
      </c>
      <c r="D66" s="327">
        <v>288.52941176470586</v>
      </c>
      <c r="E66" s="327">
        <v>76.470588235294116</v>
      </c>
      <c r="F66" s="327">
        <v>173.52941176470588</v>
      </c>
      <c r="G66" s="327">
        <v>60.588235294117645</v>
      </c>
      <c r="H66" s="327">
        <v>326.66666666666663</v>
      </c>
      <c r="I66" s="327">
        <v>188.10504201680675</v>
      </c>
      <c r="J66" s="327">
        <v>226.5588235294118</v>
      </c>
      <c r="K66" s="327">
        <v>1390.0686274509803</v>
      </c>
      <c r="L66" s="327">
        <v>80.764705882352942</v>
      </c>
      <c r="M66" s="327">
        <v>1033.3333333333333</v>
      </c>
      <c r="N66" s="109"/>
      <c r="O66" s="109"/>
      <c r="P66" s="109"/>
      <c r="Q66" s="109"/>
      <c r="R66" s="109"/>
      <c r="S66" s="109"/>
    </row>
    <row r="67" spans="1:19" ht="13.5" customHeight="1" x14ac:dyDescent="0.25">
      <c r="A67" s="308" t="s">
        <v>287</v>
      </c>
      <c r="B67" s="327">
        <v>219.140625</v>
      </c>
      <c r="C67" s="327">
        <v>207.55208333333334</v>
      </c>
      <c r="D67" s="327">
        <v>480</v>
      </c>
      <c r="E67" s="327">
        <v>154.6875</v>
      </c>
      <c r="F67" s="327">
        <v>582.1875</v>
      </c>
      <c r="G67" s="327">
        <v>93.125</v>
      </c>
      <c r="H67" s="327">
        <v>341.97916666666663</v>
      </c>
      <c r="I67" s="327">
        <v>168.02306547619048</v>
      </c>
      <c r="J67" s="327">
        <v>257.26041666666663</v>
      </c>
      <c r="K67" s="327">
        <v>1511.6145833333335</v>
      </c>
      <c r="L67" s="327">
        <v>79.875</v>
      </c>
      <c r="M67" s="327">
        <v>1387.5</v>
      </c>
      <c r="N67" s="109"/>
      <c r="O67" s="109"/>
      <c r="P67" s="109"/>
      <c r="Q67" s="109"/>
      <c r="R67" s="109"/>
      <c r="S67" s="109"/>
    </row>
    <row r="68" spans="1:19" ht="13.5" customHeight="1" x14ac:dyDescent="0.25">
      <c r="A68" s="308" t="s">
        <v>288</v>
      </c>
      <c r="B68" s="327">
        <v>232.72727272727272</v>
      </c>
      <c r="C68" s="327">
        <v>226.16025641025641</v>
      </c>
      <c r="D68" s="327">
        <v>579.76190476190482</v>
      </c>
      <c r="E68" s="327">
        <v>260.95238095238096</v>
      </c>
      <c r="F68" s="327">
        <v>542.38095238095241</v>
      </c>
      <c r="G68" s="327">
        <v>162.38095238095238</v>
      </c>
      <c r="H68" s="327">
        <v>402.38095238095241</v>
      </c>
      <c r="I68" s="327">
        <v>179.23015873015873</v>
      </c>
      <c r="J68" s="327">
        <v>314.81746031746036</v>
      </c>
      <c r="K68" s="327">
        <v>1809.531746031746</v>
      </c>
      <c r="L68" s="327">
        <v>77</v>
      </c>
      <c r="M68" s="327">
        <v>1478.4615384615386</v>
      </c>
      <c r="N68" s="109"/>
      <c r="O68" s="109"/>
      <c r="P68" s="109"/>
      <c r="Q68" s="109"/>
      <c r="R68" s="109"/>
      <c r="S68" s="109"/>
    </row>
    <row r="69" spans="1:19" ht="13.5" customHeight="1" x14ac:dyDescent="0.25">
      <c r="A69" s="308" t="s">
        <v>289</v>
      </c>
      <c r="B69" s="327">
        <v>250.58823529411765</v>
      </c>
      <c r="C69" s="327">
        <v>220</v>
      </c>
      <c r="D69" s="327">
        <v>372.5</v>
      </c>
      <c r="E69" s="327">
        <v>257</v>
      </c>
      <c r="F69" s="327">
        <v>188</v>
      </c>
      <c r="G69" s="327">
        <v>209.5</v>
      </c>
      <c r="H69" s="327">
        <v>335.73333333333335</v>
      </c>
      <c r="I69" s="327">
        <v>169.72916666666669</v>
      </c>
      <c r="J69" s="327">
        <v>392.58333333333337</v>
      </c>
      <c r="K69" s="327">
        <v>1751</v>
      </c>
      <c r="L69" s="327">
        <v>72.424999999999997</v>
      </c>
      <c r="M69" s="327">
        <v>1450</v>
      </c>
      <c r="N69" s="109"/>
      <c r="O69" s="109"/>
      <c r="P69" s="109"/>
      <c r="Q69" s="109"/>
      <c r="R69" s="109"/>
      <c r="S69" s="109"/>
    </row>
    <row r="70" spans="1:19" ht="13.5" customHeight="1" x14ac:dyDescent="0.25">
      <c r="A70" s="308" t="s">
        <v>290</v>
      </c>
      <c r="B70" s="327">
        <v>230.09090909090909</v>
      </c>
      <c r="C70" s="327">
        <v>213.33333333333329</v>
      </c>
      <c r="D70" s="327">
        <v>350</v>
      </c>
      <c r="E70" s="327">
        <v>290.90909090909093</v>
      </c>
      <c r="F70" s="327">
        <v>258.18181818181819</v>
      </c>
      <c r="G70" s="327">
        <v>135.68181818181819</v>
      </c>
      <c r="H70" s="327">
        <v>351.89502164502164</v>
      </c>
      <c r="I70" s="327">
        <v>145.59848484848484</v>
      </c>
      <c r="J70" s="327">
        <v>376.30248917748924</v>
      </c>
      <c r="K70" s="327">
        <v>1464.905303030303</v>
      </c>
      <c r="L70" s="327">
        <v>80</v>
      </c>
      <c r="M70" s="327">
        <v>1740</v>
      </c>
      <c r="N70" s="109"/>
      <c r="O70" s="109"/>
      <c r="P70" s="109"/>
      <c r="Q70" s="109"/>
      <c r="R70" s="109"/>
      <c r="S70" s="109"/>
    </row>
    <row r="71" spans="1:19" ht="13.5" customHeight="1" x14ac:dyDescent="0.25">
      <c r="A71" s="308" t="s">
        <v>291</v>
      </c>
      <c r="B71" s="327">
        <v>222.7840924242424</v>
      </c>
      <c r="C71" s="327">
        <v>209.77272727272728</v>
      </c>
      <c r="D71" s="327">
        <v>375.90909090909093</v>
      </c>
      <c r="E71" s="327">
        <v>327.72727272727275</v>
      </c>
      <c r="F71" s="327">
        <v>202.72727272727272</v>
      </c>
      <c r="G71" s="327">
        <v>153.40909090909091</v>
      </c>
      <c r="H71" s="327">
        <v>447.9253261904762</v>
      </c>
      <c r="I71" s="327">
        <v>143.39610389610391</v>
      </c>
      <c r="J71" s="327">
        <v>348.67965367965371</v>
      </c>
      <c r="K71" s="327">
        <v>1554.9772727272727</v>
      </c>
      <c r="L71" s="327">
        <v>84.272727272727266</v>
      </c>
      <c r="M71" s="327">
        <v>1444.7368421052631</v>
      </c>
      <c r="N71" s="109"/>
      <c r="O71" s="109"/>
      <c r="P71" s="109"/>
      <c r="Q71" s="109"/>
      <c r="R71" s="109"/>
      <c r="S71" s="109"/>
    </row>
    <row r="72" spans="1:19" ht="13.5" customHeight="1" x14ac:dyDescent="0.25">
      <c r="A72" s="308" t="s">
        <v>292</v>
      </c>
      <c r="B72" s="327">
        <v>223.59649122807022</v>
      </c>
      <c r="C72" s="327">
        <v>207.19298245614036</v>
      </c>
      <c r="D72" s="327">
        <v>322.10526315789474</v>
      </c>
      <c r="E72" s="327">
        <v>243.68421052631578</v>
      </c>
      <c r="F72" s="327">
        <v>243.42105263157896</v>
      </c>
      <c r="G72" s="327">
        <v>179.21052631578948</v>
      </c>
      <c r="H72" s="327">
        <v>482.62280701754378</v>
      </c>
      <c r="I72" s="327">
        <v>201.13533834586465</v>
      </c>
      <c r="J72" s="327">
        <v>317.95927318295736</v>
      </c>
      <c r="K72" s="327">
        <v>1473.640350877193</v>
      </c>
      <c r="L72" s="327">
        <v>83.736842105263165</v>
      </c>
      <c r="M72" s="327">
        <v>1253.3333333333333</v>
      </c>
      <c r="N72" s="109"/>
      <c r="O72" s="109"/>
      <c r="P72" s="109"/>
      <c r="Q72" s="109"/>
      <c r="R72" s="109"/>
      <c r="S72" s="109"/>
    </row>
    <row r="73" spans="1:19" ht="13.5" customHeight="1" x14ac:dyDescent="0.25">
      <c r="A73" s="308" t="s">
        <v>293</v>
      </c>
      <c r="B73" s="327">
        <v>220.63492063492066</v>
      </c>
      <c r="C73" s="327">
        <v>201.90476190476195</v>
      </c>
      <c r="D73" s="327">
        <v>386.1904761904762</v>
      </c>
      <c r="E73" s="327">
        <v>206.66666666666666</v>
      </c>
      <c r="F73" s="327">
        <v>293.33333333333331</v>
      </c>
      <c r="G73" s="327">
        <v>130.95238095238096</v>
      </c>
      <c r="H73" s="327">
        <v>580.51587301587301</v>
      </c>
      <c r="I73" s="327">
        <v>229.4325396825397</v>
      </c>
      <c r="J73" s="327">
        <v>358.72222222222217</v>
      </c>
      <c r="K73" s="327">
        <v>1573.968253968254</v>
      </c>
      <c r="L73" s="327">
        <v>85</v>
      </c>
      <c r="M73" s="327">
        <v>1013.1578947368421</v>
      </c>
      <c r="N73" s="25"/>
      <c r="O73" s="25"/>
      <c r="P73" s="25"/>
    </row>
    <row r="74" spans="1:19" ht="13.5" customHeight="1" x14ac:dyDescent="0.25">
      <c r="A74" s="308" t="s">
        <v>294</v>
      </c>
      <c r="B74" s="327">
        <v>214.41666666666674</v>
      </c>
      <c r="C74" s="327">
        <v>191.8333333333334</v>
      </c>
      <c r="D74" s="327">
        <v>435</v>
      </c>
      <c r="E74" s="327">
        <v>145.5</v>
      </c>
      <c r="F74" s="327">
        <v>171.5</v>
      </c>
      <c r="G74" s="327">
        <v>102.75</v>
      </c>
      <c r="H74" s="327">
        <v>587.5</v>
      </c>
      <c r="I74" s="327">
        <v>151.9467261904762</v>
      </c>
      <c r="J74" s="327">
        <v>444.17083333333341</v>
      </c>
      <c r="K74" s="327">
        <v>1494.0208333333335</v>
      </c>
      <c r="L74" s="327">
        <v>89.15</v>
      </c>
      <c r="M74" s="327">
        <v>1103.8461538461538</v>
      </c>
      <c r="N74" s="25"/>
      <c r="O74" s="25"/>
      <c r="P74" s="25"/>
    </row>
    <row r="75" spans="1:19" ht="13.5" customHeight="1" x14ac:dyDescent="0.25">
      <c r="A75" s="309" t="s">
        <v>295</v>
      </c>
      <c r="B75" s="328">
        <v>211.54166666666669</v>
      </c>
      <c r="C75" s="328">
        <v>190.88333333333333</v>
      </c>
      <c r="D75" s="328">
        <v>411.5</v>
      </c>
      <c r="E75" s="328">
        <v>77</v>
      </c>
      <c r="F75" s="328">
        <v>146</v>
      </c>
      <c r="G75" s="328">
        <v>123</v>
      </c>
      <c r="H75" s="328">
        <v>537.75</v>
      </c>
      <c r="I75" s="328">
        <v>147.35261904761904</v>
      </c>
      <c r="J75" s="328">
        <v>381.43333333333334</v>
      </c>
      <c r="K75" s="328">
        <v>1340.7249999999999</v>
      </c>
      <c r="L75" s="328">
        <v>95.3</v>
      </c>
      <c r="M75" s="328">
        <v>1060.5263157894738</v>
      </c>
      <c r="N75" s="25"/>
      <c r="O75" s="25"/>
      <c r="P75" s="25"/>
    </row>
    <row r="76" spans="1:19" ht="13.5" customHeight="1" x14ac:dyDescent="0.25">
      <c r="A76" s="309" t="s">
        <v>296</v>
      </c>
      <c r="B76" s="328">
        <v>205.89166666666665</v>
      </c>
      <c r="C76" s="328">
        <v>174.27916666666664</v>
      </c>
      <c r="D76" s="328">
        <v>360.5</v>
      </c>
      <c r="E76" s="328">
        <v>42</v>
      </c>
      <c r="F76" s="328">
        <v>191</v>
      </c>
      <c r="G76" s="328">
        <v>78</v>
      </c>
      <c r="H76" s="328">
        <v>360.27499999999998</v>
      </c>
      <c r="I76" s="328">
        <v>112.71011904761903</v>
      </c>
      <c r="J76" s="328">
        <v>295.49464285714282</v>
      </c>
      <c r="K76" s="328">
        <v>1228.5833333333333</v>
      </c>
      <c r="L76" s="328">
        <v>95.9</v>
      </c>
      <c r="M76" s="328">
        <v>1027.5</v>
      </c>
      <c r="N76" s="25"/>
      <c r="O76" s="25"/>
      <c r="P76" s="25"/>
    </row>
    <row r="77" spans="1:19" ht="13.5" customHeight="1" x14ac:dyDescent="0.25">
      <c r="A77" s="309" t="s">
        <v>297</v>
      </c>
      <c r="B77" s="328">
        <v>206.97727272727278</v>
      </c>
      <c r="C77" s="328">
        <v>179.22727272727272</v>
      </c>
      <c r="D77" s="328">
        <v>225.90909090909091</v>
      </c>
      <c r="E77" s="328">
        <v>57.727272727272727</v>
      </c>
      <c r="F77" s="328">
        <v>175.90909090909091</v>
      </c>
      <c r="G77" s="328">
        <v>64.545454545454547</v>
      </c>
      <c r="H77" s="328">
        <v>287.18831168831167</v>
      </c>
      <c r="I77" s="328">
        <v>94.465367965367975</v>
      </c>
      <c r="J77" s="328">
        <v>245.39393939393938</v>
      </c>
      <c r="K77" s="328">
        <v>1100.651515151515</v>
      </c>
      <c r="L77" s="328">
        <v>96.590909090909093</v>
      </c>
      <c r="M77" s="328">
        <v>860</v>
      </c>
      <c r="N77" s="25"/>
      <c r="O77" s="25"/>
      <c r="P77" s="25"/>
    </row>
    <row r="78" spans="1:19" ht="13.5" customHeight="1" x14ac:dyDescent="0.25">
      <c r="A78" s="309" t="s">
        <v>298</v>
      </c>
      <c r="B78" s="328">
        <v>206.96874999999997</v>
      </c>
      <c r="C78" s="328">
        <v>176.71875000000003</v>
      </c>
      <c r="D78" s="328">
        <v>178.125</v>
      </c>
      <c r="E78" s="328">
        <v>136.25</v>
      </c>
      <c r="F78" s="328">
        <v>156.875</v>
      </c>
      <c r="G78" s="328">
        <v>51.25</v>
      </c>
      <c r="H78" s="328">
        <v>375.97916666666669</v>
      </c>
      <c r="I78" s="328">
        <v>93.035416666666663</v>
      </c>
      <c r="J78" s="328">
        <v>284.43229166666663</v>
      </c>
      <c r="K78" s="328">
        <v>1079.53125</v>
      </c>
      <c r="L78" s="328">
        <v>95</v>
      </c>
      <c r="M78" s="328">
        <v>963.84615384615381</v>
      </c>
      <c r="N78" s="25"/>
      <c r="O78" s="25"/>
      <c r="P78" s="25"/>
    </row>
    <row r="79" spans="1:19" ht="13.5" customHeight="1" x14ac:dyDescent="0.25">
      <c r="A79" s="309" t="s">
        <v>299</v>
      </c>
      <c r="B79" s="328">
        <v>202.40079365079362</v>
      </c>
      <c r="C79" s="328">
        <v>171.85714285714286</v>
      </c>
      <c r="D79" s="328">
        <v>380.95238095238096</v>
      </c>
      <c r="E79" s="328">
        <v>204.76190476190476</v>
      </c>
      <c r="F79" s="328">
        <v>281.42857142857144</v>
      </c>
      <c r="G79" s="328">
        <v>80.476190476190482</v>
      </c>
      <c r="H79" s="328">
        <v>362.71428571428572</v>
      </c>
      <c r="I79" s="328">
        <v>98.361904761904782</v>
      </c>
      <c r="J79" s="328">
        <v>280.82142857142861</v>
      </c>
      <c r="K79" s="328">
        <v>1025.9920634920632</v>
      </c>
      <c r="L79" s="328">
        <v>91.904761904761898</v>
      </c>
      <c r="M79" s="328">
        <v>1577.2727272727273</v>
      </c>
      <c r="N79" s="25"/>
      <c r="O79" s="25"/>
      <c r="P79" s="25"/>
    </row>
    <row r="80" spans="1:19" ht="13.5" customHeight="1" x14ac:dyDescent="0.25">
      <c r="A80" s="309" t="s">
        <v>300</v>
      </c>
      <c r="B80" s="328">
        <v>198.58333333333334</v>
      </c>
      <c r="C80" s="328">
        <v>166.9375</v>
      </c>
      <c r="D80" s="328">
        <v>390.5</v>
      </c>
      <c r="E80" s="328">
        <v>224.5</v>
      </c>
      <c r="F80" s="328">
        <v>213</v>
      </c>
      <c r="G80" s="328">
        <v>96.5</v>
      </c>
      <c r="H80" s="328">
        <v>387.45833333333337</v>
      </c>
      <c r="I80" s="328">
        <v>97.879166666666663</v>
      </c>
      <c r="J80" s="328">
        <v>307.66666666666669</v>
      </c>
      <c r="K80" s="328">
        <v>990.83333333333337</v>
      </c>
      <c r="L80" s="328">
        <v>86.75</v>
      </c>
      <c r="M80" s="328">
        <v>1433.3333333333333</v>
      </c>
      <c r="N80" s="25"/>
      <c r="O80" s="25"/>
      <c r="P80" s="25"/>
    </row>
    <row r="81" spans="1:16" ht="13.5" customHeight="1" x14ac:dyDescent="0.25">
      <c r="A81" s="309" t="s">
        <v>301</v>
      </c>
      <c r="B81" s="328">
        <v>196.5</v>
      </c>
      <c r="C81" s="328">
        <v>173.99999999999994</v>
      </c>
      <c r="D81" s="328">
        <v>372.63157894736844</v>
      </c>
      <c r="E81" s="328">
        <v>147.89473684210526</v>
      </c>
      <c r="F81" s="328">
        <v>354.21052631578948</v>
      </c>
      <c r="G81" s="328">
        <v>121.57894736842105</v>
      </c>
      <c r="H81" s="328">
        <v>411.79166666666669</v>
      </c>
      <c r="I81" s="328">
        <v>114.77083333333334</v>
      </c>
      <c r="J81" s="328">
        <v>330.41666666666669</v>
      </c>
      <c r="K81" s="328">
        <v>1073.3333333333333</v>
      </c>
      <c r="L81" s="328">
        <v>81.099999999999994</v>
      </c>
      <c r="M81" s="328">
        <v>1405.8823529411766</v>
      </c>
      <c r="N81" s="25"/>
      <c r="O81" s="25"/>
      <c r="P81" s="25"/>
    </row>
    <row r="82" spans="1:16" ht="13.5" customHeight="1" x14ac:dyDescent="0.25">
      <c r="A82" s="309" t="s">
        <v>302</v>
      </c>
      <c r="B82" s="328">
        <v>201.54761904761904</v>
      </c>
      <c r="C82" s="328">
        <v>173.53174603174602</v>
      </c>
      <c r="D82" s="328">
        <v>330.95238095238096</v>
      </c>
      <c r="E82" s="328">
        <v>149.04761904761904</v>
      </c>
      <c r="F82" s="328">
        <v>157.14285714285714</v>
      </c>
      <c r="G82" s="328">
        <v>100.47619047619048</v>
      </c>
      <c r="H82" s="328">
        <v>250.40476190476187</v>
      </c>
      <c r="I82" s="328">
        <v>149.36507936507937</v>
      </c>
      <c r="J82" s="328">
        <v>338.67063492063488</v>
      </c>
      <c r="K82" s="328">
        <v>1048.4126984126985</v>
      </c>
      <c r="L82" s="328">
        <v>83.857142857142861</v>
      </c>
      <c r="M82" s="328">
        <v>1322.5</v>
      </c>
      <c r="N82" s="25"/>
      <c r="O82" s="25"/>
      <c r="P82" s="25"/>
    </row>
    <row r="83" spans="1:16" ht="13.5" customHeight="1" x14ac:dyDescent="0.25">
      <c r="A83" s="309" t="s">
        <v>303</v>
      </c>
      <c r="B83" s="328">
        <v>219.25438596491227</v>
      </c>
      <c r="C83" s="328">
        <v>195.87719298245614</v>
      </c>
      <c r="D83" s="328">
        <v>344.73684210526318</v>
      </c>
      <c r="E83" s="328">
        <v>77.368421052631575</v>
      </c>
      <c r="F83" s="328">
        <v>110.52631578947368</v>
      </c>
      <c r="G83" s="328">
        <v>61.315789473684212</v>
      </c>
      <c r="H83" s="328">
        <v>281.39473684210526</v>
      </c>
      <c r="I83" s="328">
        <v>178.50877192982452</v>
      </c>
      <c r="J83" s="328">
        <v>267.10463659147871</v>
      </c>
      <c r="K83" s="328">
        <v>1028.0701754385964</v>
      </c>
      <c r="L83" s="328">
        <v>83.421052631578945</v>
      </c>
      <c r="M83" s="328">
        <v>1417.6470588235295</v>
      </c>
      <c r="N83" s="25"/>
      <c r="O83" s="25"/>
      <c r="P83" s="25"/>
    </row>
    <row r="84" spans="1:16" ht="13.5" customHeight="1" x14ac:dyDescent="0.25">
      <c r="A84" s="309" t="s">
        <v>304</v>
      </c>
      <c r="B84" s="328">
        <v>222.27272727272731</v>
      </c>
      <c r="C84" s="328">
        <v>191.36363636363637</v>
      </c>
      <c r="D84" s="328">
        <v>439.54545454545456</v>
      </c>
      <c r="E84" s="328">
        <v>93.63636363636364</v>
      </c>
      <c r="F84" s="328">
        <v>145</v>
      </c>
      <c r="G84" s="328">
        <v>52.727272727272727</v>
      </c>
      <c r="H84" s="328">
        <v>344.50757575757575</v>
      </c>
      <c r="I84" s="328">
        <v>222.07575757575759</v>
      </c>
      <c r="J84" s="328">
        <v>229.82359307359303</v>
      </c>
      <c r="K84" s="328">
        <v>1033.712121212121</v>
      </c>
      <c r="L84" s="328">
        <v>85.454545454545453</v>
      </c>
      <c r="M84" s="328">
        <v>1045</v>
      </c>
      <c r="N84" s="25"/>
      <c r="O84" s="25"/>
      <c r="P84" s="25"/>
    </row>
    <row r="85" spans="1:16" ht="13.5" customHeight="1" x14ac:dyDescent="0.25">
      <c r="A85" s="309" t="s">
        <v>305</v>
      </c>
      <c r="B85" s="328">
        <v>227.18181818181819</v>
      </c>
      <c r="C85" s="328">
        <v>200.34090909090909</v>
      </c>
      <c r="D85" s="328">
        <v>488.18181818181819</v>
      </c>
      <c r="E85" s="328">
        <v>236.36363636363637</v>
      </c>
      <c r="F85" s="328">
        <v>257.27272727272725</v>
      </c>
      <c r="G85" s="328">
        <v>84.545454545454547</v>
      </c>
      <c r="H85" s="328">
        <v>415.98484848484844</v>
      </c>
      <c r="I85" s="328">
        <v>223.71861471861473</v>
      </c>
      <c r="J85" s="328">
        <v>275.33116883116884</v>
      </c>
      <c r="K85" s="328">
        <v>1051.5151515151517</v>
      </c>
      <c r="L85" s="328">
        <v>90.090909090909093</v>
      </c>
      <c r="M85" s="328">
        <v>1055.2631578947369</v>
      </c>
      <c r="N85" s="25"/>
      <c r="O85" s="25"/>
      <c r="P85" s="25"/>
    </row>
    <row r="86" spans="1:16" ht="13.5" customHeight="1" x14ac:dyDescent="0.25">
      <c r="A86" s="309" t="s">
        <v>306</v>
      </c>
      <c r="B86" s="328">
        <v>231.84210526315789</v>
      </c>
      <c r="C86" s="328">
        <v>203.46491228070172</v>
      </c>
      <c r="D86" s="328">
        <v>471.05263157894734</v>
      </c>
      <c r="E86" s="328">
        <v>371.05263157894734</v>
      </c>
      <c r="F86" s="328">
        <v>510.78947368421052</v>
      </c>
      <c r="G86" s="328">
        <v>137.89473684210526</v>
      </c>
      <c r="H86" s="328">
        <v>434.72222222222223</v>
      </c>
      <c r="I86" s="328">
        <v>362.14035087719299</v>
      </c>
      <c r="J86" s="328">
        <v>341.88596491228071</v>
      </c>
      <c r="K86" s="328">
        <v>1059.6491228070174</v>
      </c>
      <c r="L86" s="328">
        <v>91.315789473684205</v>
      </c>
      <c r="M86" s="328">
        <v>1083.3333333333333</v>
      </c>
      <c r="N86" s="25"/>
      <c r="O86" s="25"/>
      <c r="P86" s="25"/>
    </row>
    <row r="87" spans="1:16" ht="13.5" customHeight="1" x14ac:dyDescent="0.25">
      <c r="A87" s="308" t="s">
        <v>307</v>
      </c>
      <c r="B87" s="327">
        <v>235.5952380952381</v>
      </c>
      <c r="C87" s="327">
        <v>202.78571428571428</v>
      </c>
      <c r="D87" s="327">
        <v>682.5</v>
      </c>
      <c r="E87" s="327">
        <v>538.5</v>
      </c>
      <c r="F87" s="327">
        <v>485</v>
      </c>
      <c r="G87" s="327">
        <v>148</v>
      </c>
      <c r="H87" s="327">
        <v>416.66666666666669</v>
      </c>
      <c r="I87" s="327">
        <v>366.24263038548753</v>
      </c>
      <c r="J87" s="327">
        <v>335.95238095238085</v>
      </c>
      <c r="K87" s="327">
        <v>980.95238095238096</v>
      </c>
      <c r="L87" s="327">
        <v>90</v>
      </c>
      <c r="M87" s="327">
        <v>1111.1111111111111</v>
      </c>
      <c r="N87" s="25"/>
      <c r="O87" s="25"/>
      <c r="P87" s="25"/>
    </row>
    <row r="88" spans="1:16" ht="13.5" customHeight="1" x14ac:dyDescent="0.25">
      <c r="A88" s="308" t="s">
        <v>308</v>
      </c>
      <c r="B88" s="327">
        <v>233.5</v>
      </c>
      <c r="C88" s="327">
        <v>194.71250000000001</v>
      </c>
      <c r="D88" s="327">
        <v>519.5</v>
      </c>
      <c r="E88" s="327">
        <v>402</v>
      </c>
      <c r="F88" s="327">
        <v>673</v>
      </c>
      <c r="G88" s="327">
        <v>266</v>
      </c>
      <c r="H88" s="327">
        <v>286.33333333333326</v>
      </c>
      <c r="I88" s="327">
        <v>350.99166666666667</v>
      </c>
      <c r="J88" s="327">
        <v>338.45833333333337</v>
      </c>
      <c r="K88" s="327">
        <v>873.75</v>
      </c>
      <c r="L88" s="327">
        <v>91.1</v>
      </c>
      <c r="M88" s="327">
        <v>1183.3333333333333</v>
      </c>
      <c r="N88" s="25"/>
      <c r="O88" s="25"/>
      <c r="P88" s="25"/>
    </row>
    <row r="89" spans="1:16" ht="13.5" customHeight="1" x14ac:dyDescent="0.25">
      <c r="A89" s="308" t="s">
        <v>309</v>
      </c>
      <c r="B89" s="327">
        <v>234.21052631578948</v>
      </c>
      <c r="C89" s="327">
        <v>196.57894736842104</v>
      </c>
      <c r="D89" s="327">
        <v>242.63157894736841</v>
      </c>
      <c r="E89" s="327">
        <v>330.5263157894737</v>
      </c>
      <c r="F89" s="327">
        <v>286.84210526315792</v>
      </c>
      <c r="G89" s="327">
        <v>208.94736842105263</v>
      </c>
      <c r="H89" s="327">
        <v>248.46491228070172</v>
      </c>
      <c r="I89" s="327">
        <v>472.92543859649123</v>
      </c>
      <c r="J89" s="327">
        <v>343.47807017543863</v>
      </c>
      <c r="K89" s="327">
        <v>786.40350877192998</v>
      </c>
      <c r="L89" s="327">
        <v>92.89473684210526</v>
      </c>
      <c r="M89" s="327">
        <v>915.78947368421052</v>
      </c>
      <c r="N89" s="25"/>
      <c r="O89" s="25"/>
      <c r="P89" s="25"/>
    </row>
    <row r="90" spans="1:16" ht="13.5" customHeight="1" x14ac:dyDescent="0.25">
      <c r="A90" s="308" t="s">
        <v>310</v>
      </c>
      <c r="B90" s="327">
        <v>235.83333333333334</v>
      </c>
      <c r="C90" s="327">
        <v>198.74999999999991</v>
      </c>
      <c r="D90" s="327">
        <v>127.89473684210526</v>
      </c>
      <c r="E90" s="327">
        <v>141.05263157894737</v>
      </c>
      <c r="F90" s="327">
        <v>84.21052631578948</v>
      </c>
      <c r="G90" s="327">
        <v>134.21052631578948</v>
      </c>
      <c r="H90" s="327">
        <v>298.5087719298246</v>
      </c>
      <c r="I90" s="327">
        <v>467.37990810359224</v>
      </c>
      <c r="J90" s="327">
        <v>290.69907407407408</v>
      </c>
      <c r="K90" s="327">
        <v>701.97368421052636</v>
      </c>
      <c r="L90" s="327">
        <v>92</v>
      </c>
      <c r="M90" s="327">
        <v>1200</v>
      </c>
      <c r="N90" s="25"/>
      <c r="O90" s="25"/>
      <c r="P90" s="25"/>
    </row>
    <row r="91" spans="1:16" ht="13.5" customHeight="1" x14ac:dyDescent="0.25">
      <c r="A91" s="308" t="s">
        <v>311</v>
      </c>
      <c r="B91" s="327">
        <v>234</v>
      </c>
      <c r="C91" s="327">
        <v>204.2</v>
      </c>
      <c r="D91" s="327">
        <v>363.5</v>
      </c>
      <c r="E91" s="327">
        <v>76.5</v>
      </c>
      <c r="F91" s="327">
        <v>90</v>
      </c>
      <c r="G91" s="327">
        <v>78.5</v>
      </c>
      <c r="H91" s="327">
        <v>329.125</v>
      </c>
      <c r="I91" s="327">
        <v>157.29974747474748</v>
      </c>
      <c r="J91" s="327">
        <v>267.43750000000006</v>
      </c>
      <c r="K91" s="327">
        <v>747.5</v>
      </c>
      <c r="L91" s="327">
        <v>93.15</v>
      </c>
      <c r="M91" s="327">
        <v>1475</v>
      </c>
      <c r="N91" s="25"/>
      <c r="O91" s="25"/>
      <c r="P91" s="25"/>
    </row>
    <row r="92" spans="1:16" ht="13.5" customHeight="1" x14ac:dyDescent="0.25">
      <c r="A92" s="308" t="s">
        <v>312</v>
      </c>
      <c r="B92" s="327">
        <v>235</v>
      </c>
      <c r="C92" s="327">
        <v>203.7037037037037</v>
      </c>
      <c r="D92" s="327">
        <v>512.77777777777783</v>
      </c>
      <c r="E92" s="327">
        <v>125</v>
      </c>
      <c r="F92" s="327">
        <v>379.44444444444446</v>
      </c>
      <c r="G92" s="327">
        <v>120.55555555555556</v>
      </c>
      <c r="H92" s="327">
        <v>384.44444444444446</v>
      </c>
      <c r="I92" s="327">
        <v>181.8590167548501</v>
      </c>
      <c r="J92" s="327">
        <v>328.61111111111109</v>
      </c>
      <c r="K92" s="327">
        <v>776.85185185185185</v>
      </c>
      <c r="L92" s="327">
        <v>93.555555555555557</v>
      </c>
      <c r="M92" s="327">
        <v>1348.8235294117646</v>
      </c>
      <c r="N92" s="25"/>
      <c r="O92" s="25"/>
      <c r="P92" s="25"/>
    </row>
    <row r="93" spans="1:16" ht="13.5" customHeight="1" x14ac:dyDescent="0.25">
      <c r="A93" s="308" t="s">
        <v>313</v>
      </c>
      <c r="B93" s="327">
        <v>234.45652173913044</v>
      </c>
      <c r="C93" s="327">
        <v>203.44202898550722</v>
      </c>
      <c r="D93" s="327">
        <v>545.6521739130435</v>
      </c>
      <c r="E93" s="327">
        <v>238.69565217391303</v>
      </c>
      <c r="F93" s="327">
        <v>297.39130434782606</v>
      </c>
      <c r="G93" s="327">
        <v>165.21739130434781</v>
      </c>
      <c r="H93" s="327">
        <v>357.20289855072463</v>
      </c>
      <c r="I93" s="327">
        <v>192.48309178743958</v>
      </c>
      <c r="J93" s="327">
        <v>376.5797101449275</v>
      </c>
      <c r="K93" s="327">
        <v>780.97826086956536</v>
      </c>
      <c r="L93" s="327">
        <v>93.782608695652172</v>
      </c>
      <c r="M93" s="327">
        <v>1197.5</v>
      </c>
      <c r="N93" s="25"/>
      <c r="O93" s="25"/>
      <c r="P93" s="25"/>
    </row>
    <row r="94" spans="1:16" ht="13.5" customHeight="1" x14ac:dyDescent="0.25">
      <c r="A94" s="308" t="s">
        <v>314</v>
      </c>
      <c r="B94" s="327">
        <v>230.23809523809524</v>
      </c>
      <c r="C94" s="327">
        <v>203.31349206349211</v>
      </c>
      <c r="D94" s="327">
        <v>328.57142857142856</v>
      </c>
      <c r="E94" s="327">
        <v>217.61904761904762</v>
      </c>
      <c r="F94" s="327">
        <v>174.28571428571428</v>
      </c>
      <c r="G94" s="327">
        <v>133.33333333333334</v>
      </c>
      <c r="H94" s="327">
        <v>281.52380952380952</v>
      </c>
      <c r="I94" s="327">
        <v>200.70115268329556</v>
      </c>
      <c r="J94" s="327">
        <v>382.49206349206349</v>
      </c>
      <c r="K94" s="327">
        <v>770.6349206349206</v>
      </c>
      <c r="L94" s="327">
        <v>100.47619047619048</v>
      </c>
      <c r="M94" s="327">
        <v>1316.6666666666667</v>
      </c>
      <c r="N94" s="25"/>
      <c r="O94" s="25"/>
      <c r="P94" s="25"/>
    </row>
    <row r="95" spans="1:16" ht="13.5" customHeight="1" x14ac:dyDescent="0.25">
      <c r="A95" s="308" t="s">
        <v>315</v>
      </c>
      <c r="B95" s="327">
        <v>232.14912280701753</v>
      </c>
      <c r="C95" s="327">
        <v>206.31578947368422</v>
      </c>
      <c r="D95" s="327">
        <v>197.36842105263159</v>
      </c>
      <c r="E95" s="327">
        <v>198.94736842105263</v>
      </c>
      <c r="F95" s="327">
        <v>159.47368421052633</v>
      </c>
      <c r="G95" s="327">
        <v>60</v>
      </c>
      <c r="H95" s="327">
        <v>316.71052631578948</v>
      </c>
      <c r="I95" s="327">
        <v>229.61842105263162</v>
      </c>
      <c r="J95" s="327">
        <v>328.07017543859655</v>
      </c>
      <c r="K95" s="327">
        <v>720</v>
      </c>
      <c r="L95" s="327">
        <v>106.15789473684211</v>
      </c>
      <c r="M95" s="327">
        <v>1505.5555555555557</v>
      </c>
      <c r="N95" s="25"/>
      <c r="O95" s="25"/>
      <c r="P95" s="25"/>
    </row>
    <row r="96" spans="1:16" ht="13.5" customHeight="1" x14ac:dyDescent="0.25">
      <c r="A96" s="308" t="s">
        <v>316</v>
      </c>
      <c r="B96" s="327">
        <v>228.88888888888891</v>
      </c>
      <c r="C96" s="327">
        <v>203.57142857142858</v>
      </c>
      <c r="D96" s="327">
        <v>295.23809523809524</v>
      </c>
      <c r="E96" s="327">
        <v>114.28571428571429</v>
      </c>
      <c r="F96" s="327">
        <v>226.66666666666666</v>
      </c>
      <c r="G96" s="327">
        <v>85.714285714285708</v>
      </c>
      <c r="H96" s="327">
        <v>319.76190476190476</v>
      </c>
      <c r="I96" s="327">
        <v>216.76804610733183</v>
      </c>
      <c r="J96" s="327">
        <v>261.44331065759638</v>
      </c>
      <c r="K96" s="327">
        <v>715.39682539682565</v>
      </c>
      <c r="L96" s="327">
        <v>118.95238095238095</v>
      </c>
      <c r="M96" s="327">
        <v>1171.4285714285713</v>
      </c>
      <c r="N96" s="25"/>
      <c r="O96" s="25"/>
      <c r="P96" s="25"/>
    </row>
    <row r="97" spans="1:17" ht="13.5" customHeight="1" x14ac:dyDescent="0.25">
      <c r="A97" s="308" t="s">
        <v>317</v>
      </c>
      <c r="B97" s="327">
        <v>230.875</v>
      </c>
      <c r="C97" s="327">
        <v>209.375</v>
      </c>
      <c r="D97" s="327">
        <v>398</v>
      </c>
      <c r="E97" s="327">
        <v>68</v>
      </c>
      <c r="F97" s="327">
        <v>214</v>
      </c>
      <c r="G97" s="327">
        <v>102.5</v>
      </c>
      <c r="H97" s="327">
        <v>310.66666666666663</v>
      </c>
      <c r="I97" s="327">
        <v>256.22580266955271</v>
      </c>
      <c r="J97" s="327">
        <v>294.83333333333331</v>
      </c>
      <c r="K97" s="327">
        <v>703.83333333333348</v>
      </c>
      <c r="L97" s="327">
        <v>128.75</v>
      </c>
      <c r="M97" s="327">
        <v>1403.3333333333333</v>
      </c>
      <c r="N97" s="25"/>
      <c r="O97" s="25"/>
      <c r="P97" s="25"/>
    </row>
    <row r="98" spans="1:17" ht="13.5" customHeight="1" x14ac:dyDescent="0.25">
      <c r="A98" s="308" t="s">
        <v>318</v>
      </c>
      <c r="B98" s="327">
        <v>239.56349206349211</v>
      </c>
      <c r="C98" s="327">
        <v>225.19841269841268</v>
      </c>
      <c r="D98" s="327">
        <v>523.80952380952385</v>
      </c>
      <c r="E98" s="327">
        <v>141.42857142857142</v>
      </c>
      <c r="F98" s="327">
        <v>295.71428571428572</v>
      </c>
      <c r="G98" s="327">
        <v>157.61904761904762</v>
      </c>
      <c r="H98" s="327">
        <v>262.66666666666663</v>
      </c>
      <c r="I98" s="327">
        <v>201.23659211159213</v>
      </c>
      <c r="J98" s="327">
        <v>344.74206349206349</v>
      </c>
      <c r="K98" s="327">
        <v>731.03174603174614</v>
      </c>
      <c r="L98" s="327">
        <v>147.61904761904762</v>
      </c>
      <c r="M98" s="327">
        <v>1302.3809523809523</v>
      </c>
      <c r="N98" s="25"/>
      <c r="O98" s="25"/>
      <c r="P98" s="25"/>
    </row>
    <row r="99" spans="1:17" ht="13.5" customHeight="1" x14ac:dyDescent="0.25">
      <c r="A99" s="309" t="s">
        <v>363</v>
      </c>
      <c r="B99" s="328">
        <v>235</v>
      </c>
      <c r="C99" s="328">
        <v>218.33333333333334</v>
      </c>
      <c r="D99" s="328">
        <v>389.52380952380952</v>
      </c>
      <c r="E99" s="328">
        <v>142.85714285714286</v>
      </c>
      <c r="F99" s="328">
        <v>264.28571428571428</v>
      </c>
      <c r="G99" s="328">
        <v>125.71428571428571</v>
      </c>
      <c r="H99" s="328" t="s">
        <v>2</v>
      </c>
      <c r="I99" s="328">
        <v>184.91269841269846</v>
      </c>
      <c r="J99" s="328">
        <v>379.64285714285717</v>
      </c>
      <c r="K99" s="328">
        <v>723.41269841269843</v>
      </c>
      <c r="L99" s="328">
        <v>177.14285714285714</v>
      </c>
      <c r="M99" s="328">
        <v>1321.4285714285713</v>
      </c>
      <c r="N99" s="25"/>
      <c r="O99" s="25"/>
      <c r="P99" s="25"/>
    </row>
    <row r="100" spans="1:17" ht="13.5" customHeight="1" x14ac:dyDescent="0.25">
      <c r="A100" s="309" t="s">
        <v>402</v>
      </c>
      <c r="B100" s="328">
        <v>246.96428571428572</v>
      </c>
      <c r="C100" s="328">
        <v>218.03571428571428</v>
      </c>
      <c r="D100" s="328">
        <v>316.47058823529414</v>
      </c>
      <c r="E100" s="328">
        <v>274.70588235294116</v>
      </c>
      <c r="F100" s="328">
        <v>157.64705882352942</v>
      </c>
      <c r="G100" s="328">
        <v>142.94117647058823</v>
      </c>
      <c r="H100" s="328">
        <v>213.125</v>
      </c>
      <c r="I100" s="328">
        <v>123.14005602240898</v>
      </c>
      <c r="J100" s="328">
        <v>355.58823529411762</v>
      </c>
      <c r="K100" s="328">
        <v>679.41176470588232</v>
      </c>
      <c r="L100" s="328">
        <v>191.1764705882353</v>
      </c>
      <c r="M100" s="328">
        <v>976.47058823529414</v>
      </c>
      <c r="N100" s="25"/>
      <c r="O100" s="25"/>
      <c r="P100" s="25"/>
    </row>
    <row r="101" spans="1:17" ht="13.5" customHeight="1" x14ac:dyDescent="0.25">
      <c r="A101" s="309" t="s">
        <v>364</v>
      </c>
      <c r="B101" s="328">
        <v>235</v>
      </c>
      <c r="C101" s="328">
        <v>215</v>
      </c>
      <c r="D101" s="328">
        <v>400.5263157894737</v>
      </c>
      <c r="E101" s="328">
        <v>254.21052631578948</v>
      </c>
      <c r="F101" s="328">
        <v>200</v>
      </c>
      <c r="G101" s="328">
        <v>131.05263157894737</v>
      </c>
      <c r="H101" s="328">
        <v>183.61111111111111</v>
      </c>
      <c r="I101" s="328">
        <v>107.06766917293231</v>
      </c>
      <c r="J101" s="328">
        <v>306.75438596491233</v>
      </c>
      <c r="K101" s="328">
        <v>598.68421052631584</v>
      </c>
      <c r="L101" s="328">
        <v>163.94736842105263</v>
      </c>
      <c r="M101" s="328">
        <v>1057.8947368421052</v>
      </c>
      <c r="N101" s="25"/>
      <c r="O101" s="25"/>
      <c r="P101" s="25"/>
    </row>
    <row r="102" spans="1:17" ht="13.5" customHeight="1" x14ac:dyDescent="0.25">
      <c r="A102" s="309" t="s">
        <v>365</v>
      </c>
      <c r="B102" s="328">
        <v>235</v>
      </c>
      <c r="C102" s="328">
        <v>215</v>
      </c>
      <c r="D102" s="328">
        <v>471.05263157894734</v>
      </c>
      <c r="E102" s="328">
        <v>223.15789473684211</v>
      </c>
      <c r="F102" s="328">
        <v>476.31578947368422</v>
      </c>
      <c r="G102" s="328">
        <v>178.94736842105263</v>
      </c>
      <c r="H102" s="328">
        <v>256.1764705882353</v>
      </c>
      <c r="I102" s="328">
        <v>107.59649122807018</v>
      </c>
      <c r="J102" s="328">
        <v>295.96491228070175</v>
      </c>
      <c r="K102" s="328">
        <v>561.57894736842104</v>
      </c>
      <c r="L102" s="328">
        <v>173.15789473684211</v>
      </c>
      <c r="M102" s="328">
        <v>1534.2105263157894</v>
      </c>
      <c r="N102" s="25"/>
      <c r="O102" s="25"/>
      <c r="P102" s="25"/>
    </row>
    <row r="103" spans="1:17" ht="13.5" customHeight="1" x14ac:dyDescent="0.25">
      <c r="A103" s="309" t="s">
        <v>403</v>
      </c>
      <c r="B103" s="328">
        <v>235</v>
      </c>
      <c r="C103" s="328">
        <v>215</v>
      </c>
      <c r="D103" s="328">
        <v>434.21052631578948</v>
      </c>
      <c r="E103" s="328">
        <v>342.10526315789474</v>
      </c>
      <c r="F103" s="328">
        <v>686.84210526315792</v>
      </c>
      <c r="G103" s="328">
        <v>184.21052631578948</v>
      </c>
      <c r="H103" s="328">
        <v>285.43859649122805</v>
      </c>
      <c r="I103" s="328">
        <v>92.456140350877192</v>
      </c>
      <c r="J103" s="328">
        <v>305.98684210526312</v>
      </c>
      <c r="K103" s="328">
        <v>557.01754385964909</v>
      </c>
      <c r="L103" s="328">
        <v>180</v>
      </c>
      <c r="M103" s="328">
        <v>1663.8888888888889</v>
      </c>
      <c r="N103" s="25"/>
      <c r="O103" s="25"/>
      <c r="P103" s="25"/>
    </row>
    <row r="104" spans="1:17" ht="13.5" customHeight="1" x14ac:dyDescent="0.25">
      <c r="A104" s="309" t="s">
        <v>404</v>
      </c>
      <c r="B104" s="328">
        <v>235</v>
      </c>
      <c r="C104" s="328">
        <v>214.25</v>
      </c>
      <c r="D104" s="328">
        <v>500</v>
      </c>
      <c r="E104" s="328">
        <v>309.5</v>
      </c>
      <c r="F104" s="328">
        <v>372.5</v>
      </c>
      <c r="G104" s="328">
        <v>118.5</v>
      </c>
      <c r="H104" s="328">
        <v>354.16666666666663</v>
      </c>
      <c r="I104" s="328">
        <v>97.65</v>
      </c>
      <c r="J104" s="328">
        <v>305.50000000000006</v>
      </c>
      <c r="K104" s="328">
        <v>572.08333333333326</v>
      </c>
      <c r="L104" s="328">
        <v>161.5</v>
      </c>
      <c r="M104" s="328">
        <v>1462.5</v>
      </c>
      <c r="N104" s="25"/>
      <c r="O104" s="25"/>
      <c r="P104" s="25"/>
    </row>
    <row r="105" spans="1:17" ht="13.5" customHeight="1" x14ac:dyDescent="0.25">
      <c r="A105" s="309" t="s">
        <v>405</v>
      </c>
      <c r="B105" s="328">
        <v>235.56818181818181</v>
      </c>
      <c r="C105" s="328">
        <v>203.40909090909091</v>
      </c>
      <c r="D105" s="328">
        <v>450</v>
      </c>
      <c r="E105" s="328">
        <v>194.54545454545453</v>
      </c>
      <c r="F105" s="328">
        <v>102.5</v>
      </c>
      <c r="G105" s="328">
        <v>108.63636363636364</v>
      </c>
      <c r="H105" s="328">
        <v>350.61363636363637</v>
      </c>
      <c r="I105" s="328">
        <v>95.450757575757564</v>
      </c>
      <c r="J105" s="328">
        <v>321.25000000000006</v>
      </c>
      <c r="K105" s="328">
        <v>544.43181818181813</v>
      </c>
      <c r="L105" s="328">
        <v>144.77272727272728</v>
      </c>
      <c r="M105" s="328">
        <v>1404.5454545454545</v>
      </c>
      <c r="N105" s="25"/>
      <c r="O105" s="25"/>
      <c r="P105" s="25"/>
    </row>
    <row r="106" spans="1:17" ht="13.5" customHeight="1" x14ac:dyDescent="0.25">
      <c r="A106" s="309" t="s">
        <v>510</v>
      </c>
      <c r="B106" s="328">
        <v>235.875</v>
      </c>
      <c r="C106" s="328">
        <v>201.75</v>
      </c>
      <c r="D106" s="328">
        <v>462.5</v>
      </c>
      <c r="E106" s="328">
        <v>168.5</v>
      </c>
      <c r="F106" s="328">
        <v>126.5</v>
      </c>
      <c r="G106" s="328">
        <v>53.5</v>
      </c>
      <c r="H106" s="328">
        <v>235.75</v>
      </c>
      <c r="I106" s="328">
        <v>110.32083333333333</v>
      </c>
      <c r="J106" s="328">
        <v>299.45000000000005</v>
      </c>
      <c r="K106" s="328">
        <v>560</v>
      </c>
      <c r="L106" s="328">
        <v>161.25</v>
      </c>
      <c r="M106" s="328">
        <v>1445</v>
      </c>
      <c r="N106" s="25"/>
      <c r="O106" s="25"/>
      <c r="P106" s="25"/>
      <c r="Q106" s="25"/>
    </row>
    <row r="107" spans="1:17" ht="13.5" customHeight="1" x14ac:dyDescent="0.25">
      <c r="A107" s="309" t="s">
        <v>326</v>
      </c>
      <c r="B107" s="328">
        <v>239.04761904761904</v>
      </c>
      <c r="C107" s="328">
        <v>201.86507936507937</v>
      </c>
      <c r="D107" s="328">
        <v>311.90476190476193</v>
      </c>
      <c r="E107" s="328">
        <v>139.04761904761904</v>
      </c>
      <c r="F107" s="328">
        <v>140.95238095238096</v>
      </c>
      <c r="G107" s="328">
        <v>43.80952380952381</v>
      </c>
      <c r="H107" s="328">
        <v>255.66666666666663</v>
      </c>
      <c r="I107" s="328">
        <v>132.88888888888891</v>
      </c>
      <c r="J107" s="328">
        <v>278.90873015873012</v>
      </c>
      <c r="K107" s="328">
        <v>617.85714285714278</v>
      </c>
      <c r="L107" s="328">
        <v>167.14285714285714</v>
      </c>
      <c r="M107" s="328">
        <v>1481.578947368421</v>
      </c>
      <c r="N107" s="25"/>
      <c r="O107" s="25"/>
      <c r="P107" s="25"/>
    </row>
    <row r="108" spans="1:17" ht="13.5" customHeight="1" x14ac:dyDescent="0.25">
      <c r="A108" s="309" t="s">
        <v>407</v>
      </c>
      <c r="B108" s="328">
        <v>239.76190476190476</v>
      </c>
      <c r="C108" s="328">
        <v>208.45238095238096</v>
      </c>
      <c r="D108" s="328">
        <v>290.47619047619048</v>
      </c>
      <c r="E108" s="328">
        <v>69.047619047619051</v>
      </c>
      <c r="F108" s="328">
        <v>121.9047619047619</v>
      </c>
      <c r="G108" s="328">
        <v>59.047619047619051</v>
      </c>
      <c r="H108" s="328">
        <v>247.39682539682542</v>
      </c>
      <c r="I108" s="328">
        <v>136.4047619047619</v>
      </c>
      <c r="J108" s="328">
        <v>219.84693877551021</v>
      </c>
      <c r="K108" s="328">
        <v>644.44444444444434</v>
      </c>
      <c r="L108" s="328">
        <v>169.04761904761904</v>
      </c>
      <c r="M108" s="328">
        <v>1511.9047619047619</v>
      </c>
      <c r="N108" s="25"/>
      <c r="O108" s="25"/>
      <c r="P108" s="25"/>
    </row>
    <row r="109" spans="1:17" ht="13.5" customHeight="1" x14ac:dyDescent="0.25">
      <c r="A109" s="309" t="s">
        <v>408</v>
      </c>
      <c r="B109" s="328">
        <v>240</v>
      </c>
      <c r="C109" s="328">
        <v>207.5</v>
      </c>
      <c r="D109" s="328">
        <v>375</v>
      </c>
      <c r="E109" s="328">
        <v>97.777777777777771</v>
      </c>
      <c r="F109" s="328">
        <v>113.88888888888889</v>
      </c>
      <c r="G109" s="328">
        <v>60</v>
      </c>
      <c r="H109" s="328">
        <v>269.4907407407407</v>
      </c>
      <c r="I109" s="328">
        <v>144.65789473684211</v>
      </c>
      <c r="J109" s="328">
        <v>249.98148148148144</v>
      </c>
      <c r="K109" s="328">
        <v>752.77777777777783</v>
      </c>
      <c r="L109" s="328">
        <v>163.16666666666666</v>
      </c>
      <c r="M109" s="328">
        <v>1550</v>
      </c>
      <c r="N109" s="25"/>
      <c r="O109" s="25"/>
      <c r="P109" s="25"/>
    </row>
    <row r="110" spans="1:17" ht="13.5" customHeight="1" x14ac:dyDescent="0.25">
      <c r="A110" s="309" t="s">
        <v>409</v>
      </c>
      <c r="B110" s="328">
        <v>242.85714285714286</v>
      </c>
      <c r="C110" s="328">
        <v>211.66666666666666</v>
      </c>
      <c r="D110" s="328">
        <v>819.04761904761904</v>
      </c>
      <c r="E110" s="328">
        <v>216.1904761904762</v>
      </c>
      <c r="F110" s="328">
        <v>392.85714285714283</v>
      </c>
      <c r="G110" s="328">
        <v>119.52380952380952</v>
      </c>
      <c r="H110" s="328">
        <v>301.07843137254906</v>
      </c>
      <c r="I110" s="328">
        <v>175.37698412698413</v>
      </c>
      <c r="J110" s="328">
        <v>338.35416666666663</v>
      </c>
      <c r="K110" s="328">
        <v>734.28571428571433</v>
      </c>
      <c r="L110" s="328">
        <v>160</v>
      </c>
      <c r="M110" s="328">
        <v>1752.6315789473683</v>
      </c>
      <c r="N110" s="25"/>
      <c r="O110" s="25"/>
      <c r="P110" s="25"/>
    </row>
    <row r="111" spans="1:17" ht="13.5" customHeight="1" x14ac:dyDescent="0.25">
      <c r="A111" s="308" t="s">
        <v>456</v>
      </c>
      <c r="B111" s="327">
        <v>248.57142857142858</v>
      </c>
      <c r="C111" s="327">
        <v>215</v>
      </c>
      <c r="D111" s="327">
        <v>478.57142857142856</v>
      </c>
      <c r="E111" s="327">
        <v>226.66666666666666</v>
      </c>
      <c r="F111" s="327">
        <v>430.95238095238096</v>
      </c>
      <c r="G111" s="327">
        <v>111.42857142857143</v>
      </c>
      <c r="H111" s="327">
        <v>280</v>
      </c>
      <c r="I111" s="327">
        <v>142.1165739022882</v>
      </c>
      <c r="J111" s="327">
        <v>385.55555555555554</v>
      </c>
      <c r="K111" s="327">
        <v>727.857142857143</v>
      </c>
      <c r="L111" s="327">
        <v>146.1904761904762</v>
      </c>
      <c r="M111" s="327">
        <v>1521.4285714285713</v>
      </c>
      <c r="N111" s="25"/>
      <c r="O111" s="25"/>
      <c r="P111" s="25"/>
    </row>
    <row r="112" spans="1:17" ht="13.5" customHeight="1" x14ac:dyDescent="0.25">
      <c r="A112" s="308" t="s">
        <v>455</v>
      </c>
      <c r="B112" s="327">
        <v>247.5</v>
      </c>
      <c r="C112" s="327">
        <v>200.48245614035082</v>
      </c>
      <c r="D112" s="327">
        <v>365.78947368421052</v>
      </c>
      <c r="E112" s="327">
        <v>140</v>
      </c>
      <c r="F112" s="327">
        <v>157.89473684210526</v>
      </c>
      <c r="G112" s="327">
        <v>84.21052631578948</v>
      </c>
      <c r="H112" s="327">
        <v>156.5</v>
      </c>
      <c r="I112" s="327">
        <v>136</v>
      </c>
      <c r="J112" s="327">
        <v>354.6052631578948</v>
      </c>
      <c r="K112" s="327">
        <v>858.9473684210526</v>
      </c>
      <c r="L112" s="327">
        <v>135.78947368421052</v>
      </c>
      <c r="M112" s="327">
        <v>1307.8947368421052</v>
      </c>
      <c r="N112" s="25"/>
      <c r="O112" s="25"/>
      <c r="P112" s="25"/>
    </row>
    <row r="113" spans="1:17" ht="13.5" customHeight="1" x14ac:dyDescent="0.25">
      <c r="A113" s="308" t="s">
        <v>454</v>
      </c>
      <c r="B113" s="327">
        <v>247.97619047619048</v>
      </c>
      <c r="C113" s="327">
        <v>199.36507936507934</v>
      </c>
      <c r="D113" s="327">
        <v>285.71428571428601</v>
      </c>
      <c r="E113" s="327">
        <v>123.33333333333333</v>
      </c>
      <c r="F113" s="327">
        <v>87.61904761904762</v>
      </c>
      <c r="G113" s="327">
        <v>135.23809523809524</v>
      </c>
      <c r="H113" s="327">
        <v>204.54385964912282</v>
      </c>
      <c r="I113" s="327">
        <v>142.55555555555554</v>
      </c>
      <c r="J113" s="327">
        <v>308.72222222222217</v>
      </c>
      <c r="K113" s="327">
        <v>912</v>
      </c>
      <c r="L113" s="327">
        <v>129.04761904761904</v>
      </c>
      <c r="M113" s="327">
        <v>1116.6666666666667</v>
      </c>
      <c r="N113" s="25"/>
      <c r="O113" s="25"/>
      <c r="P113" s="25"/>
    </row>
    <row r="114" spans="1:17" ht="13.5" customHeight="1" x14ac:dyDescent="0.25">
      <c r="A114" s="307" t="s">
        <v>526</v>
      </c>
      <c r="B114" s="326">
        <v>247.5</v>
      </c>
      <c r="C114" s="326">
        <v>205.16666666666666</v>
      </c>
      <c r="D114" s="326">
        <v>336.66666666666669</v>
      </c>
      <c r="E114" s="326">
        <v>90.666666666666671</v>
      </c>
      <c r="F114" s="326">
        <v>128.66666666666666</v>
      </c>
      <c r="G114" s="326">
        <v>66</v>
      </c>
      <c r="H114" s="326">
        <v>252.04444444444439</v>
      </c>
      <c r="I114" s="326">
        <v>128.97222222222223</v>
      </c>
      <c r="J114" s="326">
        <v>297</v>
      </c>
      <c r="K114" s="326">
        <v>923.27777777777771</v>
      </c>
      <c r="L114" s="326">
        <v>129</v>
      </c>
      <c r="M114" s="326">
        <v>1600</v>
      </c>
      <c r="N114" s="25"/>
      <c r="O114" s="25"/>
      <c r="P114" s="25"/>
      <c r="Q114" s="25"/>
    </row>
    <row r="115" spans="1:17" ht="13.5" customHeight="1" x14ac:dyDescent="0.2">
      <c r="A115" s="16" t="s">
        <v>453</v>
      </c>
      <c r="B115" s="490" t="s">
        <v>525</v>
      </c>
      <c r="C115" s="490"/>
      <c r="D115" s="490"/>
      <c r="E115" s="490"/>
      <c r="G115" s="303"/>
      <c r="M115" s="305" t="s">
        <v>126</v>
      </c>
    </row>
    <row r="116" spans="1:17" ht="13.5" customHeight="1" x14ac:dyDescent="0.2">
      <c r="A116" s="16" t="s">
        <v>450</v>
      </c>
      <c r="B116" s="303" t="s">
        <v>502</v>
      </c>
      <c r="C116" s="303"/>
      <c r="D116" s="320"/>
      <c r="E116" s="320"/>
      <c r="F116" s="320"/>
      <c r="G116" s="303"/>
    </row>
    <row r="117" spans="1:17" ht="12.75" customHeight="1" x14ac:dyDescent="0.2">
      <c r="A117" s="16"/>
      <c r="B117" s="5" t="s">
        <v>524</v>
      </c>
      <c r="C117" s="303"/>
      <c r="D117" s="303"/>
      <c r="E117" s="303"/>
      <c r="F117" s="303"/>
      <c r="G117" s="303"/>
    </row>
    <row r="118" spans="1:17" x14ac:dyDescent="0.2">
      <c r="C118" s="25"/>
      <c r="D118" s="303"/>
      <c r="E118" s="303"/>
      <c r="F118" s="303"/>
    </row>
  </sheetData>
  <mergeCells count="4">
    <mergeCell ref="A1:D1"/>
    <mergeCell ref="A2:D2"/>
    <mergeCell ref="A4:L4"/>
    <mergeCell ref="B115:E115"/>
  </mergeCells>
  <hyperlinks>
    <hyperlink ref="M2" location="Contents!A1" display="Back to Contents ç" xr:uid="{DD10CFE7-F1A5-495D-8559-40FF2C3C3192}"/>
  </hyperlinks>
  <pageMargins left="0.4" right="0.19" top="0.75" bottom="0.75" header="0.3" footer="0.3"/>
  <pageSetup scale="68" orientation="portrait" horizontalDpi="4294967294" verticalDpi="4294967294" r:id="rId1"/>
  <headerFooter>
    <oddHeader>&amp;L&amp;"Calibri"&amp;10&amp;K000000 [Limited Sharing]&amp;1#_x000D_</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39AF6-8E4B-45AA-8C99-16481330ED75}">
  <sheetPr>
    <pageSetUpPr fitToPage="1"/>
  </sheetPr>
  <dimension ref="A1:Q134"/>
  <sheetViews>
    <sheetView zoomScaleNormal="100" workbookViewId="0">
      <pane xSplit="1" ySplit="7" topLeftCell="B99" activePane="bottomRight" state="frozen"/>
      <selection activeCell="K17" sqref="K17"/>
      <selection pane="topRight" activeCell="K17" sqref="K17"/>
      <selection pane="bottomLeft" activeCell="K17" sqref="K17"/>
      <selection pane="bottomRight" activeCell="K2" sqref="K2"/>
    </sheetView>
  </sheetViews>
  <sheetFormatPr defaultRowHeight="12.75" x14ac:dyDescent="0.2"/>
  <cols>
    <col min="1" max="1" width="13.85546875" style="9" customWidth="1"/>
    <col min="2" max="11" width="14.85546875" style="9" customWidth="1"/>
    <col min="12" max="16384" width="9.140625" style="9"/>
  </cols>
  <sheetData>
    <row r="1" spans="1:11" s="140" customFormat="1" ht="15" customHeight="1" x14ac:dyDescent="0.25">
      <c r="A1" s="520" t="s">
        <v>0</v>
      </c>
      <c r="B1" s="520"/>
      <c r="C1" s="520"/>
      <c r="D1" s="520"/>
      <c r="K1" s="301" t="s">
        <v>557</v>
      </c>
    </row>
    <row r="2" spans="1:11" s="140" customFormat="1" ht="15" customHeight="1" x14ac:dyDescent="0.25">
      <c r="A2" s="520" t="s">
        <v>46</v>
      </c>
      <c r="B2" s="520"/>
      <c r="C2" s="520"/>
      <c r="D2" s="520"/>
      <c r="E2" s="348"/>
      <c r="F2" s="348"/>
      <c r="K2" s="104" t="s">
        <v>31</v>
      </c>
    </row>
    <row r="3" spans="1:11" s="140" customFormat="1" ht="15.75" x14ac:dyDescent="0.25">
      <c r="B3" s="313"/>
      <c r="E3" s="313"/>
      <c r="F3" s="313"/>
    </row>
    <row r="4" spans="1:11" s="140" customFormat="1" ht="16.5" customHeight="1" x14ac:dyDescent="0.25">
      <c r="A4" s="521" t="s">
        <v>50</v>
      </c>
      <c r="B4" s="521"/>
      <c r="C4" s="521"/>
      <c r="D4" s="521"/>
      <c r="E4" s="521"/>
      <c r="F4" s="521"/>
      <c r="G4" s="521"/>
      <c r="H4" s="521"/>
      <c r="I4" s="521"/>
      <c r="J4" s="521"/>
      <c r="K4" s="347" t="s">
        <v>556</v>
      </c>
    </row>
    <row r="5" spans="1:11" s="140" customFormat="1" ht="16.5" customHeight="1" x14ac:dyDescent="0.25">
      <c r="A5" s="522" t="s">
        <v>521</v>
      </c>
      <c r="B5" s="516" t="s">
        <v>555</v>
      </c>
      <c r="C5" s="517"/>
      <c r="D5" s="517"/>
      <c r="E5" s="518"/>
      <c r="F5" s="516" t="s">
        <v>554</v>
      </c>
      <c r="G5" s="517"/>
      <c r="H5" s="517"/>
      <c r="I5" s="517"/>
      <c r="J5" s="517"/>
      <c r="K5" s="518"/>
    </row>
    <row r="6" spans="1:11" s="140" customFormat="1" ht="16.5" customHeight="1" x14ac:dyDescent="0.25">
      <c r="A6" s="523"/>
      <c r="B6" s="514" t="s">
        <v>553</v>
      </c>
      <c r="C6" s="514" t="s">
        <v>552</v>
      </c>
      <c r="D6" s="514" t="s">
        <v>548</v>
      </c>
      <c r="E6" s="514" t="s">
        <v>551</v>
      </c>
      <c r="F6" s="516" t="s">
        <v>550</v>
      </c>
      <c r="G6" s="517"/>
      <c r="H6" s="518"/>
      <c r="I6" s="514" t="s">
        <v>549</v>
      </c>
      <c r="J6" s="514" t="s">
        <v>548</v>
      </c>
      <c r="K6" s="514" t="s">
        <v>547</v>
      </c>
    </row>
    <row r="7" spans="1:11" ht="36.75" customHeight="1" x14ac:dyDescent="0.2">
      <c r="A7" s="515"/>
      <c r="B7" s="515"/>
      <c r="C7" s="515"/>
      <c r="D7" s="515"/>
      <c r="E7" s="515"/>
      <c r="F7" s="346" t="s">
        <v>546</v>
      </c>
      <c r="G7" s="346" t="s">
        <v>545</v>
      </c>
      <c r="H7" s="346" t="s">
        <v>544</v>
      </c>
      <c r="I7" s="515"/>
      <c r="J7" s="515"/>
      <c r="K7" s="515"/>
    </row>
    <row r="8" spans="1:11" ht="15" customHeight="1" x14ac:dyDescent="0.25">
      <c r="A8" s="340">
        <v>2020</v>
      </c>
      <c r="B8" s="345">
        <f t="shared" ref="B8:K8" si="0">IF(COUNT(B41:B52)=0,"n.a.",AVERAGE(B41:B52))</f>
        <v>1045.4868398241749</v>
      </c>
      <c r="C8" s="345">
        <f t="shared" si="0"/>
        <v>198.73148148425923</v>
      </c>
      <c r="D8" s="345">
        <f t="shared" si="0"/>
        <v>406.22250000277774</v>
      </c>
      <c r="E8" s="345">
        <f t="shared" si="0"/>
        <v>48123.973138496076</v>
      </c>
      <c r="F8" s="345">
        <f t="shared" si="0"/>
        <v>105.16284843864513</v>
      </c>
      <c r="G8" s="345">
        <f t="shared" si="0"/>
        <v>96.903721788634144</v>
      </c>
      <c r="H8" s="345">
        <f t="shared" si="0"/>
        <v>93.352585837933006</v>
      </c>
      <c r="I8" s="345">
        <f t="shared" si="0"/>
        <v>313.87323813317545</v>
      </c>
      <c r="J8" s="345">
        <f t="shared" si="0"/>
        <v>532.03386542834858</v>
      </c>
      <c r="K8" s="345">
        <f t="shared" si="0"/>
        <v>65.983335356568276</v>
      </c>
    </row>
    <row r="9" spans="1:11" ht="13.15" customHeight="1" x14ac:dyDescent="0.25">
      <c r="A9" s="342">
        <v>2021</v>
      </c>
      <c r="B9" s="344">
        <f t="shared" ref="B9:K9" si="1">IF(COUNT(B53:B64)=0,"n.a.",AVERAGE(B53:B64))</f>
        <v>1243.7355661936399</v>
      </c>
      <c r="C9" s="344">
        <f t="shared" si="1"/>
        <v>211.99371693122089</v>
      </c>
      <c r="D9" s="344">
        <f t="shared" si="1"/>
        <v>468.17063492063215</v>
      </c>
      <c r="E9" s="344">
        <f t="shared" si="1"/>
        <v>57524.763998658171</v>
      </c>
      <c r="F9" s="344">
        <f t="shared" si="1"/>
        <v>137.40490900020964</v>
      </c>
      <c r="G9" s="344">
        <f t="shared" si="1"/>
        <v>112.79080713550047</v>
      </c>
      <c r="H9" s="344">
        <f t="shared" si="1"/>
        <v>104.62877943915434</v>
      </c>
      <c r="I9" s="344">
        <f t="shared" si="1"/>
        <v>335.41054939690434</v>
      </c>
      <c r="J9" s="344">
        <f t="shared" si="1"/>
        <v>590.97404642867343</v>
      </c>
      <c r="K9" s="344">
        <f t="shared" si="1"/>
        <v>74.842326427407727</v>
      </c>
    </row>
    <row r="10" spans="1:11" ht="15" x14ac:dyDescent="0.25">
      <c r="A10" s="340">
        <v>2022</v>
      </c>
      <c r="B10" s="339">
        <f t="shared" ref="B10:K10" si="2">IF(COUNT(B65:B76)=0,"n.a.",AVERAGE(B65:B76))</f>
        <v>2345.0329425981586</v>
      </c>
      <c r="C10" s="339">
        <f t="shared" si="2"/>
        <v>288.13144841269843</v>
      </c>
      <c r="D10" s="339">
        <f t="shared" si="2"/>
        <v>1250.2876984260317</v>
      </c>
      <c r="E10" s="339">
        <f t="shared" si="2"/>
        <v>57602.36818440479</v>
      </c>
      <c r="F10" s="339">
        <f t="shared" si="2"/>
        <v>218.49639189064462</v>
      </c>
      <c r="G10" s="339">
        <f t="shared" si="2"/>
        <v>202.70513997511046</v>
      </c>
      <c r="H10" s="339">
        <f t="shared" si="2"/>
        <v>198.21592706690683</v>
      </c>
      <c r="I10" s="339">
        <f t="shared" si="2"/>
        <v>439.30892804400474</v>
      </c>
      <c r="J10" s="339">
        <f t="shared" si="2"/>
        <v>1539.0172866825244</v>
      </c>
      <c r="K10" s="339">
        <f t="shared" si="2"/>
        <v>74.550735101851274</v>
      </c>
    </row>
    <row r="11" spans="1:11" ht="15" x14ac:dyDescent="0.25">
      <c r="A11" s="342">
        <v>2023</v>
      </c>
      <c r="B11" s="343">
        <f t="shared" ref="B11:K11" si="3">IF(COUNT(B77:B88)=0,"n.a.",AVERAGE(B77:B88))</f>
        <v>2048.886549478947</v>
      </c>
      <c r="C11" s="343">
        <f t="shared" si="3"/>
        <v>296.78670634920633</v>
      </c>
      <c r="D11" s="343">
        <f t="shared" si="3"/>
        <v>1032.4305555555554</v>
      </c>
      <c r="E11" s="343">
        <f t="shared" si="3"/>
        <v>63851.112630060001</v>
      </c>
      <c r="F11" s="343">
        <f t="shared" si="3"/>
        <v>228.96274577689144</v>
      </c>
      <c r="G11" s="343">
        <f t="shared" si="3"/>
        <v>204.76885238585055</v>
      </c>
      <c r="H11" s="343">
        <f t="shared" si="3"/>
        <v>183.94333046674993</v>
      </c>
      <c r="I11" s="343">
        <f t="shared" si="3"/>
        <v>439.27707681559554</v>
      </c>
      <c r="J11" s="343">
        <f t="shared" si="3"/>
        <v>1332.208926472804</v>
      </c>
      <c r="K11" s="343">
        <f t="shared" si="3"/>
        <v>85.985484471039157</v>
      </c>
    </row>
    <row r="12" spans="1:11" ht="15" x14ac:dyDescent="0.25">
      <c r="A12" s="340">
        <v>2024</v>
      </c>
      <c r="B12" s="339">
        <f t="shared" ref="B12:K12" si="4">IF(COUNT(B89:B100)=0,"n.a.",AVERAGE(B89:B100))</f>
        <v>2360.7504189274555</v>
      </c>
      <c r="C12" s="339">
        <f t="shared" si="4"/>
        <v>251.39236111111109</v>
      </c>
      <c r="D12" s="339">
        <f t="shared" si="4"/>
        <v>787.82142857142844</v>
      </c>
      <c r="E12" s="339">
        <f t="shared" si="4"/>
        <v>76264.954087406644</v>
      </c>
      <c r="F12" s="339">
        <f t="shared" si="4"/>
        <v>242.63363699963978</v>
      </c>
      <c r="G12" s="339">
        <f t="shared" si="4"/>
        <v>218.38059333971907</v>
      </c>
      <c r="H12" s="339">
        <f t="shared" si="4"/>
        <v>202.25859181763701</v>
      </c>
      <c r="I12" s="339">
        <f t="shared" si="4"/>
        <v>384.27752427829552</v>
      </c>
      <c r="J12" s="339">
        <f t="shared" si="4"/>
        <v>959.58968796862666</v>
      </c>
      <c r="K12" s="339">
        <f t="shared" si="4"/>
        <v>104.16753550432334</v>
      </c>
    </row>
    <row r="13" spans="1:11" ht="15" x14ac:dyDescent="0.25">
      <c r="A13" s="342">
        <v>2025</v>
      </c>
      <c r="B13" s="341">
        <v>2582.0264155109076</v>
      </c>
      <c r="C13" s="341">
        <v>241.55158730158732</v>
      </c>
      <c r="D13" s="341">
        <v>642.32638888888891</v>
      </c>
      <c r="E13" s="341">
        <v>132548.21216365334</v>
      </c>
      <c r="F13" s="341">
        <v>244.6764527140831</v>
      </c>
      <c r="G13" s="341">
        <v>227.85342197673822</v>
      </c>
      <c r="H13" s="341">
        <v>216.84212005761898</v>
      </c>
      <c r="I13" s="341">
        <v>369.67576248677869</v>
      </c>
      <c r="J13" s="341">
        <v>796.19826904035529</v>
      </c>
      <c r="K13" s="341">
        <v>164.9575288752624</v>
      </c>
    </row>
    <row r="14" spans="1:11" ht="15" x14ac:dyDescent="0.25">
      <c r="A14" s="342"/>
      <c r="B14" s="343"/>
      <c r="C14" s="343"/>
      <c r="D14" s="343"/>
      <c r="E14" s="343"/>
      <c r="F14" s="343"/>
      <c r="G14" s="343"/>
      <c r="H14" s="343"/>
      <c r="I14" s="343"/>
      <c r="J14" s="343"/>
      <c r="K14" s="343"/>
    </row>
    <row r="15" spans="1:11" ht="15" x14ac:dyDescent="0.25">
      <c r="A15" s="340" t="s">
        <v>132</v>
      </c>
      <c r="B15" s="339">
        <f t="shared" ref="B15:K15" si="5">IF(COUNT(B41:B43)=0,"n.a.",AVERAGE(B41:B43))</f>
        <v>993.17385957559918</v>
      </c>
      <c r="C15" s="339">
        <f t="shared" si="5"/>
        <v>252.77777778888887</v>
      </c>
      <c r="D15" s="339">
        <f t="shared" si="5"/>
        <v>397.55555556666667</v>
      </c>
      <c r="E15" s="339">
        <f t="shared" si="5"/>
        <v>42800.793649682535</v>
      </c>
      <c r="F15" s="339">
        <f t="shared" si="5"/>
        <v>101.75739415501573</v>
      </c>
      <c r="G15" s="339">
        <f t="shared" si="5"/>
        <v>96.045102371719054</v>
      </c>
      <c r="H15" s="339">
        <f t="shared" si="5"/>
        <v>93.90087418784249</v>
      </c>
      <c r="I15" s="339">
        <f t="shared" si="5"/>
        <v>430.27509178834839</v>
      </c>
      <c r="J15" s="339">
        <f t="shared" si="5"/>
        <v>521.66971202224306</v>
      </c>
      <c r="K15" s="339">
        <f t="shared" si="5"/>
        <v>58.291881986467359</v>
      </c>
    </row>
    <row r="16" spans="1:11" ht="15" x14ac:dyDescent="0.25">
      <c r="A16" s="340" t="s">
        <v>133</v>
      </c>
      <c r="B16" s="339">
        <f t="shared" ref="B16:K16" si="6">IF(COUNT(B44:B46)=0,"n.a.",AVERAGE(B44:B46))</f>
        <v>1014.3616174363775</v>
      </c>
      <c r="C16" s="339">
        <f t="shared" si="6"/>
        <v>203.2222222222222</v>
      </c>
      <c r="D16" s="339">
        <f t="shared" si="6"/>
        <v>441.5555555555556</v>
      </c>
      <c r="E16" s="339">
        <f t="shared" si="6"/>
        <v>42808.459850606909</v>
      </c>
      <c r="F16" s="339">
        <f t="shared" si="6"/>
        <v>103.88949163541959</v>
      </c>
      <c r="G16" s="339">
        <f t="shared" si="6"/>
        <v>95.458790476208947</v>
      </c>
      <c r="H16" s="339">
        <f t="shared" si="6"/>
        <v>91.326077199213501</v>
      </c>
      <c r="I16" s="339">
        <f t="shared" si="6"/>
        <v>293.53399346032825</v>
      </c>
      <c r="J16" s="339">
        <f t="shared" si="6"/>
        <v>578.36929977307921</v>
      </c>
      <c r="K16" s="339">
        <f t="shared" si="6"/>
        <v>64.479619470450245</v>
      </c>
    </row>
    <row r="17" spans="1:11" ht="15" x14ac:dyDescent="0.25">
      <c r="A17" s="340" t="s">
        <v>134</v>
      </c>
      <c r="B17" s="339">
        <f t="shared" ref="B17:K17" si="7">IF(COUNT(B47:B49)=0,"n.a.",AVERAGE(B47:B49))</f>
        <v>1029.4024518288477</v>
      </c>
      <c r="C17" s="339">
        <f t="shared" si="7"/>
        <v>136.88888888888889</v>
      </c>
      <c r="D17" s="339">
        <f t="shared" si="7"/>
        <v>384.61222222222221</v>
      </c>
      <c r="E17" s="339">
        <f t="shared" si="7"/>
        <v>47516.267942583734</v>
      </c>
      <c r="F17" s="339">
        <f t="shared" si="7"/>
        <v>102.52085199591789</v>
      </c>
      <c r="G17" s="339">
        <f t="shared" si="7"/>
        <v>95.792469762355097</v>
      </c>
      <c r="H17" s="339">
        <f t="shared" si="7"/>
        <v>92.515369929777364</v>
      </c>
      <c r="I17" s="339">
        <f t="shared" si="7"/>
        <v>207.04687159632974</v>
      </c>
      <c r="J17" s="339">
        <f t="shared" si="7"/>
        <v>485.15830520428966</v>
      </c>
      <c r="K17" s="339">
        <f t="shared" si="7"/>
        <v>64.783156014200912</v>
      </c>
    </row>
    <row r="18" spans="1:11" ht="15" x14ac:dyDescent="0.25">
      <c r="A18" s="340" t="s">
        <v>135</v>
      </c>
      <c r="B18" s="339">
        <f t="shared" ref="B18:K18" si="8">IF(COUNT(B50:B52)=0,"n.a.",AVERAGE(B50:B52))</f>
        <v>1145.0094304558745</v>
      </c>
      <c r="C18" s="339">
        <f t="shared" si="8"/>
        <v>202.03703703703704</v>
      </c>
      <c r="D18" s="339">
        <f t="shared" si="8"/>
        <v>401.16666666666669</v>
      </c>
      <c r="E18" s="339">
        <f t="shared" si="8"/>
        <v>59370.371111111112</v>
      </c>
      <c r="F18" s="339">
        <f t="shared" si="8"/>
        <v>112.4836559682273</v>
      </c>
      <c r="G18" s="339">
        <f t="shared" si="8"/>
        <v>100.31852454425348</v>
      </c>
      <c r="H18" s="339">
        <f t="shared" si="8"/>
        <v>95.668022034898627</v>
      </c>
      <c r="I18" s="339">
        <f t="shared" si="8"/>
        <v>324.63699568769516</v>
      </c>
      <c r="J18" s="339">
        <f t="shared" si="8"/>
        <v>542.93814471378209</v>
      </c>
      <c r="K18" s="339">
        <f t="shared" si="8"/>
        <v>76.378683955154543</v>
      </c>
    </row>
    <row r="19" spans="1:11" ht="15" x14ac:dyDescent="0.25">
      <c r="A19" s="342" t="s">
        <v>136</v>
      </c>
      <c r="B19" s="343">
        <f t="shared" ref="B19:K19" si="9">IF(COUNT(B53:B55)=0,"n.a.",AVERAGE(B53:B55))</f>
        <v>1155.324180801573</v>
      </c>
      <c r="C19" s="343">
        <f t="shared" si="9"/>
        <v>272.36111111111109</v>
      </c>
      <c r="D19" s="343">
        <f t="shared" si="9"/>
        <v>448.88888888888891</v>
      </c>
      <c r="E19" s="343">
        <f t="shared" si="9"/>
        <v>65471.072333239521</v>
      </c>
      <c r="F19" s="343">
        <f t="shared" si="9"/>
        <v>121.457049282664</v>
      </c>
      <c r="G19" s="343">
        <f t="shared" si="9"/>
        <v>103.54969577260378</v>
      </c>
      <c r="H19" s="343">
        <f t="shared" si="9"/>
        <v>99.224357171613761</v>
      </c>
      <c r="I19" s="343">
        <f t="shared" si="9"/>
        <v>427.24845421180908</v>
      </c>
      <c r="J19" s="343">
        <f t="shared" si="9"/>
        <v>569.10059877488095</v>
      </c>
      <c r="K19" s="343">
        <f t="shared" si="9"/>
        <v>84.72133773014896</v>
      </c>
    </row>
    <row r="20" spans="1:11" ht="15" x14ac:dyDescent="0.25">
      <c r="A20" s="342" t="s">
        <v>137</v>
      </c>
      <c r="B20" s="343">
        <f t="shared" ref="B20:K20" si="10">IF(COUNT(B56:B58)=0,"n.a.",AVERAGE(B56:B58))</f>
        <v>1269.0777730833508</v>
      </c>
      <c r="C20" s="343">
        <f t="shared" si="10"/>
        <v>206.43518518519627</v>
      </c>
      <c r="D20" s="343">
        <f t="shared" si="10"/>
        <v>475.63492063492066</v>
      </c>
      <c r="E20" s="343">
        <f t="shared" si="10"/>
        <v>58859.690893901417</v>
      </c>
      <c r="F20" s="343">
        <f t="shared" si="10"/>
        <v>139.37334705427338</v>
      </c>
      <c r="G20" s="343">
        <f t="shared" si="10"/>
        <v>109.66424141522877</v>
      </c>
      <c r="H20" s="343">
        <f t="shared" si="10"/>
        <v>102.21056946096265</v>
      </c>
      <c r="I20" s="343">
        <f t="shared" si="10"/>
        <v>316.45148861196134</v>
      </c>
      <c r="J20" s="343">
        <f t="shared" si="10"/>
        <v>582.2088721440731</v>
      </c>
      <c r="K20" s="343">
        <f t="shared" si="10"/>
        <v>77.235679628007219</v>
      </c>
    </row>
    <row r="21" spans="1:11" ht="15" x14ac:dyDescent="0.25">
      <c r="A21" s="342" t="s">
        <v>138</v>
      </c>
      <c r="B21" s="343">
        <f t="shared" ref="B21:K21" si="11">IF(COUNT(B59:B61)=0,"n.a.",AVERAGE(B59:B61))</f>
        <v>1147.3330241832862</v>
      </c>
      <c r="C21" s="343">
        <f t="shared" si="11"/>
        <v>201.36904761905237</v>
      </c>
      <c r="D21" s="343">
        <f t="shared" si="11"/>
        <v>446.15873015871904</v>
      </c>
      <c r="E21" s="343">
        <f t="shared" si="11"/>
        <v>51583.524027459847</v>
      </c>
      <c r="F21" s="343">
        <f t="shared" si="11"/>
        <v>137.11360462069968</v>
      </c>
      <c r="G21" s="343">
        <f t="shared" si="11"/>
        <v>110.92577752506418</v>
      </c>
      <c r="H21" s="343">
        <f t="shared" si="11"/>
        <v>101.87740216809742</v>
      </c>
      <c r="I21" s="343">
        <f t="shared" si="11"/>
        <v>304.29374366767962</v>
      </c>
      <c r="J21" s="343">
        <f t="shared" si="11"/>
        <v>595.83067216523932</v>
      </c>
      <c r="K21" s="343">
        <f t="shared" si="11"/>
        <v>66.492398164085003</v>
      </c>
    </row>
    <row r="22" spans="1:11" ht="15" x14ac:dyDescent="0.25">
      <c r="A22" s="342" t="s">
        <v>139</v>
      </c>
      <c r="B22" s="343">
        <f t="shared" ref="B22:K22" si="12">IF(COUNT(B62:B64)=0,"n.a.",AVERAGE(B62:B64))</f>
        <v>1403.2072867063491</v>
      </c>
      <c r="C22" s="343">
        <f t="shared" si="12"/>
        <v>167.80952380952382</v>
      </c>
      <c r="D22" s="343">
        <f t="shared" si="12"/>
        <v>502</v>
      </c>
      <c r="E22" s="343">
        <f t="shared" si="12"/>
        <v>54184.768740031897</v>
      </c>
      <c r="F22" s="343">
        <f t="shared" si="12"/>
        <v>151.67563504320151</v>
      </c>
      <c r="G22" s="343">
        <f t="shared" si="12"/>
        <v>127.02351382910517</v>
      </c>
      <c r="H22" s="343">
        <f t="shared" si="12"/>
        <v>115.20278895594346</v>
      </c>
      <c r="I22" s="343">
        <f t="shared" si="12"/>
        <v>293.64851109616734</v>
      </c>
      <c r="J22" s="343">
        <f t="shared" si="12"/>
        <v>616.75604263050002</v>
      </c>
      <c r="K22" s="343">
        <f t="shared" si="12"/>
        <v>70.91989018738974</v>
      </c>
    </row>
    <row r="23" spans="1:11" ht="15" x14ac:dyDescent="0.25">
      <c r="A23" s="340" t="s">
        <v>140</v>
      </c>
      <c r="B23" s="339">
        <f t="shared" ref="B23:K23" si="13">IF(COUNT(B65:B67)=0,"n.a.",AVERAGE(B65:B67))</f>
        <v>1761.3038841684549</v>
      </c>
      <c r="C23" s="339">
        <f t="shared" si="13"/>
        <v>210.29761904761904</v>
      </c>
      <c r="D23" s="339">
        <f t="shared" si="13"/>
        <v>743.57142857142856</v>
      </c>
      <c r="E23" s="339">
        <f t="shared" si="13"/>
        <v>59064.935064935067</v>
      </c>
      <c r="F23" s="339">
        <f t="shared" si="13"/>
        <v>170.47346220825577</v>
      </c>
      <c r="G23" s="339">
        <f t="shared" si="13"/>
        <v>153.87362940482976</v>
      </c>
      <c r="H23" s="339">
        <f t="shared" si="13"/>
        <v>150.03298933062911</v>
      </c>
      <c r="I23" s="339">
        <f t="shared" si="13"/>
        <v>356.45120121636495</v>
      </c>
      <c r="J23" s="339">
        <f t="shared" si="13"/>
        <v>932.43869534993485</v>
      </c>
      <c r="K23" s="339">
        <f t="shared" si="13"/>
        <v>73.95613758323843</v>
      </c>
    </row>
    <row r="24" spans="1:11" ht="15" x14ac:dyDescent="0.25">
      <c r="A24" s="340" t="s">
        <v>141</v>
      </c>
      <c r="B24" s="339">
        <f t="shared" ref="B24:K24" si="14">IF(COUNT(B68:B70)=0,"n.a.",AVERAGE(B68:B70))</f>
        <v>2640.2986481373096</v>
      </c>
      <c r="C24" s="339">
        <f t="shared" si="14"/>
        <v>250.7037037037037</v>
      </c>
      <c r="D24" s="339">
        <f t="shared" si="14"/>
        <v>1348.6111111644443</v>
      </c>
      <c r="E24" s="339">
        <f t="shared" si="14"/>
        <v>59401.754385964909</v>
      </c>
      <c r="F24" s="339">
        <f t="shared" si="14"/>
        <v>230.14857411631132</v>
      </c>
      <c r="G24" s="339">
        <f t="shared" si="14"/>
        <v>213.20142450689676</v>
      </c>
      <c r="H24" s="339">
        <f t="shared" si="14"/>
        <v>208.23061412685493</v>
      </c>
      <c r="I24" s="339">
        <f t="shared" si="14"/>
        <v>406.623062285343</v>
      </c>
      <c r="J24" s="339">
        <f t="shared" si="14"/>
        <v>1666.5429992240252</v>
      </c>
      <c r="K24" s="339">
        <f t="shared" si="14"/>
        <v>75.229499335535465</v>
      </c>
    </row>
    <row r="25" spans="1:11" ht="15" x14ac:dyDescent="0.25">
      <c r="A25" s="340" t="s">
        <v>142</v>
      </c>
      <c r="B25" s="339">
        <f t="shared" ref="B25:K25" si="15">IF(COUNT(B71:B73)=0,"n.a.",AVERAGE(B71:B73))</f>
        <v>2681.0820496894412</v>
      </c>
      <c r="C25" s="339">
        <f t="shared" si="15"/>
        <v>303.7962962962963</v>
      </c>
      <c r="D25" s="339">
        <f t="shared" si="15"/>
        <v>1454.5238095238094</v>
      </c>
      <c r="E25" s="339">
        <f t="shared" si="15"/>
        <v>53348.631239935581</v>
      </c>
      <c r="F25" s="339">
        <f t="shared" si="15"/>
        <v>242.08099673010406</v>
      </c>
      <c r="G25" s="339">
        <f t="shared" si="15"/>
        <v>228.9720042780921</v>
      </c>
      <c r="H25" s="339">
        <f t="shared" si="15"/>
        <v>224.5280290018915</v>
      </c>
      <c r="I25" s="339">
        <f t="shared" si="15"/>
        <v>421.92687559354226</v>
      </c>
      <c r="J25" s="339">
        <f t="shared" si="15"/>
        <v>1847.7054321759426</v>
      </c>
      <c r="K25" s="339">
        <f t="shared" si="15"/>
        <v>71.841646148703617</v>
      </c>
    </row>
    <row r="26" spans="1:11" ht="15" x14ac:dyDescent="0.25">
      <c r="A26" s="340" t="s">
        <v>143</v>
      </c>
      <c r="B26" s="339">
        <f t="shared" ref="B26:K26" si="16">IF(COUNT(B74:B76)=0,"n.a.",AVERAGE(B74:B76))</f>
        <v>2297.4471883974265</v>
      </c>
      <c r="C26" s="339">
        <f t="shared" si="16"/>
        <v>387.72817460317464</v>
      </c>
      <c r="D26" s="339">
        <f t="shared" si="16"/>
        <v>1454.4444444444446</v>
      </c>
      <c r="E26" s="339">
        <f t="shared" si="16"/>
        <v>58594.152046783624</v>
      </c>
      <c r="F26" s="339">
        <f t="shared" si="16"/>
        <v>231.2825345079074</v>
      </c>
      <c r="G26" s="339">
        <f t="shared" si="16"/>
        <v>214.77350171062335</v>
      </c>
      <c r="H26" s="339">
        <f t="shared" si="16"/>
        <v>210.07207580825175</v>
      </c>
      <c r="I26" s="339">
        <f t="shared" si="16"/>
        <v>572.23457308076888</v>
      </c>
      <c r="J26" s="339">
        <f t="shared" si="16"/>
        <v>1709.3820199801955</v>
      </c>
      <c r="K26" s="339">
        <f t="shared" si="16"/>
        <v>77.17565733992754</v>
      </c>
    </row>
    <row r="27" spans="1:11" ht="15" x14ac:dyDescent="0.25">
      <c r="A27" s="342" t="s">
        <v>144</v>
      </c>
      <c r="B27" s="343">
        <f t="shared" ref="B27:K27" si="17">IF(COUNT(B77:B79)=0,"n.a.",AVERAGE(B77:B79))</f>
        <v>2039.465776908615</v>
      </c>
      <c r="C27" s="343">
        <f t="shared" si="17"/>
        <v>368.47619047619042</v>
      </c>
      <c r="D27" s="343">
        <f t="shared" si="17"/>
        <v>1230.3333333333333</v>
      </c>
      <c r="E27" s="343">
        <f t="shared" si="17"/>
        <v>68669.156551509484</v>
      </c>
      <c r="F27" s="343">
        <f t="shared" si="17"/>
        <v>226.41443020503752</v>
      </c>
      <c r="G27" s="343">
        <f t="shared" si="17"/>
        <v>206.23584520560348</v>
      </c>
      <c r="H27" s="343">
        <f t="shared" si="17"/>
        <v>191.21198405017913</v>
      </c>
      <c r="I27" s="343">
        <f t="shared" si="17"/>
        <v>491.80882580749829</v>
      </c>
      <c r="J27" s="343">
        <f t="shared" si="17"/>
        <v>1528.7765642137565</v>
      </c>
      <c r="K27" s="343">
        <f t="shared" si="17"/>
        <v>88.831045661965334</v>
      </c>
    </row>
    <row r="28" spans="1:11" ht="15" x14ac:dyDescent="0.25">
      <c r="A28" s="342" t="s">
        <v>145</v>
      </c>
      <c r="B28" s="343">
        <f t="shared" ref="B28:K28" si="18">IF(COUNT(B80:B82)=0,"n.a.",AVERAGE(B80:B82))</f>
        <v>1952.0504368104121</v>
      </c>
      <c r="C28" s="343">
        <f t="shared" si="18"/>
        <v>256.25</v>
      </c>
      <c r="D28" s="343">
        <f t="shared" si="18"/>
        <v>1028</v>
      </c>
      <c r="E28" s="343">
        <f t="shared" si="18"/>
        <v>67065.302144249508</v>
      </c>
      <c r="F28" s="343">
        <f t="shared" si="18"/>
        <v>225.74929534953762</v>
      </c>
      <c r="G28" s="343">
        <f t="shared" si="18"/>
        <v>200.78343562211089</v>
      </c>
      <c r="H28" s="343">
        <f t="shared" si="18"/>
        <v>176.96397596489024</v>
      </c>
      <c r="I28" s="343">
        <f t="shared" si="18"/>
        <v>404.67401772724406</v>
      </c>
      <c r="J28" s="343">
        <f t="shared" si="18"/>
        <v>1306.4945034587024</v>
      </c>
      <c r="K28" s="343">
        <f t="shared" si="18"/>
        <v>90.82037531141323</v>
      </c>
    </row>
    <row r="29" spans="1:11" ht="15" x14ac:dyDescent="0.25">
      <c r="A29" s="342" t="s">
        <v>146</v>
      </c>
      <c r="B29" s="343">
        <f t="shared" ref="B29:K29" si="19">IF(COUNT(B83:B85)=0,"n.a.",AVERAGE(B83:B85))</f>
        <v>1952.4055620587144</v>
      </c>
      <c r="C29" s="343">
        <f t="shared" si="19"/>
        <v>278.21428571428572</v>
      </c>
      <c r="D29" s="343">
        <f t="shared" si="19"/>
        <v>946.3888888888888</v>
      </c>
      <c r="E29" s="343">
        <f t="shared" si="19"/>
        <v>58893.277310924372</v>
      </c>
      <c r="F29" s="343">
        <f t="shared" si="19"/>
        <v>227.64777596177382</v>
      </c>
      <c r="G29" s="343">
        <f t="shared" si="19"/>
        <v>199.15620993924526</v>
      </c>
      <c r="H29" s="343">
        <f t="shared" si="19"/>
        <v>173.37562829076009</v>
      </c>
      <c r="I29" s="343">
        <f t="shared" si="19"/>
        <v>404.53444409587877</v>
      </c>
      <c r="J29" s="343">
        <f t="shared" si="19"/>
        <v>1252.3901665143669</v>
      </c>
      <c r="K29" s="343">
        <f t="shared" si="19"/>
        <v>80.145411886147485</v>
      </c>
    </row>
    <row r="30" spans="1:11" ht="15" x14ac:dyDescent="0.25">
      <c r="A30" s="342" t="s">
        <v>147</v>
      </c>
      <c r="B30" s="343">
        <f t="shared" ref="B30:K30" si="20">IF(COUNT(B86:B88)=0,"n.a.",AVERAGE(B86:B88))</f>
        <v>2251.6244221380471</v>
      </c>
      <c r="C30" s="343">
        <f t="shared" si="20"/>
        <v>284.20634920634916</v>
      </c>
      <c r="D30" s="343">
        <f t="shared" si="20"/>
        <v>925</v>
      </c>
      <c r="E30" s="343">
        <f t="shared" si="20"/>
        <v>60776.714513556624</v>
      </c>
      <c r="F30" s="343">
        <f t="shared" si="20"/>
        <v>236.03948159121697</v>
      </c>
      <c r="G30" s="343">
        <f t="shared" si="20"/>
        <v>212.8999187764426</v>
      </c>
      <c r="H30" s="343">
        <f t="shared" si="20"/>
        <v>194.22173356117025</v>
      </c>
      <c r="I30" s="343">
        <f t="shared" si="20"/>
        <v>456.09101963176113</v>
      </c>
      <c r="J30" s="343">
        <f t="shared" si="20"/>
        <v>1241.1744717043905</v>
      </c>
      <c r="K30" s="343">
        <f t="shared" si="20"/>
        <v>84.145105024630539</v>
      </c>
    </row>
    <row r="31" spans="1:11" ht="15" x14ac:dyDescent="0.25">
      <c r="A31" s="340" t="s">
        <v>148</v>
      </c>
      <c r="B31" s="339">
        <f t="shared" ref="B31:K31" si="21">IF(COUNT(B89:B91)=0,"n.a.",AVERAGE(B89:B91))</f>
        <v>2210.0695562794003</v>
      </c>
      <c r="C31" s="339">
        <f t="shared" si="21"/>
        <v>291.95833333333331</v>
      </c>
      <c r="D31" s="339">
        <f t="shared" si="21"/>
        <v>925</v>
      </c>
      <c r="E31" s="339">
        <f t="shared" si="21"/>
        <v>65804.437564499487</v>
      </c>
      <c r="F31" s="339">
        <f t="shared" si="21"/>
        <v>241.5548031556099</v>
      </c>
      <c r="G31" s="339">
        <f t="shared" si="21"/>
        <v>215.51372400090804</v>
      </c>
      <c r="H31" s="339">
        <f t="shared" si="21"/>
        <v>195.5459347566343</v>
      </c>
      <c r="I31" s="339">
        <f t="shared" si="21"/>
        <v>414.82410287849598</v>
      </c>
      <c r="J31" s="339">
        <f t="shared" si="21"/>
        <v>1155.9836680332435</v>
      </c>
      <c r="K31" s="339">
        <f t="shared" si="21"/>
        <v>91.657747007323522</v>
      </c>
    </row>
    <row r="32" spans="1:11" ht="15" x14ac:dyDescent="0.25">
      <c r="A32" s="340" t="s">
        <v>149</v>
      </c>
      <c r="B32" s="339">
        <f t="shared" ref="B32:K32" si="22">IF(COUNT(B92:B94)=0,"n.a.",AVERAGE(B92:B94))</f>
        <v>2296.9588428447823</v>
      </c>
      <c r="C32" s="339">
        <f t="shared" si="22"/>
        <v>212.22222222222226</v>
      </c>
      <c r="D32" s="339">
        <f t="shared" si="22"/>
        <v>845.55555555555566</v>
      </c>
      <c r="E32" s="339">
        <f t="shared" si="22"/>
        <v>68531.216931216928</v>
      </c>
      <c r="F32" s="339">
        <f t="shared" si="22"/>
        <v>244.59230200307329</v>
      </c>
      <c r="G32" s="339">
        <f t="shared" si="22"/>
        <v>214.7214206666475</v>
      </c>
      <c r="H32" s="339">
        <f t="shared" si="22"/>
        <v>194.24932261971443</v>
      </c>
      <c r="I32" s="339">
        <f t="shared" si="22"/>
        <v>367.53286717248574</v>
      </c>
      <c r="J32" s="339">
        <f t="shared" si="22"/>
        <v>931.58769388848759</v>
      </c>
      <c r="K32" s="339">
        <f t="shared" si="22"/>
        <v>97.228858557012373</v>
      </c>
    </row>
    <row r="33" spans="1:11" ht="15" x14ac:dyDescent="0.25">
      <c r="A33" s="340" t="s">
        <v>150</v>
      </c>
      <c r="B33" s="339">
        <f t="shared" ref="B33:K33" si="23">IF(COUNT(B95:B97)=0,"n.a.",AVERAGE(B95:B97))</f>
        <v>2337.8512865656567</v>
      </c>
      <c r="C33" s="339">
        <f t="shared" si="23"/>
        <v>242.02380952380952</v>
      </c>
      <c r="D33" s="339">
        <f t="shared" si="23"/>
        <v>731.28571428571433</v>
      </c>
      <c r="E33" s="339">
        <f t="shared" si="23"/>
        <v>72841.705713559277</v>
      </c>
      <c r="F33" s="339">
        <f t="shared" si="23"/>
        <v>243.06679544593285</v>
      </c>
      <c r="G33" s="339">
        <f t="shared" si="23"/>
        <v>217.10493334971775</v>
      </c>
      <c r="H33" s="339">
        <f t="shared" si="23"/>
        <v>202.26117979475771</v>
      </c>
      <c r="I33" s="339">
        <f t="shared" si="23"/>
        <v>371.82661645548387</v>
      </c>
      <c r="J33" s="339">
        <f t="shared" si="23"/>
        <v>888.44478195340082</v>
      </c>
      <c r="K33" s="339">
        <f t="shared" si="23"/>
        <v>98.59402371390324</v>
      </c>
    </row>
    <row r="34" spans="1:11" ht="15" x14ac:dyDescent="0.25">
      <c r="A34" s="340" t="s">
        <v>151</v>
      </c>
      <c r="B34" s="339">
        <f t="shared" ref="B34:K34" si="24">IF(COUNT(B98:B100)=0,"n.a.",AVERAGE(B98:B100))</f>
        <v>2598.1219900199844</v>
      </c>
      <c r="C34" s="339">
        <f t="shared" si="24"/>
        <v>259.36507936507934</v>
      </c>
      <c r="D34" s="339">
        <f t="shared" si="24"/>
        <v>649.44444444444446</v>
      </c>
      <c r="E34" s="339">
        <f t="shared" si="24"/>
        <v>97882.456140350885</v>
      </c>
      <c r="F34" s="339">
        <f t="shared" si="24"/>
        <v>241.32064739394309</v>
      </c>
      <c r="G34" s="339">
        <f t="shared" si="24"/>
        <v>226.18229534160298</v>
      </c>
      <c r="H34" s="339">
        <f t="shared" si="24"/>
        <v>216.97793009944152</v>
      </c>
      <c r="I34" s="339">
        <f t="shared" si="24"/>
        <v>382.92651060671659</v>
      </c>
      <c r="J34" s="339">
        <f t="shared" si="24"/>
        <v>862.3426079993751</v>
      </c>
      <c r="K34" s="339">
        <f t="shared" si="24"/>
        <v>129.18951273905421</v>
      </c>
    </row>
    <row r="35" spans="1:11" ht="15" x14ac:dyDescent="0.25">
      <c r="A35" s="342" t="s">
        <v>401</v>
      </c>
      <c r="B35" s="341">
        <f t="shared" ref="B35:K35" si="25">IF(COUNT(B101:B103)=0,"n.a.",AVERAGE(B101:B103))</f>
        <v>2593.3535677796021</v>
      </c>
      <c r="C35" s="341">
        <f t="shared" si="25"/>
        <v>269.16666666666669</v>
      </c>
      <c r="D35" s="341">
        <f t="shared" si="25"/>
        <v>653.33333333333337</v>
      </c>
      <c r="E35" s="341">
        <f t="shared" si="25"/>
        <v>143009.80392156864</v>
      </c>
      <c r="F35" s="341">
        <f t="shared" si="25"/>
        <v>245.12947080093898</v>
      </c>
      <c r="G35" s="341">
        <f t="shared" si="25"/>
        <v>230.72033056702659</v>
      </c>
      <c r="H35" s="341">
        <f t="shared" si="25"/>
        <v>226.25424151879091</v>
      </c>
      <c r="I35" s="341">
        <f t="shared" si="25"/>
        <v>412.30285917024429</v>
      </c>
      <c r="J35" s="341">
        <f t="shared" si="25"/>
        <v>826.58413801031304</v>
      </c>
      <c r="K35" s="341">
        <f t="shared" si="25"/>
        <v>173.96265463234454</v>
      </c>
    </row>
    <row r="36" spans="1:11" ht="15" x14ac:dyDescent="0.25">
      <c r="A36" s="342" t="s">
        <v>362</v>
      </c>
      <c r="B36" s="341">
        <f t="shared" ref="B36:K36" si="26">IF(COUNT(B104:B106)=0,"n.a.",AVERAGE(B104:B106))</f>
        <v>2684.5072718253973</v>
      </c>
      <c r="C36" s="341">
        <f t="shared" si="26"/>
        <v>246.57142857142858</v>
      </c>
      <c r="D36" s="341">
        <f t="shared" si="26"/>
        <v>620.66666666666663</v>
      </c>
      <c r="E36" s="341">
        <f t="shared" si="26"/>
        <v>144154.76190476189</v>
      </c>
      <c r="F36" s="341">
        <f t="shared" si="26"/>
        <v>243.82776314721255</v>
      </c>
      <c r="G36" s="341">
        <f t="shared" si="26"/>
        <v>228.57558856314495</v>
      </c>
      <c r="H36" s="341">
        <f t="shared" si="26"/>
        <v>218.66229332262165</v>
      </c>
      <c r="I36" s="341">
        <f t="shared" si="26"/>
        <v>361.94354823928006</v>
      </c>
      <c r="J36" s="341">
        <f t="shared" si="26"/>
        <v>751.35825075139962</v>
      </c>
      <c r="K36" s="341">
        <f t="shared" si="26"/>
        <v>176.71009597563389</v>
      </c>
    </row>
    <row r="37" spans="1:11" ht="15" x14ac:dyDescent="0.25">
      <c r="A37" s="342" t="s">
        <v>152</v>
      </c>
      <c r="B37" s="341">
        <f t="shared" ref="B37:K37" si="27">IF(COUNT(B107:B109)=0,"n.a.",AVERAGE(B107:B109))</f>
        <v>2460.2740893788682</v>
      </c>
      <c r="C37" s="341">
        <f t="shared" si="27"/>
        <v>235.32539682539684</v>
      </c>
      <c r="D37" s="341">
        <f t="shared" si="27"/>
        <v>640.30555555555554</v>
      </c>
      <c r="E37" s="341">
        <f t="shared" si="27"/>
        <v>114005.55555555555</v>
      </c>
      <c r="F37" s="341">
        <f t="shared" si="27"/>
        <v>243.61341230978186</v>
      </c>
      <c r="G37" s="341">
        <f t="shared" si="27"/>
        <v>226.14596883896823</v>
      </c>
      <c r="H37" s="341">
        <f t="shared" si="27"/>
        <v>210.214504496383</v>
      </c>
      <c r="I37" s="341">
        <f t="shared" si="27"/>
        <v>355.38653884845252</v>
      </c>
      <c r="J37" s="341">
        <f t="shared" si="27"/>
        <v>758.25592461932763</v>
      </c>
      <c r="K37" s="341">
        <f t="shared" si="27"/>
        <v>146.59372637944065</v>
      </c>
    </row>
    <row r="38" spans="1:11" ht="15" x14ac:dyDescent="0.25">
      <c r="A38" s="342" t="s">
        <v>153</v>
      </c>
      <c r="B38" s="341">
        <v>2589.9707330597644</v>
      </c>
      <c r="C38" s="341">
        <v>215.14285714285714</v>
      </c>
      <c r="D38" s="341">
        <v>655</v>
      </c>
      <c r="E38" s="341">
        <v>129022.72727272728</v>
      </c>
      <c r="F38" s="341">
        <v>246.135164598399</v>
      </c>
      <c r="G38" s="341">
        <v>225.97179993781299</v>
      </c>
      <c r="H38" s="341">
        <v>212.23744089268041</v>
      </c>
      <c r="I38" s="341">
        <v>349.07010368913797</v>
      </c>
      <c r="J38" s="341">
        <v>848.59476278038073</v>
      </c>
      <c r="K38" s="341">
        <v>162.56363851363045</v>
      </c>
    </row>
    <row r="39" spans="1:11" ht="15" x14ac:dyDescent="0.25">
      <c r="A39" s="340" t="s">
        <v>457</v>
      </c>
      <c r="B39" s="339">
        <v>2465.5234455433456</v>
      </c>
      <c r="C39" s="339">
        <v>242.85714285714286</v>
      </c>
      <c r="D39" s="339">
        <v>728.61111111111097</v>
      </c>
      <c r="E39" s="339">
        <v>122937.98230754753</v>
      </c>
      <c r="F39" s="339">
        <v>249.21156857571316</v>
      </c>
      <c r="G39" s="339">
        <v>225.93334172645234</v>
      </c>
      <c r="H39" s="339">
        <v>210.48438458616155</v>
      </c>
      <c r="I39" s="339">
        <v>368.88934426229508</v>
      </c>
      <c r="J39" s="339">
        <v>948.14164469414709</v>
      </c>
      <c r="K39" s="339">
        <v>149.01436066961742</v>
      </c>
    </row>
    <row r="40" spans="1:11" ht="15" x14ac:dyDescent="0.25">
      <c r="A40" s="342"/>
      <c r="B40" s="343"/>
      <c r="C40" s="343"/>
      <c r="D40" s="343"/>
      <c r="E40" s="343"/>
      <c r="F40" s="343"/>
      <c r="G40" s="341"/>
      <c r="H40" s="341"/>
      <c r="I40" s="341"/>
      <c r="J40" s="341"/>
      <c r="K40" s="341"/>
    </row>
    <row r="41" spans="1:11" ht="15" x14ac:dyDescent="0.25">
      <c r="A41" s="340" t="s">
        <v>259</v>
      </c>
      <c r="B41" s="339">
        <v>1010.8991503267974</v>
      </c>
      <c r="C41" s="339">
        <v>325</v>
      </c>
      <c r="D41" s="339">
        <v>416</v>
      </c>
      <c r="E41" s="339">
        <v>38550</v>
      </c>
      <c r="F41" s="339">
        <v>101.78559983199398</v>
      </c>
      <c r="G41" s="339">
        <v>96.775965321822866</v>
      </c>
      <c r="H41" s="339">
        <v>96.372095326316838</v>
      </c>
      <c r="I41" s="339">
        <v>515.97711586874891</v>
      </c>
      <c r="J41" s="339">
        <v>501.5975470957614</v>
      </c>
      <c r="K41" s="339">
        <v>51.642644557823132</v>
      </c>
    </row>
    <row r="42" spans="1:11" ht="15" x14ac:dyDescent="0.25">
      <c r="A42" s="340" t="s">
        <v>260</v>
      </c>
      <c r="B42" s="339">
        <v>988.35852839999995</v>
      </c>
      <c r="C42" s="339">
        <v>236.66666670000001</v>
      </c>
      <c r="D42" s="339">
        <v>391.66666670000001</v>
      </c>
      <c r="E42" s="339">
        <v>42333.333330000001</v>
      </c>
      <c r="F42" s="339">
        <v>101.71</v>
      </c>
      <c r="G42" s="339">
        <v>96.04</v>
      </c>
      <c r="H42" s="339">
        <v>94.07</v>
      </c>
      <c r="I42" s="339">
        <v>451.05186320000001</v>
      </c>
      <c r="J42" s="339">
        <v>546.47610510000004</v>
      </c>
      <c r="K42" s="339">
        <v>57.936948770000001</v>
      </c>
    </row>
    <row r="43" spans="1:11" ht="15" x14ac:dyDescent="0.25">
      <c r="A43" s="340" t="s">
        <v>261</v>
      </c>
      <c r="B43" s="339">
        <v>980.26390000000004</v>
      </c>
      <c r="C43" s="339">
        <v>196.66666666666666</v>
      </c>
      <c r="D43" s="339">
        <v>385</v>
      </c>
      <c r="E43" s="339">
        <v>47519.047619047618</v>
      </c>
      <c r="F43" s="339">
        <v>101.77658263305321</v>
      </c>
      <c r="G43" s="339">
        <v>95.31934179333426</v>
      </c>
      <c r="H43" s="339">
        <v>91.260527237210681</v>
      </c>
      <c r="I43" s="339">
        <v>323.7962962962963</v>
      </c>
      <c r="J43" s="339">
        <v>516.93548387096769</v>
      </c>
      <c r="K43" s="339">
        <v>65.296052631578945</v>
      </c>
    </row>
    <row r="44" spans="1:11" ht="15" x14ac:dyDescent="0.25">
      <c r="A44" s="340" t="s">
        <v>262</v>
      </c>
      <c r="B44" s="339">
        <v>980.26390000000004</v>
      </c>
      <c r="C44" s="339">
        <v>196.66666666666666</v>
      </c>
      <c r="D44" s="339">
        <v>385</v>
      </c>
      <c r="E44" s="339">
        <v>47519.047619047618</v>
      </c>
      <c r="F44" s="339">
        <v>104.00714285714285</v>
      </c>
      <c r="G44" s="339">
        <v>95.36</v>
      </c>
      <c r="H44" s="339">
        <v>90.690439065439065</v>
      </c>
      <c r="I44" s="339">
        <v>286.37931034482756</v>
      </c>
      <c r="J44" s="339">
        <v>621.09375</v>
      </c>
      <c r="K44" s="339">
        <v>66.785714285714292</v>
      </c>
    </row>
    <row r="45" spans="1:11" ht="15" x14ac:dyDescent="0.25">
      <c r="A45" s="340" t="s">
        <v>263</v>
      </c>
      <c r="B45" s="339">
        <v>1028.233141304348</v>
      </c>
      <c r="C45" s="339">
        <v>212.5</v>
      </c>
      <c r="D45" s="339">
        <v>518</v>
      </c>
      <c r="E45" s="339">
        <v>41844.117647058818</v>
      </c>
      <c r="F45" s="339">
        <v>103.33224841466777</v>
      </c>
      <c r="G45" s="339">
        <v>94.755177690287866</v>
      </c>
      <c r="H45" s="339">
        <v>89.888030754394208</v>
      </c>
      <c r="I45" s="339">
        <v>288.87117234030472</v>
      </c>
      <c r="J45" s="339">
        <v>590.91206817057264</v>
      </c>
      <c r="K45" s="339">
        <v>63.48800420287732</v>
      </c>
    </row>
    <row r="46" spans="1:11" ht="15" x14ac:dyDescent="0.25">
      <c r="A46" s="340" t="s">
        <v>264</v>
      </c>
      <c r="B46" s="339">
        <v>1034.5878110047847</v>
      </c>
      <c r="C46" s="339">
        <v>200.5</v>
      </c>
      <c r="D46" s="339">
        <v>421.66666666666669</v>
      </c>
      <c r="E46" s="339">
        <v>39062.214285714283</v>
      </c>
      <c r="F46" s="339">
        <v>104.32908363444814</v>
      </c>
      <c r="G46" s="339">
        <v>96.261193738339017</v>
      </c>
      <c r="H46" s="339">
        <v>93.399761777807214</v>
      </c>
      <c r="I46" s="339">
        <v>305.35149769585252</v>
      </c>
      <c r="J46" s="339">
        <v>523.10208114866498</v>
      </c>
      <c r="K46" s="339">
        <v>63.16513992275911</v>
      </c>
    </row>
    <row r="47" spans="1:11" ht="15" x14ac:dyDescent="0.25">
      <c r="A47" s="340" t="s">
        <v>265</v>
      </c>
      <c r="B47" s="339">
        <v>1013.8585507246378</v>
      </c>
      <c r="C47" s="339">
        <v>156.11111111111111</v>
      </c>
      <c r="D47" s="339">
        <v>379.17</v>
      </c>
      <c r="E47" s="339">
        <v>41390.909090909088</v>
      </c>
      <c r="F47" s="339">
        <v>102.91218886619829</v>
      </c>
      <c r="G47" s="339">
        <v>96.037668097693711</v>
      </c>
      <c r="H47" s="339">
        <v>92.895269214030264</v>
      </c>
      <c r="I47" s="339">
        <v>235.64668742029335</v>
      </c>
      <c r="J47" s="339">
        <v>490.80959776968132</v>
      </c>
      <c r="K47" s="339">
        <v>62.426471495166062</v>
      </c>
    </row>
    <row r="48" spans="1:11" ht="15" x14ac:dyDescent="0.25">
      <c r="A48" s="340" t="s">
        <v>266</v>
      </c>
      <c r="B48" s="339">
        <v>999.83449404761905</v>
      </c>
      <c r="C48" s="339">
        <v>129</v>
      </c>
      <c r="D48" s="339">
        <v>406.66666666666669</v>
      </c>
      <c r="E48" s="339">
        <v>48526.31578947368</v>
      </c>
      <c r="F48" s="339">
        <v>102.01993423243422</v>
      </c>
      <c r="G48" s="339">
        <v>95.570820593838079</v>
      </c>
      <c r="H48" s="339">
        <v>91.855008795478597</v>
      </c>
      <c r="I48" s="339">
        <v>194.95226070202921</v>
      </c>
      <c r="J48" s="339">
        <v>484.59551495039125</v>
      </c>
      <c r="K48" s="339">
        <v>63.461458085898172</v>
      </c>
    </row>
    <row r="49" spans="1:11" ht="15" x14ac:dyDescent="0.25">
      <c r="A49" s="340" t="s">
        <v>267</v>
      </c>
      <c r="B49" s="339">
        <v>1074.5143107142858</v>
      </c>
      <c r="C49" s="339">
        <v>125.55555555555556</v>
      </c>
      <c r="D49" s="339">
        <v>368</v>
      </c>
      <c r="E49" s="339">
        <v>52631.578947368427</v>
      </c>
      <c r="F49" s="339">
        <v>102.63043288912115</v>
      </c>
      <c r="G49" s="339">
        <v>95.768920595533501</v>
      </c>
      <c r="H49" s="339">
        <v>92.795831779823246</v>
      </c>
      <c r="I49" s="339">
        <v>190.54166666666666</v>
      </c>
      <c r="J49" s="339">
        <v>480.06980289279636</v>
      </c>
      <c r="K49" s="339">
        <v>68.461538461538467</v>
      </c>
    </row>
    <row r="50" spans="1:11" ht="15" x14ac:dyDescent="0.25">
      <c r="A50" s="340" t="s">
        <v>268</v>
      </c>
      <c r="B50" s="339">
        <v>1117.5726893939393</v>
      </c>
      <c r="C50" s="339">
        <v>156.11111111111111</v>
      </c>
      <c r="D50" s="339">
        <v>380</v>
      </c>
      <c r="E50" s="339">
        <v>57277.78</v>
      </c>
      <c r="F50" s="339">
        <v>107.80139026812314</v>
      </c>
      <c r="G50" s="339">
        <v>97.490842490842482</v>
      </c>
      <c r="H50" s="339">
        <v>93.915119910339541</v>
      </c>
      <c r="I50" s="339">
        <v>253.49840764331211</v>
      </c>
      <c r="J50" s="339">
        <v>523.04198717948714</v>
      </c>
      <c r="K50" s="339">
        <v>71.535135135135135</v>
      </c>
    </row>
    <row r="51" spans="1:11" ht="15" x14ac:dyDescent="0.25">
      <c r="A51" s="340" t="s">
        <v>269</v>
      </c>
      <c r="B51" s="339">
        <v>1146.7790394736842</v>
      </c>
      <c r="C51" s="339">
        <v>208.33333333333334</v>
      </c>
      <c r="D51" s="339">
        <v>436</v>
      </c>
      <c r="E51" s="339">
        <v>57388.888888888891</v>
      </c>
      <c r="F51" s="339">
        <v>112.55446047551311</v>
      </c>
      <c r="G51" s="339">
        <v>100.32471103130962</v>
      </c>
      <c r="H51" s="339">
        <v>95.950310304144196</v>
      </c>
      <c r="I51" s="339">
        <v>310.01522842639594</v>
      </c>
      <c r="J51" s="339">
        <v>550.72663544353441</v>
      </c>
      <c r="K51" s="339">
        <v>75.114285714285714</v>
      </c>
    </row>
    <row r="52" spans="1:11" ht="15" x14ac:dyDescent="0.25">
      <c r="A52" s="340" t="s">
        <v>270</v>
      </c>
      <c r="B52" s="339">
        <v>1170.6765625</v>
      </c>
      <c r="C52" s="339">
        <v>241.66666666666666</v>
      </c>
      <c r="D52" s="339">
        <v>387.5</v>
      </c>
      <c r="E52" s="339">
        <v>63444.444444444445</v>
      </c>
      <c r="F52" s="339">
        <v>117.09511716104564</v>
      </c>
      <c r="G52" s="339">
        <v>103.14002011060835</v>
      </c>
      <c r="H52" s="339">
        <v>97.138635890212143</v>
      </c>
      <c r="I52" s="339">
        <v>410.39735099337747</v>
      </c>
      <c r="J52" s="339">
        <v>555.04581151832463</v>
      </c>
      <c r="K52" s="339">
        <v>82.486631016042779</v>
      </c>
    </row>
    <row r="53" spans="1:11" ht="15" x14ac:dyDescent="0.25">
      <c r="A53" s="342" t="s">
        <v>271</v>
      </c>
      <c r="B53" s="343">
        <v>1211.1121875000001</v>
      </c>
      <c r="C53" s="343">
        <v>335.83333333333331</v>
      </c>
      <c r="D53" s="343">
        <v>456.66666666666669</v>
      </c>
      <c r="E53" s="343">
        <v>54396.470588235301</v>
      </c>
      <c r="F53" s="343">
        <v>118.09696912472855</v>
      </c>
      <c r="G53" s="343">
        <v>104.45324248120301</v>
      </c>
      <c r="H53" s="343">
        <v>99.173113344988337</v>
      </c>
      <c r="I53" s="343">
        <v>511.61870503597123</v>
      </c>
      <c r="J53" s="343">
        <v>569.29508196721315</v>
      </c>
      <c r="K53" s="343">
        <v>85.056818181818187</v>
      </c>
    </row>
    <row r="54" spans="1:11" ht="15" x14ac:dyDescent="0.25">
      <c r="A54" s="342" t="s">
        <v>272</v>
      </c>
      <c r="B54" s="343">
        <v>1119.5071669736842</v>
      </c>
      <c r="C54" s="343">
        <v>290</v>
      </c>
      <c r="D54" s="343">
        <v>436</v>
      </c>
      <c r="E54" s="343">
        <v>71789.473684210519</v>
      </c>
      <c r="F54" s="343">
        <v>119.53086972083035</v>
      </c>
      <c r="G54" s="343">
        <v>103.46584249084249</v>
      </c>
      <c r="H54" s="343">
        <v>99.256067150505302</v>
      </c>
      <c r="I54" s="343">
        <v>478.97058823529414</v>
      </c>
      <c r="J54" s="343">
        <v>568.046875</v>
      </c>
      <c r="K54" s="343">
        <v>85.456989247311824</v>
      </c>
    </row>
    <row r="55" spans="1:11" ht="15" x14ac:dyDescent="0.25">
      <c r="A55" s="342" t="s">
        <v>273</v>
      </c>
      <c r="B55" s="343">
        <v>1135.3531879310347</v>
      </c>
      <c r="C55" s="343">
        <v>191.25</v>
      </c>
      <c r="D55" s="343">
        <v>454</v>
      </c>
      <c r="E55" s="343">
        <v>70227.272727272735</v>
      </c>
      <c r="F55" s="343">
        <v>126.74330900243309</v>
      </c>
      <c r="G55" s="343">
        <v>102.73000234576588</v>
      </c>
      <c r="H55" s="343">
        <v>99.243891019347643</v>
      </c>
      <c r="I55" s="343">
        <v>291.15606936416185</v>
      </c>
      <c r="J55" s="343">
        <v>569.9598393574297</v>
      </c>
      <c r="K55" s="343">
        <v>83.650205761316869</v>
      </c>
    </row>
    <row r="56" spans="1:11" ht="15" x14ac:dyDescent="0.25">
      <c r="A56" s="342" t="s">
        <v>274</v>
      </c>
      <c r="B56" s="343">
        <v>1226.9365974358975</v>
      </c>
      <c r="C56" s="343">
        <v>188.88888888888889</v>
      </c>
      <c r="D56" s="343">
        <v>468.33333333333331</v>
      </c>
      <c r="E56" s="343">
        <v>60523.809523809527</v>
      </c>
      <c r="F56" s="343">
        <v>131.09649725274724</v>
      </c>
      <c r="G56" s="343">
        <v>103.57651216305062</v>
      </c>
      <c r="H56" s="343">
        <v>98.71076973203904</v>
      </c>
      <c r="I56" s="343">
        <v>287.41007194244605</v>
      </c>
      <c r="J56" s="343">
        <v>576.953125</v>
      </c>
      <c r="K56" s="343">
        <v>77.473684210526315</v>
      </c>
    </row>
    <row r="57" spans="1:11" ht="15" x14ac:dyDescent="0.25">
      <c r="A57" s="342" t="s">
        <v>275</v>
      </c>
      <c r="B57" s="343">
        <v>1285.2441666666668</v>
      </c>
      <c r="C57" s="343">
        <v>183.75</v>
      </c>
      <c r="D57" s="343">
        <v>478.57142857142856</v>
      </c>
      <c r="E57" s="343">
        <v>58105.263157894733</v>
      </c>
      <c r="F57" s="343">
        <v>139.55957994610887</v>
      </c>
      <c r="G57" s="343">
        <v>109.46957342717363</v>
      </c>
      <c r="H57" s="343">
        <v>101.78378472772447</v>
      </c>
      <c r="I57" s="343">
        <v>312.484076433121</v>
      </c>
      <c r="J57" s="343">
        <v>582.64840182648402</v>
      </c>
      <c r="K57" s="343">
        <v>77.61363636363636</v>
      </c>
    </row>
    <row r="58" spans="1:11" ht="15" x14ac:dyDescent="0.25">
      <c r="A58" s="342" t="s">
        <v>276</v>
      </c>
      <c r="B58" s="343">
        <v>1295.0525551474884</v>
      </c>
      <c r="C58" s="343">
        <v>246.6666666667</v>
      </c>
      <c r="D58" s="343">
        <v>480</v>
      </c>
      <c r="E58" s="343">
        <v>57950</v>
      </c>
      <c r="F58" s="343">
        <v>147.46396396396401</v>
      </c>
      <c r="G58" s="343">
        <v>115.94663865546201</v>
      </c>
      <c r="H58" s="343">
        <v>106.13715392312449</v>
      </c>
      <c r="I58" s="343">
        <v>349.46031746031701</v>
      </c>
      <c r="J58" s="343">
        <v>587.02508960573505</v>
      </c>
      <c r="K58" s="343">
        <v>76.619718309858996</v>
      </c>
    </row>
    <row r="59" spans="1:11" ht="15" x14ac:dyDescent="0.25">
      <c r="A59" s="342" t="s">
        <v>277</v>
      </c>
      <c r="B59" s="343">
        <v>1199.3088725498585</v>
      </c>
      <c r="C59" s="343">
        <v>235.71428571429999</v>
      </c>
      <c r="D59" s="343">
        <v>423.3333333333</v>
      </c>
      <c r="E59" s="343">
        <v>53473.684210526</v>
      </c>
      <c r="F59" s="343">
        <v>144.78483711410502</v>
      </c>
      <c r="G59" s="343">
        <v>115.5366479925305</v>
      </c>
      <c r="H59" s="343">
        <v>104.72394509121975</v>
      </c>
      <c r="I59" s="343">
        <v>333.62857142857098</v>
      </c>
      <c r="J59" s="343">
        <v>585.30612244897998</v>
      </c>
      <c r="K59" s="343">
        <v>66.785714285713993</v>
      </c>
    </row>
    <row r="60" spans="1:11" ht="15" x14ac:dyDescent="0.25">
      <c r="A60" s="342" t="s">
        <v>278</v>
      </c>
      <c r="B60" s="343">
        <v>1107.3622</v>
      </c>
      <c r="C60" s="343">
        <v>171.25</v>
      </c>
      <c r="D60" s="343">
        <v>457.14285714285717</v>
      </c>
      <c r="E60" s="343">
        <v>51434.782608695648</v>
      </c>
      <c r="F60" s="343">
        <v>139.80597674799401</v>
      </c>
      <c r="G60" s="343">
        <v>111.3598449361975</v>
      </c>
      <c r="H60" s="343">
        <v>101.57748786330549</v>
      </c>
      <c r="I60" s="343">
        <v>292.127659574468</v>
      </c>
      <c r="J60" s="343">
        <v>593.04081632653094</v>
      </c>
      <c r="K60" s="343">
        <v>66.084337349397998</v>
      </c>
    </row>
    <row r="61" spans="1:11" ht="15" x14ac:dyDescent="0.25">
      <c r="A61" s="342" t="s">
        <v>279</v>
      </c>
      <c r="B61" s="343">
        <v>1135.328</v>
      </c>
      <c r="C61" s="343">
        <v>197.14285714285714</v>
      </c>
      <c r="D61" s="343">
        <v>458</v>
      </c>
      <c r="E61" s="343">
        <v>49842.105263157893</v>
      </c>
      <c r="F61" s="343">
        <v>126.75</v>
      </c>
      <c r="G61" s="343">
        <v>105.88083964646449</v>
      </c>
      <c r="H61" s="343">
        <v>99.330773549767002</v>
      </c>
      <c r="I61" s="343">
        <v>287.125</v>
      </c>
      <c r="J61" s="343">
        <v>609.14507772020704</v>
      </c>
      <c r="K61" s="343">
        <v>66.607142857143003</v>
      </c>
    </row>
    <row r="62" spans="1:11" ht="15" x14ac:dyDescent="0.25">
      <c r="A62" s="342" t="s">
        <v>280</v>
      </c>
      <c r="B62" s="343">
        <v>1300.2444791666667</v>
      </c>
      <c r="C62" s="343">
        <v>167</v>
      </c>
      <c r="D62" s="343">
        <v>480</v>
      </c>
      <c r="E62" s="343">
        <v>51631.578947368427</v>
      </c>
      <c r="F62" s="343">
        <v>140.47882666294731</v>
      </c>
      <c r="G62" s="343">
        <v>116.09960846053441</v>
      </c>
      <c r="H62" s="343">
        <v>105.09954748288116</v>
      </c>
      <c r="I62" s="343">
        <v>275.33222591362124</v>
      </c>
      <c r="J62" s="343">
        <v>598.81587009803923</v>
      </c>
      <c r="K62" s="343">
        <v>67.723284313725486</v>
      </c>
    </row>
    <row r="63" spans="1:11" ht="15" x14ac:dyDescent="0.25">
      <c r="A63" s="342" t="s">
        <v>281</v>
      </c>
      <c r="B63" s="343">
        <v>1430.7807954545456</v>
      </c>
      <c r="C63" s="343">
        <v>169.28571428571428</v>
      </c>
      <c r="D63" s="343">
        <v>480</v>
      </c>
      <c r="E63" s="343">
        <v>53272.727272727272</v>
      </c>
      <c r="F63" s="343">
        <v>155.81426678692088</v>
      </c>
      <c r="G63" s="343">
        <v>130.57714654531514</v>
      </c>
      <c r="H63" s="343">
        <v>117.95409529752949</v>
      </c>
      <c r="I63" s="343">
        <v>293.52830615942025</v>
      </c>
      <c r="J63" s="343">
        <v>594.40403084310651</v>
      </c>
      <c r="K63" s="343">
        <v>71.454434850863422</v>
      </c>
    </row>
    <row r="64" spans="1:11" ht="15" x14ac:dyDescent="0.25">
      <c r="A64" s="342" t="s">
        <v>282</v>
      </c>
      <c r="B64" s="343">
        <v>1478.5965854978356</v>
      </c>
      <c r="C64" s="343">
        <v>167.14285714285714</v>
      </c>
      <c r="D64" s="343">
        <v>546</v>
      </c>
      <c r="E64" s="343">
        <v>57650</v>
      </c>
      <c r="F64" s="343">
        <v>158.73381167973633</v>
      </c>
      <c r="G64" s="343">
        <v>134.39378648146595</v>
      </c>
      <c r="H64" s="343">
        <v>122.55472408741974</v>
      </c>
      <c r="I64" s="343">
        <v>312.08500121546064</v>
      </c>
      <c r="J64" s="343">
        <v>657.04822695035455</v>
      </c>
      <c r="K64" s="343">
        <v>73.581951397580312</v>
      </c>
    </row>
    <row r="65" spans="1:11" ht="13.5" customHeight="1" x14ac:dyDescent="0.25">
      <c r="A65" s="340" t="s">
        <v>283</v>
      </c>
      <c r="B65" s="339">
        <v>1649.7516083916087</v>
      </c>
      <c r="C65" s="339">
        <v>217.5</v>
      </c>
      <c r="D65" s="339">
        <v>630.71428571428567</v>
      </c>
      <c r="E65" s="339">
        <v>58666.666666666672</v>
      </c>
      <c r="F65" s="339">
        <v>170.95935441370224</v>
      </c>
      <c r="G65" s="339">
        <v>151.67018213607255</v>
      </c>
      <c r="H65" s="339">
        <v>144.49972626120132</v>
      </c>
      <c r="I65" s="339">
        <v>357.48202824133506</v>
      </c>
      <c r="J65" s="339">
        <v>790.21960784313717</v>
      </c>
      <c r="K65" s="339">
        <v>73.174544048388583</v>
      </c>
    </row>
    <row r="66" spans="1:11" ht="13.5" customHeight="1" x14ac:dyDescent="0.25">
      <c r="A66" s="340" t="s">
        <v>284</v>
      </c>
      <c r="B66" s="339">
        <v>1749.2898589285717</v>
      </c>
      <c r="C66" s="339">
        <v>231.25</v>
      </c>
      <c r="D66" s="339">
        <v>765</v>
      </c>
      <c r="E66" s="339">
        <v>58909.090909090912</v>
      </c>
      <c r="F66" s="339">
        <v>169.29218038636643</v>
      </c>
      <c r="G66" s="339">
        <v>153.16488316431631</v>
      </c>
      <c r="H66" s="339">
        <v>150.28813322178797</v>
      </c>
      <c r="I66" s="339">
        <v>398.62399331149334</v>
      </c>
      <c r="J66" s="339">
        <v>932.75983393357342</v>
      </c>
      <c r="K66" s="339">
        <v>73.735664265706276</v>
      </c>
    </row>
    <row r="67" spans="1:11" ht="13.5" customHeight="1" x14ac:dyDescent="0.25">
      <c r="A67" s="340" t="s">
        <v>285</v>
      </c>
      <c r="B67" s="339">
        <v>1884.8701851851852</v>
      </c>
      <c r="C67" s="339">
        <v>182.14285714285714</v>
      </c>
      <c r="D67" s="339">
        <v>835</v>
      </c>
      <c r="E67" s="339">
        <v>59619.047619047618</v>
      </c>
      <c r="F67" s="339">
        <v>171.16885182469861</v>
      </c>
      <c r="G67" s="339">
        <v>156.78582291410035</v>
      </c>
      <c r="H67" s="339">
        <v>155.31110850889806</v>
      </c>
      <c r="I67" s="339">
        <v>313.24758209626629</v>
      </c>
      <c r="J67" s="339">
        <v>1074.336644273094</v>
      </c>
      <c r="K67" s="339">
        <v>74.958204435620402</v>
      </c>
    </row>
    <row r="68" spans="1:11" ht="13.5" customHeight="1" x14ac:dyDescent="0.25">
      <c r="A68" s="340" t="s">
        <v>286</v>
      </c>
      <c r="B68" s="339">
        <v>2343.2401208333335</v>
      </c>
      <c r="C68" s="339">
        <v>211.11111111111111</v>
      </c>
      <c r="D68" s="339">
        <v>1133.3333333333333</v>
      </c>
      <c r="E68" s="339">
        <v>60950</v>
      </c>
      <c r="F68" s="339">
        <v>209.05863823091767</v>
      </c>
      <c r="G68" s="339">
        <v>191.62859132273186</v>
      </c>
      <c r="H68" s="339">
        <v>190.57297992231213</v>
      </c>
      <c r="I68" s="339">
        <v>344.57289055973263</v>
      </c>
      <c r="J68" s="339">
        <v>1447.7490536214486</v>
      </c>
      <c r="K68" s="339">
        <v>76.774709883953577</v>
      </c>
    </row>
    <row r="69" spans="1:11" ht="13.5" customHeight="1" x14ac:dyDescent="0.25">
      <c r="A69" s="340" t="s">
        <v>287</v>
      </c>
      <c r="B69" s="339">
        <v>2412.8261858974361</v>
      </c>
      <c r="C69" s="339">
        <v>226</v>
      </c>
      <c r="D69" s="339">
        <v>1250.0000001599999</v>
      </c>
      <c r="E69" s="339">
        <v>59105.263157894733</v>
      </c>
      <c r="F69" s="339">
        <v>232.72041745134965</v>
      </c>
      <c r="G69" s="339">
        <v>214.03720345075487</v>
      </c>
      <c r="H69" s="339">
        <v>205.94250397463895</v>
      </c>
      <c r="I69" s="339">
        <v>394.33333333333331</v>
      </c>
      <c r="J69" s="339">
        <v>1612.3092369799197</v>
      </c>
      <c r="K69" s="339">
        <v>75.081300813008127</v>
      </c>
    </row>
    <row r="70" spans="1:11" ht="13.5" customHeight="1" x14ac:dyDescent="0.25">
      <c r="A70" s="340" t="s">
        <v>288</v>
      </c>
      <c r="B70" s="339">
        <v>3164.8296376811595</v>
      </c>
      <c r="C70" s="339">
        <v>315</v>
      </c>
      <c r="D70" s="339">
        <v>1662.5</v>
      </c>
      <c r="E70" s="339">
        <v>58150</v>
      </c>
      <c r="F70" s="339">
        <v>248.66666666666669</v>
      </c>
      <c r="G70" s="339">
        <v>233.93847874720359</v>
      </c>
      <c r="H70" s="339">
        <v>228.17635848361368</v>
      </c>
      <c r="I70" s="339">
        <v>480.96296296296299</v>
      </c>
      <c r="J70" s="339">
        <v>1939.5707070707072</v>
      </c>
      <c r="K70" s="339">
        <v>73.832487309644677</v>
      </c>
    </row>
    <row r="71" spans="1:11" ht="13.5" customHeight="1" x14ac:dyDescent="0.25">
      <c r="A71" s="340" t="s">
        <v>289</v>
      </c>
      <c r="B71" s="339">
        <v>3023.1685714285718</v>
      </c>
      <c r="C71" s="339">
        <v>327.77777777777777</v>
      </c>
      <c r="D71" s="339">
        <v>1575</v>
      </c>
      <c r="E71" s="339">
        <v>52826.086956521744</v>
      </c>
      <c r="F71" s="339">
        <v>250.19390767579173</v>
      </c>
      <c r="G71" s="339">
        <v>238.69578507078506</v>
      </c>
      <c r="H71" s="339">
        <v>234.037520388991</v>
      </c>
      <c r="I71" s="339">
        <v>446.14814814814815</v>
      </c>
      <c r="J71" s="339">
        <v>2025.3535353535353</v>
      </c>
      <c r="K71" s="339">
        <v>72.397959183673464</v>
      </c>
    </row>
    <row r="72" spans="1:11" ht="13.5" customHeight="1" x14ac:dyDescent="0.25">
      <c r="A72" s="340" t="s">
        <v>290</v>
      </c>
      <c r="B72" s="339">
        <v>2591.9632608695651</v>
      </c>
      <c r="C72" s="339">
        <v>277.77777777777777</v>
      </c>
      <c r="D72" s="339">
        <v>1435</v>
      </c>
      <c r="E72" s="339">
        <v>52608.695652173912</v>
      </c>
      <c r="F72" s="339">
        <v>240.56193392014285</v>
      </c>
      <c r="G72" s="339">
        <v>227.48471035137703</v>
      </c>
      <c r="H72" s="339">
        <v>224.00724557560284</v>
      </c>
      <c r="I72" s="339">
        <v>399.88888888888891</v>
      </c>
      <c r="J72" s="339">
        <v>1774.421052631579</v>
      </c>
      <c r="K72" s="339">
        <v>71.075697211155372</v>
      </c>
    </row>
    <row r="73" spans="1:11" ht="13.5" customHeight="1" x14ac:dyDescent="0.25">
      <c r="A73" s="340" t="s">
        <v>291</v>
      </c>
      <c r="B73" s="339">
        <v>2428.1143167701866</v>
      </c>
      <c r="C73" s="339">
        <v>305.83333333333331</v>
      </c>
      <c r="D73" s="339">
        <v>1353.5714285714287</v>
      </c>
      <c r="E73" s="339">
        <v>54611.111111111109</v>
      </c>
      <c r="F73" s="339">
        <v>235.48714859437752</v>
      </c>
      <c r="G73" s="339">
        <v>220.73551741211421</v>
      </c>
      <c r="H73" s="339">
        <v>215.53932104108065</v>
      </c>
      <c r="I73" s="339">
        <v>419.74358974358972</v>
      </c>
      <c r="J73" s="339">
        <v>1743.3417085427136</v>
      </c>
      <c r="K73" s="339">
        <v>72.051282051282058</v>
      </c>
    </row>
    <row r="74" spans="1:11" ht="13.5" customHeight="1" x14ac:dyDescent="0.25">
      <c r="A74" s="340" t="s">
        <v>292</v>
      </c>
      <c r="B74" s="339">
        <v>2380.6898260073262</v>
      </c>
      <c r="C74" s="339">
        <v>337.14285714285717</v>
      </c>
      <c r="D74" s="339">
        <v>1466.6666666666667</v>
      </c>
      <c r="E74" s="339">
        <v>54666.666666666672</v>
      </c>
      <c r="F74" s="339">
        <v>232.90957842200277</v>
      </c>
      <c r="G74" s="339">
        <v>218.04495049504951</v>
      </c>
      <c r="H74" s="339">
        <v>214.32459748753243</v>
      </c>
      <c r="I74" s="339">
        <v>475.53367875647666</v>
      </c>
      <c r="J74" s="339">
        <v>1707.4395161290322</v>
      </c>
      <c r="K74" s="339">
        <v>73.185483870967744</v>
      </c>
    </row>
    <row r="75" spans="1:11" ht="13.5" customHeight="1" x14ac:dyDescent="0.25">
      <c r="A75" s="340" t="s">
        <v>293</v>
      </c>
      <c r="B75" s="339">
        <v>2302.2776482758622</v>
      </c>
      <c r="C75" s="339">
        <v>426.875</v>
      </c>
      <c r="D75" s="339">
        <v>1405</v>
      </c>
      <c r="E75" s="339">
        <v>59800</v>
      </c>
      <c r="F75" s="339">
        <v>231.44138489007923</v>
      </c>
      <c r="G75" s="339">
        <v>213.90784630348725</v>
      </c>
      <c r="H75" s="339">
        <v>210.33623620341569</v>
      </c>
      <c r="I75" s="339">
        <v>600.13157894736844</v>
      </c>
      <c r="J75" s="339">
        <v>1711.4030612244899</v>
      </c>
      <c r="K75" s="339">
        <v>78.366336633663366</v>
      </c>
    </row>
    <row r="76" spans="1:11" ht="13.5" customHeight="1" x14ac:dyDescent="0.25">
      <c r="A76" s="340" t="s">
        <v>294</v>
      </c>
      <c r="B76" s="339">
        <v>2209.3740909090911</v>
      </c>
      <c r="C76" s="339">
        <v>399.16666666666669</v>
      </c>
      <c r="D76" s="339">
        <v>1491.6666666666667</v>
      </c>
      <c r="E76" s="339">
        <v>61315.789473684206</v>
      </c>
      <c r="F76" s="339">
        <v>229.49664021164023</v>
      </c>
      <c r="G76" s="339">
        <v>212.36770833333333</v>
      </c>
      <c r="H76" s="339">
        <v>205.55539373380714</v>
      </c>
      <c r="I76" s="339">
        <v>641.03846153846155</v>
      </c>
      <c r="J76" s="339">
        <v>1709.3034825870648</v>
      </c>
      <c r="K76" s="339">
        <v>79.975151515151509</v>
      </c>
    </row>
    <row r="77" spans="1:11" ht="13.5" customHeight="1" x14ac:dyDescent="0.25">
      <c r="A77" s="342" t="s">
        <v>295</v>
      </c>
      <c r="B77" s="341">
        <v>2260.4423484848485</v>
      </c>
      <c r="C77" s="341">
        <v>544</v>
      </c>
      <c r="D77" s="341">
        <v>1383.3333333333333</v>
      </c>
      <c r="E77" s="341">
        <v>65857.142857142855</v>
      </c>
      <c r="F77" s="341">
        <v>228.67142857142858</v>
      </c>
      <c r="G77" s="341">
        <v>209.75336842105264</v>
      </c>
      <c r="H77" s="341">
        <v>200.15372057054307</v>
      </c>
      <c r="I77" s="341">
        <v>637.7439024390244</v>
      </c>
      <c r="J77" s="341">
        <v>1639.9662162162163</v>
      </c>
      <c r="K77" s="341">
        <v>86.11486486486487</v>
      </c>
    </row>
    <row r="78" spans="1:11" ht="13.5" customHeight="1" x14ac:dyDescent="0.25">
      <c r="A78" s="342" t="s">
        <v>296</v>
      </c>
      <c r="B78" s="341">
        <v>1889.6470962962962</v>
      </c>
      <c r="C78" s="341">
        <v>307.14285714285717</v>
      </c>
      <c r="D78" s="341">
        <v>1266</v>
      </c>
      <c r="E78" s="341">
        <v>68444.444444444438</v>
      </c>
      <c r="F78" s="341">
        <v>225.03548002385213</v>
      </c>
      <c r="G78" s="341">
        <v>205.49418809439945</v>
      </c>
      <c r="H78" s="341">
        <v>188.54834268003202</v>
      </c>
      <c r="I78" s="341">
        <v>459.35433070866139</v>
      </c>
      <c r="J78" s="341">
        <v>1546.8226600985222</v>
      </c>
      <c r="K78" s="341">
        <v>89.068627450980387</v>
      </c>
    </row>
    <row r="79" spans="1:11" ht="13.5" customHeight="1" x14ac:dyDescent="0.25">
      <c r="A79" s="342" t="s">
        <v>297</v>
      </c>
      <c r="B79" s="341">
        <v>1968.3078859447003</v>
      </c>
      <c r="C79" s="341">
        <v>254.28571428571428</v>
      </c>
      <c r="D79" s="341">
        <v>1041.6666666666667</v>
      </c>
      <c r="E79" s="341">
        <v>71705.882352941175</v>
      </c>
      <c r="F79" s="341">
        <v>225.53638201983176</v>
      </c>
      <c r="G79" s="341">
        <v>203.45997910135839</v>
      </c>
      <c r="H79" s="341">
        <v>184.93388889996226</v>
      </c>
      <c r="I79" s="341">
        <v>378.32824427480915</v>
      </c>
      <c r="J79" s="341">
        <v>1399.5408163265306</v>
      </c>
      <c r="K79" s="341">
        <v>91.309644670050758</v>
      </c>
    </row>
    <row r="80" spans="1:11" ht="13.5" customHeight="1" x14ac:dyDescent="0.25">
      <c r="A80" s="342" t="s">
        <v>298</v>
      </c>
      <c r="B80" s="341">
        <v>1978.201746794872</v>
      </c>
      <c r="C80" s="341">
        <v>238.33333333333334</v>
      </c>
      <c r="D80" s="341">
        <v>1070</v>
      </c>
      <c r="E80" s="341">
        <v>70421.052631578947</v>
      </c>
      <c r="F80" s="341">
        <v>225.05777718926555</v>
      </c>
      <c r="G80" s="341">
        <v>202.09462710505213</v>
      </c>
      <c r="H80" s="341">
        <v>181.2554497727736</v>
      </c>
      <c r="I80" s="341">
        <v>389.09420289855075</v>
      </c>
      <c r="J80" s="341">
        <v>1318.4321608040202</v>
      </c>
      <c r="K80" s="341">
        <v>93.819095477386938</v>
      </c>
    </row>
    <row r="81" spans="1:11" ht="13.5" customHeight="1" x14ac:dyDescent="0.25">
      <c r="A81" s="342" t="s">
        <v>299</v>
      </c>
      <c r="B81" s="341">
        <v>1995.6842636363638</v>
      </c>
      <c r="C81" s="341">
        <v>244.16666666666666</v>
      </c>
      <c r="D81" s="341">
        <v>1060</v>
      </c>
      <c r="E81" s="341">
        <v>68722.222222222219</v>
      </c>
      <c r="F81" s="341">
        <v>226.22977513569396</v>
      </c>
      <c r="G81" s="341">
        <v>201.76398367456176</v>
      </c>
      <c r="H81" s="341">
        <v>178.61414644919188</v>
      </c>
      <c r="I81" s="341">
        <v>403.93548387096774</v>
      </c>
      <c r="J81" s="341">
        <v>1327.0564516129032</v>
      </c>
      <c r="K81" s="341">
        <v>91.84</v>
      </c>
    </row>
    <row r="82" spans="1:11" ht="13.5" customHeight="1" x14ac:dyDescent="0.25">
      <c r="A82" s="342" t="s">
        <v>300</v>
      </c>
      <c r="B82" s="341">
        <v>1882.2653</v>
      </c>
      <c r="C82" s="341">
        <v>286.25</v>
      </c>
      <c r="D82" s="341">
        <v>954</v>
      </c>
      <c r="E82" s="341">
        <v>62052.631578947367</v>
      </c>
      <c r="F82" s="341">
        <v>225.96033372365338</v>
      </c>
      <c r="G82" s="341">
        <v>198.49169608671872</v>
      </c>
      <c r="H82" s="341">
        <v>171.02233167270532</v>
      </c>
      <c r="I82" s="341">
        <v>420.99236641221376</v>
      </c>
      <c r="J82" s="341">
        <v>1273.9948979591836</v>
      </c>
      <c r="K82" s="341">
        <v>86.802030456852791</v>
      </c>
    </row>
    <row r="83" spans="1:11" ht="13.5" customHeight="1" x14ac:dyDescent="0.25">
      <c r="A83" s="342" t="s">
        <v>301</v>
      </c>
      <c r="B83" s="341">
        <v>1854.2541304347828</v>
      </c>
      <c r="C83" s="341">
        <v>332.14285714285717</v>
      </c>
      <c r="D83" s="341">
        <v>962.5</v>
      </c>
      <c r="E83" s="341">
        <v>60285.714285714283</v>
      </c>
      <c r="F83" s="341">
        <v>224.73674136321196</v>
      </c>
      <c r="G83" s="341">
        <v>193.93596914175507</v>
      </c>
      <c r="H83" s="341">
        <v>166.97059813335306</v>
      </c>
      <c r="I83" s="341">
        <v>459.69465648854964</v>
      </c>
      <c r="J83" s="341">
        <v>1251.5572139303483</v>
      </c>
      <c r="K83" s="341">
        <v>82.487562189054728</v>
      </c>
    </row>
    <row r="84" spans="1:11" ht="13.5" customHeight="1" x14ac:dyDescent="0.25">
      <c r="A84" s="342" t="s">
        <v>302</v>
      </c>
      <c r="B84" s="341">
        <v>1923.5183333333332</v>
      </c>
      <c r="C84" s="341">
        <v>252.5</v>
      </c>
      <c r="D84" s="341">
        <v>946.66666666666663</v>
      </c>
      <c r="E84" s="341">
        <v>59100</v>
      </c>
      <c r="F84" s="341">
        <v>226.38144032327898</v>
      </c>
      <c r="G84" s="341">
        <v>196.55578265204386</v>
      </c>
      <c r="H84" s="341">
        <v>168.78187515352494</v>
      </c>
      <c r="I84" s="341">
        <v>391.57534246575341</v>
      </c>
      <c r="J84" s="341">
        <v>1252.454081632653</v>
      </c>
      <c r="K84" s="341">
        <v>79.183673469387756</v>
      </c>
    </row>
    <row r="85" spans="1:11" ht="13.5" customHeight="1" x14ac:dyDescent="0.25">
      <c r="A85" s="342" t="s">
        <v>303</v>
      </c>
      <c r="B85" s="341">
        <v>2079.4442224080271</v>
      </c>
      <c r="C85" s="341">
        <v>250</v>
      </c>
      <c r="D85" s="341">
        <v>930</v>
      </c>
      <c r="E85" s="341">
        <v>57294.117647058818</v>
      </c>
      <c r="F85" s="341">
        <v>231.8251461988304</v>
      </c>
      <c r="G85" s="341">
        <v>206.97687802393685</v>
      </c>
      <c r="H85" s="341">
        <v>184.3744115854023</v>
      </c>
      <c r="I85" s="341">
        <v>362.33333333333331</v>
      </c>
      <c r="J85" s="341">
        <v>1253.1592039800994</v>
      </c>
      <c r="K85" s="341">
        <v>78.765000000000001</v>
      </c>
    </row>
    <row r="86" spans="1:11" ht="13.5" customHeight="1" x14ac:dyDescent="0.25">
      <c r="A86" s="342" t="s">
        <v>304</v>
      </c>
      <c r="B86" s="341">
        <v>2128.3052083333332</v>
      </c>
      <c r="C86" s="341">
        <v>250</v>
      </c>
      <c r="D86" s="341">
        <v>916.66666666666663</v>
      </c>
      <c r="E86" s="341">
        <v>57736.84210526316</v>
      </c>
      <c r="F86" s="341">
        <v>233.11053712480253</v>
      </c>
      <c r="G86" s="341">
        <v>208.50506230529595</v>
      </c>
      <c r="H86" s="341">
        <v>188.08975200026063</v>
      </c>
      <c r="I86" s="341">
        <v>387.71052631578948</v>
      </c>
      <c r="J86" s="341">
        <v>1253.3055555555557</v>
      </c>
      <c r="K86" s="341">
        <v>79.56832</v>
      </c>
    </row>
    <row r="87" spans="1:11" ht="13.5" customHeight="1" x14ac:dyDescent="0.25">
      <c r="A87" s="342" t="s">
        <v>305</v>
      </c>
      <c r="B87" s="341">
        <v>2302.0558636363639</v>
      </c>
      <c r="C87" s="341">
        <v>278.33333333333331</v>
      </c>
      <c r="D87" s="341">
        <v>950</v>
      </c>
      <c r="E87" s="341">
        <v>59684.210526315794</v>
      </c>
      <c r="F87" s="341">
        <v>236.04830508474578</v>
      </c>
      <c r="G87" s="341">
        <v>213.83368566176472</v>
      </c>
      <c r="H87" s="341">
        <v>195.47648528155844</v>
      </c>
      <c r="I87" s="341">
        <v>469.69325153374234</v>
      </c>
      <c r="J87" s="341">
        <v>1231.4433497536945</v>
      </c>
      <c r="K87" s="341">
        <v>84</v>
      </c>
    </row>
    <row r="88" spans="1:11" ht="13.5" customHeight="1" x14ac:dyDescent="0.25">
      <c r="A88" s="342" t="s">
        <v>306</v>
      </c>
      <c r="B88" s="341">
        <v>2324.5121944444445</v>
      </c>
      <c r="C88" s="341">
        <v>324.28571428571428</v>
      </c>
      <c r="D88" s="341">
        <v>908.33333333333337</v>
      </c>
      <c r="E88" s="341">
        <v>64909.090909090912</v>
      </c>
      <c r="F88" s="341">
        <v>238.95960256410257</v>
      </c>
      <c r="G88" s="341">
        <v>216.36100836226711</v>
      </c>
      <c r="H88" s="341">
        <v>199.09896340169166</v>
      </c>
      <c r="I88" s="341">
        <v>510.86928104575162</v>
      </c>
      <c r="J88" s="341">
        <v>1238.7745098039215</v>
      </c>
      <c r="K88" s="341">
        <v>88.86699507389163</v>
      </c>
    </row>
    <row r="89" spans="1:11" ht="13.5" customHeight="1" x14ac:dyDescent="0.25">
      <c r="A89" s="340" t="s">
        <v>307</v>
      </c>
      <c r="B89" s="339">
        <v>2279.1365079365082</v>
      </c>
      <c r="C89" s="339">
        <v>364</v>
      </c>
      <c r="D89" s="339">
        <v>937.5</v>
      </c>
      <c r="E89" s="339">
        <v>65500</v>
      </c>
      <c r="F89" s="339">
        <v>239.69462288306903</v>
      </c>
      <c r="G89" s="339">
        <v>216.23367083581496</v>
      </c>
      <c r="H89" s="339">
        <v>198.0714030888777</v>
      </c>
      <c r="I89" s="339">
        <v>520.73988439306356</v>
      </c>
      <c r="J89" s="339">
        <v>1233.7265306122449</v>
      </c>
      <c r="K89" s="339">
        <v>91.686746987951807</v>
      </c>
    </row>
    <row r="90" spans="1:11" ht="13.5" customHeight="1" x14ac:dyDescent="0.25">
      <c r="A90" s="340" t="s">
        <v>308</v>
      </c>
      <c r="B90" s="339">
        <v>2167.6897717391307</v>
      </c>
      <c r="C90" s="339">
        <v>263.125</v>
      </c>
      <c r="D90" s="339">
        <v>900</v>
      </c>
      <c r="E90" s="339">
        <v>64736.84210526316</v>
      </c>
      <c r="F90" s="339">
        <v>242.37883335508286</v>
      </c>
      <c r="G90" s="339">
        <v>215.83928571428572</v>
      </c>
      <c r="H90" s="339">
        <v>195.53310883098638</v>
      </c>
      <c r="I90" s="339">
        <v>373.24</v>
      </c>
      <c r="J90" s="339">
        <v>1153.0845771144279</v>
      </c>
      <c r="K90" s="339">
        <v>89.876237623762378</v>
      </c>
    </row>
    <row r="91" spans="1:11" ht="13.5" customHeight="1" x14ac:dyDescent="0.25">
      <c r="A91" s="340" t="s">
        <v>309</v>
      </c>
      <c r="B91" s="339">
        <v>2183.3823891625616</v>
      </c>
      <c r="C91" s="339">
        <v>248.75</v>
      </c>
      <c r="D91" s="339">
        <v>937.5</v>
      </c>
      <c r="E91" s="339">
        <v>67176.470588235301</v>
      </c>
      <c r="F91" s="339">
        <v>242.59095322867779</v>
      </c>
      <c r="G91" s="339">
        <v>214.4682154526235</v>
      </c>
      <c r="H91" s="339">
        <v>193.03329235003878</v>
      </c>
      <c r="I91" s="339">
        <v>350.49242424242425</v>
      </c>
      <c r="J91" s="339">
        <v>1081.1398963730569</v>
      </c>
      <c r="K91" s="339">
        <v>93.410256410256409</v>
      </c>
    </row>
    <row r="92" spans="1:11" ht="13.5" customHeight="1" x14ac:dyDescent="0.25">
      <c r="A92" s="340" t="s">
        <v>310</v>
      </c>
      <c r="B92" s="339">
        <v>2223.7514311594205</v>
      </c>
      <c r="C92" s="339">
        <v>215</v>
      </c>
      <c r="D92" s="339">
        <v>940</v>
      </c>
      <c r="E92" s="339">
        <v>67800</v>
      </c>
      <c r="F92" s="339">
        <v>243.69081674958539</v>
      </c>
      <c r="G92" s="339">
        <v>212.72451460044925</v>
      </c>
      <c r="H92" s="339">
        <v>191.08903466822989</v>
      </c>
      <c r="I92" s="339">
        <v>335.56976744186045</v>
      </c>
      <c r="J92" s="339">
        <v>984.49367088607596</v>
      </c>
      <c r="K92" s="339">
        <v>96.581589958159</v>
      </c>
    </row>
    <row r="93" spans="1:11" ht="13.5" customHeight="1" x14ac:dyDescent="0.25">
      <c r="A93" s="340" t="s">
        <v>311</v>
      </c>
      <c r="B93" s="339">
        <v>2314.8220426363637</v>
      </c>
      <c r="C93" s="339">
        <v>188.33333333333334</v>
      </c>
      <c r="D93" s="339">
        <v>813.33333333333337</v>
      </c>
      <c r="E93" s="339">
        <v>70238.095238095237</v>
      </c>
      <c r="F93" s="339">
        <v>244.37702380952379</v>
      </c>
      <c r="G93" s="339">
        <v>214.84194242668821</v>
      </c>
      <c r="H93" s="339">
        <v>193.04192046846035</v>
      </c>
      <c r="I93" s="339">
        <v>348.25899280575538</v>
      </c>
      <c r="J93" s="339">
        <v>909.87745098039215</v>
      </c>
      <c r="K93" s="339">
        <v>96.421568627450981</v>
      </c>
    </row>
    <row r="94" spans="1:11" ht="13.5" customHeight="1" x14ac:dyDescent="0.25">
      <c r="A94" s="340" t="s">
        <v>312</v>
      </c>
      <c r="B94" s="339">
        <v>2352.3030547385624</v>
      </c>
      <c r="C94" s="339">
        <v>233.33333333333334</v>
      </c>
      <c r="D94" s="339">
        <v>783.33333333333337</v>
      </c>
      <c r="E94" s="339">
        <v>67555.555555555562</v>
      </c>
      <c r="F94" s="339">
        <v>245.70906545011064</v>
      </c>
      <c r="G94" s="339">
        <v>216.59780497280497</v>
      </c>
      <c r="H94" s="339">
        <v>198.61701272245313</v>
      </c>
      <c r="I94" s="339">
        <v>418.76984126984127</v>
      </c>
      <c r="J94" s="339">
        <v>900.391959798995</v>
      </c>
      <c r="K94" s="339">
        <v>98.683417085427138</v>
      </c>
    </row>
    <row r="95" spans="1:11" ht="13.5" customHeight="1" x14ac:dyDescent="0.25">
      <c r="A95" s="340" t="s">
        <v>313</v>
      </c>
      <c r="B95" s="339">
        <v>2325.9392386666668</v>
      </c>
      <c r="C95" s="339">
        <v>291.25</v>
      </c>
      <c r="D95" s="339">
        <v>812.85714285714289</v>
      </c>
      <c r="E95" s="339">
        <v>70565.217391304352</v>
      </c>
      <c r="F95" s="339">
        <v>246.50379148245565</v>
      </c>
      <c r="G95" s="339">
        <v>216.86374326917127</v>
      </c>
      <c r="H95" s="339">
        <v>200.1530687282557</v>
      </c>
      <c r="I95" s="339">
        <v>399.77215189873419</v>
      </c>
      <c r="J95" s="339">
        <v>910.28063241106724</v>
      </c>
      <c r="K95" s="339">
        <v>97.154761904761898</v>
      </c>
    </row>
    <row r="96" spans="1:11" ht="13.5" customHeight="1" x14ac:dyDescent="0.25">
      <c r="A96" s="340" t="s">
        <v>314</v>
      </c>
      <c r="B96" s="339">
        <v>2314.6569166666668</v>
      </c>
      <c r="C96" s="339">
        <v>226.25</v>
      </c>
      <c r="D96" s="339">
        <v>705</v>
      </c>
      <c r="E96" s="339">
        <v>71380.952380952382</v>
      </c>
      <c r="F96" s="339">
        <v>241.40274255658869</v>
      </c>
      <c r="G96" s="339">
        <v>216.18726524311808</v>
      </c>
      <c r="H96" s="339">
        <v>200.95554285821044</v>
      </c>
      <c r="I96" s="339">
        <v>371.04477611940297</v>
      </c>
      <c r="J96" s="339">
        <v>891.8844221105528</v>
      </c>
      <c r="K96" s="339">
        <v>96.8</v>
      </c>
    </row>
    <row r="97" spans="1:17" ht="13.5" customHeight="1" x14ac:dyDescent="0.25">
      <c r="A97" s="340" t="s">
        <v>315</v>
      </c>
      <c r="B97" s="339">
        <v>2372.9577043636364</v>
      </c>
      <c r="C97" s="339">
        <v>208.57142857142858</v>
      </c>
      <c r="D97" s="339">
        <v>676</v>
      </c>
      <c r="E97" s="339">
        <v>76578.947368421053</v>
      </c>
      <c r="F97" s="339">
        <v>241.29385229875425</v>
      </c>
      <c r="G97" s="339">
        <v>218.26379153686395</v>
      </c>
      <c r="H97" s="339">
        <v>205.67492779780696</v>
      </c>
      <c r="I97" s="339">
        <v>344.66292134831463</v>
      </c>
      <c r="J97" s="339">
        <v>863.16929133858264</v>
      </c>
      <c r="K97" s="339">
        <v>101.8273092369478</v>
      </c>
    </row>
    <row r="98" spans="1:17" ht="13.5" customHeight="1" x14ac:dyDescent="0.25">
      <c r="A98" s="340" t="s">
        <v>316</v>
      </c>
      <c r="B98" s="339">
        <v>2495.5799404761906</v>
      </c>
      <c r="C98" s="339">
        <v>240</v>
      </c>
      <c r="D98" s="339">
        <v>683.33333333333337</v>
      </c>
      <c r="E98" s="339">
        <v>86050</v>
      </c>
      <c r="F98" s="339">
        <v>239.10735765838012</v>
      </c>
      <c r="G98" s="339">
        <v>220.77612772095463</v>
      </c>
      <c r="H98" s="339">
        <v>209.96376125516622</v>
      </c>
      <c r="I98" s="339">
        <v>357.26351351351349</v>
      </c>
      <c r="J98" s="339">
        <v>869.42499999999995</v>
      </c>
      <c r="K98" s="339">
        <v>115.56410256410257</v>
      </c>
    </row>
    <row r="99" spans="1:17" ht="13.5" customHeight="1" x14ac:dyDescent="0.25">
      <c r="A99" s="340" t="s">
        <v>317</v>
      </c>
      <c r="B99" s="339">
        <v>2559.4825851393189</v>
      </c>
      <c r="C99" s="339">
        <v>251.42857142857142</v>
      </c>
      <c r="D99" s="339">
        <v>635</v>
      </c>
      <c r="E99" s="339">
        <v>92947.368421052641</v>
      </c>
      <c r="F99" s="339">
        <v>238.45588235294116</v>
      </c>
      <c r="G99" s="339">
        <v>224.8607204250664</v>
      </c>
      <c r="H99" s="339">
        <v>213.36557866057962</v>
      </c>
      <c r="I99" s="339">
        <v>383.00724637681162</v>
      </c>
      <c r="J99" s="339">
        <v>861.98529411764707</v>
      </c>
      <c r="K99" s="339">
        <v>123.73134328358209</v>
      </c>
    </row>
    <row r="100" spans="1:17" ht="13.5" customHeight="1" x14ac:dyDescent="0.25">
      <c r="A100" s="340" t="s">
        <v>318</v>
      </c>
      <c r="B100" s="339">
        <v>2739.3034444444443</v>
      </c>
      <c r="C100" s="339">
        <v>286.66666666666669</v>
      </c>
      <c r="D100" s="339">
        <v>630</v>
      </c>
      <c r="E100" s="339">
        <v>114650</v>
      </c>
      <c r="F100" s="339">
        <v>246.39870217050793</v>
      </c>
      <c r="G100" s="339">
        <v>232.91003787878788</v>
      </c>
      <c r="H100" s="339">
        <v>227.60445038257876</v>
      </c>
      <c r="I100" s="339">
        <v>408.50877192982455</v>
      </c>
      <c r="J100" s="339">
        <v>855.61752988047806</v>
      </c>
      <c r="K100" s="339">
        <v>148.27309236947792</v>
      </c>
    </row>
    <row r="101" spans="1:17" ht="13.5" customHeight="1" x14ac:dyDescent="0.25">
      <c r="A101" s="342" t="s">
        <v>363</v>
      </c>
      <c r="B101" s="341">
        <v>2575.6644246031747</v>
      </c>
      <c r="C101" s="341">
        <v>266.66666666666669</v>
      </c>
      <c r="D101" s="341">
        <v>632</v>
      </c>
      <c r="E101" s="341">
        <v>133529.41176470587</v>
      </c>
      <c r="F101" s="341">
        <v>245.56629994209612</v>
      </c>
      <c r="G101" s="341">
        <v>231.86938159879338</v>
      </c>
      <c r="H101" s="341">
        <v>233.80851975764841</v>
      </c>
      <c r="I101" s="341">
        <v>441.49579831932772</v>
      </c>
      <c r="J101" s="341">
        <v>854.09313725490199</v>
      </c>
      <c r="K101" s="341">
        <v>158.69346733668343</v>
      </c>
    </row>
    <row r="102" spans="1:17" ht="13.5" customHeight="1" x14ac:dyDescent="0.25">
      <c r="A102" s="342" t="s">
        <v>402</v>
      </c>
      <c r="B102" s="341">
        <v>2598.3150000000001</v>
      </c>
      <c r="C102" s="341">
        <v>313.33333333333331</v>
      </c>
      <c r="D102" s="341">
        <v>672</v>
      </c>
      <c r="E102" s="341">
        <v>148750</v>
      </c>
      <c r="F102" s="341">
        <v>245.43819128171765</v>
      </c>
      <c r="G102" s="341">
        <v>230.6988265971317</v>
      </c>
      <c r="H102" s="341">
        <v>224.3100843296956</v>
      </c>
      <c r="I102" s="341">
        <v>451.48148148148147</v>
      </c>
      <c r="J102" s="341">
        <v>824.69849246231161</v>
      </c>
      <c r="K102" s="341">
        <v>181.48717948717947</v>
      </c>
    </row>
    <row r="103" spans="1:17" ht="13.5" customHeight="1" x14ac:dyDescent="0.25">
      <c r="A103" s="342" t="s">
        <v>364</v>
      </c>
      <c r="B103" s="341">
        <v>2606.0812787356322</v>
      </c>
      <c r="C103" s="341">
        <v>227.5</v>
      </c>
      <c r="D103" s="341">
        <v>656</v>
      </c>
      <c r="E103" s="341">
        <v>146750</v>
      </c>
      <c r="F103" s="341">
        <v>244.38392117900315</v>
      </c>
      <c r="G103" s="341">
        <v>229.59278350515464</v>
      </c>
      <c r="H103" s="341">
        <v>220.64412046902871</v>
      </c>
      <c r="I103" s="341">
        <v>343.93129770992368</v>
      </c>
      <c r="J103" s="341">
        <v>800.96078431372553</v>
      </c>
      <c r="K103" s="341">
        <v>181.70731707317074</v>
      </c>
    </row>
    <row r="104" spans="1:17" ht="13.5" customHeight="1" x14ac:dyDescent="0.25">
      <c r="A104" s="342" t="s">
        <v>365</v>
      </c>
      <c r="B104" s="341">
        <v>2665.6455952380957</v>
      </c>
      <c r="C104" s="341">
        <v>267.14285714285717</v>
      </c>
      <c r="D104" s="341">
        <v>680</v>
      </c>
      <c r="E104" s="341">
        <v>142750</v>
      </c>
      <c r="F104" s="341">
        <v>243.87450301397973</v>
      </c>
      <c r="G104" s="341">
        <v>228.27805376972532</v>
      </c>
      <c r="H104" s="341">
        <v>219.06061171991561</v>
      </c>
      <c r="I104" s="341">
        <v>347.93827160493828</v>
      </c>
      <c r="J104" s="341">
        <v>776.94078947368416</v>
      </c>
      <c r="K104" s="341">
        <v>177.06081081081081</v>
      </c>
    </row>
    <row r="105" spans="1:17" ht="13.5" customHeight="1" x14ac:dyDescent="0.25">
      <c r="A105" s="342" t="s">
        <v>403</v>
      </c>
      <c r="B105" s="341">
        <v>2707.3855952380954</v>
      </c>
      <c r="C105" s="341">
        <v>238.57142857142858</v>
      </c>
      <c r="D105" s="341">
        <v>582</v>
      </c>
      <c r="E105" s="341">
        <v>145714.28571428571</v>
      </c>
      <c r="F105" s="341">
        <v>242.76601702508961</v>
      </c>
      <c r="G105" s="341">
        <v>228.2039124397615</v>
      </c>
      <c r="H105" s="341">
        <v>218.5864790189317</v>
      </c>
      <c r="I105" s="341">
        <v>360.07547169811323</v>
      </c>
      <c r="J105" s="341">
        <v>744.85221674876846</v>
      </c>
      <c r="K105" s="341">
        <v>179.63451776649745</v>
      </c>
    </row>
    <row r="106" spans="1:17" ht="13.5" customHeight="1" x14ac:dyDescent="0.25">
      <c r="A106" s="342" t="s">
        <v>404</v>
      </c>
      <c r="B106" s="341">
        <v>2680.4906249999999</v>
      </c>
      <c r="C106" s="341">
        <v>234</v>
      </c>
      <c r="D106" s="341">
        <v>600</v>
      </c>
      <c r="E106" s="341">
        <v>144000</v>
      </c>
      <c r="F106" s="341">
        <v>244.84276940256839</v>
      </c>
      <c r="G106" s="341">
        <v>229.244799479948</v>
      </c>
      <c r="H106" s="341">
        <v>218.3397892290177</v>
      </c>
      <c r="I106" s="341">
        <v>377.81690141478873</v>
      </c>
      <c r="J106" s="341">
        <v>732.28174603174602</v>
      </c>
      <c r="K106" s="341">
        <v>173.4349593495935</v>
      </c>
      <c r="N106" s="332"/>
      <c r="O106" s="332"/>
      <c r="P106" s="332"/>
      <c r="Q106" s="332"/>
    </row>
    <row r="107" spans="1:17" ht="13.5" customHeight="1" x14ac:dyDescent="0.25">
      <c r="A107" s="342" t="s">
        <v>405</v>
      </c>
      <c r="B107" s="341">
        <v>2512.2262500000002</v>
      </c>
      <c r="C107" s="341">
        <v>247.14285714285714</v>
      </c>
      <c r="D107" s="341">
        <v>661.25</v>
      </c>
      <c r="E107" s="341">
        <v>111666.66666666666</v>
      </c>
      <c r="F107" s="341">
        <v>244.1915380217267</v>
      </c>
      <c r="G107" s="341">
        <v>227.96502993104494</v>
      </c>
      <c r="H107" s="341">
        <v>214.53721349758754</v>
      </c>
      <c r="I107" s="341">
        <v>404.64</v>
      </c>
      <c r="J107" s="341">
        <v>761.81818181818187</v>
      </c>
      <c r="K107" s="341">
        <v>147.25</v>
      </c>
      <c r="N107" s="332"/>
      <c r="O107" s="332"/>
      <c r="P107" s="332"/>
      <c r="Q107" s="332"/>
    </row>
    <row r="108" spans="1:17" ht="13.5" customHeight="1" x14ac:dyDescent="0.25">
      <c r="A108" s="342" t="s">
        <v>510</v>
      </c>
      <c r="B108" s="341">
        <v>2410.3023875000003</v>
      </c>
      <c r="C108" s="341">
        <v>220.83333333333334</v>
      </c>
      <c r="D108" s="341">
        <v>621.66666666666663</v>
      </c>
      <c r="E108" s="341">
        <v>112100</v>
      </c>
      <c r="F108" s="341">
        <v>243.67311893203885</v>
      </c>
      <c r="G108" s="341">
        <v>225.90162138475023</v>
      </c>
      <c r="H108" s="341">
        <v>209.49604235582751</v>
      </c>
      <c r="I108" s="341">
        <v>336.98473282442745</v>
      </c>
      <c r="J108" s="341">
        <v>748.68159203980099</v>
      </c>
      <c r="K108" s="341">
        <v>143.80102040816325</v>
      </c>
      <c r="N108" s="332"/>
      <c r="O108" s="332"/>
      <c r="P108" s="332"/>
      <c r="Q108" s="332"/>
    </row>
    <row r="109" spans="1:17" ht="13.5" customHeight="1" x14ac:dyDescent="0.25">
      <c r="A109" s="342" t="s">
        <v>326</v>
      </c>
      <c r="B109" s="341">
        <v>2458.2936306366046</v>
      </c>
      <c r="C109" s="341">
        <v>238</v>
      </c>
      <c r="D109" s="341">
        <v>638</v>
      </c>
      <c r="E109" s="341">
        <v>118250</v>
      </c>
      <c r="F109" s="341">
        <v>242.97557997557999</v>
      </c>
      <c r="G109" s="341">
        <v>224.57125520110958</v>
      </c>
      <c r="H109" s="341">
        <v>206.61025763573389</v>
      </c>
      <c r="I109" s="341">
        <v>324.53488372093022</v>
      </c>
      <c r="J109" s="341">
        <v>764.26800000000003</v>
      </c>
      <c r="K109" s="341">
        <v>148.73015873015873</v>
      </c>
      <c r="N109" s="332"/>
      <c r="O109" s="332"/>
      <c r="P109" s="332"/>
      <c r="Q109" s="332"/>
    </row>
    <row r="110" spans="1:17" ht="13.5" customHeight="1" x14ac:dyDescent="0.25">
      <c r="A110" s="342" t="s">
        <v>407</v>
      </c>
      <c r="B110" s="341">
        <v>2536.9698484848486</v>
      </c>
      <c r="C110" s="341">
        <v>191.42857142857142</v>
      </c>
      <c r="D110" s="341">
        <v>615</v>
      </c>
      <c r="E110" s="341">
        <v>121318.18181818182</v>
      </c>
      <c r="F110" s="341">
        <v>245.84122641509433</v>
      </c>
      <c r="G110" s="341">
        <v>225.87899709302326</v>
      </c>
      <c r="H110" s="341">
        <v>211.04124441142653</v>
      </c>
      <c r="I110" s="341">
        <v>321.76056338028167</v>
      </c>
      <c r="J110" s="341">
        <v>766.96601941747576</v>
      </c>
      <c r="K110" s="341">
        <v>157.01970443349754</v>
      </c>
      <c r="N110" s="332"/>
      <c r="O110" s="332"/>
      <c r="P110" s="332"/>
      <c r="Q110" s="332"/>
    </row>
    <row r="111" spans="1:17" ht="13.5" customHeight="1" x14ac:dyDescent="0.25">
      <c r="A111" s="342" t="s">
        <v>408</v>
      </c>
      <c r="B111" s="341">
        <v>2634.6635833333335</v>
      </c>
      <c r="C111" s="341">
        <v>210</v>
      </c>
      <c r="D111" s="341">
        <v>650</v>
      </c>
      <c r="E111" s="341">
        <v>131650</v>
      </c>
      <c r="F111" s="341">
        <v>246.00915750915749</v>
      </c>
      <c r="G111" s="341">
        <v>225.43948359332973</v>
      </c>
      <c r="H111" s="341">
        <v>212.08276255270562</v>
      </c>
      <c r="I111" s="341">
        <v>335.72413793103448</v>
      </c>
      <c r="J111" s="341">
        <v>838.73762376237619</v>
      </c>
      <c r="K111" s="341">
        <v>163.72448979591837</v>
      </c>
      <c r="N111" s="332"/>
      <c r="O111" s="332"/>
      <c r="P111" s="332"/>
      <c r="Q111" s="332"/>
    </row>
    <row r="112" spans="1:17" ht="13.5" customHeight="1" x14ac:dyDescent="0.25">
      <c r="A112" s="342" t="s">
        <v>409</v>
      </c>
      <c r="B112" s="341">
        <v>2598.278767361111</v>
      </c>
      <c r="C112" s="341">
        <v>244</v>
      </c>
      <c r="D112" s="341">
        <v>700</v>
      </c>
      <c r="E112" s="341">
        <v>134100</v>
      </c>
      <c r="F112" s="341">
        <v>246.55510987094522</v>
      </c>
      <c r="G112" s="341">
        <v>226.59691912708598</v>
      </c>
      <c r="H112" s="341">
        <v>213.58831571390908</v>
      </c>
      <c r="I112" s="341">
        <v>389.72560975609758</v>
      </c>
      <c r="J112" s="341">
        <v>940.08064516129036</v>
      </c>
      <c r="K112" s="341">
        <v>166.94672131147541</v>
      </c>
      <c r="N112" s="332"/>
      <c r="O112" s="332"/>
      <c r="P112" s="332"/>
      <c r="Q112" s="332"/>
    </row>
    <row r="113" spans="1:17" ht="13.5" customHeight="1" x14ac:dyDescent="0.25">
      <c r="A113" s="340" t="s">
        <v>456</v>
      </c>
      <c r="B113" s="339">
        <v>2576.3642321428574</v>
      </c>
      <c r="C113" s="339">
        <v>241.66666666666666</v>
      </c>
      <c r="D113" s="339">
        <v>710</v>
      </c>
      <c r="E113" s="339">
        <v>131521.73913043478</v>
      </c>
      <c r="F113" s="339">
        <v>248.61956457781702</v>
      </c>
      <c r="G113" s="339">
        <v>227.14465715280193</v>
      </c>
      <c r="H113" s="339">
        <v>213.94570941688625</v>
      </c>
      <c r="I113" s="339">
        <v>403.75</v>
      </c>
      <c r="J113" s="339">
        <v>940.07317073170736</v>
      </c>
      <c r="K113" s="339">
        <v>158.53658536585365</v>
      </c>
      <c r="N113" s="332"/>
      <c r="O113" s="332"/>
      <c r="P113" s="332"/>
      <c r="Q113" s="332"/>
    </row>
    <row r="114" spans="1:17" ht="13.5" customHeight="1" x14ac:dyDescent="0.25">
      <c r="A114" s="340" t="s">
        <v>455</v>
      </c>
      <c r="B114" s="339">
        <v>2418.8851750000003</v>
      </c>
      <c r="C114" s="339">
        <v>268.57142857142856</v>
      </c>
      <c r="D114" s="339">
        <v>754.16666666666663</v>
      </c>
      <c r="E114" s="339">
        <v>123863.63636363635</v>
      </c>
      <c r="F114" s="339">
        <v>247.78178053830226</v>
      </c>
      <c r="G114" s="339">
        <v>225.52814173006482</v>
      </c>
      <c r="H114" s="339">
        <v>210.29236623617169</v>
      </c>
      <c r="I114" s="339">
        <v>366.27049180327867</v>
      </c>
      <c r="J114" s="339">
        <v>934.20398009950247</v>
      </c>
      <c r="K114" s="339">
        <v>147.03883495145632</v>
      </c>
      <c r="N114" s="332"/>
      <c r="O114" s="332"/>
      <c r="P114" s="332"/>
      <c r="Q114" s="332"/>
    </row>
    <row r="115" spans="1:17" ht="13.5" customHeight="1" x14ac:dyDescent="0.25">
      <c r="A115" s="340" t="s">
        <v>454</v>
      </c>
      <c r="B115" s="339">
        <v>2401.3209294871795</v>
      </c>
      <c r="C115" s="339">
        <v>218.33333333333334</v>
      </c>
      <c r="D115" s="339">
        <v>721.66666666666663</v>
      </c>
      <c r="E115" s="339">
        <v>113428.57142857143</v>
      </c>
      <c r="F115" s="339">
        <v>251.2333606110202</v>
      </c>
      <c r="G115" s="339">
        <v>225.12722629649031</v>
      </c>
      <c r="H115" s="339">
        <v>207.21507810542673</v>
      </c>
      <c r="I115" s="339">
        <v>336.64754098360658</v>
      </c>
      <c r="J115" s="339">
        <v>970.14778325123154</v>
      </c>
      <c r="K115" s="339">
        <v>141.46766169154228</v>
      </c>
    </row>
    <row r="116" spans="1:17" ht="13.5" customHeight="1" x14ac:dyDescent="0.25">
      <c r="A116" s="338" t="s">
        <v>543</v>
      </c>
      <c r="B116" s="337">
        <v>2395.4846875000003</v>
      </c>
      <c r="C116" s="337">
        <v>191.66666666666666</v>
      </c>
      <c r="D116" s="337">
        <v>762.5</v>
      </c>
      <c r="E116" s="337">
        <v>113000</v>
      </c>
      <c r="F116" s="337">
        <v>255.21863536316948</v>
      </c>
      <c r="G116" s="337">
        <v>225.76200564971754</v>
      </c>
      <c r="H116" s="337">
        <v>208.34072668276946</v>
      </c>
      <c r="I116" s="337">
        <v>335.08988764044943</v>
      </c>
      <c r="J116" s="337">
        <v>1039.2413793103449</v>
      </c>
      <c r="K116" s="337">
        <v>140.06896551724137</v>
      </c>
    </row>
    <row r="117" spans="1:17" ht="13.5" customHeight="1" x14ac:dyDescent="0.2">
      <c r="A117" s="17" t="s">
        <v>453</v>
      </c>
      <c r="B117" s="519" t="s">
        <v>505</v>
      </c>
      <c r="C117" s="519"/>
      <c r="D117" s="519"/>
      <c r="E117" s="519"/>
      <c r="G117" s="334"/>
      <c r="K117" s="336" t="s">
        <v>542</v>
      </c>
    </row>
    <row r="118" spans="1:17" ht="13.5" customHeight="1" x14ac:dyDescent="0.2">
      <c r="A118" s="17" t="s">
        <v>450</v>
      </c>
      <c r="B118" s="334" t="s">
        <v>502</v>
      </c>
      <c r="C118" s="334"/>
      <c r="D118" s="320"/>
      <c r="E118" s="320"/>
      <c r="F118" s="320"/>
      <c r="G118" s="334"/>
    </row>
    <row r="119" spans="1:17" ht="12.75" customHeight="1" x14ac:dyDescent="0.2">
      <c r="A119" s="17"/>
      <c r="C119" s="334"/>
      <c r="D119" s="334"/>
      <c r="E119" s="334"/>
      <c r="F119" s="334"/>
      <c r="G119" s="334"/>
    </row>
    <row r="120" spans="1:17" x14ac:dyDescent="0.2">
      <c r="B120" s="335"/>
      <c r="C120" s="335"/>
      <c r="D120" s="335"/>
      <c r="E120" s="335"/>
      <c r="F120" s="335"/>
      <c r="G120" s="335"/>
      <c r="H120" s="335"/>
      <c r="I120" s="335"/>
      <c r="J120" s="335"/>
      <c r="K120" s="335"/>
    </row>
    <row r="121" spans="1:17" x14ac:dyDescent="0.2">
      <c r="B121" s="335"/>
      <c r="C121" s="335"/>
      <c r="D121" s="335"/>
      <c r="E121" s="335"/>
      <c r="F121" s="335"/>
      <c r="G121" s="335"/>
      <c r="H121" s="335"/>
      <c r="I121" s="335"/>
      <c r="J121" s="335"/>
      <c r="K121" s="335"/>
    </row>
    <row r="122" spans="1:17" x14ac:dyDescent="0.2">
      <c r="B122" s="335"/>
      <c r="C122" s="335"/>
      <c r="D122" s="335"/>
      <c r="E122" s="335"/>
      <c r="F122" s="335"/>
      <c r="G122" s="335"/>
      <c r="H122" s="335"/>
      <c r="I122" s="335"/>
      <c r="J122" s="335"/>
      <c r="K122" s="335"/>
    </row>
    <row r="123" spans="1:17" x14ac:dyDescent="0.2">
      <c r="C123" s="333"/>
      <c r="D123" s="333"/>
      <c r="E123" s="333"/>
      <c r="F123" s="334"/>
      <c r="G123" s="334"/>
      <c r="H123" s="334"/>
      <c r="I123" s="334"/>
      <c r="J123" s="334"/>
      <c r="K123" s="334"/>
    </row>
    <row r="124" spans="1:17" x14ac:dyDescent="0.2">
      <c r="B124" s="333"/>
      <c r="C124" s="333"/>
      <c r="D124" s="333"/>
    </row>
    <row r="125" spans="1:17" x14ac:dyDescent="0.2">
      <c r="B125" s="333"/>
      <c r="C125" s="333"/>
      <c r="D125" s="333"/>
      <c r="F125" s="332"/>
      <c r="G125" s="332"/>
      <c r="H125" s="332"/>
      <c r="I125" s="332"/>
      <c r="J125" s="332"/>
      <c r="K125" s="332"/>
    </row>
    <row r="126" spans="1:17" x14ac:dyDescent="0.2">
      <c r="C126" s="333"/>
      <c r="F126" s="332"/>
      <c r="G126" s="332"/>
      <c r="H126" s="332"/>
      <c r="I126" s="332"/>
      <c r="J126" s="332"/>
      <c r="K126" s="332"/>
    </row>
    <row r="127" spans="1:17" x14ac:dyDescent="0.2">
      <c r="C127" s="333"/>
      <c r="D127" s="333"/>
      <c r="E127" s="333"/>
      <c r="F127" s="332"/>
      <c r="G127" s="332"/>
      <c r="H127" s="332"/>
      <c r="I127" s="332"/>
      <c r="J127" s="332"/>
      <c r="K127" s="332"/>
    </row>
    <row r="128" spans="1:17" x14ac:dyDescent="0.2">
      <c r="C128" s="333"/>
      <c r="D128" s="333"/>
      <c r="E128" s="333"/>
      <c r="F128" s="332"/>
      <c r="G128" s="332"/>
      <c r="H128" s="332"/>
      <c r="I128" s="332"/>
      <c r="J128" s="332"/>
      <c r="K128" s="332"/>
    </row>
    <row r="129" spans="3:11" x14ac:dyDescent="0.2">
      <c r="C129" s="333"/>
      <c r="F129" s="332"/>
      <c r="G129" s="332"/>
      <c r="H129" s="332"/>
      <c r="I129" s="332"/>
      <c r="J129" s="332"/>
      <c r="K129" s="332"/>
    </row>
    <row r="130" spans="3:11" x14ac:dyDescent="0.2">
      <c r="C130" s="333"/>
      <c r="F130" s="332"/>
      <c r="G130" s="332"/>
      <c r="H130" s="332"/>
      <c r="I130" s="332"/>
      <c r="J130" s="332"/>
      <c r="K130" s="332"/>
    </row>
    <row r="131" spans="3:11" x14ac:dyDescent="0.2">
      <c r="F131" s="332"/>
      <c r="G131" s="332"/>
      <c r="H131" s="332"/>
      <c r="I131" s="332"/>
      <c r="J131" s="332"/>
      <c r="K131" s="332"/>
    </row>
    <row r="132" spans="3:11" x14ac:dyDescent="0.2">
      <c r="F132" s="332"/>
      <c r="G132" s="332"/>
      <c r="H132" s="332"/>
      <c r="I132" s="332"/>
      <c r="J132" s="332"/>
      <c r="K132" s="332"/>
    </row>
    <row r="133" spans="3:11" x14ac:dyDescent="0.2">
      <c r="F133" s="332"/>
      <c r="G133" s="332"/>
      <c r="H133" s="332"/>
      <c r="I133" s="332"/>
      <c r="J133" s="332"/>
      <c r="K133" s="332"/>
    </row>
    <row r="134" spans="3:11" x14ac:dyDescent="0.2">
      <c r="F134" s="332"/>
      <c r="G134" s="332"/>
      <c r="H134" s="332"/>
      <c r="I134" s="332"/>
      <c r="J134" s="332"/>
      <c r="K134" s="332"/>
    </row>
  </sheetData>
  <mergeCells count="15">
    <mergeCell ref="B117:E117"/>
    <mergeCell ref="A1:D1"/>
    <mergeCell ref="A2:D2"/>
    <mergeCell ref="A4:J4"/>
    <mergeCell ref="A5:A7"/>
    <mergeCell ref="B5:E5"/>
    <mergeCell ref="F5:K5"/>
    <mergeCell ref="B6:B7"/>
    <mergeCell ref="C6:C7"/>
    <mergeCell ref="D6:D7"/>
    <mergeCell ref="E6:E7"/>
    <mergeCell ref="F6:H6"/>
    <mergeCell ref="I6:I7"/>
    <mergeCell ref="J6:J7"/>
    <mergeCell ref="K6:K7"/>
  </mergeCells>
  <hyperlinks>
    <hyperlink ref="K2" location="Contents!A1" display="Back to Contents ç" xr:uid="{35A8FC31-C9F9-4EB2-881D-E0283E41BFA6}"/>
  </hyperlinks>
  <pageMargins left="0.4" right="0.19" top="0.75" bottom="0.75" header="0.3" footer="0.3"/>
  <pageSetup scale="68" orientation="portrait" horizontalDpi="4294967294" verticalDpi="4294967294" r:id="rId1"/>
  <headerFooter>
    <oddHeader>&amp;L&amp;"Calibri"&amp;10&amp;K000000 [Limited Sharing]&amp;1#_x000D_</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BC2C7-9485-4698-A4EE-AEF610B88197}">
  <sheetPr>
    <pageSetUpPr fitToPage="1"/>
  </sheetPr>
  <dimension ref="A1:AB140"/>
  <sheetViews>
    <sheetView zoomScaleNormal="100" workbookViewId="0">
      <pane xSplit="1" ySplit="6" topLeftCell="G7" activePane="bottomRight" state="frozen"/>
      <selection activeCell="K17" sqref="K17"/>
      <selection pane="topRight" activeCell="K17" sqref="K17"/>
      <selection pane="bottomLeft" activeCell="K17" sqref="K17"/>
      <selection pane="bottomRight" activeCell="Y2" sqref="Y2"/>
    </sheetView>
  </sheetViews>
  <sheetFormatPr defaultRowHeight="12.75" x14ac:dyDescent="0.2"/>
  <cols>
    <col min="1" max="1" width="11.28515625" style="9" customWidth="1"/>
    <col min="2" max="25" width="11.85546875" style="9" customWidth="1"/>
    <col min="26" max="16384" width="9.140625" style="9"/>
  </cols>
  <sheetData>
    <row r="1" spans="1:25" s="140" customFormat="1" ht="15" customHeight="1" x14ac:dyDescent="0.25">
      <c r="A1" s="520" t="s">
        <v>0</v>
      </c>
      <c r="B1" s="520"/>
      <c r="C1" s="520"/>
      <c r="D1" s="520"/>
      <c r="Y1" s="301" t="s">
        <v>585</v>
      </c>
    </row>
    <row r="2" spans="1:25" s="140" customFormat="1" ht="15" customHeight="1" x14ac:dyDescent="0.25">
      <c r="A2" s="520" t="s">
        <v>46</v>
      </c>
      <c r="B2" s="520"/>
      <c r="C2" s="520"/>
      <c r="D2" s="520"/>
      <c r="E2" s="348"/>
      <c r="F2" s="348"/>
      <c r="Y2" s="104" t="s">
        <v>31</v>
      </c>
    </row>
    <row r="3" spans="1:25" s="140" customFormat="1" ht="15.75" x14ac:dyDescent="0.25">
      <c r="B3" s="313"/>
      <c r="E3" s="313"/>
      <c r="F3" s="313"/>
    </row>
    <row r="4" spans="1:25" s="140" customFormat="1" ht="16.5" customHeight="1" x14ac:dyDescent="0.25">
      <c r="A4" s="521" t="s">
        <v>51</v>
      </c>
      <c r="B4" s="521"/>
      <c r="C4" s="521"/>
      <c r="D4" s="521"/>
      <c r="E4" s="521"/>
      <c r="F4" s="521"/>
      <c r="G4" s="521"/>
      <c r="H4" s="521"/>
      <c r="I4" s="521"/>
      <c r="J4" s="521"/>
      <c r="K4" s="521"/>
      <c r="L4" s="521"/>
      <c r="M4" s="521"/>
      <c r="N4" s="521"/>
      <c r="O4" s="521"/>
      <c r="P4" s="521"/>
      <c r="Q4" s="521"/>
      <c r="R4" s="521"/>
      <c r="S4" s="521"/>
      <c r="T4" s="521"/>
      <c r="U4" s="521"/>
      <c r="V4" s="521"/>
      <c r="W4" s="521"/>
      <c r="X4" s="521"/>
      <c r="Y4" s="352" t="s">
        <v>539</v>
      </c>
    </row>
    <row r="5" spans="1:25" s="140" customFormat="1" ht="16.5" customHeight="1" x14ac:dyDescent="0.25">
      <c r="A5" s="522" t="s">
        <v>13</v>
      </c>
      <c r="B5" s="525" t="s">
        <v>584</v>
      </c>
      <c r="C5" s="526"/>
      <c r="D5" s="526"/>
      <c r="E5" s="526"/>
      <c r="F5" s="526"/>
      <c r="G5" s="526"/>
      <c r="H5" s="526"/>
      <c r="I5" s="527"/>
      <c r="J5" s="525" t="s">
        <v>583</v>
      </c>
      <c r="K5" s="526"/>
      <c r="L5" s="526"/>
      <c r="M5" s="526"/>
      <c r="N5" s="526"/>
      <c r="O5" s="526"/>
      <c r="P5" s="527"/>
      <c r="Q5" s="525" t="s">
        <v>582</v>
      </c>
      <c r="R5" s="526"/>
      <c r="S5" s="526"/>
      <c r="T5" s="527"/>
      <c r="U5" s="525" t="s">
        <v>581</v>
      </c>
      <c r="V5" s="526"/>
      <c r="W5" s="527"/>
      <c r="X5" s="525" t="s">
        <v>580</v>
      </c>
      <c r="Y5" s="527"/>
    </row>
    <row r="6" spans="1:25" ht="36.75" customHeight="1" thickBot="1" x14ac:dyDescent="0.25">
      <c r="A6" s="524"/>
      <c r="B6" s="351" t="s">
        <v>579</v>
      </c>
      <c r="C6" s="351" t="s">
        <v>578</v>
      </c>
      <c r="D6" s="351" t="s">
        <v>577</v>
      </c>
      <c r="E6" s="351" t="s">
        <v>576</v>
      </c>
      <c r="F6" s="351" t="s">
        <v>575</v>
      </c>
      <c r="G6" s="351" t="s">
        <v>574</v>
      </c>
      <c r="H6" s="351" t="s">
        <v>573</v>
      </c>
      <c r="I6" s="351" t="s">
        <v>572</v>
      </c>
      <c r="J6" s="351" t="s">
        <v>571</v>
      </c>
      <c r="K6" s="351" t="s">
        <v>535</v>
      </c>
      <c r="L6" s="351" t="s">
        <v>570</v>
      </c>
      <c r="M6" s="351" t="s">
        <v>569</v>
      </c>
      <c r="N6" s="351" t="s">
        <v>534</v>
      </c>
      <c r="O6" s="351" t="s">
        <v>568</v>
      </c>
      <c r="P6" s="351" t="s">
        <v>530</v>
      </c>
      <c r="Q6" s="351" t="s">
        <v>567</v>
      </c>
      <c r="R6" s="351" t="s">
        <v>566</v>
      </c>
      <c r="S6" s="351" t="s">
        <v>565</v>
      </c>
      <c r="T6" s="351" t="s">
        <v>564</v>
      </c>
      <c r="U6" s="351" t="s">
        <v>563</v>
      </c>
      <c r="V6" s="351" t="s">
        <v>562</v>
      </c>
      <c r="W6" s="351" t="s">
        <v>561</v>
      </c>
      <c r="X6" s="351" t="s">
        <v>560</v>
      </c>
      <c r="Y6" s="351" t="s">
        <v>559</v>
      </c>
    </row>
    <row r="7" spans="1:25" ht="15" customHeight="1" thickTop="1" x14ac:dyDescent="0.25">
      <c r="A7" s="340">
        <v>2020</v>
      </c>
      <c r="B7" s="345">
        <f t="shared" ref="B7:Y7" si="0">IF(COUNT(B40:B51)=0,"n.a.",AVERAGE(B40:B51))</f>
        <v>57.983947710973574</v>
      </c>
      <c r="C7" s="345">
        <f t="shared" si="0"/>
        <v>71.471066564727565</v>
      </c>
      <c r="D7" s="345">
        <f t="shared" si="0"/>
        <v>78.407518494829148</v>
      </c>
      <c r="E7" s="345">
        <f t="shared" si="0"/>
        <v>61.871176242340034</v>
      </c>
      <c r="F7" s="345">
        <f t="shared" si="0"/>
        <v>119.15283259922326</v>
      </c>
      <c r="G7" s="345">
        <f t="shared" si="0"/>
        <v>72.592089836492008</v>
      </c>
      <c r="H7" s="345">
        <f t="shared" si="0"/>
        <v>148.81135324551991</v>
      </c>
      <c r="I7" s="345">
        <f t="shared" si="0"/>
        <v>61.72200267421578</v>
      </c>
      <c r="J7" s="345">
        <f t="shared" si="0"/>
        <v>127.81222222222225</v>
      </c>
      <c r="K7" s="345">
        <f t="shared" si="0"/>
        <v>75.767857142857153</v>
      </c>
      <c r="L7" s="345">
        <f t="shared" si="0"/>
        <v>134.18198412698413</v>
      </c>
      <c r="M7" s="345">
        <f t="shared" si="0"/>
        <v>105.36706349206348</v>
      </c>
      <c r="N7" s="345">
        <f t="shared" si="0"/>
        <v>98.257439319939309</v>
      </c>
      <c r="O7" s="345">
        <f t="shared" si="0"/>
        <v>87.496580086580082</v>
      </c>
      <c r="P7" s="345">
        <f t="shared" si="0"/>
        <v>117.91666666666667</v>
      </c>
      <c r="Q7" s="345">
        <f t="shared" si="0"/>
        <v>843.86408730158735</v>
      </c>
      <c r="R7" s="345">
        <f t="shared" si="0"/>
        <v>604.16236772486775</v>
      </c>
      <c r="S7" s="345">
        <f t="shared" si="0"/>
        <v>325.64257936507937</v>
      </c>
      <c r="T7" s="345">
        <f t="shared" si="0"/>
        <v>170.51917989417987</v>
      </c>
      <c r="U7" s="345">
        <f t="shared" si="0"/>
        <v>48.413475357517314</v>
      </c>
      <c r="V7" s="345">
        <f t="shared" si="0"/>
        <v>46.804432977114139</v>
      </c>
      <c r="W7" s="345">
        <f t="shared" si="0"/>
        <v>86.316077441077439</v>
      </c>
      <c r="X7" s="345">
        <f t="shared" si="0"/>
        <v>18.711479432765305</v>
      </c>
      <c r="Y7" s="345">
        <f t="shared" si="0"/>
        <v>408.4308587088222</v>
      </c>
    </row>
    <row r="8" spans="1:25" ht="15" customHeight="1" x14ac:dyDescent="0.25">
      <c r="A8" s="342">
        <v>2021</v>
      </c>
      <c r="B8" s="344">
        <f t="shared" ref="B8:Y8" si="1">IF(COUNT(B52:B63)=0,"n.a.",AVERAGE(B52:B63))</f>
        <v>55.942777935665873</v>
      </c>
      <c r="C8" s="344">
        <f t="shared" si="1"/>
        <v>98.753311367281938</v>
      </c>
      <c r="D8" s="344">
        <f t="shared" si="1"/>
        <v>106.7797711462952</v>
      </c>
      <c r="E8" s="344">
        <f t="shared" si="1"/>
        <v>82.936628322997649</v>
      </c>
      <c r="F8" s="344">
        <f t="shared" si="1"/>
        <v>181.70682251820082</v>
      </c>
      <c r="G8" s="344">
        <f t="shared" si="1"/>
        <v>117.71370302402913</v>
      </c>
      <c r="H8" s="344">
        <f t="shared" si="1"/>
        <v>160.79811723097046</v>
      </c>
      <c r="I8" s="344">
        <f t="shared" si="1"/>
        <v>61.990047163644249</v>
      </c>
      <c r="J8" s="344">
        <f t="shared" si="1"/>
        <v>163.87037037037035</v>
      </c>
      <c r="K8" s="344">
        <f t="shared" si="1"/>
        <v>96.192791005290999</v>
      </c>
      <c r="L8" s="344">
        <f t="shared" si="1"/>
        <v>126.29166666666667</v>
      </c>
      <c r="M8" s="344">
        <f t="shared" si="1"/>
        <v>120.10416666666667</v>
      </c>
      <c r="N8" s="344">
        <f t="shared" si="1"/>
        <v>128.23620129870281</v>
      </c>
      <c r="O8" s="344">
        <f t="shared" si="1"/>
        <v>98.905257936510722</v>
      </c>
      <c r="P8" s="344">
        <f t="shared" si="1"/>
        <v>132.91666666666666</v>
      </c>
      <c r="Q8" s="344">
        <f t="shared" si="1"/>
        <v>993.09523809523535</v>
      </c>
      <c r="R8" s="344">
        <f t="shared" si="1"/>
        <v>684.92658730159098</v>
      </c>
      <c r="S8" s="344">
        <f t="shared" si="1"/>
        <v>354.99603174603175</v>
      </c>
      <c r="T8" s="344">
        <f t="shared" si="1"/>
        <v>166.54381613756613</v>
      </c>
      <c r="U8" s="344">
        <f t="shared" si="1"/>
        <v>47.506295704615475</v>
      </c>
      <c r="V8" s="344">
        <f t="shared" si="1"/>
        <v>51.945130279004054</v>
      </c>
      <c r="W8" s="344">
        <f t="shared" si="1"/>
        <v>95.856812169312192</v>
      </c>
      <c r="X8" s="344">
        <f t="shared" si="1"/>
        <v>19.154265170727786</v>
      </c>
      <c r="Y8" s="344">
        <f t="shared" si="1"/>
        <v>474.1865172208993</v>
      </c>
    </row>
    <row r="9" spans="1:25" ht="15" customHeight="1" x14ac:dyDescent="0.25">
      <c r="A9" s="340">
        <v>2022</v>
      </c>
      <c r="B9" s="339">
        <f t="shared" ref="B9:Y9" si="2">IF(COUNT(B64:B75)=0,"n.a.",AVERAGE(B64:B75))</f>
        <v>85.113249032789255</v>
      </c>
      <c r="C9" s="339">
        <f t="shared" si="2"/>
        <v>166.30869806255836</v>
      </c>
      <c r="D9" s="339">
        <f t="shared" si="2"/>
        <v>180.14652273652271</v>
      </c>
      <c r="E9" s="339">
        <f t="shared" si="2"/>
        <v>132.96640308115821</v>
      </c>
      <c r="F9" s="339">
        <f t="shared" si="2"/>
        <v>293.3607376795747</v>
      </c>
      <c r="G9" s="339">
        <f t="shared" si="2"/>
        <v>218.74590957888063</v>
      </c>
      <c r="H9" s="339">
        <f t="shared" si="2"/>
        <v>244.53683460929838</v>
      </c>
      <c r="I9" s="339">
        <f t="shared" si="2"/>
        <v>105.17643293434959</v>
      </c>
      <c r="J9" s="339">
        <f t="shared" si="2"/>
        <v>339.17228835978841</v>
      </c>
      <c r="K9" s="339">
        <f t="shared" si="2"/>
        <v>176.18799603174602</v>
      </c>
      <c r="L9" s="339">
        <f t="shared" si="2"/>
        <v>236.11111111111111</v>
      </c>
      <c r="M9" s="339">
        <f t="shared" si="2"/>
        <v>163.61805555555557</v>
      </c>
      <c r="N9" s="339">
        <f t="shared" si="2"/>
        <v>238.66040614478118</v>
      </c>
      <c r="O9" s="339">
        <f t="shared" si="2"/>
        <v>180.72222222222217</v>
      </c>
      <c r="P9" s="339">
        <f t="shared" si="2"/>
        <v>256.66666666666669</v>
      </c>
      <c r="Q9" s="339">
        <f t="shared" si="2"/>
        <v>1713.9682539682542</v>
      </c>
      <c r="R9" s="339">
        <f t="shared" si="2"/>
        <v>1285.4930555555554</v>
      </c>
      <c r="S9" s="339">
        <f t="shared" si="2"/>
        <v>666.26984126984132</v>
      </c>
      <c r="T9" s="339">
        <f t="shared" si="2"/>
        <v>367.20202020202015</v>
      </c>
      <c r="U9" s="339">
        <f t="shared" si="2"/>
        <v>70.017404545054433</v>
      </c>
      <c r="V9" s="339">
        <f t="shared" si="2"/>
        <v>99.193689622425254</v>
      </c>
      <c r="W9" s="339">
        <f t="shared" si="2"/>
        <v>192.3863095238095</v>
      </c>
      <c r="X9" s="339">
        <f t="shared" si="2"/>
        <v>39.644726631393297</v>
      </c>
      <c r="Y9" s="339">
        <f t="shared" si="2"/>
        <v>895.15365749455714</v>
      </c>
    </row>
    <row r="10" spans="1:25" ht="15" customHeight="1" x14ac:dyDescent="0.25">
      <c r="A10" s="342">
        <v>2023</v>
      </c>
      <c r="B10" s="343">
        <f t="shared" ref="B10:Y10" si="3">IF(COUNT(B76:B87)=0,"n.a.",AVERAGE(B76:B87))</f>
        <v>113.51346408221407</v>
      </c>
      <c r="C10" s="343">
        <f t="shared" si="3"/>
        <v>155.54759233821736</v>
      </c>
      <c r="D10" s="343">
        <f t="shared" si="3"/>
        <v>179.86943912303107</v>
      </c>
      <c r="E10" s="343">
        <f t="shared" si="3"/>
        <v>131.9169595014616</v>
      </c>
      <c r="F10" s="343">
        <f t="shared" si="3"/>
        <v>286.09616337896131</v>
      </c>
      <c r="G10" s="343">
        <f t="shared" si="3"/>
        <v>195.87834789997146</v>
      </c>
      <c r="H10" s="343">
        <f t="shared" si="3"/>
        <v>410.29262223283968</v>
      </c>
      <c r="I10" s="343">
        <f t="shared" si="3"/>
        <v>107.85425851339365</v>
      </c>
      <c r="J10" s="343">
        <f t="shared" si="3"/>
        <v>293.06150793650795</v>
      </c>
      <c r="K10" s="343">
        <f t="shared" si="3"/>
        <v>136.02926587301587</v>
      </c>
      <c r="L10" s="343">
        <f t="shared" si="3"/>
        <v>199.45833333333334</v>
      </c>
      <c r="M10" s="343">
        <f t="shared" si="3"/>
        <v>143.56666666666666</v>
      </c>
      <c r="N10" s="343">
        <f t="shared" si="3"/>
        <v>187.48980186480188</v>
      </c>
      <c r="O10" s="343">
        <f t="shared" si="3"/>
        <v>183.28571428571431</v>
      </c>
      <c r="P10" s="343">
        <f t="shared" si="3"/>
        <v>246.80555555555557</v>
      </c>
      <c r="Q10" s="343">
        <f t="shared" si="3"/>
        <v>1982.4305555555557</v>
      </c>
      <c r="R10" s="343">
        <f t="shared" si="3"/>
        <v>1418.4623015873015</v>
      </c>
      <c r="S10" s="343">
        <f t="shared" si="3"/>
        <v>652.23875661375644</v>
      </c>
      <c r="T10" s="343">
        <f t="shared" si="3"/>
        <v>362.00042087542084</v>
      </c>
      <c r="U10" s="343">
        <f t="shared" si="3"/>
        <v>103.72037807606976</v>
      </c>
      <c r="V10" s="343">
        <f t="shared" si="3"/>
        <v>141.44356218108302</v>
      </c>
      <c r="W10" s="343">
        <f t="shared" si="3"/>
        <v>313.66230158730156</v>
      </c>
      <c r="X10" s="343">
        <f t="shared" si="3"/>
        <v>49.107636646763972</v>
      </c>
      <c r="Y10" s="343">
        <f t="shared" si="3"/>
        <v>1053.3384747197249</v>
      </c>
    </row>
    <row r="11" spans="1:25" ht="15" customHeight="1" x14ac:dyDescent="0.25">
      <c r="A11" s="340">
        <v>2024</v>
      </c>
      <c r="B11" s="339">
        <f t="shared" ref="B11:Y11" si="4">IF(COUNT(B88:B99)=0,"n.a.",AVERAGE(B88:B99))</f>
        <v>125.22314437637714</v>
      </c>
      <c r="C11" s="339">
        <f t="shared" si="4"/>
        <v>182.01986753034546</v>
      </c>
      <c r="D11" s="339">
        <f t="shared" si="4"/>
        <v>194.3476834120587</v>
      </c>
      <c r="E11" s="339">
        <f t="shared" si="4"/>
        <v>145.71542247270006</v>
      </c>
      <c r="F11" s="339">
        <f t="shared" si="4"/>
        <v>325.80194923862695</v>
      </c>
      <c r="G11" s="339">
        <f t="shared" si="4"/>
        <v>197.64445402959896</v>
      </c>
      <c r="H11" s="339">
        <f t="shared" si="4"/>
        <v>431.75539252255498</v>
      </c>
      <c r="I11" s="339">
        <f t="shared" si="4"/>
        <v>110.60984471470658</v>
      </c>
      <c r="J11" s="339">
        <f t="shared" si="4"/>
        <v>360.19444444444434</v>
      </c>
      <c r="K11" s="339">
        <f t="shared" si="4"/>
        <v>197.10863095238093</v>
      </c>
      <c r="L11" s="339">
        <f t="shared" si="4"/>
        <v>248.64583333333334</v>
      </c>
      <c r="M11" s="339">
        <f t="shared" si="4"/>
        <v>217.05555555555557</v>
      </c>
      <c r="N11" s="339">
        <f t="shared" si="4"/>
        <v>230.6904461279461</v>
      </c>
      <c r="O11" s="339">
        <f t="shared" si="4"/>
        <v>219.14219576719577</v>
      </c>
      <c r="P11" s="339">
        <f t="shared" si="4"/>
        <v>233.26388888888889</v>
      </c>
      <c r="Q11" s="339">
        <f t="shared" si="4"/>
        <v>1681.3640873015872</v>
      </c>
      <c r="R11" s="339">
        <f t="shared" si="4"/>
        <v>1242.337962962963</v>
      </c>
      <c r="S11" s="339">
        <f t="shared" si="4"/>
        <v>628.92409211159213</v>
      </c>
      <c r="T11" s="339">
        <f t="shared" si="4"/>
        <v>319.05408249158256</v>
      </c>
      <c r="U11" s="339">
        <f t="shared" si="4"/>
        <v>96.599378364493404</v>
      </c>
      <c r="V11" s="339">
        <f t="shared" si="4"/>
        <v>100.67730637657364</v>
      </c>
      <c r="W11" s="339">
        <f t="shared" si="4"/>
        <v>321.76421957671954</v>
      </c>
      <c r="X11" s="339">
        <f t="shared" si="4"/>
        <v>43.928434932274691</v>
      </c>
      <c r="Y11" s="339">
        <f t="shared" si="4"/>
        <v>941.16526436526431</v>
      </c>
    </row>
    <row r="12" spans="1:25" ht="15" customHeight="1" x14ac:dyDescent="0.25">
      <c r="A12" s="342">
        <v>2025</v>
      </c>
      <c r="B12" s="341">
        <v>100.69499907633967</v>
      </c>
      <c r="C12" s="341">
        <v>198.3453667791903</v>
      </c>
      <c r="D12" s="341">
        <v>212.89947768281104</v>
      </c>
      <c r="E12" s="341">
        <v>158.56857376074331</v>
      </c>
      <c r="F12" s="341">
        <v>345.35433968909206</v>
      </c>
      <c r="G12" s="341">
        <v>233.73232787743657</v>
      </c>
      <c r="H12" s="341">
        <v>415.20777161805478</v>
      </c>
      <c r="I12" s="341">
        <v>105.62893747805225</v>
      </c>
      <c r="J12" s="341">
        <v>361.96511243386249</v>
      </c>
      <c r="K12" s="341">
        <v>197.30125661375664</v>
      </c>
      <c r="L12" s="341">
        <v>380.1319444444444</v>
      </c>
      <c r="M12" s="341">
        <v>166.92361111111111</v>
      </c>
      <c r="N12" s="341">
        <v>213.65219502719503</v>
      </c>
      <c r="O12" s="341">
        <v>211.698082010582</v>
      </c>
      <c r="P12" s="341">
        <v>199.01736111111111</v>
      </c>
      <c r="Q12" s="341">
        <v>1855.6878306878305</v>
      </c>
      <c r="R12" s="341">
        <v>1410.2546296296296</v>
      </c>
      <c r="S12" s="341">
        <v>761.82133838383845</v>
      </c>
      <c r="T12" s="341">
        <v>358.54409479409475</v>
      </c>
      <c r="U12" s="341">
        <v>82.200121877318864</v>
      </c>
      <c r="V12" s="341">
        <v>97.849681025353661</v>
      </c>
      <c r="W12" s="341">
        <v>241.88492063492063</v>
      </c>
      <c r="X12" s="341">
        <v>35.745114969571496</v>
      </c>
      <c r="Y12" s="341">
        <v>934.6586911545246</v>
      </c>
    </row>
    <row r="13" spans="1:25" ht="15" customHeight="1" x14ac:dyDescent="0.25">
      <c r="A13" s="342"/>
      <c r="B13" s="343"/>
      <c r="C13" s="343"/>
      <c r="D13" s="343"/>
      <c r="E13" s="343"/>
      <c r="F13" s="343"/>
      <c r="G13" s="343"/>
      <c r="H13" s="343"/>
      <c r="I13" s="343"/>
      <c r="J13" s="343"/>
      <c r="K13" s="343"/>
      <c r="L13" s="343"/>
      <c r="M13" s="343"/>
      <c r="N13" s="343"/>
      <c r="O13" s="343"/>
      <c r="P13" s="343"/>
      <c r="Q13" s="343"/>
      <c r="R13" s="343"/>
      <c r="S13" s="343"/>
      <c r="T13" s="343"/>
      <c r="U13" s="343"/>
      <c r="V13" s="343"/>
      <c r="W13" s="343"/>
      <c r="X13" s="343"/>
      <c r="Y13" s="343"/>
    </row>
    <row r="14" spans="1:25" ht="15" customHeight="1" x14ac:dyDescent="0.25">
      <c r="A14" s="340" t="s">
        <v>132</v>
      </c>
      <c r="B14" s="339">
        <f t="shared" ref="B14:Y14" si="5">IF(COUNT(B40:B42)=0,"n.a.",AVERAGE(B40:B42))</f>
        <v>61.806666666666665</v>
      </c>
      <c r="C14" s="339">
        <f t="shared" si="5"/>
        <v>80.83176470588235</v>
      </c>
      <c r="D14" s="339">
        <f t="shared" si="5"/>
        <v>94.462857142857146</v>
      </c>
      <c r="E14" s="339">
        <f t="shared" si="5"/>
        <v>80.385411255411256</v>
      </c>
      <c r="F14" s="339">
        <f t="shared" si="5"/>
        <v>131.31855072463767</v>
      </c>
      <c r="G14" s="339">
        <f t="shared" si="5"/>
        <v>85.380111482720181</v>
      </c>
      <c r="H14" s="339">
        <f t="shared" si="5"/>
        <v>82.973209876543208</v>
      </c>
      <c r="I14" s="339">
        <f t="shared" si="5"/>
        <v>62.773513957307067</v>
      </c>
      <c r="J14" s="339">
        <f t="shared" si="5"/>
        <v>155.27666666666667</v>
      </c>
      <c r="K14" s="339">
        <f t="shared" si="5"/>
        <v>96.083333333333329</v>
      </c>
      <c r="L14" s="339">
        <f t="shared" si="5"/>
        <v>226.10999999999999</v>
      </c>
      <c r="M14" s="339">
        <f t="shared" si="5"/>
        <v>184.16666666666666</v>
      </c>
      <c r="N14" s="339">
        <f t="shared" si="5"/>
        <v>165.97333333333333</v>
      </c>
      <c r="O14" s="339">
        <f t="shared" si="5"/>
        <v>123.05555555555556</v>
      </c>
      <c r="P14" s="339">
        <f t="shared" si="5"/>
        <v>99.722222222222229</v>
      </c>
      <c r="Q14" s="339">
        <f t="shared" si="5"/>
        <v>878.47222222222217</v>
      </c>
      <c r="R14" s="339">
        <f t="shared" si="5"/>
        <v>620.2380952380953</v>
      </c>
      <c r="S14" s="339">
        <f t="shared" si="5"/>
        <v>346.16666666666669</v>
      </c>
      <c r="T14" s="339">
        <f t="shared" si="5"/>
        <v>175.83333333333334</v>
      </c>
      <c r="U14" s="339">
        <f t="shared" si="5"/>
        <v>45.038282251082251</v>
      </c>
      <c r="V14" s="339">
        <f t="shared" si="5"/>
        <v>52.163379953379952</v>
      </c>
      <c r="W14" s="339">
        <f t="shared" si="5"/>
        <v>95.074074074074076</v>
      </c>
      <c r="X14" s="339">
        <f t="shared" si="5"/>
        <v>17.598177777777778</v>
      </c>
      <c r="Y14" s="339">
        <f t="shared" si="5"/>
        <v>388.5918037135279</v>
      </c>
    </row>
    <row r="15" spans="1:25" ht="15" customHeight="1" x14ac:dyDescent="0.25">
      <c r="A15" s="340" t="s">
        <v>133</v>
      </c>
      <c r="B15" s="339">
        <f t="shared" ref="B15:Y15" si="6">IF(COUNT(B43:B45)=0,"n.a.",AVERAGE(B43:B45))</f>
        <v>51.317528735632187</v>
      </c>
      <c r="C15" s="339">
        <f t="shared" si="6"/>
        <v>55.740935672514617</v>
      </c>
      <c r="D15" s="339">
        <f t="shared" si="6"/>
        <v>60.814693371144983</v>
      </c>
      <c r="E15" s="339">
        <f t="shared" si="6"/>
        <v>53.853353543008716</v>
      </c>
      <c r="F15" s="339">
        <f t="shared" si="6"/>
        <v>76.963768115942045</v>
      </c>
      <c r="G15" s="339">
        <f t="shared" si="6"/>
        <v>58.117216117216117</v>
      </c>
      <c r="H15" s="339">
        <f t="shared" si="6"/>
        <v>215.27336860670195</v>
      </c>
      <c r="I15" s="339">
        <f t="shared" si="6"/>
        <v>62.058630952380952</v>
      </c>
      <c r="J15" s="339">
        <f t="shared" si="6"/>
        <v>92.678571428571431</v>
      </c>
      <c r="K15" s="339">
        <f t="shared" si="6"/>
        <v>66.845238095238088</v>
      </c>
      <c r="L15" s="339">
        <f t="shared" si="6"/>
        <v>93.416666666666671</v>
      </c>
      <c r="M15" s="339">
        <f t="shared" si="6"/>
        <v>92.5</v>
      </c>
      <c r="N15" s="339">
        <f t="shared" si="6"/>
        <v>68.313492063492063</v>
      </c>
      <c r="O15" s="339">
        <f t="shared" si="6"/>
        <v>65.1388888888889</v>
      </c>
      <c r="P15" s="339">
        <f t="shared" si="6"/>
        <v>103.61111111111113</v>
      </c>
      <c r="Q15" s="339">
        <f t="shared" si="6"/>
        <v>829.06746031746025</v>
      </c>
      <c r="R15" s="339">
        <f t="shared" si="6"/>
        <v>614.22619047619048</v>
      </c>
      <c r="S15" s="339">
        <f t="shared" si="6"/>
        <v>332.5</v>
      </c>
      <c r="T15" s="339">
        <f t="shared" si="6"/>
        <v>170.87301587301587</v>
      </c>
      <c r="U15" s="339">
        <f t="shared" si="6"/>
        <v>44.907419786096256</v>
      </c>
      <c r="V15" s="339">
        <f t="shared" si="6"/>
        <v>47.957027540360876</v>
      </c>
      <c r="W15" s="339">
        <f t="shared" si="6"/>
        <v>79.351851851851862</v>
      </c>
      <c r="X15" s="339">
        <f t="shared" si="6"/>
        <v>17.803571428571427</v>
      </c>
      <c r="Y15" s="339">
        <f t="shared" si="6"/>
        <v>386.25919183265506</v>
      </c>
    </row>
    <row r="16" spans="1:25" ht="15" customHeight="1" x14ac:dyDescent="0.25">
      <c r="A16" s="340" t="s">
        <v>134</v>
      </c>
      <c r="B16" s="339">
        <f t="shared" ref="B16:Y16" si="7">IF(COUNT(B46:B48)=0,"n.a.",AVERAGE(B46:B48))</f>
        <v>60.923076923076927</v>
      </c>
      <c r="C16" s="339">
        <f t="shared" si="7"/>
        <v>70.965302144249506</v>
      </c>
      <c r="D16" s="339">
        <f t="shared" si="7"/>
        <v>69.482935951379147</v>
      </c>
      <c r="E16" s="339">
        <f t="shared" si="7"/>
        <v>55.694658119658122</v>
      </c>
      <c r="F16" s="339">
        <f t="shared" si="7"/>
        <v>108.32438192668371</v>
      </c>
      <c r="G16" s="339">
        <f t="shared" si="7"/>
        <v>65.247142857142862</v>
      </c>
      <c r="H16" s="339">
        <f t="shared" si="7"/>
        <v>158.79545454545453</v>
      </c>
      <c r="I16" s="339">
        <f t="shared" si="7"/>
        <v>60.278011204481793</v>
      </c>
      <c r="J16" s="339">
        <f t="shared" si="7"/>
        <v>135.31746031746033</v>
      </c>
      <c r="K16" s="339">
        <f t="shared" si="7"/>
        <v>73.833333333333329</v>
      </c>
      <c r="L16" s="339">
        <f t="shared" si="7"/>
        <v>95.952380952380963</v>
      </c>
      <c r="M16" s="339">
        <f t="shared" si="7"/>
        <v>69.523809523809518</v>
      </c>
      <c r="N16" s="339">
        <f t="shared" si="7"/>
        <v>78.208689458689463</v>
      </c>
      <c r="O16" s="339">
        <f t="shared" si="7"/>
        <v>82.949494949494962</v>
      </c>
      <c r="P16" s="339">
        <f t="shared" si="7"/>
        <v>128.33333333333334</v>
      </c>
      <c r="Q16" s="339">
        <f t="shared" si="7"/>
        <v>929.16666666666663</v>
      </c>
      <c r="R16" s="339">
        <f t="shared" si="7"/>
        <v>620.51851851851859</v>
      </c>
      <c r="S16" s="339">
        <f t="shared" si="7"/>
        <v>327.5555555555556</v>
      </c>
      <c r="T16" s="339">
        <f t="shared" si="7"/>
        <v>199.7037037037037</v>
      </c>
      <c r="U16" s="339">
        <f t="shared" si="7"/>
        <v>53.628584697550217</v>
      </c>
      <c r="V16" s="339">
        <f t="shared" si="7"/>
        <v>47.211594202898546</v>
      </c>
      <c r="W16" s="339">
        <f t="shared" si="7"/>
        <v>80.893939393939391</v>
      </c>
      <c r="X16" s="339">
        <f t="shared" si="7"/>
        <v>19.995195094760312</v>
      </c>
      <c r="Y16" s="339">
        <f t="shared" si="7"/>
        <v>440.61270519603858</v>
      </c>
    </row>
    <row r="17" spans="1:25" ht="15" customHeight="1" x14ac:dyDescent="0.25">
      <c r="A17" s="340" t="s">
        <v>135</v>
      </c>
      <c r="B17" s="339">
        <f t="shared" ref="B17:Y17" si="8">IF(COUNT(B49:B51)=0,"n.a.",AVERAGE(B49:B51))</f>
        <v>57.888518518518516</v>
      </c>
      <c r="C17" s="339">
        <f t="shared" si="8"/>
        <v>78.346263736263737</v>
      </c>
      <c r="D17" s="339">
        <f t="shared" si="8"/>
        <v>88.869587513935343</v>
      </c>
      <c r="E17" s="339">
        <f t="shared" si="8"/>
        <v>57.551282051282051</v>
      </c>
      <c r="F17" s="339">
        <f t="shared" si="8"/>
        <v>160.00462962962965</v>
      </c>
      <c r="G17" s="339">
        <f t="shared" si="8"/>
        <v>81.623888888888899</v>
      </c>
      <c r="H17" s="339">
        <f t="shared" si="8"/>
        <v>138.20337995337994</v>
      </c>
      <c r="I17" s="339">
        <f t="shared" si="8"/>
        <v>61.777854582693294</v>
      </c>
      <c r="J17" s="339">
        <f t="shared" si="8"/>
        <v>127.97619047619048</v>
      </c>
      <c r="K17" s="339">
        <f t="shared" si="8"/>
        <v>66.30952380952381</v>
      </c>
      <c r="L17" s="339">
        <f t="shared" si="8"/>
        <v>121.24888888888889</v>
      </c>
      <c r="M17" s="339">
        <f t="shared" si="8"/>
        <v>75.277777777777771</v>
      </c>
      <c r="N17" s="339">
        <f t="shared" si="8"/>
        <v>80.534242424242422</v>
      </c>
      <c r="O17" s="339">
        <f t="shared" si="8"/>
        <v>78.84238095238095</v>
      </c>
      <c r="P17" s="339">
        <f t="shared" si="8"/>
        <v>140</v>
      </c>
      <c r="Q17" s="339">
        <f t="shared" si="8"/>
        <v>738.75</v>
      </c>
      <c r="R17" s="339">
        <f t="shared" si="8"/>
        <v>561.66666666666663</v>
      </c>
      <c r="S17" s="339">
        <f t="shared" si="8"/>
        <v>296.34809523809525</v>
      </c>
      <c r="T17" s="339">
        <f t="shared" si="8"/>
        <v>135.66666666666666</v>
      </c>
      <c r="U17" s="339">
        <f t="shared" si="8"/>
        <v>50.079614695340503</v>
      </c>
      <c r="V17" s="339">
        <f t="shared" si="8"/>
        <v>39.885730211817169</v>
      </c>
      <c r="W17" s="339">
        <f t="shared" si="8"/>
        <v>89.944444444444457</v>
      </c>
      <c r="X17" s="339">
        <f t="shared" si="8"/>
        <v>19.448973429951689</v>
      </c>
      <c r="Y17" s="339">
        <f t="shared" si="8"/>
        <v>418.25973409306744</v>
      </c>
    </row>
    <row r="18" spans="1:25" ht="15" customHeight="1" x14ac:dyDescent="0.25">
      <c r="A18" s="342" t="s">
        <v>136</v>
      </c>
      <c r="B18" s="343">
        <f t="shared" ref="B18:Y18" si="9">IF(COUNT(B52:B54)=0,"n.a.",AVERAGE(B52:B54))</f>
        <v>59.81388888888889</v>
      </c>
      <c r="C18" s="343">
        <f t="shared" si="9"/>
        <v>95.472850678733039</v>
      </c>
      <c r="D18" s="343">
        <f t="shared" si="9"/>
        <v>102.01036789297659</v>
      </c>
      <c r="E18" s="343">
        <f t="shared" si="9"/>
        <v>84.245840042941495</v>
      </c>
      <c r="F18" s="343">
        <f t="shared" si="9"/>
        <v>181.91666666666666</v>
      </c>
      <c r="G18" s="343">
        <f t="shared" si="9"/>
        <v>111.89565217391305</v>
      </c>
      <c r="H18" s="343">
        <f t="shared" si="9"/>
        <v>133.76296296296297</v>
      </c>
      <c r="I18" s="343">
        <f t="shared" si="9"/>
        <v>59.056774642981544</v>
      </c>
      <c r="J18" s="343">
        <f t="shared" si="9"/>
        <v>119.5925925925926</v>
      </c>
      <c r="K18" s="343">
        <f t="shared" si="9"/>
        <v>68.895502645502646</v>
      </c>
      <c r="L18" s="343">
        <f t="shared" si="9"/>
        <v>121.83333333333333</v>
      </c>
      <c r="M18" s="343">
        <f t="shared" si="9"/>
        <v>77.222222222222214</v>
      </c>
      <c r="N18" s="343">
        <f t="shared" si="9"/>
        <v>116.42857142857143</v>
      </c>
      <c r="O18" s="343">
        <f t="shared" si="9"/>
        <v>100</v>
      </c>
      <c r="P18" s="343">
        <f t="shared" si="9"/>
        <v>123.33333333333333</v>
      </c>
      <c r="Q18" s="343">
        <f t="shared" si="9"/>
        <v>883.43915343915342</v>
      </c>
      <c r="R18" s="343">
        <f t="shared" si="9"/>
        <v>578.33333333333337</v>
      </c>
      <c r="S18" s="343">
        <f t="shared" si="9"/>
        <v>316.42857142857139</v>
      </c>
      <c r="T18" s="343">
        <f t="shared" si="9"/>
        <v>162.625</v>
      </c>
      <c r="U18" s="343">
        <f t="shared" si="9"/>
        <v>46.861655773420487</v>
      </c>
      <c r="V18" s="343">
        <f t="shared" si="9"/>
        <v>45.219660371834287</v>
      </c>
      <c r="W18" s="343">
        <f t="shared" si="9"/>
        <v>89.94047619047619</v>
      </c>
      <c r="X18" s="343">
        <f t="shared" si="9"/>
        <v>16.942878787878787</v>
      </c>
      <c r="Y18" s="343">
        <f t="shared" si="9"/>
        <v>420.23333333333335</v>
      </c>
    </row>
    <row r="19" spans="1:25" ht="15" customHeight="1" x14ac:dyDescent="0.25">
      <c r="A19" s="342" t="s">
        <v>137</v>
      </c>
      <c r="B19" s="343">
        <f t="shared" ref="B19:Y19" si="10">IF(COUNT(B55:B57)=0,"n.a.",AVERAGE(B55:B57))</f>
        <v>51.876819923371649</v>
      </c>
      <c r="C19" s="343">
        <f t="shared" si="10"/>
        <v>83.55291005291005</v>
      </c>
      <c r="D19" s="343">
        <f t="shared" si="10"/>
        <v>83.38101403842623</v>
      </c>
      <c r="E19" s="343">
        <f t="shared" si="10"/>
        <v>72.505175983436857</v>
      </c>
      <c r="F19" s="343">
        <f t="shared" si="10"/>
        <v>145.10353535352425</v>
      </c>
      <c r="G19" s="343">
        <f t="shared" si="10"/>
        <v>98.96521739130435</v>
      </c>
      <c r="H19" s="343">
        <f t="shared" si="10"/>
        <v>114.78520499110304</v>
      </c>
      <c r="I19" s="343">
        <f t="shared" si="10"/>
        <v>54.157114624503031</v>
      </c>
      <c r="J19" s="343">
        <f t="shared" si="10"/>
        <v>132.88095238095238</v>
      </c>
      <c r="K19" s="343">
        <f t="shared" si="10"/>
        <v>79.25</v>
      </c>
      <c r="L19" s="343">
        <f t="shared" si="10"/>
        <v>125</v>
      </c>
      <c r="M19" s="343">
        <f t="shared" si="10"/>
        <v>86.111111111111128</v>
      </c>
      <c r="N19" s="343">
        <f t="shared" si="10"/>
        <v>95.239898989905043</v>
      </c>
      <c r="O19" s="343">
        <f t="shared" si="10"/>
        <v>88.472222222233327</v>
      </c>
      <c r="P19" s="343">
        <f t="shared" si="10"/>
        <v>121.66666666666667</v>
      </c>
      <c r="Q19" s="343">
        <f t="shared" si="10"/>
        <v>951.94444444443343</v>
      </c>
      <c r="R19" s="343">
        <f t="shared" si="10"/>
        <v>704.82539682541119</v>
      </c>
      <c r="S19" s="343">
        <f t="shared" si="10"/>
        <v>366.66666666666669</v>
      </c>
      <c r="T19" s="343">
        <f t="shared" si="10"/>
        <v>183.04761904761904</v>
      </c>
      <c r="U19" s="343">
        <f t="shared" si="10"/>
        <v>50.184523809524002</v>
      </c>
      <c r="V19" s="343">
        <f t="shared" si="10"/>
        <v>51.598989898977777</v>
      </c>
      <c r="W19" s="343">
        <f t="shared" si="10"/>
        <v>84.793650793650883</v>
      </c>
      <c r="X19" s="343">
        <f t="shared" si="10"/>
        <v>18.194889397406531</v>
      </c>
      <c r="Y19" s="343">
        <f t="shared" si="10"/>
        <v>466.51052449966602</v>
      </c>
    </row>
    <row r="20" spans="1:25" ht="15" customHeight="1" x14ac:dyDescent="0.25">
      <c r="A20" s="342" t="s">
        <v>138</v>
      </c>
      <c r="B20" s="343">
        <f t="shared" ref="B20:Y20" si="11">IF(COUNT(B58:B60)=0,"n.a.",AVERAGE(B58:B60))</f>
        <v>55.182051282051283</v>
      </c>
      <c r="C20" s="343">
        <f t="shared" si="11"/>
        <v>96.643040293040301</v>
      </c>
      <c r="D20" s="343">
        <f t="shared" si="11"/>
        <v>90.196136997212264</v>
      </c>
      <c r="E20" s="343">
        <f t="shared" si="11"/>
        <v>72.542505812620746</v>
      </c>
      <c r="F20" s="343">
        <f t="shared" si="11"/>
        <v>159.69597694150124</v>
      </c>
      <c r="G20" s="343">
        <f t="shared" si="11"/>
        <v>97.1804347826087</v>
      </c>
      <c r="H20" s="343">
        <f t="shared" si="11"/>
        <v>142.92397660818713</v>
      </c>
      <c r="I20" s="343">
        <f t="shared" si="11"/>
        <v>66.394651035444042</v>
      </c>
      <c r="J20" s="343">
        <f t="shared" si="11"/>
        <v>150.30952380952382</v>
      </c>
      <c r="K20" s="343">
        <f t="shared" si="11"/>
        <v>90.912698412698418</v>
      </c>
      <c r="L20" s="343">
        <f t="shared" si="11"/>
        <v>95</v>
      </c>
      <c r="M20" s="343">
        <f t="shared" si="11"/>
        <v>124.8611111111111</v>
      </c>
      <c r="N20" s="343">
        <f t="shared" si="11"/>
        <v>77.434343434343432</v>
      </c>
      <c r="O20" s="343">
        <f t="shared" si="11"/>
        <v>90.357142857142847</v>
      </c>
      <c r="P20" s="343">
        <f t="shared" si="11"/>
        <v>130</v>
      </c>
      <c r="Q20" s="343">
        <f t="shared" si="11"/>
        <v>1013.3862433862433</v>
      </c>
      <c r="R20" s="343">
        <f t="shared" si="11"/>
        <v>688.09523809523807</v>
      </c>
      <c r="S20" s="343">
        <f t="shared" si="11"/>
        <v>356.66666666666669</v>
      </c>
      <c r="T20" s="343">
        <f t="shared" si="11"/>
        <v>160.50264550264549</v>
      </c>
      <c r="U20" s="343">
        <f t="shared" si="11"/>
        <v>43.034123563218394</v>
      </c>
      <c r="V20" s="343">
        <f t="shared" si="11"/>
        <v>53.002469135802471</v>
      </c>
      <c r="W20" s="343">
        <f t="shared" si="11"/>
        <v>87.943121693121682</v>
      </c>
      <c r="X20" s="343">
        <f t="shared" si="11"/>
        <v>19.851960237829804</v>
      </c>
      <c r="Y20" s="343">
        <f t="shared" si="11"/>
        <v>484.07287157287163</v>
      </c>
    </row>
    <row r="21" spans="1:25" ht="15" customHeight="1" x14ac:dyDescent="0.25">
      <c r="A21" s="342" t="s">
        <v>139</v>
      </c>
      <c r="B21" s="343">
        <f t="shared" ref="B21:Y21" si="12">IF(COUNT(B61:B63)=0,"n.a.",AVERAGE(B61:B63))</f>
        <v>56.89835164835165</v>
      </c>
      <c r="C21" s="343">
        <f t="shared" si="12"/>
        <v>119.34444444444443</v>
      </c>
      <c r="D21" s="343">
        <f t="shared" si="12"/>
        <v>151.53156565656565</v>
      </c>
      <c r="E21" s="343">
        <f t="shared" si="12"/>
        <v>102.45299145299145</v>
      </c>
      <c r="F21" s="343">
        <f t="shared" si="12"/>
        <v>240.11111111111109</v>
      </c>
      <c r="G21" s="343">
        <f t="shared" si="12"/>
        <v>162.81350774829036</v>
      </c>
      <c r="H21" s="343">
        <f t="shared" si="12"/>
        <v>251.72032436162871</v>
      </c>
      <c r="I21" s="343">
        <f t="shared" si="12"/>
        <v>68.351648351648365</v>
      </c>
      <c r="J21" s="343">
        <f t="shared" si="12"/>
        <v>252.69841269841268</v>
      </c>
      <c r="K21" s="343">
        <f t="shared" si="12"/>
        <v>145.71296296296296</v>
      </c>
      <c r="L21" s="343">
        <f t="shared" si="12"/>
        <v>163.33333333333334</v>
      </c>
      <c r="M21" s="343">
        <f t="shared" si="12"/>
        <v>192.22222222222226</v>
      </c>
      <c r="N21" s="343">
        <f t="shared" si="12"/>
        <v>223.84199134199136</v>
      </c>
      <c r="O21" s="343">
        <f t="shared" si="12"/>
        <v>116.79166666666667</v>
      </c>
      <c r="P21" s="343">
        <f t="shared" si="12"/>
        <v>156.66666666666666</v>
      </c>
      <c r="Q21" s="343">
        <f t="shared" si="12"/>
        <v>1123.6111111111111</v>
      </c>
      <c r="R21" s="343">
        <f t="shared" si="12"/>
        <v>768.45238095238085</v>
      </c>
      <c r="S21" s="343">
        <f t="shared" si="12"/>
        <v>380.22222222222223</v>
      </c>
      <c r="T21" s="343">
        <f t="shared" si="12"/>
        <v>160</v>
      </c>
      <c r="U21" s="343">
        <f t="shared" si="12"/>
        <v>49.944879672299031</v>
      </c>
      <c r="V21" s="343">
        <f t="shared" si="12"/>
        <v>57.95940170940171</v>
      </c>
      <c r="W21" s="343">
        <f t="shared" si="12"/>
        <v>120.75</v>
      </c>
      <c r="X21" s="343">
        <f t="shared" si="12"/>
        <v>21.627332259796031</v>
      </c>
      <c r="Y21" s="343">
        <f t="shared" si="12"/>
        <v>525.92933947772656</v>
      </c>
    </row>
    <row r="22" spans="1:25" ht="15" customHeight="1" x14ac:dyDescent="0.25">
      <c r="A22" s="340" t="s">
        <v>140</v>
      </c>
      <c r="B22" s="339">
        <f t="shared" ref="B22:Y22" si="13">IF(COUNT(B64:B66)=0,"n.a.",AVERAGE(B64:B66))</f>
        <v>69.917582417582409</v>
      </c>
      <c r="C22" s="339">
        <f t="shared" si="13"/>
        <v>154.74492296918766</v>
      </c>
      <c r="D22" s="339">
        <f t="shared" si="13"/>
        <v>160.01692307692306</v>
      </c>
      <c r="E22" s="339">
        <f t="shared" si="13"/>
        <v>129.70199430199429</v>
      </c>
      <c r="F22" s="339">
        <f t="shared" si="13"/>
        <v>246.24305555555554</v>
      </c>
      <c r="G22" s="339">
        <f t="shared" si="13"/>
        <v>194.69487179487177</v>
      </c>
      <c r="H22" s="339">
        <f t="shared" si="13"/>
        <v>142.85953177257525</v>
      </c>
      <c r="I22" s="339">
        <f t="shared" si="13"/>
        <v>88.428350970017632</v>
      </c>
      <c r="J22" s="339">
        <f t="shared" si="13"/>
        <v>205.44047619047618</v>
      </c>
      <c r="K22" s="339">
        <f t="shared" si="13"/>
        <v>155.82010582010582</v>
      </c>
      <c r="L22" s="339">
        <f t="shared" si="13"/>
        <v>261.11111111111114</v>
      </c>
      <c r="M22" s="339">
        <f t="shared" si="13"/>
        <v>126.66666666666667</v>
      </c>
      <c r="N22" s="339">
        <f t="shared" si="13"/>
        <v>177.84829059829062</v>
      </c>
      <c r="O22" s="339">
        <f t="shared" si="13"/>
        <v>165.83333333333334</v>
      </c>
      <c r="P22" s="339">
        <f t="shared" si="13"/>
        <v>207.7777777777778</v>
      </c>
      <c r="Q22" s="339">
        <f t="shared" si="13"/>
        <v>1234.7619047619048</v>
      </c>
      <c r="R22" s="339">
        <f t="shared" si="13"/>
        <v>925.81481481481478</v>
      </c>
      <c r="S22" s="339">
        <f t="shared" si="13"/>
        <v>487.77777777777783</v>
      </c>
      <c r="T22" s="339">
        <f t="shared" si="13"/>
        <v>199.2962962962963</v>
      </c>
      <c r="U22" s="339">
        <f t="shared" si="13"/>
        <v>53.985897279244057</v>
      </c>
      <c r="V22" s="339">
        <f t="shared" si="13"/>
        <v>95.203296703296701</v>
      </c>
      <c r="W22" s="339">
        <f t="shared" si="13"/>
        <v>143.51190476190473</v>
      </c>
      <c r="X22" s="339">
        <f t="shared" si="13"/>
        <v>24.911904761904761</v>
      </c>
      <c r="Y22" s="339">
        <f t="shared" si="13"/>
        <v>606.21369422815485</v>
      </c>
    </row>
    <row r="23" spans="1:25" ht="15" customHeight="1" x14ac:dyDescent="0.25">
      <c r="A23" s="340" t="s">
        <v>141</v>
      </c>
      <c r="B23" s="339">
        <f t="shared" ref="B23:Y23" si="14">IF(COUNT(B67:B69)=0,"n.a.",AVERAGE(B67:B69))</f>
        <v>71.667141500474841</v>
      </c>
      <c r="C23" s="339">
        <f t="shared" si="14"/>
        <v>166.44444444444443</v>
      </c>
      <c r="D23" s="339">
        <f t="shared" si="14"/>
        <v>171.69191919191917</v>
      </c>
      <c r="E23" s="339">
        <f t="shared" si="14"/>
        <v>135.98181818181817</v>
      </c>
      <c r="F23" s="339">
        <f t="shared" si="14"/>
        <v>274.03921568627447</v>
      </c>
      <c r="G23" s="339">
        <f t="shared" si="14"/>
        <v>221.54369784804567</v>
      </c>
      <c r="H23" s="339">
        <f t="shared" si="14"/>
        <v>305.74440052700919</v>
      </c>
      <c r="I23" s="339">
        <f t="shared" si="14"/>
        <v>105.39030303030302</v>
      </c>
      <c r="J23" s="339">
        <f t="shared" si="14"/>
        <v>394.2328042328042</v>
      </c>
      <c r="K23" s="339">
        <f t="shared" si="14"/>
        <v>136.24007936507937</v>
      </c>
      <c r="L23" s="339">
        <f t="shared" si="14"/>
        <v>164.44444444444446</v>
      </c>
      <c r="M23" s="339">
        <f t="shared" si="14"/>
        <v>111.25</v>
      </c>
      <c r="N23" s="339">
        <f t="shared" si="14"/>
        <v>331.76094276094278</v>
      </c>
      <c r="O23" s="339">
        <f t="shared" si="14"/>
        <v>170.55555555555554</v>
      </c>
      <c r="P23" s="339">
        <f t="shared" si="14"/>
        <v>228.88888888888889</v>
      </c>
      <c r="Q23" s="339">
        <f t="shared" si="14"/>
        <v>1726.6666666666667</v>
      </c>
      <c r="R23" s="339">
        <f t="shared" si="14"/>
        <v>1226.1111111111111</v>
      </c>
      <c r="S23" s="339">
        <f t="shared" si="14"/>
        <v>693.05555555555566</v>
      </c>
      <c r="T23" s="339">
        <f t="shared" si="14"/>
        <v>318.27380952380958</v>
      </c>
      <c r="U23" s="339">
        <f t="shared" si="14"/>
        <v>57.001853911753805</v>
      </c>
      <c r="V23" s="339">
        <f t="shared" si="14"/>
        <v>89.286446886446882</v>
      </c>
      <c r="W23" s="339">
        <f t="shared" si="14"/>
        <v>133.70000000000002</v>
      </c>
      <c r="X23" s="339">
        <f t="shared" si="14"/>
        <v>33.408712522045853</v>
      </c>
      <c r="Y23" s="339">
        <f t="shared" si="14"/>
        <v>827.70114942528744</v>
      </c>
    </row>
    <row r="24" spans="1:25" ht="15" customHeight="1" x14ac:dyDescent="0.25">
      <c r="A24" s="340" t="s">
        <v>142</v>
      </c>
      <c r="B24" s="339">
        <f t="shared" ref="B24:Y24" si="15">IF(COUNT(B70:B72)=0,"n.a.",AVERAGE(B70:B72))</f>
        <v>89.73649881408501</v>
      </c>
      <c r="C24" s="339">
        <f t="shared" si="15"/>
        <v>176.52777777777774</v>
      </c>
      <c r="D24" s="339">
        <f t="shared" si="15"/>
        <v>178.05185185185186</v>
      </c>
      <c r="E24" s="339">
        <f t="shared" si="15"/>
        <v>138.43735539637589</v>
      </c>
      <c r="F24" s="339">
        <f t="shared" si="15"/>
        <v>305.77972709551659</v>
      </c>
      <c r="G24" s="339">
        <f t="shared" si="15"/>
        <v>225.04611330698287</v>
      </c>
      <c r="H24" s="339">
        <f t="shared" si="15"/>
        <v>251.23753058535667</v>
      </c>
      <c r="I24" s="339">
        <f t="shared" si="15"/>
        <v>116.45864197530864</v>
      </c>
      <c r="J24" s="339">
        <f t="shared" si="15"/>
        <v>436.85714285714283</v>
      </c>
      <c r="K24" s="339">
        <f t="shared" si="15"/>
        <v>218.40608465608466</v>
      </c>
      <c r="L24" s="339">
        <f t="shared" si="15"/>
        <v>249.44444444444443</v>
      </c>
      <c r="M24" s="339">
        <f t="shared" si="15"/>
        <v>171.38888888888889</v>
      </c>
      <c r="N24" s="339">
        <f t="shared" si="15"/>
        <v>236.03185703185704</v>
      </c>
      <c r="O24" s="339">
        <f t="shared" si="15"/>
        <v>166.44444444444446</v>
      </c>
      <c r="P24" s="339">
        <f t="shared" si="15"/>
        <v>273.33333333333331</v>
      </c>
      <c r="Q24" s="339">
        <f t="shared" si="15"/>
        <v>2018.8888888888887</v>
      </c>
      <c r="R24" s="339">
        <f t="shared" si="15"/>
        <v>1675</v>
      </c>
      <c r="S24" s="339">
        <f t="shared" si="15"/>
        <v>881.7460317460318</v>
      </c>
      <c r="T24" s="339">
        <f t="shared" si="15"/>
        <v>592.69841269841265</v>
      </c>
      <c r="U24" s="339">
        <f t="shared" si="15"/>
        <v>69.079906204906209</v>
      </c>
      <c r="V24" s="339">
        <f t="shared" si="15"/>
        <v>96.783950617283949</v>
      </c>
      <c r="W24" s="339">
        <f t="shared" si="15"/>
        <v>197.66666666666666</v>
      </c>
      <c r="X24" s="339">
        <f t="shared" si="15"/>
        <v>48.729717813051145</v>
      </c>
      <c r="Y24" s="339">
        <f t="shared" si="15"/>
        <v>1078.5198412698412</v>
      </c>
    </row>
    <row r="25" spans="1:25" ht="15" customHeight="1" x14ac:dyDescent="0.25">
      <c r="A25" s="340" t="s">
        <v>143</v>
      </c>
      <c r="B25" s="339">
        <f t="shared" ref="B25:Y25" si="16">IF(COUNT(B73:B75)=0,"n.a.",AVERAGE(B73:B75))</f>
        <v>109.13177339901478</v>
      </c>
      <c r="C25" s="339">
        <f t="shared" si="16"/>
        <v>167.51764705882351</v>
      </c>
      <c r="D25" s="339">
        <f t="shared" si="16"/>
        <v>210.82539682539684</v>
      </c>
      <c r="E25" s="339">
        <f t="shared" si="16"/>
        <v>127.74444444444443</v>
      </c>
      <c r="F25" s="339">
        <f t="shared" si="16"/>
        <v>347.38095238095235</v>
      </c>
      <c r="G25" s="339">
        <f t="shared" si="16"/>
        <v>233.69895536562203</v>
      </c>
      <c r="H25" s="339">
        <f t="shared" si="16"/>
        <v>278.30587555225236</v>
      </c>
      <c r="I25" s="339">
        <f t="shared" si="16"/>
        <v>110.42843576176908</v>
      </c>
      <c r="J25" s="339">
        <f t="shared" si="16"/>
        <v>320.15873015873018</v>
      </c>
      <c r="K25" s="339">
        <f t="shared" si="16"/>
        <v>194.28571428571431</v>
      </c>
      <c r="L25" s="339">
        <f t="shared" si="16"/>
        <v>269.4444444444444</v>
      </c>
      <c r="M25" s="339">
        <f t="shared" si="16"/>
        <v>245.16666666666666</v>
      </c>
      <c r="N25" s="339">
        <f t="shared" si="16"/>
        <v>209.00053418803418</v>
      </c>
      <c r="O25" s="339">
        <f t="shared" si="16"/>
        <v>220.05555555555557</v>
      </c>
      <c r="P25" s="339">
        <f t="shared" si="16"/>
        <v>316.66666666666669</v>
      </c>
      <c r="Q25" s="339">
        <f t="shared" si="16"/>
        <v>1875.5555555555557</v>
      </c>
      <c r="R25" s="339">
        <f t="shared" si="16"/>
        <v>1315.0462962962963</v>
      </c>
      <c r="S25" s="339">
        <f t="shared" si="16"/>
        <v>602.5</v>
      </c>
      <c r="T25" s="339">
        <f t="shared" si="16"/>
        <v>358.5395622895623</v>
      </c>
      <c r="U25" s="339">
        <f t="shared" si="16"/>
        <v>100.00196078431372</v>
      </c>
      <c r="V25" s="339">
        <f t="shared" si="16"/>
        <v>115.50106428267348</v>
      </c>
      <c r="W25" s="339">
        <f t="shared" si="16"/>
        <v>294.66666666666669</v>
      </c>
      <c r="X25" s="339">
        <f t="shared" si="16"/>
        <v>51.528571428571432</v>
      </c>
      <c r="Y25" s="339">
        <f t="shared" si="16"/>
        <v>1068.1799450549452</v>
      </c>
    </row>
    <row r="26" spans="1:25" ht="15" customHeight="1" x14ac:dyDescent="0.25">
      <c r="A26" s="342" t="s">
        <v>144</v>
      </c>
      <c r="B26" s="343">
        <f t="shared" ref="B26:Y26" si="17">IF(COUNT(B76:B78)=0,"n.a.",AVERAGE(B76:B78))</f>
        <v>110.55753968253968</v>
      </c>
      <c r="C26" s="343">
        <f t="shared" si="17"/>
        <v>172.87916666666669</v>
      </c>
      <c r="D26" s="343">
        <f t="shared" si="17"/>
        <v>184.55159782745989</v>
      </c>
      <c r="E26" s="343">
        <f t="shared" si="17"/>
        <v>138.73052049244197</v>
      </c>
      <c r="F26" s="343">
        <f t="shared" si="17"/>
        <v>294.03508771929825</v>
      </c>
      <c r="G26" s="343">
        <f t="shared" si="17"/>
        <v>185.73362068965517</v>
      </c>
      <c r="H26" s="343">
        <f t="shared" si="17"/>
        <v>138.71396719222807</v>
      </c>
      <c r="I26" s="343">
        <f t="shared" si="17"/>
        <v>99.18803418803418</v>
      </c>
      <c r="J26" s="343">
        <f t="shared" si="17"/>
        <v>320.07936507936506</v>
      </c>
      <c r="K26" s="343">
        <f t="shared" si="17"/>
        <v>76.597222222222229</v>
      </c>
      <c r="L26" s="343">
        <f t="shared" si="17"/>
        <v>117.91666666666667</v>
      </c>
      <c r="M26" s="343">
        <f t="shared" si="17"/>
        <v>174.16666666666666</v>
      </c>
      <c r="N26" s="343">
        <f t="shared" si="17"/>
        <v>142.63583638583637</v>
      </c>
      <c r="O26" s="343">
        <f t="shared" si="17"/>
        <v>161.97619047619048</v>
      </c>
      <c r="P26" s="343">
        <f t="shared" si="17"/>
        <v>218.33333333333334</v>
      </c>
      <c r="Q26" s="343">
        <f t="shared" si="17"/>
        <v>2106.9444444444448</v>
      </c>
      <c r="R26" s="343">
        <f t="shared" si="17"/>
        <v>1333.3333333333333</v>
      </c>
      <c r="S26" s="343">
        <f t="shared" si="17"/>
        <v>673.8888888888888</v>
      </c>
      <c r="T26" s="343">
        <f t="shared" si="17"/>
        <v>369.04040404040398</v>
      </c>
      <c r="U26" s="343">
        <f t="shared" si="17"/>
        <v>100.06805994799352</v>
      </c>
      <c r="V26" s="343">
        <f t="shared" si="17"/>
        <v>264.04509283819624</v>
      </c>
      <c r="W26" s="343">
        <f t="shared" si="17"/>
        <v>275.56878306878303</v>
      </c>
      <c r="X26" s="343">
        <f t="shared" si="17"/>
        <v>47.10774509803921</v>
      </c>
      <c r="Y26" s="343">
        <f t="shared" si="17"/>
        <v>1008.9694444444444</v>
      </c>
    </row>
    <row r="27" spans="1:25" ht="15" customHeight="1" x14ac:dyDescent="0.25">
      <c r="A27" s="342" t="s">
        <v>145</v>
      </c>
      <c r="B27" s="343">
        <f t="shared" ref="B27:Y27" si="18">IF(COUNT(B79:B81)=0,"n.a.",AVERAGE(B79:B81))</f>
        <v>102.83076923076923</v>
      </c>
      <c r="C27" s="343">
        <f t="shared" si="18"/>
        <v>137.88461538461539</v>
      </c>
      <c r="D27" s="343">
        <f t="shared" si="18"/>
        <v>155.67948717948718</v>
      </c>
      <c r="E27" s="343">
        <f t="shared" si="18"/>
        <v>124.58638583638583</v>
      </c>
      <c r="F27" s="343">
        <f t="shared" si="18"/>
        <v>264.40392648287389</v>
      </c>
      <c r="G27" s="343">
        <f t="shared" si="18"/>
        <v>172.82892416225749</v>
      </c>
      <c r="H27" s="343">
        <f t="shared" si="18"/>
        <v>235.33212560386474</v>
      </c>
      <c r="I27" s="343">
        <f t="shared" si="18"/>
        <v>112.88546798029556</v>
      </c>
      <c r="J27" s="343">
        <f t="shared" si="18"/>
        <v>253</v>
      </c>
      <c r="K27" s="343">
        <f t="shared" si="18"/>
        <v>132.97619047619048</v>
      </c>
      <c r="L27" s="343">
        <f t="shared" si="18"/>
        <v>135</v>
      </c>
      <c r="M27" s="343">
        <f t="shared" si="18"/>
        <v>158.88888888888889</v>
      </c>
      <c r="N27" s="343">
        <f t="shared" si="18"/>
        <v>172.81177156177159</v>
      </c>
      <c r="O27" s="343">
        <f t="shared" si="18"/>
        <v>175.7777777777778</v>
      </c>
      <c r="P27" s="343">
        <f t="shared" si="18"/>
        <v>265.5555555555556</v>
      </c>
      <c r="Q27" s="343">
        <f t="shared" si="18"/>
        <v>2144.4444444444448</v>
      </c>
      <c r="R27" s="343">
        <f t="shared" si="18"/>
        <v>1518.0555555555557</v>
      </c>
      <c r="S27" s="343">
        <f t="shared" si="18"/>
        <v>704.44444444444446</v>
      </c>
      <c r="T27" s="343">
        <f t="shared" si="18"/>
        <v>412.48148148148147</v>
      </c>
      <c r="U27" s="343">
        <f t="shared" si="18"/>
        <v>103.95349067046173</v>
      </c>
      <c r="V27" s="343">
        <f t="shared" si="18"/>
        <v>112.24933687002653</v>
      </c>
      <c r="W27" s="343">
        <f t="shared" si="18"/>
        <v>272.46666666666664</v>
      </c>
      <c r="X27" s="343">
        <f t="shared" si="18"/>
        <v>52.903508771929829</v>
      </c>
      <c r="Y27" s="343">
        <f t="shared" si="18"/>
        <v>1123.5076923076922</v>
      </c>
    </row>
    <row r="28" spans="1:25" ht="15" customHeight="1" x14ac:dyDescent="0.25">
      <c r="A28" s="342" t="s">
        <v>146</v>
      </c>
      <c r="B28" s="343">
        <f t="shared" ref="B28:Y28" si="19">IF(COUNT(B82:B84)=0,"n.a.",AVERAGE(B82:B84))</f>
        <v>112.34279609279609</v>
      </c>
      <c r="C28" s="343">
        <f t="shared" si="19"/>
        <v>128.55158730158732</v>
      </c>
      <c r="D28" s="343">
        <f t="shared" si="19"/>
        <v>172.97958214624882</v>
      </c>
      <c r="E28" s="343">
        <f t="shared" si="19"/>
        <v>124.4113712374582</v>
      </c>
      <c r="F28" s="343">
        <f t="shared" si="19"/>
        <v>271.83601364522423</v>
      </c>
      <c r="G28" s="343">
        <f t="shared" si="19"/>
        <v>190.60750915750916</v>
      </c>
      <c r="H28" s="343">
        <f t="shared" si="19"/>
        <v>409.06884057971018</v>
      </c>
      <c r="I28" s="343">
        <f t="shared" si="19"/>
        <v>104.99147404319818</v>
      </c>
      <c r="J28" s="343">
        <f t="shared" si="19"/>
        <v>288.75</v>
      </c>
      <c r="K28" s="343">
        <f t="shared" si="19"/>
        <v>147.08333333333334</v>
      </c>
      <c r="L28" s="343">
        <f t="shared" si="19"/>
        <v>308.25</v>
      </c>
      <c r="M28" s="343">
        <f t="shared" si="19"/>
        <v>103.15555555555557</v>
      </c>
      <c r="N28" s="343">
        <f t="shared" si="19"/>
        <v>209.12393162393161</v>
      </c>
      <c r="O28" s="343">
        <f t="shared" si="19"/>
        <v>183.16666666666666</v>
      </c>
      <c r="P28" s="343">
        <f t="shared" si="19"/>
        <v>263.33333333333331</v>
      </c>
      <c r="Q28" s="343">
        <f t="shared" si="19"/>
        <v>2035.5555555555557</v>
      </c>
      <c r="R28" s="343">
        <f t="shared" si="19"/>
        <v>1593.3862433862432</v>
      </c>
      <c r="S28" s="343">
        <f t="shared" si="19"/>
        <v>725.99206349206349</v>
      </c>
      <c r="T28" s="343">
        <f t="shared" si="19"/>
        <v>405</v>
      </c>
      <c r="U28" s="343">
        <f t="shared" si="19"/>
        <v>93.956944444444446</v>
      </c>
      <c r="V28" s="343">
        <f t="shared" si="19"/>
        <v>102.88995726495727</v>
      </c>
      <c r="W28" s="343">
        <f t="shared" si="19"/>
        <v>355.18518518518522</v>
      </c>
      <c r="X28" s="343">
        <f t="shared" si="19"/>
        <v>49.514530812324928</v>
      </c>
      <c r="Y28" s="343">
        <f t="shared" si="19"/>
        <v>1141.2567987567986</v>
      </c>
    </row>
    <row r="29" spans="1:25" ht="15" customHeight="1" x14ac:dyDescent="0.25">
      <c r="A29" s="342" t="s">
        <v>147</v>
      </c>
      <c r="B29" s="343">
        <f t="shared" ref="B29:Y29" si="20">IF(COUNT(B85:B87)=0,"n.a.",AVERAGE(B85:B87))</f>
        <v>128.32275132275132</v>
      </c>
      <c r="C29" s="343">
        <f t="shared" si="20"/>
        <v>182.875</v>
      </c>
      <c r="D29" s="343">
        <f t="shared" si="20"/>
        <v>206.2670893389284</v>
      </c>
      <c r="E29" s="343">
        <f t="shared" si="20"/>
        <v>139.93956043956044</v>
      </c>
      <c r="F29" s="343">
        <f t="shared" si="20"/>
        <v>314.10962566844916</v>
      </c>
      <c r="G29" s="343">
        <f t="shared" si="20"/>
        <v>234.34333759046407</v>
      </c>
      <c r="H29" s="343">
        <f t="shared" si="20"/>
        <v>858.05555555555554</v>
      </c>
      <c r="I29" s="343">
        <f t="shared" si="20"/>
        <v>114.3520578420467</v>
      </c>
      <c r="J29" s="343">
        <f t="shared" si="20"/>
        <v>310.41666666666669</v>
      </c>
      <c r="K29" s="343">
        <f t="shared" si="20"/>
        <v>187.46031746031744</v>
      </c>
      <c r="L29" s="343">
        <f t="shared" si="20"/>
        <v>236.66666666666666</v>
      </c>
      <c r="M29" s="343">
        <f t="shared" si="20"/>
        <v>138.05555555555554</v>
      </c>
      <c r="N29" s="343">
        <f t="shared" si="20"/>
        <v>225.38766788766785</v>
      </c>
      <c r="O29" s="343">
        <f t="shared" si="20"/>
        <v>212.22222222222226</v>
      </c>
      <c r="P29" s="343">
        <f t="shared" si="20"/>
        <v>240</v>
      </c>
      <c r="Q29" s="343">
        <f t="shared" si="20"/>
        <v>1642.7777777777776</v>
      </c>
      <c r="R29" s="343">
        <f t="shared" si="20"/>
        <v>1229.0740740740739</v>
      </c>
      <c r="S29" s="343">
        <f t="shared" si="20"/>
        <v>504.62962962962956</v>
      </c>
      <c r="T29" s="343">
        <f t="shared" si="20"/>
        <v>261.47979797979798</v>
      </c>
      <c r="U29" s="343">
        <f t="shared" si="20"/>
        <v>116.9030172413793</v>
      </c>
      <c r="V29" s="343">
        <f t="shared" si="20"/>
        <v>86.589861751152071</v>
      </c>
      <c r="W29" s="343">
        <f t="shared" si="20"/>
        <v>351.42857142857139</v>
      </c>
      <c r="X29" s="343">
        <f t="shared" si="20"/>
        <v>46.904761904761905</v>
      </c>
      <c r="Y29" s="343">
        <f t="shared" si="20"/>
        <v>939.61996336996333</v>
      </c>
    </row>
    <row r="30" spans="1:25" ht="15" customHeight="1" x14ac:dyDescent="0.25">
      <c r="A30" s="340" t="s">
        <v>148</v>
      </c>
      <c r="B30" s="339">
        <f t="shared" ref="B30:Y30" si="21">IF(COUNT(B88:B90)=0,"n.a.",AVERAGE(B88:B90))</f>
        <v>152.31238825031929</v>
      </c>
      <c r="C30" s="339">
        <f t="shared" si="21"/>
        <v>210.47647058823529</v>
      </c>
      <c r="D30" s="339">
        <f t="shared" si="21"/>
        <v>225.44532627865962</v>
      </c>
      <c r="E30" s="339">
        <f t="shared" si="21"/>
        <v>195.40548818997092</v>
      </c>
      <c r="F30" s="339">
        <f t="shared" si="21"/>
        <v>356.24579124579128</v>
      </c>
      <c r="G30" s="339">
        <f t="shared" si="21"/>
        <v>261.43439153439152</v>
      </c>
      <c r="H30" s="339">
        <f t="shared" si="21"/>
        <v>220.5813027552158</v>
      </c>
      <c r="I30" s="339">
        <f t="shared" si="21"/>
        <v>121.3763440860215</v>
      </c>
      <c r="J30" s="339">
        <f t="shared" si="21"/>
        <v>438.67592592592592</v>
      </c>
      <c r="K30" s="339">
        <f t="shared" si="21"/>
        <v>358.95238095238096</v>
      </c>
      <c r="L30" s="339">
        <f t="shared" si="21"/>
        <v>460</v>
      </c>
      <c r="M30" s="339">
        <f t="shared" si="21"/>
        <v>243.33333333333334</v>
      </c>
      <c r="N30" s="339">
        <f t="shared" si="21"/>
        <v>377.75</v>
      </c>
      <c r="O30" s="339">
        <f t="shared" si="21"/>
        <v>274.60317460317464</v>
      </c>
      <c r="P30" s="339">
        <f t="shared" si="21"/>
        <v>268.33333333333331</v>
      </c>
      <c r="Q30" s="339">
        <f t="shared" si="21"/>
        <v>1706.9444444444443</v>
      </c>
      <c r="R30" s="339">
        <f t="shared" si="21"/>
        <v>1227.5462962962963</v>
      </c>
      <c r="S30" s="339">
        <f t="shared" si="21"/>
        <v>602.66666666666663</v>
      </c>
      <c r="T30" s="339">
        <f t="shared" si="21"/>
        <v>300.30303030303031</v>
      </c>
      <c r="U30" s="339">
        <f t="shared" si="21"/>
        <v>102.37660883023786</v>
      </c>
      <c r="V30" s="339">
        <f t="shared" si="21"/>
        <v>117.49206349206349</v>
      </c>
      <c r="W30" s="339">
        <f t="shared" si="21"/>
        <v>363.57142857142861</v>
      </c>
      <c r="X30" s="339">
        <f t="shared" si="21"/>
        <v>52.481578947368426</v>
      </c>
      <c r="Y30" s="339">
        <f t="shared" si="21"/>
        <v>970.76007326007323</v>
      </c>
    </row>
    <row r="31" spans="1:25" ht="15" customHeight="1" x14ac:dyDescent="0.25">
      <c r="A31" s="340" t="s">
        <v>149</v>
      </c>
      <c r="B31" s="339">
        <f t="shared" ref="B31:Y31" si="22">IF(COUNT(B91:B93)=0,"n.a.",AVERAGE(B91:B93))</f>
        <v>110.71352258852259</v>
      </c>
      <c r="C31" s="339">
        <f t="shared" si="22"/>
        <v>165.09191176470588</v>
      </c>
      <c r="D31" s="339">
        <f t="shared" si="22"/>
        <v>178.37792642140471</v>
      </c>
      <c r="E31" s="339">
        <f t="shared" si="22"/>
        <v>130.18462401795736</v>
      </c>
      <c r="F31" s="339">
        <f t="shared" si="22"/>
        <v>272.13883667502085</v>
      </c>
      <c r="G31" s="339">
        <f t="shared" si="22"/>
        <v>190.06312399355875</v>
      </c>
      <c r="H31" s="339">
        <f t="shared" si="22"/>
        <v>656.41520467836256</v>
      </c>
      <c r="I31" s="339">
        <f t="shared" si="22"/>
        <v>101.88271604938272</v>
      </c>
      <c r="J31" s="339">
        <f t="shared" si="22"/>
        <v>271.40873015873012</v>
      </c>
      <c r="K31" s="339">
        <f t="shared" si="22"/>
        <v>137.05357142857142</v>
      </c>
      <c r="L31" s="339">
        <f t="shared" si="22"/>
        <v>186.58333333333334</v>
      </c>
      <c r="M31" s="339">
        <f t="shared" si="22"/>
        <v>204.83333333333334</v>
      </c>
      <c r="N31" s="339">
        <f t="shared" si="22"/>
        <v>158.62962962962965</v>
      </c>
      <c r="O31" s="339">
        <f t="shared" si="22"/>
        <v>220.13888888888891</v>
      </c>
      <c r="P31" s="339">
        <f t="shared" si="22"/>
        <v>214.44444444444443</v>
      </c>
      <c r="Q31" s="339">
        <f t="shared" si="22"/>
        <v>1843.3333333333333</v>
      </c>
      <c r="R31" s="339">
        <f t="shared" si="22"/>
        <v>1325.6944444444443</v>
      </c>
      <c r="S31" s="339">
        <f t="shared" si="22"/>
        <v>666.56084656084658</v>
      </c>
      <c r="T31" s="339">
        <f t="shared" si="22"/>
        <v>338.33754208754209</v>
      </c>
      <c r="U31" s="339">
        <f t="shared" si="22"/>
        <v>92.588530465949816</v>
      </c>
      <c r="V31" s="339">
        <f t="shared" si="22"/>
        <v>97.259444444444441</v>
      </c>
      <c r="W31" s="339">
        <f t="shared" si="22"/>
        <v>405.47619047619042</v>
      </c>
      <c r="X31" s="339">
        <f t="shared" si="22"/>
        <v>38.665119235836634</v>
      </c>
      <c r="Y31" s="339">
        <f t="shared" si="22"/>
        <v>985.7085815419149</v>
      </c>
    </row>
    <row r="32" spans="1:25" ht="15" customHeight="1" x14ac:dyDescent="0.25">
      <c r="A32" s="340" t="s">
        <v>150</v>
      </c>
      <c r="B32" s="339">
        <f t="shared" ref="B32:Y32" si="23">IF(COUNT(B94:B96)=0,"n.a.",AVERAGE(B94:B96))</f>
        <v>124.53333333333335</v>
      </c>
      <c r="C32" s="339">
        <f t="shared" si="23"/>
        <v>184.19362745098042</v>
      </c>
      <c r="D32" s="339">
        <f t="shared" si="23"/>
        <v>173.95446507515473</v>
      </c>
      <c r="E32" s="339">
        <f t="shared" si="23"/>
        <v>128.47808981142316</v>
      </c>
      <c r="F32" s="339">
        <f t="shared" si="23"/>
        <v>308.06878306878303</v>
      </c>
      <c r="G32" s="339">
        <f t="shared" si="23"/>
        <v>168.35802469135803</v>
      </c>
      <c r="H32" s="339">
        <f t="shared" si="23"/>
        <v>455.81871345029236</v>
      </c>
      <c r="I32" s="339">
        <f t="shared" si="23"/>
        <v>112.51556776556777</v>
      </c>
      <c r="J32" s="339">
        <f t="shared" si="23"/>
        <v>399.58201058201058</v>
      </c>
      <c r="K32" s="339">
        <f t="shared" si="23"/>
        <v>178.02380952380952</v>
      </c>
      <c r="L32" s="339">
        <f t="shared" si="23"/>
        <v>253.33333333333334</v>
      </c>
      <c r="M32" s="339">
        <f t="shared" si="23"/>
        <v>270.33333333333331</v>
      </c>
      <c r="N32" s="339">
        <f t="shared" si="23"/>
        <v>183.80808080808083</v>
      </c>
      <c r="O32" s="339">
        <f t="shared" si="23"/>
        <v>219.75529100529101</v>
      </c>
      <c r="P32" s="339">
        <f t="shared" si="23"/>
        <v>242.22222222222226</v>
      </c>
      <c r="Q32" s="339">
        <f t="shared" si="23"/>
        <v>1696.1309523809523</v>
      </c>
      <c r="R32" s="339">
        <f t="shared" si="23"/>
        <v>1205</v>
      </c>
      <c r="S32" s="339">
        <f t="shared" si="23"/>
        <v>665.2188552188552</v>
      </c>
      <c r="T32" s="339">
        <f t="shared" si="23"/>
        <v>331.4141414141414</v>
      </c>
      <c r="U32" s="339">
        <f t="shared" si="23"/>
        <v>100.32453102453103</v>
      </c>
      <c r="V32" s="339">
        <f t="shared" si="23"/>
        <v>106.83908045977012</v>
      </c>
      <c r="W32" s="339">
        <f t="shared" si="23"/>
        <v>263.84259259259261</v>
      </c>
      <c r="X32" s="339">
        <f t="shared" si="23"/>
        <v>42.074287922705317</v>
      </c>
      <c r="Y32" s="339">
        <f t="shared" si="23"/>
        <v>922.88376068376067</v>
      </c>
    </row>
    <row r="33" spans="1:28" ht="15" customHeight="1" x14ac:dyDescent="0.25">
      <c r="A33" s="340" t="s">
        <v>151</v>
      </c>
      <c r="B33" s="339">
        <f t="shared" ref="B33:Y33" si="24">IF(COUNT(B97:B99)=0,"n.a.",AVERAGE(B97:B99))</f>
        <v>113.33333333333333</v>
      </c>
      <c r="C33" s="339">
        <f t="shared" si="24"/>
        <v>168.31746031746033</v>
      </c>
      <c r="D33" s="339">
        <f t="shared" si="24"/>
        <v>199.61301587301588</v>
      </c>
      <c r="E33" s="339">
        <f t="shared" si="24"/>
        <v>128.79348787144889</v>
      </c>
      <c r="F33" s="339">
        <f t="shared" si="24"/>
        <v>366.75438596491227</v>
      </c>
      <c r="G33" s="339">
        <f t="shared" si="24"/>
        <v>170.72227589908752</v>
      </c>
      <c r="H33" s="339">
        <f t="shared" si="24"/>
        <v>394.20634920634922</v>
      </c>
      <c r="I33" s="339">
        <f t="shared" si="24"/>
        <v>106.66475095785442</v>
      </c>
      <c r="J33" s="339">
        <f t="shared" si="24"/>
        <v>331.11111111111114</v>
      </c>
      <c r="K33" s="339">
        <f t="shared" si="24"/>
        <v>114.40476190476191</v>
      </c>
      <c r="L33" s="339">
        <f t="shared" si="24"/>
        <v>94.666666666666671</v>
      </c>
      <c r="M33" s="339">
        <f t="shared" si="24"/>
        <v>149.7222222222222</v>
      </c>
      <c r="N33" s="339">
        <f t="shared" si="24"/>
        <v>202.57407407407405</v>
      </c>
      <c r="O33" s="339">
        <f t="shared" si="24"/>
        <v>162.07142857142858</v>
      </c>
      <c r="P33" s="339">
        <f t="shared" si="24"/>
        <v>208.05555555555554</v>
      </c>
      <c r="Q33" s="339">
        <f t="shared" si="24"/>
        <v>1479.047619047619</v>
      </c>
      <c r="R33" s="339">
        <f t="shared" si="24"/>
        <v>1211.1111111111111</v>
      </c>
      <c r="S33" s="339">
        <f t="shared" si="24"/>
        <v>581.25</v>
      </c>
      <c r="T33" s="339">
        <f t="shared" si="24"/>
        <v>306.16161616161617</v>
      </c>
      <c r="U33" s="339">
        <f t="shared" si="24"/>
        <v>91.107843137254903</v>
      </c>
      <c r="V33" s="339">
        <f t="shared" si="24"/>
        <v>81.118637110016422</v>
      </c>
      <c r="W33" s="339">
        <f t="shared" si="24"/>
        <v>254.16666666666666</v>
      </c>
      <c r="X33" s="339">
        <f t="shared" si="24"/>
        <v>42.492753623188406</v>
      </c>
      <c r="Y33" s="339">
        <f t="shared" si="24"/>
        <v>885.30864197530866</v>
      </c>
    </row>
    <row r="34" spans="1:28" ht="15" customHeight="1" x14ac:dyDescent="0.25">
      <c r="A34" s="342" t="s">
        <v>401</v>
      </c>
      <c r="B34" s="341">
        <f t="shared" ref="B34:Y34" si="25">IF(COUNT(B100:B102)=0,"n.a.",AVERAGE(B100:B102))</f>
        <v>114.14994425863991</v>
      </c>
      <c r="C34" s="341">
        <f t="shared" si="25"/>
        <v>214.50549450549451</v>
      </c>
      <c r="D34" s="341">
        <f t="shared" si="25"/>
        <v>235.01196581196578</v>
      </c>
      <c r="E34" s="341">
        <f t="shared" si="25"/>
        <v>179.16844729344731</v>
      </c>
      <c r="F34" s="341">
        <f t="shared" si="25"/>
        <v>366.58169934640523</v>
      </c>
      <c r="G34" s="341">
        <f t="shared" si="25"/>
        <v>220.73888888888885</v>
      </c>
      <c r="H34" s="341">
        <f t="shared" si="25"/>
        <v>171.38985507246377</v>
      </c>
      <c r="I34" s="341">
        <f t="shared" si="25"/>
        <v>112.45081493644712</v>
      </c>
      <c r="J34" s="341">
        <f t="shared" si="25"/>
        <v>324.13690476190476</v>
      </c>
      <c r="K34" s="341">
        <f t="shared" si="25"/>
        <v>191.42857142857142</v>
      </c>
      <c r="L34" s="341">
        <f t="shared" si="25"/>
        <v>446.11111111111114</v>
      </c>
      <c r="M34" s="341">
        <f t="shared" si="25"/>
        <v>182.08333333333334</v>
      </c>
      <c r="N34" s="341">
        <f t="shared" si="25"/>
        <v>171.2094017094017</v>
      </c>
      <c r="O34" s="341">
        <f t="shared" si="25"/>
        <v>229.33333333333334</v>
      </c>
      <c r="P34" s="341">
        <f t="shared" si="25"/>
        <v>207.06944444444446</v>
      </c>
      <c r="Q34" s="341">
        <f t="shared" si="25"/>
        <v>1617.3611111111113</v>
      </c>
      <c r="R34" s="341">
        <f t="shared" si="25"/>
        <v>1155.7407407407406</v>
      </c>
      <c r="S34" s="341">
        <f t="shared" si="25"/>
        <v>675</v>
      </c>
      <c r="T34" s="341">
        <f t="shared" si="25"/>
        <v>317.27272727272725</v>
      </c>
      <c r="U34" s="341">
        <f t="shared" si="25"/>
        <v>89.177307347670265</v>
      </c>
      <c r="V34" s="341">
        <f t="shared" si="25"/>
        <v>109.89737274220033</v>
      </c>
      <c r="W34" s="341">
        <f t="shared" si="25"/>
        <v>267.79761904761904</v>
      </c>
      <c r="X34" s="341">
        <f t="shared" si="25"/>
        <v>38.350276052449971</v>
      </c>
      <c r="Y34" s="341">
        <f t="shared" si="25"/>
        <v>885.96111111111111</v>
      </c>
    </row>
    <row r="35" spans="1:28" ht="15" customHeight="1" x14ac:dyDescent="0.25">
      <c r="A35" s="342" t="s">
        <v>362</v>
      </c>
      <c r="B35" s="341">
        <f t="shared" ref="B35:Y35" si="26">IF(COUNT(B103:B105)=0,"n.a.",AVERAGE(B103:B105))</f>
        <v>110.13030303030303</v>
      </c>
      <c r="C35" s="341">
        <f t="shared" si="26"/>
        <v>221.64285714285714</v>
      </c>
      <c r="D35" s="341">
        <f t="shared" si="26"/>
        <v>230.65289648622979</v>
      </c>
      <c r="E35" s="341">
        <f t="shared" si="26"/>
        <v>180.22732668566005</v>
      </c>
      <c r="F35" s="341">
        <f t="shared" si="26"/>
        <v>366.69934640522871</v>
      </c>
      <c r="G35" s="341">
        <f t="shared" si="26"/>
        <v>294.48484848484844</v>
      </c>
      <c r="H35" s="341">
        <f t="shared" si="26"/>
        <v>212.08454106280192</v>
      </c>
      <c r="I35" s="341">
        <f t="shared" si="26"/>
        <v>114.77757865392273</v>
      </c>
      <c r="J35" s="341">
        <f t="shared" si="26"/>
        <v>456.66666666666669</v>
      </c>
      <c r="K35" s="341">
        <f t="shared" si="26"/>
        <v>282.01587301587301</v>
      </c>
      <c r="L35" s="341">
        <f t="shared" si="26"/>
        <v>599.33333333333337</v>
      </c>
      <c r="M35" s="341">
        <f t="shared" si="26"/>
        <v>202.44444444444443</v>
      </c>
      <c r="N35" s="341">
        <f t="shared" si="26"/>
        <v>430.45454545454544</v>
      </c>
      <c r="O35" s="341">
        <f t="shared" si="26"/>
        <v>310.55555555555549</v>
      </c>
      <c r="P35" s="341">
        <f t="shared" si="26"/>
        <v>207.33333333333334</v>
      </c>
      <c r="Q35" s="341">
        <f t="shared" si="26"/>
        <v>1863.1283068783068</v>
      </c>
      <c r="R35" s="341">
        <f t="shared" si="26"/>
        <v>1522.2222222222224</v>
      </c>
      <c r="S35" s="341">
        <f t="shared" si="26"/>
        <v>835.87962962962956</v>
      </c>
      <c r="T35" s="341">
        <f t="shared" si="26"/>
        <v>375.4545454545455</v>
      </c>
      <c r="U35" s="341">
        <f t="shared" si="26"/>
        <v>80.720985950587476</v>
      </c>
      <c r="V35" s="341">
        <f t="shared" si="26"/>
        <v>88.863287250384019</v>
      </c>
      <c r="W35" s="341">
        <f t="shared" si="26"/>
        <v>265.0595238095238</v>
      </c>
      <c r="X35" s="341">
        <f t="shared" si="26"/>
        <v>35.086956521739133</v>
      </c>
      <c r="Y35" s="341">
        <f t="shared" si="26"/>
        <v>915.28998778998778</v>
      </c>
    </row>
    <row r="36" spans="1:28" ht="15" customHeight="1" x14ac:dyDescent="0.25">
      <c r="A36" s="342" t="s">
        <v>152</v>
      </c>
      <c r="B36" s="341">
        <f t="shared" ref="B36:Y36" si="27">IF(COUNT(B106:B108)=0,"n.a.",AVERAGE(B106:B108))</f>
        <v>85.506261022927688</v>
      </c>
      <c r="C36" s="341">
        <f t="shared" si="27"/>
        <v>146.5162037037037</v>
      </c>
      <c r="D36" s="341">
        <f t="shared" si="27"/>
        <v>170.01899335232667</v>
      </c>
      <c r="E36" s="341">
        <f t="shared" si="27"/>
        <v>119.36505305039788</v>
      </c>
      <c r="F36" s="341">
        <f t="shared" si="27"/>
        <v>286.40768588137007</v>
      </c>
      <c r="G36" s="341">
        <f t="shared" si="27"/>
        <v>204.63589743589742</v>
      </c>
      <c r="H36" s="341">
        <f t="shared" si="27"/>
        <v>278.60912698412699</v>
      </c>
      <c r="I36" s="341">
        <f t="shared" si="27"/>
        <v>100.83775419982317</v>
      </c>
      <c r="J36" s="341">
        <f t="shared" si="27"/>
        <v>354.22619047619054</v>
      </c>
      <c r="K36" s="341">
        <f t="shared" si="27"/>
        <v>196.31613756613754</v>
      </c>
      <c r="L36" s="341">
        <f t="shared" si="27"/>
        <v>317.58333333333331</v>
      </c>
      <c r="M36" s="341">
        <f t="shared" si="27"/>
        <v>161.33333333333334</v>
      </c>
      <c r="N36" s="341">
        <f t="shared" si="27"/>
        <v>100.83430458430458</v>
      </c>
      <c r="O36" s="341">
        <f t="shared" si="27"/>
        <v>149.15343915343917</v>
      </c>
      <c r="P36" s="341">
        <f t="shared" si="27"/>
        <v>197.2222222222222</v>
      </c>
      <c r="Q36" s="341">
        <f t="shared" si="27"/>
        <v>2039.8809523809523</v>
      </c>
      <c r="R36" s="341">
        <f t="shared" si="27"/>
        <v>1489.1666666666667</v>
      </c>
      <c r="S36" s="341">
        <f t="shared" si="27"/>
        <v>743.25757575757564</v>
      </c>
      <c r="T36" s="341">
        <f t="shared" si="27"/>
        <v>393.95299145299145</v>
      </c>
      <c r="U36" s="341">
        <f t="shared" si="27"/>
        <v>76.809757236227824</v>
      </c>
      <c r="V36" s="341">
        <f t="shared" si="27"/>
        <v>97.491599462365585</v>
      </c>
      <c r="W36" s="341">
        <f t="shared" si="27"/>
        <v>210.95238095238096</v>
      </c>
      <c r="X36" s="341">
        <f t="shared" si="27"/>
        <v>33.809868875086266</v>
      </c>
      <c r="Y36" s="341">
        <f t="shared" si="27"/>
        <v>974.19753086419757</v>
      </c>
    </row>
    <row r="37" spans="1:28" ht="15" customHeight="1" x14ac:dyDescent="0.25">
      <c r="A37" s="342" t="s">
        <v>153</v>
      </c>
      <c r="B37" s="341">
        <v>92.993487993487989</v>
      </c>
      <c r="C37" s="341">
        <v>210.71691176470586</v>
      </c>
      <c r="D37" s="341">
        <v>215.91405508072174</v>
      </c>
      <c r="E37" s="341">
        <v>155.51346801346801</v>
      </c>
      <c r="F37" s="341">
        <v>361.72862712336399</v>
      </c>
      <c r="G37" s="341">
        <v>215.0696767001115</v>
      </c>
      <c r="H37" s="341">
        <v>998.74756335282655</v>
      </c>
      <c r="I37" s="341">
        <v>94.449602122015918</v>
      </c>
      <c r="J37" s="341">
        <v>312.83068783068785</v>
      </c>
      <c r="K37" s="341">
        <v>119.44444444444446</v>
      </c>
      <c r="L37" s="341">
        <v>157.5</v>
      </c>
      <c r="M37" s="341">
        <v>121.83333333333333</v>
      </c>
      <c r="N37" s="341">
        <v>152.11052836052835</v>
      </c>
      <c r="O37" s="341">
        <v>157.75</v>
      </c>
      <c r="P37" s="341">
        <v>184.44444444444446</v>
      </c>
      <c r="Q37" s="341">
        <v>1902.3809523809523</v>
      </c>
      <c r="R37" s="341">
        <v>1473.8888888888889</v>
      </c>
      <c r="S37" s="341">
        <v>793.14814814814815</v>
      </c>
      <c r="T37" s="341">
        <v>347.49611499611501</v>
      </c>
      <c r="U37" s="341">
        <v>82.092436974789919</v>
      </c>
      <c r="V37" s="341">
        <v>95.146464646464651</v>
      </c>
      <c r="W37" s="341">
        <v>223.73015873015871</v>
      </c>
      <c r="X37" s="341">
        <v>35.7333584290106</v>
      </c>
      <c r="Y37" s="341">
        <v>963.1861348528015</v>
      </c>
    </row>
    <row r="38" spans="1:28" ht="15" customHeight="1" x14ac:dyDescent="0.25">
      <c r="A38" s="340" t="s">
        <v>457</v>
      </c>
      <c r="B38" s="339">
        <v>106.62393162393163</v>
      </c>
      <c r="C38" s="339">
        <v>204.87745098039215</v>
      </c>
      <c r="D38" s="339">
        <v>203.9353000643323</v>
      </c>
      <c r="E38" s="339">
        <v>170.05494505494505</v>
      </c>
      <c r="F38" s="339">
        <v>372.37280701754389</v>
      </c>
      <c r="G38" s="339">
        <v>226.57309165929857</v>
      </c>
      <c r="H38" s="339">
        <v>219.30220075147611</v>
      </c>
      <c r="I38" s="339">
        <v>95.955725840783316</v>
      </c>
      <c r="J38" s="339">
        <v>342.11640211640207</v>
      </c>
      <c r="K38" s="339">
        <v>188.75</v>
      </c>
      <c r="L38" s="339">
        <v>220.25</v>
      </c>
      <c r="M38" s="339">
        <v>202.08333333333334</v>
      </c>
      <c r="N38" s="339">
        <v>195.84415584415584</v>
      </c>
      <c r="O38" s="339">
        <v>267.32142857142861</v>
      </c>
      <c r="P38" s="339">
        <v>197.7777777777778</v>
      </c>
      <c r="Q38" s="339">
        <v>2205.5555555555552</v>
      </c>
      <c r="R38" s="339">
        <v>1510</v>
      </c>
      <c r="S38" s="339">
        <v>824.24242424242436</v>
      </c>
      <c r="T38" s="339">
        <v>375.00610500610497</v>
      </c>
      <c r="U38" s="339">
        <v>94.653644285997231</v>
      </c>
      <c r="V38" s="339">
        <v>141.24559082892418</v>
      </c>
      <c r="W38" s="339">
        <v>231.36507936507937</v>
      </c>
      <c r="X38" s="339">
        <v>37.800396825396824</v>
      </c>
      <c r="Y38" s="339">
        <v>940.02075351213273</v>
      </c>
    </row>
    <row r="39" spans="1:28" ht="15" customHeight="1" x14ac:dyDescent="0.25">
      <c r="A39" s="342"/>
      <c r="B39" s="343"/>
      <c r="C39" s="343"/>
      <c r="D39" s="343"/>
      <c r="E39" s="343"/>
      <c r="F39" s="343"/>
      <c r="G39" s="341"/>
      <c r="H39" s="341"/>
      <c r="I39" s="341"/>
      <c r="J39" s="341"/>
      <c r="K39" s="341"/>
      <c r="L39" s="350"/>
      <c r="M39" s="350"/>
      <c r="N39" s="350"/>
      <c r="O39" s="350"/>
      <c r="P39" s="350"/>
      <c r="Q39" s="350"/>
      <c r="R39" s="335"/>
      <c r="S39" s="335"/>
      <c r="T39" s="335"/>
      <c r="U39" s="335"/>
      <c r="V39" s="335"/>
      <c r="W39" s="335"/>
      <c r="X39" s="335"/>
      <c r="Y39" s="335"/>
    </row>
    <row r="40" spans="1:28" ht="15" customHeight="1" x14ac:dyDescent="0.25">
      <c r="A40" s="340" t="s">
        <v>259</v>
      </c>
      <c r="B40" s="339">
        <v>68.599999999999994</v>
      </c>
      <c r="C40" s="339">
        <v>103.23529411764706</v>
      </c>
      <c r="D40" s="339">
        <v>119.08</v>
      </c>
      <c r="E40" s="339">
        <v>92.409090909090907</v>
      </c>
      <c r="F40" s="339">
        <v>163</v>
      </c>
      <c r="G40" s="339">
        <v>116.8695652173913</v>
      </c>
      <c r="H40" s="339">
        <v>93.333333333333329</v>
      </c>
      <c r="I40" s="339">
        <v>62.344827586206897</v>
      </c>
      <c r="J40" s="339">
        <v>188.75</v>
      </c>
      <c r="K40" s="339">
        <v>110</v>
      </c>
      <c r="L40" s="339">
        <v>317.5</v>
      </c>
      <c r="M40" s="339">
        <v>230</v>
      </c>
      <c r="N40" s="339">
        <v>232.5</v>
      </c>
      <c r="O40" s="339">
        <v>170</v>
      </c>
      <c r="P40" s="339">
        <v>100</v>
      </c>
      <c r="Q40" s="339">
        <v>968.75</v>
      </c>
      <c r="R40" s="339">
        <v>615.71428571428567</v>
      </c>
      <c r="S40" s="339">
        <v>346</v>
      </c>
      <c r="T40" s="339">
        <v>178.33333333333334</v>
      </c>
      <c r="U40" s="339">
        <v>43.946428571428569</v>
      </c>
      <c r="V40" s="339">
        <v>50.590909090909093</v>
      </c>
      <c r="W40" s="339">
        <v>102.77777777777777</v>
      </c>
      <c r="X40" s="339">
        <v>17.704499999999999</v>
      </c>
      <c r="Y40" s="339">
        <v>382.69230769230768</v>
      </c>
      <c r="Z40" s="335"/>
      <c r="AA40" s="335"/>
      <c r="AB40" s="335"/>
    </row>
    <row r="41" spans="1:28" ht="15" customHeight="1" x14ac:dyDescent="0.25">
      <c r="A41" s="340" t="s">
        <v>260</v>
      </c>
      <c r="B41" s="339">
        <v>64.819999999999993</v>
      </c>
      <c r="C41" s="339">
        <v>90.76</v>
      </c>
      <c r="D41" s="339">
        <v>102.63</v>
      </c>
      <c r="E41" s="339">
        <v>97.39</v>
      </c>
      <c r="F41" s="339">
        <v>140.26</v>
      </c>
      <c r="G41" s="339">
        <v>79.040000000000006</v>
      </c>
      <c r="H41" s="339">
        <v>74.290000000000006</v>
      </c>
      <c r="I41" s="339">
        <v>68.09</v>
      </c>
      <c r="J41" s="339">
        <v>198.33</v>
      </c>
      <c r="K41" s="339">
        <v>102</v>
      </c>
      <c r="L41" s="339">
        <v>273.33</v>
      </c>
      <c r="M41" s="339">
        <v>232.5</v>
      </c>
      <c r="N41" s="339">
        <v>194.17</v>
      </c>
      <c r="O41" s="339">
        <v>135</v>
      </c>
      <c r="P41" s="339">
        <v>122.5</v>
      </c>
      <c r="Q41" s="339">
        <v>850</v>
      </c>
      <c r="R41" s="339">
        <v>593.75</v>
      </c>
      <c r="S41" s="339">
        <v>360</v>
      </c>
      <c r="T41" s="339">
        <v>167.5</v>
      </c>
      <c r="U41" s="339">
        <v>41.986599999999996</v>
      </c>
      <c r="V41" s="339">
        <v>51.63</v>
      </c>
      <c r="W41" s="339">
        <v>88</v>
      </c>
      <c r="X41" s="339">
        <v>14.8817</v>
      </c>
      <c r="Y41" s="339">
        <v>394.29</v>
      </c>
      <c r="Z41" s="335"/>
      <c r="AA41" s="335"/>
      <c r="AB41" s="335"/>
    </row>
    <row r="42" spans="1:28" ht="15" customHeight="1" x14ac:dyDescent="0.25">
      <c r="A42" s="340" t="s">
        <v>261</v>
      </c>
      <c r="B42" s="339">
        <v>52</v>
      </c>
      <c r="C42" s="339">
        <v>48.5</v>
      </c>
      <c r="D42" s="339">
        <v>61.678571428571431</v>
      </c>
      <c r="E42" s="339">
        <v>51.357142857142854</v>
      </c>
      <c r="F42" s="339">
        <v>90.695652173913047</v>
      </c>
      <c r="G42" s="339">
        <v>60.230769230769234</v>
      </c>
      <c r="H42" s="339">
        <v>81.296296296296291</v>
      </c>
      <c r="I42" s="339">
        <v>57.885714285714286</v>
      </c>
      <c r="J42" s="339">
        <v>78.75</v>
      </c>
      <c r="K42" s="339">
        <v>76.25</v>
      </c>
      <c r="L42" s="339">
        <v>87.5</v>
      </c>
      <c r="M42" s="339">
        <v>90</v>
      </c>
      <c r="N42" s="339">
        <v>71.25</v>
      </c>
      <c r="O42" s="339">
        <v>64.166666666666671</v>
      </c>
      <c r="P42" s="339">
        <v>76.666666666666671</v>
      </c>
      <c r="Q42" s="339">
        <v>816.66666666666663</v>
      </c>
      <c r="R42" s="339">
        <v>651.25</v>
      </c>
      <c r="S42" s="339">
        <v>332.5</v>
      </c>
      <c r="T42" s="339">
        <v>181.66666666666666</v>
      </c>
      <c r="U42" s="339">
        <v>49.18181818181818</v>
      </c>
      <c r="V42" s="339">
        <v>54.269230769230766</v>
      </c>
      <c r="W42" s="339">
        <v>94.444444444444457</v>
      </c>
      <c r="X42" s="339">
        <v>20.208333333333332</v>
      </c>
      <c r="Y42" s="339">
        <v>388.79310344827587</v>
      </c>
      <c r="Z42" s="335"/>
      <c r="AA42" s="335"/>
      <c r="AB42" s="335"/>
    </row>
    <row r="43" spans="1:28" ht="15" customHeight="1" x14ac:dyDescent="0.25">
      <c r="A43" s="340" t="s">
        <v>262</v>
      </c>
      <c r="B43" s="339">
        <v>52</v>
      </c>
      <c r="C43" s="339">
        <v>48.5</v>
      </c>
      <c r="D43" s="339">
        <v>61.678571428571431</v>
      </c>
      <c r="E43" s="339">
        <v>51.357142857142854</v>
      </c>
      <c r="F43" s="339">
        <v>90.695652173913047</v>
      </c>
      <c r="G43" s="339">
        <v>60.230769230769234</v>
      </c>
      <c r="H43" s="339">
        <v>81.296296296296291</v>
      </c>
      <c r="I43" s="339">
        <v>57.885714285714286</v>
      </c>
      <c r="J43" s="339">
        <v>78.75</v>
      </c>
      <c r="K43" s="339">
        <v>76.25</v>
      </c>
      <c r="L43" s="339">
        <v>87.5</v>
      </c>
      <c r="M43" s="339">
        <v>90</v>
      </c>
      <c r="N43" s="339">
        <v>71.25</v>
      </c>
      <c r="O43" s="339">
        <v>64.166666666666671</v>
      </c>
      <c r="P43" s="339">
        <v>76.666666666666671</v>
      </c>
      <c r="Q43" s="339">
        <v>816.66666666666663</v>
      </c>
      <c r="R43" s="339">
        <v>651.25</v>
      </c>
      <c r="S43" s="339">
        <v>332.5</v>
      </c>
      <c r="T43" s="339">
        <v>181.66666666666666</v>
      </c>
      <c r="U43" s="339">
        <v>49.18181818181818</v>
      </c>
      <c r="V43" s="339">
        <v>54.269230769230766</v>
      </c>
      <c r="W43" s="339">
        <v>94.444444444444457</v>
      </c>
      <c r="X43" s="339">
        <v>20.208333333333332</v>
      </c>
      <c r="Y43" s="339">
        <v>388.79310344827587</v>
      </c>
      <c r="Z43" s="335"/>
      <c r="AA43" s="335"/>
      <c r="AB43" s="335"/>
    </row>
    <row r="44" spans="1:28" ht="15" customHeight="1" x14ac:dyDescent="0.25">
      <c r="A44" s="340" t="s">
        <v>263</v>
      </c>
      <c r="B44" s="339">
        <v>47.827586206896555</v>
      </c>
      <c r="C44" s="339">
        <v>52.93333333333333</v>
      </c>
      <c r="D44" s="339">
        <v>54.346153846153847</v>
      </c>
      <c r="E44" s="339">
        <v>50.96153846153846</v>
      </c>
      <c r="F44" s="339">
        <v>61.5</v>
      </c>
      <c r="G44" s="339">
        <v>48.692307692307693</v>
      </c>
      <c r="H44" s="339">
        <v>309.04761904761904</v>
      </c>
      <c r="I44" s="339">
        <v>65.71875</v>
      </c>
      <c r="J44" s="339">
        <v>97.857142857142861</v>
      </c>
      <c r="K44" s="339">
        <v>51.428571428571431</v>
      </c>
      <c r="L44" s="339">
        <v>74</v>
      </c>
      <c r="M44" s="339">
        <v>76.25</v>
      </c>
      <c r="N44" s="339">
        <v>48.333333333333336</v>
      </c>
      <c r="O44" s="339">
        <v>50</v>
      </c>
      <c r="P44" s="339">
        <v>107.5</v>
      </c>
      <c r="Q44" s="339">
        <v>764.28571428571433</v>
      </c>
      <c r="R44" s="339">
        <v>550</v>
      </c>
      <c r="S44" s="339">
        <v>315</v>
      </c>
      <c r="T44" s="339">
        <v>166.66666666666666</v>
      </c>
      <c r="U44" s="339">
        <v>40.6875</v>
      </c>
      <c r="V44" s="339">
        <v>43.75</v>
      </c>
      <c r="W44" s="339">
        <v>82.5</v>
      </c>
      <c r="X44" s="339">
        <v>15.452380952380953</v>
      </c>
      <c r="Y44" s="339">
        <v>358.91304347826087</v>
      </c>
      <c r="Z44" s="335"/>
      <c r="AA44" s="335"/>
      <c r="AB44" s="335"/>
    </row>
    <row r="45" spans="1:28" ht="15" customHeight="1" x14ac:dyDescent="0.25">
      <c r="A45" s="340" t="s">
        <v>264</v>
      </c>
      <c r="B45" s="339">
        <v>54.125</v>
      </c>
      <c r="C45" s="339">
        <v>65.78947368421052</v>
      </c>
      <c r="D45" s="339">
        <v>66.41935483870968</v>
      </c>
      <c r="E45" s="339">
        <v>59.241379310344826</v>
      </c>
      <c r="F45" s="339">
        <v>78.695652173913047</v>
      </c>
      <c r="G45" s="339">
        <v>65.428571428571431</v>
      </c>
      <c r="H45" s="339">
        <v>255.47619047619048</v>
      </c>
      <c r="I45" s="339">
        <v>62.571428571428569</v>
      </c>
      <c r="J45" s="339">
        <v>101.42857142857143</v>
      </c>
      <c r="K45" s="339">
        <v>72.857142857142861</v>
      </c>
      <c r="L45" s="339">
        <v>118.75</v>
      </c>
      <c r="M45" s="339">
        <v>111.25</v>
      </c>
      <c r="N45" s="339">
        <v>85.357142857142861</v>
      </c>
      <c r="O45" s="339">
        <v>81.25</v>
      </c>
      <c r="P45" s="339">
        <v>126.66666666666667</v>
      </c>
      <c r="Q45" s="339">
        <v>906.25</v>
      </c>
      <c r="R45" s="339">
        <v>641.42857142857144</v>
      </c>
      <c r="S45" s="339">
        <v>350</v>
      </c>
      <c r="T45" s="339">
        <v>164.28571428571428</v>
      </c>
      <c r="U45" s="339">
        <v>44.852941176470587</v>
      </c>
      <c r="V45" s="339">
        <v>45.851851851851855</v>
      </c>
      <c r="W45" s="339">
        <v>61.111111111111114</v>
      </c>
      <c r="X45" s="339">
        <v>17.75</v>
      </c>
      <c r="Y45" s="339">
        <v>411.07142857142856</v>
      </c>
      <c r="Z45" s="335"/>
      <c r="AA45" s="335"/>
      <c r="AB45" s="335"/>
    </row>
    <row r="46" spans="1:28" ht="15" customHeight="1" x14ac:dyDescent="0.25">
      <c r="A46" s="340" t="s">
        <v>265</v>
      </c>
      <c r="B46" s="339">
        <v>53.9</v>
      </c>
      <c r="C46" s="339">
        <v>61.555555555555557</v>
      </c>
      <c r="D46" s="339">
        <v>57.70967741935484</v>
      </c>
      <c r="E46" s="339">
        <v>57.43333333333333</v>
      </c>
      <c r="F46" s="339">
        <v>85.826086956521735</v>
      </c>
      <c r="G46" s="339">
        <v>60.821428571428569</v>
      </c>
      <c r="H46" s="339">
        <v>208.40909090909091</v>
      </c>
      <c r="I46" s="339">
        <v>59.857142857142854</v>
      </c>
      <c r="J46" s="339">
        <v>81.666666666666671</v>
      </c>
      <c r="K46" s="339">
        <v>69</v>
      </c>
      <c r="L46" s="339">
        <v>87.857142857142861</v>
      </c>
      <c r="M46" s="339">
        <v>78.571428571428569</v>
      </c>
      <c r="N46" s="339">
        <v>76.15384615384616</v>
      </c>
      <c r="O46" s="339">
        <v>78.181818181818187</v>
      </c>
      <c r="P46" s="339">
        <v>150</v>
      </c>
      <c r="Q46" s="339">
        <v>875</v>
      </c>
      <c r="R46" s="339">
        <v>615.55555555555554</v>
      </c>
      <c r="S46" s="339">
        <v>316.66666666666669</v>
      </c>
      <c r="T46" s="339">
        <v>201.11111111111111</v>
      </c>
      <c r="U46" s="339">
        <v>50.606060606060609</v>
      </c>
      <c r="V46" s="339">
        <v>46.2</v>
      </c>
      <c r="W46" s="339">
        <v>70.181818181818187</v>
      </c>
      <c r="X46" s="339">
        <v>20.403846153846153</v>
      </c>
      <c r="Y46" s="339">
        <v>419.80769230769232</v>
      </c>
      <c r="Z46" s="335"/>
      <c r="AA46" s="335"/>
      <c r="AB46" s="335"/>
    </row>
    <row r="47" spans="1:28" ht="15" customHeight="1" x14ac:dyDescent="0.25">
      <c r="A47" s="340" t="s">
        <v>266</v>
      </c>
      <c r="B47" s="339">
        <v>63.269230769230766</v>
      </c>
      <c r="C47" s="339">
        <v>68.473684210526315</v>
      </c>
      <c r="D47" s="339">
        <v>64</v>
      </c>
      <c r="E47" s="339">
        <v>51.192307692307693</v>
      </c>
      <c r="F47" s="339">
        <v>107.5</v>
      </c>
      <c r="G47" s="339">
        <v>71.92</v>
      </c>
      <c r="H47" s="339">
        <v>165.25</v>
      </c>
      <c r="I47" s="339">
        <v>60.441176470588232</v>
      </c>
      <c r="J47" s="339">
        <v>164.28571428571428</v>
      </c>
      <c r="K47" s="339">
        <v>72.5</v>
      </c>
      <c r="L47" s="339">
        <v>77.5</v>
      </c>
      <c r="M47" s="339">
        <v>70</v>
      </c>
      <c r="N47" s="339">
        <v>56.25</v>
      </c>
      <c r="O47" s="339">
        <v>76.666666666666671</v>
      </c>
      <c r="P47" s="339">
        <v>130</v>
      </c>
      <c r="Q47" s="339">
        <v>950</v>
      </c>
      <c r="R47" s="339">
        <v>636</v>
      </c>
      <c r="S47" s="339">
        <v>336</v>
      </c>
      <c r="T47" s="339">
        <v>228</v>
      </c>
      <c r="U47" s="339">
        <v>54.724137931034484</v>
      </c>
      <c r="V47" s="339">
        <v>45</v>
      </c>
      <c r="W47" s="339">
        <v>90</v>
      </c>
      <c r="X47" s="339">
        <v>21.25</v>
      </c>
      <c r="Y47" s="339">
        <v>460.17857142857144</v>
      </c>
      <c r="Z47" s="335"/>
      <c r="AA47" s="335"/>
      <c r="AB47" s="335"/>
    </row>
    <row r="48" spans="1:28" ht="15" customHeight="1" x14ac:dyDescent="0.25">
      <c r="A48" s="340" t="s">
        <v>267</v>
      </c>
      <c r="B48" s="339">
        <v>65.599999999999994</v>
      </c>
      <c r="C48" s="339">
        <v>82.86666666666666</v>
      </c>
      <c r="D48" s="339">
        <v>86.739130434782609</v>
      </c>
      <c r="E48" s="339">
        <v>58.458333333333336</v>
      </c>
      <c r="F48" s="339">
        <v>131.64705882352942</v>
      </c>
      <c r="G48" s="339">
        <v>63</v>
      </c>
      <c r="H48" s="339">
        <v>102.72727272727273</v>
      </c>
      <c r="I48" s="339">
        <v>60.535714285714285</v>
      </c>
      <c r="J48" s="339">
        <v>160</v>
      </c>
      <c r="K48" s="339">
        <v>80</v>
      </c>
      <c r="L48" s="339">
        <v>122.5</v>
      </c>
      <c r="M48" s="339">
        <v>60</v>
      </c>
      <c r="N48" s="339">
        <v>102.22222222222223</v>
      </c>
      <c r="O48" s="339">
        <v>94</v>
      </c>
      <c r="P48" s="339">
        <v>105</v>
      </c>
      <c r="Q48" s="339">
        <v>962.5</v>
      </c>
      <c r="R48" s="339">
        <v>610</v>
      </c>
      <c r="S48" s="339">
        <v>330</v>
      </c>
      <c r="T48" s="339">
        <v>170</v>
      </c>
      <c r="U48" s="339">
        <v>55.555555555555557</v>
      </c>
      <c r="V48" s="339">
        <v>50.434782608695649</v>
      </c>
      <c r="W48" s="339">
        <v>82.5</v>
      </c>
      <c r="X48" s="339">
        <v>18.331739130434784</v>
      </c>
      <c r="Y48" s="339">
        <v>441.85185185185185</v>
      </c>
      <c r="Z48" s="335"/>
      <c r="AA48" s="335"/>
      <c r="AB48" s="335"/>
    </row>
    <row r="49" spans="1:28" ht="15" customHeight="1" x14ac:dyDescent="0.25">
      <c r="A49" s="340" t="s">
        <v>268</v>
      </c>
      <c r="B49" s="339">
        <v>64.11</v>
      </c>
      <c r="C49" s="339">
        <v>74.33</v>
      </c>
      <c r="D49" s="339">
        <v>80.48</v>
      </c>
      <c r="E49" s="339">
        <v>55.192307692307693</v>
      </c>
      <c r="F49" s="339">
        <v>149.5</v>
      </c>
      <c r="G49" s="339">
        <v>66.930000000000007</v>
      </c>
      <c r="H49" s="339">
        <v>105.76923076923077</v>
      </c>
      <c r="I49" s="339">
        <v>65.064516129032256</v>
      </c>
      <c r="J49" s="339">
        <v>122.5</v>
      </c>
      <c r="K49" s="339">
        <v>85</v>
      </c>
      <c r="L49" s="339">
        <v>128.33000000000001</v>
      </c>
      <c r="M49" s="339">
        <v>85</v>
      </c>
      <c r="N49" s="339">
        <v>103.33</v>
      </c>
      <c r="O49" s="339">
        <v>71.67</v>
      </c>
      <c r="P49" s="339">
        <v>107.5</v>
      </c>
      <c r="Q49" s="339">
        <v>881.25</v>
      </c>
      <c r="R49" s="339">
        <v>630</v>
      </c>
      <c r="S49" s="339">
        <v>334.28571428571428</v>
      </c>
      <c r="T49" s="339">
        <v>148</v>
      </c>
      <c r="U49" s="339">
        <v>56.5625</v>
      </c>
      <c r="V49" s="339">
        <v>44.5</v>
      </c>
      <c r="W49" s="339">
        <v>95.833333333333343</v>
      </c>
      <c r="X49" s="339">
        <v>20.020833333333332</v>
      </c>
      <c r="Y49" s="339">
        <v>415.74074074074076</v>
      </c>
      <c r="Z49" s="335"/>
      <c r="AA49" s="335"/>
      <c r="AB49" s="335"/>
    </row>
    <row r="50" spans="1:28" ht="15" customHeight="1" x14ac:dyDescent="0.25">
      <c r="A50" s="340" t="s">
        <v>269</v>
      </c>
      <c r="B50" s="339">
        <v>52.888888888888886</v>
      </c>
      <c r="C50" s="339">
        <v>69.785714285714292</v>
      </c>
      <c r="D50" s="339">
        <v>76.782608695652172</v>
      </c>
      <c r="E50" s="339">
        <v>53.96153846153846</v>
      </c>
      <c r="F50" s="339">
        <v>158.125</v>
      </c>
      <c r="G50" s="339">
        <v>66.541666666666671</v>
      </c>
      <c r="H50" s="339">
        <v>136.59090909090909</v>
      </c>
      <c r="I50" s="339">
        <v>58.035714285714285</v>
      </c>
      <c r="J50" s="339">
        <v>118.57142857142857</v>
      </c>
      <c r="K50" s="339">
        <v>57.5</v>
      </c>
      <c r="L50" s="339">
        <v>101.66666666666667</v>
      </c>
      <c r="M50" s="339">
        <v>65.833333333333329</v>
      </c>
      <c r="N50" s="339">
        <v>72.272727272727266</v>
      </c>
      <c r="O50" s="339">
        <v>82.857142857142861</v>
      </c>
      <c r="P50" s="339">
        <v>122.5</v>
      </c>
      <c r="Q50" s="339">
        <v>510</v>
      </c>
      <c r="R50" s="339">
        <v>380</v>
      </c>
      <c r="S50" s="339">
        <v>233.33</v>
      </c>
      <c r="T50" s="339">
        <v>85</v>
      </c>
      <c r="U50" s="339">
        <v>48.966666666666669</v>
      </c>
      <c r="V50" s="339">
        <v>35.695652173913047</v>
      </c>
      <c r="W50" s="339">
        <v>80</v>
      </c>
      <c r="X50" s="339">
        <v>18.5</v>
      </c>
      <c r="Y50" s="339">
        <v>429.03846153846155</v>
      </c>
      <c r="Z50" s="335"/>
      <c r="AA50" s="335"/>
      <c r="AB50" s="335"/>
    </row>
    <row r="51" spans="1:28" ht="15" customHeight="1" x14ac:dyDescent="0.25">
      <c r="A51" s="340" t="s">
        <v>270</v>
      </c>
      <c r="B51" s="339">
        <v>56.666666666666664</v>
      </c>
      <c r="C51" s="339">
        <v>90.92307692307692</v>
      </c>
      <c r="D51" s="339">
        <v>109.34615384615384</v>
      </c>
      <c r="E51" s="339">
        <v>63.5</v>
      </c>
      <c r="F51" s="339">
        <v>172.38888888888889</v>
      </c>
      <c r="G51" s="339">
        <v>111.4</v>
      </c>
      <c r="H51" s="339">
        <v>172.25</v>
      </c>
      <c r="I51" s="339">
        <v>62.233333333333334</v>
      </c>
      <c r="J51" s="339">
        <v>142.85714285714286</v>
      </c>
      <c r="K51" s="339">
        <v>56.428571428571431</v>
      </c>
      <c r="L51" s="339">
        <v>133.75</v>
      </c>
      <c r="M51" s="339">
        <v>75</v>
      </c>
      <c r="N51" s="339">
        <v>66</v>
      </c>
      <c r="O51" s="339">
        <v>82</v>
      </c>
      <c r="P51" s="339">
        <v>190</v>
      </c>
      <c r="Q51" s="339">
        <v>825</v>
      </c>
      <c r="R51" s="339">
        <v>675</v>
      </c>
      <c r="S51" s="339">
        <v>321.42857142857144</v>
      </c>
      <c r="T51" s="339">
        <v>174</v>
      </c>
      <c r="U51" s="339">
        <v>44.70967741935484</v>
      </c>
      <c r="V51" s="339">
        <v>39.46153846153846</v>
      </c>
      <c r="W51" s="339">
        <v>94</v>
      </c>
      <c r="X51" s="339">
        <v>19.826086956521738</v>
      </c>
      <c r="Y51" s="339">
        <v>410</v>
      </c>
      <c r="Z51" s="335"/>
      <c r="AA51" s="335"/>
      <c r="AB51" s="335"/>
    </row>
    <row r="52" spans="1:28" ht="15" customHeight="1" x14ac:dyDescent="0.25">
      <c r="A52" s="342" t="s">
        <v>271</v>
      </c>
      <c r="B52" s="343">
        <v>60.208333333333336</v>
      </c>
      <c r="C52" s="343">
        <v>84.5</v>
      </c>
      <c r="D52" s="343">
        <v>110.8695652173913</v>
      </c>
      <c r="E52" s="343">
        <v>69.652173913043484</v>
      </c>
      <c r="F52" s="343">
        <v>187.77777777777777</v>
      </c>
      <c r="G52" s="343">
        <v>82.6</v>
      </c>
      <c r="H52" s="343">
        <v>158.88888888888889</v>
      </c>
      <c r="I52" s="343">
        <v>60.517241379310342</v>
      </c>
      <c r="J52" s="343">
        <v>110</v>
      </c>
      <c r="K52" s="343">
        <v>45.714285714285715</v>
      </c>
      <c r="L52" s="343">
        <v>118</v>
      </c>
      <c r="M52" s="343">
        <v>59.166666666666664</v>
      </c>
      <c r="N52" s="343">
        <v>92.916666666666671</v>
      </c>
      <c r="O52" s="343">
        <v>92</v>
      </c>
      <c r="P52" s="343">
        <v>160</v>
      </c>
      <c r="Q52" s="343">
        <v>871.42857142857144</v>
      </c>
      <c r="R52" s="343">
        <v>558.33333333333337</v>
      </c>
      <c r="S52" s="343">
        <v>320</v>
      </c>
      <c r="T52" s="343">
        <v>146</v>
      </c>
      <c r="U52" s="343">
        <v>44.481481481481481</v>
      </c>
      <c r="V52" s="343">
        <v>41.391304347826086</v>
      </c>
      <c r="W52" s="343">
        <v>96.25</v>
      </c>
      <c r="X52" s="343">
        <v>12.425000000000001</v>
      </c>
      <c r="Y52" s="343">
        <v>426.66666666666669</v>
      </c>
    </row>
    <row r="53" spans="1:28" ht="15" customHeight="1" x14ac:dyDescent="0.25">
      <c r="A53" s="342" t="s">
        <v>272</v>
      </c>
      <c r="B53" s="343">
        <v>63.4</v>
      </c>
      <c r="C53" s="343">
        <v>111.15384615384616</v>
      </c>
      <c r="D53" s="343">
        <v>116.46153846153847</v>
      </c>
      <c r="E53" s="343">
        <v>97.826086956521735</v>
      </c>
      <c r="F53" s="343">
        <v>183.88888888888889</v>
      </c>
      <c r="G53" s="343">
        <v>191.08695652173913</v>
      </c>
      <c r="H53" s="343">
        <v>139</v>
      </c>
      <c r="I53" s="343">
        <v>60.137931034482762</v>
      </c>
      <c r="J53" s="343">
        <v>121</v>
      </c>
      <c r="K53" s="343">
        <v>73.75</v>
      </c>
      <c r="L53" s="343">
        <v>102.5</v>
      </c>
      <c r="M53" s="343">
        <v>87.5</v>
      </c>
      <c r="N53" s="343">
        <v>112.08333333333333</v>
      </c>
      <c r="O53" s="343">
        <v>122</v>
      </c>
      <c r="P53" s="343">
        <v>107.5</v>
      </c>
      <c r="Q53" s="343">
        <v>890</v>
      </c>
      <c r="R53" s="343">
        <v>546.66666666666663</v>
      </c>
      <c r="S53" s="343">
        <v>325</v>
      </c>
      <c r="T53" s="343">
        <v>171.875</v>
      </c>
      <c r="U53" s="343">
        <v>46.074074074074076</v>
      </c>
      <c r="V53" s="343">
        <v>47.045454545454547</v>
      </c>
      <c r="W53" s="343">
        <v>92.142857142857139</v>
      </c>
      <c r="X53" s="343">
        <v>18.863636363636363</v>
      </c>
      <c r="Y53" s="343">
        <v>407.2</v>
      </c>
    </row>
    <row r="54" spans="1:28" ht="15" customHeight="1" x14ac:dyDescent="0.25">
      <c r="A54" s="342" t="s">
        <v>273</v>
      </c>
      <c r="B54" s="343">
        <v>55.833333333333336</v>
      </c>
      <c r="C54" s="343">
        <v>90.764705882352942</v>
      </c>
      <c r="D54" s="343">
        <v>78.7</v>
      </c>
      <c r="E54" s="343">
        <v>85.259259259259252</v>
      </c>
      <c r="F54" s="343">
        <v>174.08333333333334</v>
      </c>
      <c r="G54" s="343">
        <v>62</v>
      </c>
      <c r="H54" s="343">
        <v>103.4</v>
      </c>
      <c r="I54" s="343">
        <v>56.515151515151516</v>
      </c>
      <c r="J54" s="343">
        <v>127.77777777777777</v>
      </c>
      <c r="K54" s="343">
        <v>87.222222222222229</v>
      </c>
      <c r="L54" s="343">
        <v>145</v>
      </c>
      <c r="M54" s="343">
        <v>85</v>
      </c>
      <c r="N54" s="343">
        <v>144.28571428571428</v>
      </c>
      <c r="O54" s="343">
        <v>86</v>
      </c>
      <c r="P54" s="343">
        <v>102.5</v>
      </c>
      <c r="Q54" s="343">
        <v>888.88888888888891</v>
      </c>
      <c r="R54" s="343">
        <v>630</v>
      </c>
      <c r="S54" s="343">
        <v>304.28571428571428</v>
      </c>
      <c r="T54" s="343">
        <v>170</v>
      </c>
      <c r="U54" s="343">
        <v>50.029411764705884</v>
      </c>
      <c r="V54" s="343">
        <v>47.222222222222221</v>
      </c>
      <c r="W54" s="343">
        <v>81.428571428571431</v>
      </c>
      <c r="X54" s="343">
        <v>19.54</v>
      </c>
      <c r="Y54" s="343">
        <v>426.83333333333331</v>
      </c>
    </row>
    <row r="55" spans="1:28" ht="15" customHeight="1" x14ac:dyDescent="0.25">
      <c r="A55" s="342" t="s">
        <v>274</v>
      </c>
      <c r="B55" s="343">
        <v>52.413793103448278</v>
      </c>
      <c r="C55" s="343">
        <v>79.444444444444443</v>
      </c>
      <c r="D55" s="343">
        <v>84.41379310344827</v>
      </c>
      <c r="E55" s="343">
        <v>71.428571428571431</v>
      </c>
      <c r="F55" s="343">
        <v>137.72727272727272</v>
      </c>
      <c r="G55" s="343">
        <v>110</v>
      </c>
      <c r="H55" s="343">
        <v>96.590909090909093</v>
      </c>
      <c r="I55" s="343">
        <v>52.090909090909093</v>
      </c>
      <c r="J55" s="343">
        <v>112.14285714285714</v>
      </c>
      <c r="K55" s="343">
        <v>76.25</v>
      </c>
      <c r="L55" s="343">
        <v>122.5</v>
      </c>
      <c r="M55" s="343">
        <v>71.666666666666671</v>
      </c>
      <c r="N55" s="343">
        <v>97.083333333333329</v>
      </c>
      <c r="O55" s="343">
        <v>82.5</v>
      </c>
      <c r="P55" s="343">
        <v>110</v>
      </c>
      <c r="Q55" s="343">
        <v>985</v>
      </c>
      <c r="R55" s="343">
        <v>683.33333333333337</v>
      </c>
      <c r="S55" s="343">
        <v>355</v>
      </c>
      <c r="T55" s="343">
        <v>167.14285714285714</v>
      </c>
      <c r="U55" s="343">
        <v>57.625</v>
      </c>
      <c r="V55" s="343">
        <v>57.333333333333336</v>
      </c>
      <c r="W55" s="343">
        <v>90</v>
      </c>
      <c r="X55" s="343">
        <v>18.956521739130434</v>
      </c>
      <c r="Y55" s="343">
        <v>494.82142857142856</v>
      </c>
    </row>
    <row r="56" spans="1:28" ht="15" customHeight="1" x14ac:dyDescent="0.25">
      <c r="A56" s="342" t="s">
        <v>275</v>
      </c>
      <c r="B56" s="343">
        <v>44.416666666666664</v>
      </c>
      <c r="C56" s="343">
        <v>74.214285714285708</v>
      </c>
      <c r="D56" s="343">
        <v>71.956521739130437</v>
      </c>
      <c r="E56" s="343">
        <v>67.086956521739125</v>
      </c>
      <c r="F56" s="343">
        <v>134.25</v>
      </c>
      <c r="G56" s="343">
        <v>78.695652173913047</v>
      </c>
      <c r="H56" s="343">
        <v>106</v>
      </c>
      <c r="I56" s="343">
        <v>56.25</v>
      </c>
      <c r="J56" s="343">
        <v>102.5</v>
      </c>
      <c r="K56" s="343">
        <v>57.5</v>
      </c>
      <c r="L56" s="343">
        <v>92.5</v>
      </c>
      <c r="M56" s="343">
        <v>46.666666666666664</v>
      </c>
      <c r="N56" s="343">
        <v>66.818181818181813</v>
      </c>
      <c r="O56" s="343">
        <v>71.25</v>
      </c>
      <c r="P56" s="343">
        <v>100</v>
      </c>
      <c r="Q56" s="343">
        <v>837.5</v>
      </c>
      <c r="R56" s="343">
        <v>624</v>
      </c>
      <c r="S56" s="343">
        <v>355</v>
      </c>
      <c r="T56" s="343">
        <v>180</v>
      </c>
      <c r="U56" s="343">
        <v>49.75</v>
      </c>
      <c r="V56" s="343">
        <v>49.6</v>
      </c>
      <c r="W56" s="343">
        <v>84.666666666666657</v>
      </c>
      <c r="X56" s="343">
        <v>16.736842105263158</v>
      </c>
      <c r="Y56" s="343">
        <v>463.04347826086956</v>
      </c>
    </row>
    <row r="57" spans="1:28" ht="15" customHeight="1" x14ac:dyDescent="0.25">
      <c r="A57" s="342" t="s">
        <v>276</v>
      </c>
      <c r="B57" s="343">
        <v>58.8</v>
      </c>
      <c r="C57" s="343">
        <v>97</v>
      </c>
      <c r="D57" s="343">
        <v>93.772727272699996</v>
      </c>
      <c r="E57" s="343">
        <v>79</v>
      </c>
      <c r="F57" s="343">
        <v>163.3333333333</v>
      </c>
      <c r="G57" s="343">
        <v>108.2</v>
      </c>
      <c r="H57" s="343">
        <v>141.76470588239999</v>
      </c>
      <c r="I57" s="343">
        <v>54.130434782599998</v>
      </c>
      <c r="J57" s="343">
        <v>184</v>
      </c>
      <c r="K57" s="343">
        <v>104</v>
      </c>
      <c r="L57" s="343">
        <v>160</v>
      </c>
      <c r="M57" s="343">
        <v>140</v>
      </c>
      <c r="N57" s="343">
        <v>121.8181818182</v>
      </c>
      <c r="O57" s="343">
        <v>111.6666666667</v>
      </c>
      <c r="P57" s="343">
        <v>155</v>
      </c>
      <c r="Q57" s="343">
        <v>1033.3333333333001</v>
      </c>
      <c r="R57" s="343">
        <v>807.14285714289997</v>
      </c>
      <c r="S57" s="343">
        <v>390</v>
      </c>
      <c r="T57" s="343">
        <v>202</v>
      </c>
      <c r="U57" s="343">
        <v>43.178571428572006</v>
      </c>
      <c r="V57" s="343">
        <v>47.863636363600001</v>
      </c>
      <c r="W57" s="343">
        <v>79.714285714285992</v>
      </c>
      <c r="X57" s="343">
        <v>18.891304347826001</v>
      </c>
      <c r="Y57" s="343">
        <v>441.6666666667</v>
      </c>
    </row>
    <row r="58" spans="1:28" ht="15" customHeight="1" x14ac:dyDescent="0.25">
      <c r="A58" s="342" t="s">
        <v>277</v>
      </c>
      <c r="B58" s="343">
        <v>56.346153846153847</v>
      </c>
      <c r="C58" s="343">
        <v>101.30769230769231</v>
      </c>
      <c r="D58" s="343">
        <v>90.18518518518519</v>
      </c>
      <c r="E58" s="343">
        <v>77.115384615384613</v>
      </c>
      <c r="F58" s="343">
        <v>170.95238095238096</v>
      </c>
      <c r="G58" s="343">
        <v>84.4</v>
      </c>
      <c r="H58" s="343">
        <v>148.33333333333334</v>
      </c>
      <c r="I58" s="343">
        <v>63.074074074074076</v>
      </c>
      <c r="J58" s="343">
        <v>141.42857142857142</v>
      </c>
      <c r="K58" s="343">
        <v>83.571428571428569</v>
      </c>
      <c r="L58" s="343">
        <v>100</v>
      </c>
      <c r="M58" s="343">
        <v>108.33333333333333</v>
      </c>
      <c r="N58" s="343">
        <v>73.333333333333329</v>
      </c>
      <c r="O58" s="343">
        <v>102.5</v>
      </c>
      <c r="P58" s="343">
        <v>120</v>
      </c>
      <c r="Q58" s="343">
        <v>935.71428571428567</v>
      </c>
      <c r="R58" s="343">
        <v>634.28571428571433</v>
      </c>
      <c r="S58" s="343">
        <v>345</v>
      </c>
      <c r="T58" s="343">
        <v>144.28571428571428</v>
      </c>
      <c r="U58" s="343">
        <v>41.758620689655174</v>
      </c>
      <c r="V58" s="343">
        <v>49.5</v>
      </c>
      <c r="W58" s="343">
        <v>78.75</v>
      </c>
      <c r="X58" s="343">
        <v>19.956521739130434</v>
      </c>
      <c r="Y58" s="343">
        <v>454.16666666666669</v>
      </c>
    </row>
    <row r="59" spans="1:28" ht="15" customHeight="1" x14ac:dyDescent="0.25">
      <c r="A59" s="342" t="s">
        <v>278</v>
      </c>
      <c r="B59" s="343">
        <v>55.2</v>
      </c>
      <c r="C59" s="343">
        <v>97.55</v>
      </c>
      <c r="D59" s="343">
        <v>94.903225806451616</v>
      </c>
      <c r="E59" s="343">
        <v>74.58620689655173</v>
      </c>
      <c r="F59" s="343">
        <v>165.78260869565219</v>
      </c>
      <c r="G59" s="343">
        <v>104.75</v>
      </c>
      <c r="H59" s="343">
        <v>123.33333333333333</v>
      </c>
      <c r="I59" s="343">
        <v>69.59375</v>
      </c>
      <c r="J59" s="343">
        <v>172</v>
      </c>
      <c r="K59" s="343">
        <v>100</v>
      </c>
      <c r="L59" s="343">
        <v>110</v>
      </c>
      <c r="M59" s="343">
        <v>126.25</v>
      </c>
      <c r="N59" s="343">
        <v>58.333333333333336</v>
      </c>
      <c r="O59" s="343">
        <v>98.571428571428569</v>
      </c>
      <c r="P59" s="343">
        <v>150</v>
      </c>
      <c r="Q59" s="343">
        <v>1044.4444444444443</v>
      </c>
      <c r="R59" s="343">
        <v>692.5</v>
      </c>
      <c r="S59" s="343">
        <v>350</v>
      </c>
      <c r="T59" s="343">
        <v>165.55555555555554</v>
      </c>
      <c r="U59" s="343">
        <v>44.34375</v>
      </c>
      <c r="V59" s="343">
        <v>53.766666666666666</v>
      </c>
      <c r="W59" s="343">
        <v>82.222222222222229</v>
      </c>
      <c r="X59" s="343">
        <v>19.807692307692307</v>
      </c>
      <c r="Y59" s="343">
        <v>500.90909090909093</v>
      </c>
    </row>
    <row r="60" spans="1:28" ht="15" customHeight="1" x14ac:dyDescent="0.25">
      <c r="A60" s="342" t="s">
        <v>279</v>
      </c>
      <c r="B60" s="343">
        <v>54</v>
      </c>
      <c r="C60" s="343">
        <v>91.071428571428569</v>
      </c>
      <c r="D60" s="343">
        <v>85.5</v>
      </c>
      <c r="E60" s="343">
        <v>65.925925925925924</v>
      </c>
      <c r="F60" s="343">
        <v>142.35294117647058</v>
      </c>
      <c r="G60" s="343">
        <v>102.39130434782609</v>
      </c>
      <c r="H60" s="343">
        <v>157.10526315789474</v>
      </c>
      <c r="I60" s="343">
        <v>66.516129032258064</v>
      </c>
      <c r="J60" s="343">
        <v>137.5</v>
      </c>
      <c r="K60" s="343">
        <v>89.166666666666671</v>
      </c>
      <c r="L60" s="343">
        <v>75</v>
      </c>
      <c r="M60" s="343">
        <v>140</v>
      </c>
      <c r="N60" s="343">
        <v>100.63636363636364</v>
      </c>
      <c r="O60" s="343">
        <v>70</v>
      </c>
      <c r="P60" s="343">
        <v>120</v>
      </c>
      <c r="Q60" s="343">
        <v>1060</v>
      </c>
      <c r="R60" s="343">
        <v>737.5</v>
      </c>
      <c r="S60" s="343">
        <v>375</v>
      </c>
      <c r="T60" s="343">
        <v>171.66666666666666</v>
      </c>
      <c r="U60" s="343">
        <v>43</v>
      </c>
      <c r="V60" s="343">
        <v>55.74074074074074</v>
      </c>
      <c r="W60" s="343">
        <v>102.85714285714286</v>
      </c>
      <c r="X60" s="343">
        <v>19.791666666666668</v>
      </c>
      <c r="Y60" s="343">
        <v>497.14285714285717</v>
      </c>
    </row>
    <row r="61" spans="1:28" ht="15" customHeight="1" x14ac:dyDescent="0.25">
      <c r="A61" s="342" t="s">
        <v>280</v>
      </c>
      <c r="B61" s="343">
        <v>52.214285714285715</v>
      </c>
      <c r="C61" s="343">
        <v>88.666666666666671</v>
      </c>
      <c r="D61" s="343">
        <v>93.458333333333329</v>
      </c>
      <c r="E61" s="343">
        <v>74.615384615384613</v>
      </c>
      <c r="F61" s="343">
        <v>139.66666666666666</v>
      </c>
      <c r="G61" s="343">
        <v>119.26086956521739</v>
      </c>
      <c r="H61" s="343">
        <v>194.25</v>
      </c>
      <c r="I61" s="343">
        <v>65.178571428571431</v>
      </c>
      <c r="J61" s="343">
        <v>231.42857142857142</v>
      </c>
      <c r="K61" s="343">
        <v>88.888888888888886</v>
      </c>
      <c r="L61" s="343">
        <v>76.666666666666671</v>
      </c>
      <c r="M61" s="343">
        <v>136.66666666666666</v>
      </c>
      <c r="N61" s="343">
        <v>81.071428571428569</v>
      </c>
      <c r="O61" s="343">
        <v>69.375</v>
      </c>
      <c r="P61" s="343">
        <v>120</v>
      </c>
      <c r="Q61" s="343">
        <v>1137.5</v>
      </c>
      <c r="R61" s="343">
        <v>762.5</v>
      </c>
      <c r="S61" s="343">
        <v>376.66666666666669</v>
      </c>
      <c r="T61" s="343">
        <v>161.25</v>
      </c>
      <c r="U61" s="343">
        <v>52.266666666666673</v>
      </c>
      <c r="V61" s="343">
        <v>54.230769230769234</v>
      </c>
      <c r="W61" s="343">
        <v>126</v>
      </c>
      <c r="X61" s="343">
        <v>18.543478260869566</v>
      </c>
      <c r="Y61" s="343">
        <v>496.45161290322579</v>
      </c>
    </row>
    <row r="62" spans="1:28" ht="15" customHeight="1" x14ac:dyDescent="0.25">
      <c r="A62" s="342" t="s">
        <v>281</v>
      </c>
      <c r="B62" s="343">
        <v>56.730769230769234</v>
      </c>
      <c r="C62" s="343">
        <v>114.53333333333333</v>
      </c>
      <c r="D62" s="343">
        <v>151.13636363636363</v>
      </c>
      <c r="E62" s="343">
        <v>96.07692307692308</v>
      </c>
      <c r="F62" s="343">
        <v>235</v>
      </c>
      <c r="G62" s="343">
        <v>138.95238095238096</v>
      </c>
      <c r="H62" s="343">
        <v>310.43478260869563</v>
      </c>
      <c r="I62" s="343">
        <v>65.769230769230774</v>
      </c>
      <c r="J62" s="343">
        <v>226.66666666666666</v>
      </c>
      <c r="K62" s="343">
        <v>106.25</v>
      </c>
      <c r="L62" s="343">
        <v>153.33333333333334</v>
      </c>
      <c r="M62" s="343">
        <v>163.33333333333334</v>
      </c>
      <c r="N62" s="343">
        <v>245.45454545454547</v>
      </c>
      <c r="O62" s="343">
        <v>85</v>
      </c>
      <c r="P62" s="343">
        <v>130</v>
      </c>
      <c r="Q62" s="343">
        <v>1133.3333333333333</v>
      </c>
      <c r="R62" s="343">
        <v>814.28571428571433</v>
      </c>
      <c r="S62" s="343">
        <v>364</v>
      </c>
      <c r="T62" s="343">
        <v>163.75</v>
      </c>
      <c r="U62" s="343">
        <v>52.032258064516128</v>
      </c>
      <c r="V62" s="343">
        <v>54.230769230769234</v>
      </c>
      <c r="W62" s="343">
        <v>113.75</v>
      </c>
      <c r="X62" s="343">
        <v>21.518518518518519</v>
      </c>
      <c r="Y62" s="343">
        <v>529.19354838709683</v>
      </c>
    </row>
    <row r="63" spans="1:28" ht="15" customHeight="1" x14ac:dyDescent="0.25">
      <c r="A63" s="342" t="s">
        <v>282</v>
      </c>
      <c r="B63" s="343">
        <v>61.75</v>
      </c>
      <c r="C63" s="343">
        <v>154.83333333333334</v>
      </c>
      <c r="D63" s="343">
        <v>210</v>
      </c>
      <c r="E63" s="343">
        <v>136.66666666666666</v>
      </c>
      <c r="F63" s="343">
        <v>345.66666666666669</v>
      </c>
      <c r="G63" s="343">
        <v>230.22727272727272</v>
      </c>
      <c r="H63" s="343">
        <v>250.47619047619048</v>
      </c>
      <c r="I63" s="343">
        <v>74.107142857142861</v>
      </c>
      <c r="J63" s="343">
        <v>300</v>
      </c>
      <c r="K63" s="343">
        <v>242</v>
      </c>
      <c r="L63" s="343">
        <v>260</v>
      </c>
      <c r="M63" s="343">
        <v>276.66666666666669</v>
      </c>
      <c r="N63" s="343">
        <v>345</v>
      </c>
      <c r="O63" s="343">
        <v>196</v>
      </c>
      <c r="P63" s="343">
        <v>220</v>
      </c>
      <c r="Q63" s="343">
        <v>1100</v>
      </c>
      <c r="R63" s="343">
        <v>728.57142857142856</v>
      </c>
      <c r="S63" s="343">
        <v>400</v>
      </c>
      <c r="T63" s="343">
        <v>155</v>
      </c>
      <c r="U63" s="343">
        <v>45.535714285714285</v>
      </c>
      <c r="V63" s="343">
        <v>65.416666666666671</v>
      </c>
      <c r="W63" s="343">
        <v>122.5</v>
      </c>
      <c r="X63" s="343">
        <v>24.82</v>
      </c>
      <c r="Y63" s="343">
        <v>552.14285714285711</v>
      </c>
    </row>
    <row r="64" spans="1:28" ht="15" customHeight="1" x14ac:dyDescent="0.25">
      <c r="A64" s="340" t="s">
        <v>283</v>
      </c>
      <c r="B64" s="339">
        <v>69.464285714285708</v>
      </c>
      <c r="C64" s="339">
        <v>159.64285714285714</v>
      </c>
      <c r="D64" s="339">
        <v>182.11538461538461</v>
      </c>
      <c r="E64" s="339">
        <v>141.19999999999999</v>
      </c>
      <c r="F64" s="339">
        <v>255.5</v>
      </c>
      <c r="G64" s="339">
        <v>226.2</v>
      </c>
      <c r="H64" s="339">
        <v>173.91304347826087</v>
      </c>
      <c r="I64" s="339">
        <v>84.148148148148152</v>
      </c>
      <c r="J64" s="339">
        <v>206.25</v>
      </c>
      <c r="K64" s="339">
        <v>218.33333333333334</v>
      </c>
      <c r="L64" s="339">
        <v>280</v>
      </c>
      <c r="M64" s="339">
        <v>170</v>
      </c>
      <c r="N64" s="339">
        <v>188.46153846153845</v>
      </c>
      <c r="O64" s="339">
        <v>198</v>
      </c>
      <c r="P64" s="339">
        <v>235</v>
      </c>
      <c r="Q64" s="339">
        <v>1140</v>
      </c>
      <c r="R64" s="339">
        <v>864.44444444444446</v>
      </c>
      <c r="S64" s="339">
        <v>460</v>
      </c>
      <c r="T64" s="339">
        <v>183.88888888888889</v>
      </c>
      <c r="U64" s="339">
        <v>55.515151515151523</v>
      </c>
      <c r="V64" s="339">
        <v>74.571428571428569</v>
      </c>
      <c r="W64" s="339">
        <v>137.71428571428569</v>
      </c>
      <c r="X64" s="339">
        <v>25.857142857142858</v>
      </c>
      <c r="Y64" s="339">
        <v>593.10344827586209</v>
      </c>
    </row>
    <row r="65" spans="1:25" ht="15" customHeight="1" x14ac:dyDescent="0.25">
      <c r="A65" s="340" t="s">
        <v>284</v>
      </c>
      <c r="B65" s="339">
        <v>71.538461538461533</v>
      </c>
      <c r="C65" s="339">
        <v>162.0625</v>
      </c>
      <c r="D65" s="339">
        <v>159.61538461538461</v>
      </c>
      <c r="E65" s="339">
        <v>133.46153846153845</v>
      </c>
      <c r="F65" s="339">
        <v>254.0625</v>
      </c>
      <c r="G65" s="339">
        <v>187.69230769230768</v>
      </c>
      <c r="H65" s="339">
        <v>130.43478260869566</v>
      </c>
      <c r="I65" s="339">
        <v>88.208333333333329</v>
      </c>
      <c r="J65" s="339">
        <v>192.57142857142858</v>
      </c>
      <c r="K65" s="339">
        <v>135.55555555555554</v>
      </c>
      <c r="L65" s="339">
        <v>280</v>
      </c>
      <c r="M65" s="339">
        <v>110</v>
      </c>
      <c r="N65" s="339">
        <v>139.58333333333334</v>
      </c>
      <c r="O65" s="339">
        <v>152</v>
      </c>
      <c r="P65" s="339">
        <v>215</v>
      </c>
      <c r="Q65" s="339">
        <v>1185.7142857142858</v>
      </c>
      <c r="R65" s="339">
        <v>860</v>
      </c>
      <c r="S65" s="339">
        <v>445</v>
      </c>
      <c r="T65" s="339">
        <v>206</v>
      </c>
      <c r="U65" s="339">
        <v>53.161290322580641</v>
      </c>
      <c r="V65" s="339">
        <v>97.884615384615387</v>
      </c>
      <c r="W65" s="339">
        <v>146.57142857142856</v>
      </c>
      <c r="X65" s="339">
        <v>21.7</v>
      </c>
      <c r="Y65" s="339">
        <v>591.66666666666663</v>
      </c>
    </row>
    <row r="66" spans="1:25" ht="15" customHeight="1" x14ac:dyDescent="0.25">
      <c r="A66" s="340" t="s">
        <v>285</v>
      </c>
      <c r="B66" s="339">
        <v>68.75</v>
      </c>
      <c r="C66" s="339">
        <v>142.52941176470588</v>
      </c>
      <c r="D66" s="339">
        <v>138.32</v>
      </c>
      <c r="E66" s="339">
        <v>114.44444444444444</v>
      </c>
      <c r="F66" s="339">
        <v>229.16666666666666</v>
      </c>
      <c r="G66" s="339">
        <v>170.19230769230768</v>
      </c>
      <c r="H66" s="339">
        <v>124.23076923076923</v>
      </c>
      <c r="I66" s="339">
        <v>92.928571428571431</v>
      </c>
      <c r="J66" s="339">
        <v>217.5</v>
      </c>
      <c r="K66" s="339">
        <v>113.57142857142857</v>
      </c>
      <c r="L66" s="339">
        <v>223.33333333333334</v>
      </c>
      <c r="M66" s="339">
        <v>100</v>
      </c>
      <c r="N66" s="339">
        <v>205.5</v>
      </c>
      <c r="O66" s="339">
        <v>147.5</v>
      </c>
      <c r="P66" s="339">
        <v>173.33333333333334</v>
      </c>
      <c r="Q66" s="339">
        <v>1378.5714285714287</v>
      </c>
      <c r="R66" s="339">
        <v>1053</v>
      </c>
      <c r="S66" s="339">
        <v>558.33333333333337</v>
      </c>
      <c r="T66" s="339">
        <v>208</v>
      </c>
      <c r="U66" s="339">
        <v>53.28125</v>
      </c>
      <c r="V66" s="339">
        <v>113.15384615384616</v>
      </c>
      <c r="W66" s="339">
        <v>146.25</v>
      </c>
      <c r="X66" s="339">
        <v>27.178571428571427</v>
      </c>
      <c r="Y66" s="339">
        <v>633.87096774193549</v>
      </c>
    </row>
    <row r="67" spans="1:25" ht="15" customHeight="1" x14ac:dyDescent="0.25">
      <c r="A67" s="340" t="s">
        <v>286</v>
      </c>
      <c r="B67" s="339">
        <v>62.884615384615387</v>
      </c>
      <c r="C67" s="339">
        <v>120.86666666666666</v>
      </c>
      <c r="D67" s="339">
        <v>145</v>
      </c>
      <c r="E67" s="339">
        <v>110.22727272727273</v>
      </c>
      <c r="F67" s="339">
        <v>195.29411764705881</v>
      </c>
      <c r="G67" s="339">
        <v>179.78260869565219</v>
      </c>
      <c r="H67" s="339">
        <v>205.86956521739131</v>
      </c>
      <c r="I67" s="339">
        <v>95.8</v>
      </c>
      <c r="J67" s="339">
        <v>245.55555555555554</v>
      </c>
      <c r="K67" s="339">
        <v>81.428571428571431</v>
      </c>
      <c r="L67" s="339">
        <v>122.5</v>
      </c>
      <c r="M67" s="339">
        <v>76.25</v>
      </c>
      <c r="N67" s="339">
        <v>155.55555555555554</v>
      </c>
      <c r="O67" s="339">
        <v>110</v>
      </c>
      <c r="P67" s="339">
        <v>196.66666666666666</v>
      </c>
      <c r="Q67" s="339">
        <v>1400</v>
      </c>
      <c r="R67" s="339">
        <v>917.14285714285711</v>
      </c>
      <c r="S67" s="339">
        <v>491.66666666666669</v>
      </c>
      <c r="T67" s="339">
        <v>211.42857142857142</v>
      </c>
      <c r="U67" s="339">
        <v>59.586206896551722</v>
      </c>
      <c r="V67" s="339">
        <v>92.2</v>
      </c>
      <c r="W67" s="339">
        <v>148</v>
      </c>
      <c r="X67" s="339">
        <v>29.16</v>
      </c>
      <c r="Y67" s="339">
        <v>735</v>
      </c>
    </row>
    <row r="68" spans="1:25" ht="15" customHeight="1" x14ac:dyDescent="0.25">
      <c r="A68" s="340" t="s">
        <v>287</v>
      </c>
      <c r="B68" s="339">
        <v>69.15384615384616</v>
      </c>
      <c r="C68" s="339">
        <v>158.46666666666667</v>
      </c>
      <c r="D68" s="339">
        <v>156.66666666666666</v>
      </c>
      <c r="E68" s="339">
        <v>113.4</v>
      </c>
      <c r="F68" s="339">
        <v>278</v>
      </c>
      <c r="G68" s="339">
        <v>218.18181818181819</v>
      </c>
      <c r="H68" s="339">
        <v>335</v>
      </c>
      <c r="I68" s="339">
        <v>96.28</v>
      </c>
      <c r="J68" s="339">
        <v>385.71428571428572</v>
      </c>
      <c r="K68" s="339">
        <v>115.625</v>
      </c>
      <c r="L68" s="339">
        <v>137.5</v>
      </c>
      <c r="M68" s="339">
        <v>102.5</v>
      </c>
      <c r="N68" s="339">
        <v>282.72727272727275</v>
      </c>
      <c r="O68" s="339">
        <v>165</v>
      </c>
      <c r="P68" s="339">
        <v>220</v>
      </c>
      <c r="Q68" s="339">
        <v>1720</v>
      </c>
      <c r="R68" s="339">
        <v>1202.8571428571429</v>
      </c>
      <c r="S68" s="339">
        <v>712.5</v>
      </c>
      <c r="T68" s="339">
        <v>286.25</v>
      </c>
      <c r="U68" s="339">
        <v>56.645161290322584</v>
      </c>
      <c r="V68" s="339">
        <v>91.428571428571431</v>
      </c>
      <c r="W68" s="339">
        <v>127.1</v>
      </c>
      <c r="X68" s="339">
        <v>30.018518518518519</v>
      </c>
      <c r="Y68" s="339">
        <v>813.10344827586209</v>
      </c>
    </row>
    <row r="69" spans="1:25" ht="15" customHeight="1" x14ac:dyDescent="0.25">
      <c r="A69" s="340" t="s">
        <v>288</v>
      </c>
      <c r="B69" s="339">
        <v>82.962962962962962</v>
      </c>
      <c r="C69" s="339">
        <v>220</v>
      </c>
      <c r="D69" s="339">
        <v>213.40909090909091</v>
      </c>
      <c r="E69" s="339">
        <v>184.31818181818181</v>
      </c>
      <c r="F69" s="339">
        <v>348.8235294117647</v>
      </c>
      <c r="G69" s="339">
        <v>266.66666666666669</v>
      </c>
      <c r="H69" s="339">
        <v>376.36363636363637</v>
      </c>
      <c r="I69" s="339">
        <v>124.09090909090909</v>
      </c>
      <c r="J69" s="339">
        <v>551.42857142857144</v>
      </c>
      <c r="K69" s="339">
        <v>211.66666666666666</v>
      </c>
      <c r="L69" s="339">
        <v>233.33333333333334</v>
      </c>
      <c r="M69" s="339">
        <v>155</v>
      </c>
      <c r="N69" s="339">
        <v>557</v>
      </c>
      <c r="O69" s="339">
        <v>236.66666666666666</v>
      </c>
      <c r="P69" s="339">
        <v>270</v>
      </c>
      <c r="Q69" s="339">
        <v>2060</v>
      </c>
      <c r="R69" s="339">
        <v>1558.3333333333333</v>
      </c>
      <c r="S69" s="339">
        <v>875</v>
      </c>
      <c r="T69" s="339">
        <v>457.14285714285717</v>
      </c>
      <c r="U69" s="339">
        <v>54.774193548387096</v>
      </c>
      <c r="V69" s="339">
        <v>84.230769230769226</v>
      </c>
      <c r="W69" s="339">
        <v>126</v>
      </c>
      <c r="X69" s="339">
        <v>41.047619047619044</v>
      </c>
      <c r="Y69" s="339">
        <v>935</v>
      </c>
    </row>
    <row r="70" spans="1:25" ht="15" customHeight="1" x14ac:dyDescent="0.25">
      <c r="A70" s="340" t="s">
        <v>289</v>
      </c>
      <c r="B70" s="339">
        <v>82.964285714285708</v>
      </c>
      <c r="C70" s="339">
        <v>186.25</v>
      </c>
      <c r="D70" s="339">
        <v>183.6</v>
      </c>
      <c r="E70" s="339">
        <v>159.34782608695653</v>
      </c>
      <c r="F70" s="339">
        <v>299.44444444444446</v>
      </c>
      <c r="G70" s="339">
        <v>236.30434782608697</v>
      </c>
      <c r="H70" s="339">
        <v>312.60869565217394</v>
      </c>
      <c r="I70" s="339">
        <v>118.2</v>
      </c>
      <c r="J70" s="339">
        <v>437</v>
      </c>
      <c r="K70" s="339">
        <v>227.85714285714286</v>
      </c>
      <c r="L70" s="339">
        <v>255</v>
      </c>
      <c r="M70" s="339">
        <v>180</v>
      </c>
      <c r="N70" s="339">
        <v>220.45454545454547</v>
      </c>
      <c r="O70" s="339">
        <v>172</v>
      </c>
      <c r="P70" s="339">
        <v>290</v>
      </c>
      <c r="Q70" s="339">
        <v>1833.3333333333333</v>
      </c>
      <c r="R70" s="339">
        <v>1600</v>
      </c>
      <c r="S70" s="339">
        <v>916.66666666666663</v>
      </c>
      <c r="T70" s="339">
        <v>511.42857142857144</v>
      </c>
      <c r="U70" s="339">
        <v>55.757575757575758</v>
      </c>
      <c r="V70" s="339">
        <v>85.18518518518519</v>
      </c>
      <c r="W70" s="339">
        <v>176.75</v>
      </c>
      <c r="X70" s="339">
        <v>42.892857142857146</v>
      </c>
      <c r="Y70" s="339">
        <v>999.66666666666663</v>
      </c>
    </row>
    <row r="71" spans="1:25" ht="15" customHeight="1" x14ac:dyDescent="0.25">
      <c r="A71" s="340" t="s">
        <v>290</v>
      </c>
      <c r="B71" s="339">
        <v>90.689655172413794</v>
      </c>
      <c r="C71" s="339">
        <v>181.66666666666666</v>
      </c>
      <c r="D71" s="339">
        <v>174.81481481481481</v>
      </c>
      <c r="E71" s="339">
        <v>136.4814814814815</v>
      </c>
      <c r="F71" s="339">
        <v>286.31578947368422</v>
      </c>
      <c r="G71" s="339">
        <v>225.65217391304347</v>
      </c>
      <c r="H71" s="339">
        <v>216.81818181818181</v>
      </c>
      <c r="I71" s="339">
        <v>116.25</v>
      </c>
      <c r="J71" s="339">
        <v>465</v>
      </c>
      <c r="K71" s="339">
        <v>211.11111111111111</v>
      </c>
      <c r="L71" s="339">
        <v>220</v>
      </c>
      <c r="M71" s="339">
        <v>127.5</v>
      </c>
      <c r="N71" s="339">
        <v>282.30769230769232</v>
      </c>
      <c r="O71" s="339">
        <v>174</v>
      </c>
      <c r="P71" s="339">
        <v>220</v>
      </c>
      <c r="Q71" s="339">
        <v>1990</v>
      </c>
      <c r="R71" s="339">
        <v>1762.5</v>
      </c>
      <c r="S71" s="339">
        <v>892.85714285714289</v>
      </c>
      <c r="T71" s="339">
        <v>650</v>
      </c>
      <c r="U71" s="339">
        <v>63.857142857142854</v>
      </c>
      <c r="V71" s="339">
        <v>97.166666666666671</v>
      </c>
      <c r="W71" s="339">
        <v>190</v>
      </c>
      <c r="X71" s="339">
        <v>52.25925925925926</v>
      </c>
      <c r="Y71" s="339">
        <v>1087.5</v>
      </c>
    </row>
    <row r="72" spans="1:25" ht="15" customHeight="1" x14ac:dyDescent="0.25">
      <c r="A72" s="340" t="s">
        <v>291</v>
      </c>
      <c r="B72" s="339">
        <v>95.555555555555557</v>
      </c>
      <c r="C72" s="339">
        <v>161.66666666666666</v>
      </c>
      <c r="D72" s="339">
        <v>175.74074074074073</v>
      </c>
      <c r="E72" s="339">
        <v>119.48275862068965</v>
      </c>
      <c r="F72" s="339">
        <v>331.57894736842104</v>
      </c>
      <c r="G72" s="339">
        <v>213.18181818181819</v>
      </c>
      <c r="H72" s="339">
        <v>224.28571428571428</v>
      </c>
      <c r="I72" s="339">
        <v>114.92592592592592</v>
      </c>
      <c r="J72" s="339">
        <v>408.57142857142856</v>
      </c>
      <c r="K72" s="339">
        <v>216.25</v>
      </c>
      <c r="L72" s="339">
        <v>273.33333333333331</v>
      </c>
      <c r="M72" s="339">
        <v>206.66666666666666</v>
      </c>
      <c r="N72" s="339">
        <v>205.33333333333334</v>
      </c>
      <c r="O72" s="339">
        <v>153.33333333333334</v>
      </c>
      <c r="P72" s="339">
        <v>310</v>
      </c>
      <c r="Q72" s="339">
        <v>2233.3333333333335</v>
      </c>
      <c r="R72" s="339">
        <v>1662.5</v>
      </c>
      <c r="S72" s="339">
        <v>835.71428571428567</v>
      </c>
      <c r="T72" s="339">
        <v>616.66666666666663</v>
      </c>
      <c r="U72" s="339">
        <v>87.625</v>
      </c>
      <c r="V72" s="339">
        <v>108</v>
      </c>
      <c r="W72" s="339">
        <v>226.25</v>
      </c>
      <c r="X72" s="339">
        <v>51.037037037037038</v>
      </c>
      <c r="Y72" s="339">
        <v>1148.3928571428571</v>
      </c>
    </row>
    <row r="73" spans="1:25" ht="15" customHeight="1" x14ac:dyDescent="0.25">
      <c r="A73" s="340" t="s">
        <v>292</v>
      </c>
      <c r="B73" s="339">
        <v>98.75</v>
      </c>
      <c r="C73" s="339">
        <v>149.19999999999999</v>
      </c>
      <c r="D73" s="339">
        <v>191.85714285714286</v>
      </c>
      <c r="E73" s="339">
        <v>121.83333333333333</v>
      </c>
      <c r="F73" s="339">
        <v>344.76190476190476</v>
      </c>
      <c r="G73" s="339">
        <v>203.7037037037037</v>
      </c>
      <c r="H73" s="339">
        <v>334.3478260869565</v>
      </c>
      <c r="I73" s="339">
        <v>121.29629629629629</v>
      </c>
      <c r="J73" s="339">
        <v>377.14285714285717</v>
      </c>
      <c r="K73" s="339">
        <v>240.71428571428572</v>
      </c>
      <c r="L73" s="339">
        <v>247.5</v>
      </c>
      <c r="M73" s="339">
        <v>198</v>
      </c>
      <c r="N73" s="339">
        <v>193.4375</v>
      </c>
      <c r="O73" s="339">
        <v>188.33333333333334</v>
      </c>
      <c r="P73" s="339">
        <v>285</v>
      </c>
      <c r="Q73" s="339">
        <v>1850</v>
      </c>
      <c r="R73" s="339">
        <v>1275</v>
      </c>
      <c r="S73" s="339">
        <v>587.5</v>
      </c>
      <c r="T73" s="339">
        <v>418.75</v>
      </c>
      <c r="U73" s="339">
        <v>104.64705882352941</v>
      </c>
      <c r="V73" s="339">
        <v>116.20689655172414</v>
      </c>
      <c r="W73" s="339">
        <v>344</v>
      </c>
      <c r="X73" s="339">
        <v>49.619047619047613</v>
      </c>
      <c r="Y73" s="339">
        <v>1209.375</v>
      </c>
    </row>
    <row r="74" spans="1:25" ht="15" customHeight="1" x14ac:dyDescent="0.25">
      <c r="A74" s="340" t="s">
        <v>293</v>
      </c>
      <c r="B74" s="339">
        <v>117.93103448275862</v>
      </c>
      <c r="C74" s="339">
        <v>181</v>
      </c>
      <c r="D74" s="339">
        <v>234.28571428571428</v>
      </c>
      <c r="E74" s="339">
        <v>136.06666666666666</v>
      </c>
      <c r="F74" s="339">
        <v>351.66666666666669</v>
      </c>
      <c r="G74" s="339">
        <v>294.61538461538464</v>
      </c>
      <c r="H74" s="339">
        <v>295.38461538461536</v>
      </c>
      <c r="I74" s="339">
        <v>108.64285714285714</v>
      </c>
      <c r="J74" s="339">
        <v>308.33333333333331</v>
      </c>
      <c r="K74" s="339">
        <v>192.14285714285714</v>
      </c>
      <c r="L74" s="339">
        <v>283.33333333333331</v>
      </c>
      <c r="M74" s="339">
        <v>230</v>
      </c>
      <c r="N74" s="339">
        <v>285.23076923076923</v>
      </c>
      <c r="O74" s="339">
        <v>205.83333333333334</v>
      </c>
      <c r="P74" s="339">
        <v>300</v>
      </c>
      <c r="Q74" s="339">
        <v>1960</v>
      </c>
      <c r="R74" s="339">
        <v>1288.8888888888889</v>
      </c>
      <c r="S74" s="339">
        <v>620</v>
      </c>
      <c r="T74" s="339">
        <v>339.09090909090907</v>
      </c>
      <c r="U74" s="339">
        <v>99.8</v>
      </c>
      <c r="V74" s="339">
        <v>111.29629629629629</v>
      </c>
      <c r="W74" s="339">
        <v>295.71428571428572</v>
      </c>
      <c r="X74" s="339">
        <v>52.8</v>
      </c>
      <c r="Y74" s="339">
        <v>1022.8571428571429</v>
      </c>
    </row>
    <row r="75" spans="1:25" ht="15" customHeight="1" x14ac:dyDescent="0.25">
      <c r="A75" s="340" t="s">
        <v>294</v>
      </c>
      <c r="B75" s="339">
        <v>110.71428571428571</v>
      </c>
      <c r="C75" s="339">
        <v>172.35294117647058</v>
      </c>
      <c r="D75" s="339">
        <v>206.33333333333334</v>
      </c>
      <c r="E75" s="339">
        <v>125.33333333333333</v>
      </c>
      <c r="F75" s="339">
        <v>345.71428571428572</v>
      </c>
      <c r="G75" s="339">
        <v>202.77777777777777</v>
      </c>
      <c r="H75" s="339">
        <v>205.18518518518519</v>
      </c>
      <c r="I75" s="339">
        <v>101.34615384615384</v>
      </c>
      <c r="J75" s="339">
        <v>275</v>
      </c>
      <c r="K75" s="339">
        <v>150</v>
      </c>
      <c r="L75" s="339">
        <v>277.5</v>
      </c>
      <c r="M75" s="339">
        <v>307.5</v>
      </c>
      <c r="N75" s="339">
        <v>148.33333333333334</v>
      </c>
      <c r="O75" s="339">
        <v>266</v>
      </c>
      <c r="P75" s="339">
        <v>365</v>
      </c>
      <c r="Q75" s="339">
        <v>1816.6666666666667</v>
      </c>
      <c r="R75" s="339">
        <v>1381.25</v>
      </c>
      <c r="S75" s="339">
        <v>600</v>
      </c>
      <c r="T75" s="339">
        <v>317.77777777777777</v>
      </c>
      <c r="U75" s="339">
        <v>95.558823529411768</v>
      </c>
      <c r="V75" s="339">
        <v>119</v>
      </c>
      <c r="W75" s="339">
        <v>244.28571428571428</v>
      </c>
      <c r="X75" s="339">
        <v>52.166666666666671</v>
      </c>
      <c r="Y75" s="339">
        <v>972.30769230769226</v>
      </c>
    </row>
    <row r="76" spans="1:25" ht="15" customHeight="1" x14ac:dyDescent="0.25">
      <c r="A76" s="342" t="s">
        <v>295</v>
      </c>
      <c r="B76" s="341">
        <v>110.17857142857143</v>
      </c>
      <c r="C76" s="341">
        <v>175.2</v>
      </c>
      <c r="D76" s="341">
        <v>222.14285714285714</v>
      </c>
      <c r="E76" s="341">
        <v>139.56521739130434</v>
      </c>
      <c r="F76" s="341">
        <v>317</v>
      </c>
      <c r="G76" s="341">
        <v>283.125</v>
      </c>
      <c r="H76" s="341">
        <v>153.26923076923077</v>
      </c>
      <c r="I76" s="341">
        <v>93.333333333333329</v>
      </c>
      <c r="J76" s="341">
        <v>378.57142857142856</v>
      </c>
      <c r="K76" s="341">
        <v>104.375</v>
      </c>
      <c r="L76" s="341">
        <v>158.75</v>
      </c>
      <c r="M76" s="341">
        <v>227.5</v>
      </c>
      <c r="N76" s="341">
        <v>111.53846153846153</v>
      </c>
      <c r="O76" s="341">
        <v>232</v>
      </c>
      <c r="P76" s="341">
        <v>280</v>
      </c>
      <c r="Q76" s="341">
        <v>2137.5</v>
      </c>
      <c r="R76" s="341">
        <v>1218.75</v>
      </c>
      <c r="S76" s="341">
        <v>675</v>
      </c>
      <c r="T76" s="341">
        <v>395.45454545454544</v>
      </c>
      <c r="U76" s="341">
        <v>103.70588235294117</v>
      </c>
      <c r="V76" s="341">
        <v>111.92307692307692</v>
      </c>
      <c r="W76" s="341">
        <v>267.77777777777777</v>
      </c>
      <c r="X76" s="341">
        <v>54.588235294117652</v>
      </c>
      <c r="Y76" s="341">
        <v>994</v>
      </c>
    </row>
    <row r="77" spans="1:25" ht="15" customHeight="1" x14ac:dyDescent="0.25">
      <c r="A77" s="342" t="s">
        <v>296</v>
      </c>
      <c r="B77" s="341">
        <v>106.78571428571429</v>
      </c>
      <c r="C77" s="341">
        <v>187.8125</v>
      </c>
      <c r="D77" s="341">
        <v>181.89655172413794</v>
      </c>
      <c r="E77" s="341">
        <v>138.70967741935485</v>
      </c>
      <c r="F77" s="341">
        <v>278</v>
      </c>
      <c r="G77" s="341">
        <v>128.27586206896552</v>
      </c>
      <c r="H77" s="341">
        <v>126.78571428571429</v>
      </c>
      <c r="I77" s="341">
        <v>115</v>
      </c>
      <c r="J77" s="341">
        <v>336.66666666666669</v>
      </c>
      <c r="K77" s="341">
        <v>56.25</v>
      </c>
      <c r="L77" s="341">
        <v>110</v>
      </c>
      <c r="M77" s="341">
        <v>140</v>
      </c>
      <c r="N77" s="341">
        <v>179.28571428571428</v>
      </c>
      <c r="O77" s="341">
        <v>121.42857142857143</v>
      </c>
      <c r="P77" s="341">
        <v>200</v>
      </c>
      <c r="Q77" s="341">
        <v>2100</v>
      </c>
      <c r="R77" s="341">
        <v>1368.75</v>
      </c>
      <c r="S77" s="341">
        <v>666.66666666666663</v>
      </c>
      <c r="T77" s="341">
        <v>372.77777777777777</v>
      </c>
      <c r="U77" s="341">
        <v>94.530555555555551</v>
      </c>
      <c r="V77" s="341">
        <v>554.82758620689651</v>
      </c>
      <c r="W77" s="341">
        <v>257.5</v>
      </c>
      <c r="X77" s="341">
        <v>34.134999999999998</v>
      </c>
      <c r="Y77" s="341">
        <v>1047.7083333333333</v>
      </c>
    </row>
    <row r="78" spans="1:25" ht="15" customHeight="1" x14ac:dyDescent="0.25">
      <c r="A78" s="342" t="s">
        <v>297</v>
      </c>
      <c r="B78" s="341">
        <v>114.70833333333333</v>
      </c>
      <c r="C78" s="341">
        <v>155.625</v>
      </c>
      <c r="D78" s="341">
        <v>149.61538461538461</v>
      </c>
      <c r="E78" s="341">
        <v>137.91666666666666</v>
      </c>
      <c r="F78" s="341">
        <v>287.10526315789474</v>
      </c>
      <c r="G78" s="341">
        <v>145.80000000000001</v>
      </c>
      <c r="H78" s="341">
        <v>136.08695652173913</v>
      </c>
      <c r="I78" s="341">
        <v>89.230769230769226</v>
      </c>
      <c r="J78" s="341">
        <v>245</v>
      </c>
      <c r="K78" s="341">
        <v>69.166666666666671</v>
      </c>
      <c r="L78" s="341">
        <v>85</v>
      </c>
      <c r="M78" s="341">
        <v>155</v>
      </c>
      <c r="N78" s="341">
        <v>137.08333333333334</v>
      </c>
      <c r="O78" s="341">
        <v>132.5</v>
      </c>
      <c r="P78" s="341">
        <v>175</v>
      </c>
      <c r="Q78" s="341">
        <v>2083.3333333333335</v>
      </c>
      <c r="R78" s="341">
        <v>1412.5</v>
      </c>
      <c r="S78" s="341">
        <v>680</v>
      </c>
      <c r="T78" s="341">
        <v>338.88888888888891</v>
      </c>
      <c r="U78" s="341">
        <v>101.96774193548386</v>
      </c>
      <c r="V78" s="341">
        <v>125.38461538461539</v>
      </c>
      <c r="W78" s="341">
        <v>301.42857142857139</v>
      </c>
      <c r="X78" s="341">
        <v>52.6</v>
      </c>
      <c r="Y78" s="341">
        <v>985.2</v>
      </c>
    </row>
    <row r="79" spans="1:25" ht="15" customHeight="1" x14ac:dyDescent="0.25">
      <c r="A79" s="342" t="s">
        <v>298</v>
      </c>
      <c r="B79" s="341">
        <v>98.4</v>
      </c>
      <c r="C79" s="341">
        <v>127.5</v>
      </c>
      <c r="D79" s="341">
        <v>123.38461538461539</v>
      </c>
      <c r="E79" s="341">
        <v>110.83333333333333</v>
      </c>
      <c r="F79" s="341">
        <v>228.5</v>
      </c>
      <c r="G79" s="341">
        <v>181</v>
      </c>
      <c r="H79" s="341">
        <v>227.82608695652175</v>
      </c>
      <c r="I79" s="341">
        <v>113.03571428571429</v>
      </c>
      <c r="J79" s="341">
        <v>194</v>
      </c>
      <c r="K79" s="341">
        <v>83.75</v>
      </c>
      <c r="L79" s="341">
        <v>82.5</v>
      </c>
      <c r="M79" s="341">
        <v>132.5</v>
      </c>
      <c r="N79" s="341">
        <v>143.75</v>
      </c>
      <c r="O79" s="341">
        <v>130</v>
      </c>
      <c r="P79" s="341">
        <v>250</v>
      </c>
      <c r="Q79" s="341">
        <v>2150</v>
      </c>
      <c r="R79" s="341">
        <v>1268.75</v>
      </c>
      <c r="S79" s="341">
        <v>683.33333333333337</v>
      </c>
      <c r="T79" s="341">
        <v>368</v>
      </c>
      <c r="U79" s="341">
        <v>123.06451612903226</v>
      </c>
      <c r="V79" s="341">
        <v>134.23076923076923</v>
      </c>
      <c r="W79" s="341">
        <v>304.28571428571428</v>
      </c>
      <c r="X79" s="341">
        <v>54.210526315789473</v>
      </c>
      <c r="Y79" s="341">
        <v>1090.8</v>
      </c>
    </row>
    <row r="80" spans="1:25" ht="15" customHeight="1" x14ac:dyDescent="0.25">
      <c r="A80" s="342" t="s">
        <v>299</v>
      </c>
      <c r="B80" s="341">
        <v>102.69230769230769</v>
      </c>
      <c r="C80" s="341">
        <v>141.15384615384616</v>
      </c>
      <c r="D80" s="341">
        <v>161.15384615384616</v>
      </c>
      <c r="E80" s="341">
        <v>124.46428571428571</v>
      </c>
      <c r="F80" s="341">
        <v>241.47368421052633</v>
      </c>
      <c r="G80" s="341">
        <v>159.62962962962962</v>
      </c>
      <c r="H80" s="341">
        <v>226.08695652173913</v>
      </c>
      <c r="I80" s="341">
        <v>118.72413793103448</v>
      </c>
      <c r="J80" s="341">
        <v>255</v>
      </c>
      <c r="K80" s="341">
        <v>123.75</v>
      </c>
      <c r="L80" s="341">
        <v>90</v>
      </c>
      <c r="M80" s="341">
        <v>156.66666666666666</v>
      </c>
      <c r="N80" s="341">
        <v>195.45454545454547</v>
      </c>
      <c r="O80" s="341">
        <v>178.33333333333334</v>
      </c>
      <c r="P80" s="341">
        <v>285</v>
      </c>
      <c r="Q80" s="341">
        <v>2150</v>
      </c>
      <c r="R80" s="341">
        <v>1543.75</v>
      </c>
      <c r="S80" s="341">
        <v>650</v>
      </c>
      <c r="T80" s="341">
        <v>408.33333333333331</v>
      </c>
      <c r="U80" s="341">
        <v>104.53125</v>
      </c>
      <c r="V80" s="341">
        <v>108.55172413793103</v>
      </c>
      <c r="W80" s="341">
        <v>275.71428571428572</v>
      </c>
      <c r="X80" s="341">
        <v>52.75</v>
      </c>
      <c r="Y80" s="341">
        <v>1086.9230769230769</v>
      </c>
    </row>
    <row r="81" spans="1:25" ht="15" customHeight="1" x14ac:dyDescent="0.25">
      <c r="A81" s="342" t="s">
        <v>300</v>
      </c>
      <c r="B81" s="341">
        <v>107.4</v>
      </c>
      <c r="C81" s="341">
        <v>145</v>
      </c>
      <c r="D81" s="341">
        <v>182.5</v>
      </c>
      <c r="E81" s="341">
        <v>138.46153846153845</v>
      </c>
      <c r="F81" s="341">
        <v>323.23809523809524</v>
      </c>
      <c r="G81" s="341">
        <v>177.85714285714286</v>
      </c>
      <c r="H81" s="341">
        <v>252.08333333333334</v>
      </c>
      <c r="I81" s="341">
        <v>106.89655172413794</v>
      </c>
      <c r="J81" s="341">
        <v>310</v>
      </c>
      <c r="K81" s="341">
        <v>191.42857142857142</v>
      </c>
      <c r="L81" s="341">
        <v>232.5</v>
      </c>
      <c r="M81" s="341">
        <v>187.5</v>
      </c>
      <c r="N81" s="341">
        <v>179.23076923076923</v>
      </c>
      <c r="O81" s="341">
        <v>219</v>
      </c>
      <c r="P81" s="341">
        <v>261.66666666666669</v>
      </c>
      <c r="Q81" s="341">
        <v>2133.3333333333335</v>
      </c>
      <c r="R81" s="341">
        <v>1741.6666666666667</v>
      </c>
      <c r="S81" s="341">
        <v>780</v>
      </c>
      <c r="T81" s="341">
        <v>461.11111111111109</v>
      </c>
      <c r="U81" s="341">
        <v>84.264705882352942</v>
      </c>
      <c r="V81" s="341">
        <v>93.965517241379317</v>
      </c>
      <c r="W81" s="341">
        <v>237.4</v>
      </c>
      <c r="X81" s="341">
        <v>51.75</v>
      </c>
      <c r="Y81" s="341">
        <v>1192.8</v>
      </c>
    </row>
    <row r="82" spans="1:25" ht="15" customHeight="1" x14ac:dyDescent="0.25">
      <c r="A82" s="342" t="s">
        <v>301</v>
      </c>
      <c r="B82" s="341">
        <v>114.23076923076923</v>
      </c>
      <c r="C82" s="341">
        <v>137.85714285714286</v>
      </c>
      <c r="D82" s="341">
        <v>207.59259259259258</v>
      </c>
      <c r="E82" s="341">
        <v>156.26923076923077</v>
      </c>
      <c r="F82" s="341">
        <v>292.77777777777777</v>
      </c>
      <c r="G82" s="341">
        <v>221.60714285714286</v>
      </c>
      <c r="H82" s="341">
        <v>241.95652173913044</v>
      </c>
      <c r="I82" s="341">
        <v>108.79310344827586</v>
      </c>
      <c r="J82" s="341">
        <v>310</v>
      </c>
      <c r="K82" s="341">
        <v>176.25</v>
      </c>
      <c r="L82" s="341">
        <v>355</v>
      </c>
      <c r="M82" s="341">
        <v>165</v>
      </c>
      <c r="N82" s="341">
        <v>351.53846153846155</v>
      </c>
      <c r="O82" s="341">
        <v>286</v>
      </c>
      <c r="P82" s="341">
        <v>316.66666666666669</v>
      </c>
      <c r="Q82" s="341">
        <v>2140</v>
      </c>
      <c r="R82" s="341">
        <v>1694.4444444444443</v>
      </c>
      <c r="S82" s="341">
        <v>807.14285714285711</v>
      </c>
      <c r="T82" s="341">
        <v>465</v>
      </c>
      <c r="U82" s="341">
        <v>86.3125</v>
      </c>
      <c r="V82" s="341">
        <v>91.666666666666671</v>
      </c>
      <c r="W82" s="341">
        <v>255.55555555555554</v>
      </c>
      <c r="X82" s="341">
        <v>52.642857142857146</v>
      </c>
      <c r="Y82" s="341">
        <v>1185.8333333333333</v>
      </c>
    </row>
    <row r="83" spans="1:25" ht="15" customHeight="1" x14ac:dyDescent="0.25">
      <c r="A83" s="342" t="s">
        <v>302</v>
      </c>
      <c r="B83" s="341">
        <v>112.08333333333333</v>
      </c>
      <c r="C83" s="341">
        <v>127.08333333333333</v>
      </c>
      <c r="D83" s="341">
        <v>168.84615384615384</v>
      </c>
      <c r="E83" s="341">
        <v>118.69565217391305</v>
      </c>
      <c r="F83" s="341">
        <v>270.625</v>
      </c>
      <c r="G83" s="341">
        <v>175.6</v>
      </c>
      <c r="H83" s="341">
        <v>400</v>
      </c>
      <c r="I83" s="341">
        <v>106.53846153846153</v>
      </c>
      <c r="J83" s="341">
        <v>286.25</v>
      </c>
      <c r="K83" s="341">
        <v>145</v>
      </c>
      <c r="L83" s="341">
        <v>343.75</v>
      </c>
      <c r="M83" s="341">
        <v>86.666666666666671</v>
      </c>
      <c r="N83" s="341">
        <v>154.16666666666666</v>
      </c>
      <c r="O83" s="341">
        <v>146</v>
      </c>
      <c r="P83" s="341">
        <v>273.33333333333331</v>
      </c>
      <c r="Q83" s="341">
        <v>1975</v>
      </c>
      <c r="R83" s="341">
        <v>1478.5714285714287</v>
      </c>
      <c r="S83" s="341">
        <v>687.5</v>
      </c>
      <c r="T83" s="341">
        <v>400</v>
      </c>
      <c r="U83" s="341">
        <v>92.125</v>
      </c>
      <c r="V83" s="341">
        <v>111.04166666666667</v>
      </c>
      <c r="W83" s="341">
        <v>276.66666666666669</v>
      </c>
      <c r="X83" s="341">
        <v>50.588235294117652</v>
      </c>
      <c r="Y83" s="341">
        <v>1144.090909090909</v>
      </c>
    </row>
    <row r="84" spans="1:25" ht="15" customHeight="1" x14ac:dyDescent="0.25">
      <c r="A84" s="342" t="s">
        <v>303</v>
      </c>
      <c r="B84" s="341">
        <v>110.71428571428571</v>
      </c>
      <c r="C84" s="341">
        <v>120.71428571428571</v>
      </c>
      <c r="D84" s="341">
        <v>142.5</v>
      </c>
      <c r="E84" s="341">
        <v>98.269230769230774</v>
      </c>
      <c r="F84" s="341">
        <v>252.10526315789474</v>
      </c>
      <c r="G84" s="341">
        <v>174.61538461538461</v>
      </c>
      <c r="H84" s="341">
        <v>585.25</v>
      </c>
      <c r="I84" s="341">
        <v>99.642857142857139</v>
      </c>
      <c r="J84" s="341">
        <v>270</v>
      </c>
      <c r="K84" s="341">
        <v>120</v>
      </c>
      <c r="L84" s="341">
        <v>226</v>
      </c>
      <c r="M84" s="341">
        <v>57.8</v>
      </c>
      <c r="N84" s="341">
        <v>121.66666666666667</v>
      </c>
      <c r="O84" s="341">
        <v>117.5</v>
      </c>
      <c r="P84" s="341">
        <v>200</v>
      </c>
      <c r="Q84" s="341">
        <v>1991.6666666666667</v>
      </c>
      <c r="R84" s="341">
        <v>1607.1428571428571</v>
      </c>
      <c r="S84" s="341">
        <v>683.33333333333337</v>
      </c>
      <c r="T84" s="341">
        <v>350</v>
      </c>
      <c r="U84" s="341">
        <v>103.43333333333334</v>
      </c>
      <c r="V84" s="341">
        <v>105.96153846153847</v>
      </c>
      <c r="W84" s="341">
        <v>533.33333333333337</v>
      </c>
      <c r="X84" s="341">
        <v>45.3125</v>
      </c>
      <c r="Y84" s="341">
        <v>1093.8461538461538</v>
      </c>
    </row>
    <row r="85" spans="1:25" ht="15" customHeight="1" x14ac:dyDescent="0.25">
      <c r="A85" s="342" t="s">
        <v>304</v>
      </c>
      <c r="B85" s="341">
        <v>115.82142857142857</v>
      </c>
      <c r="C85" s="341">
        <v>133</v>
      </c>
      <c r="D85" s="341">
        <v>157.60714285714286</v>
      </c>
      <c r="E85" s="341">
        <v>102.14285714285714</v>
      </c>
      <c r="F85" s="341">
        <v>257.64705882352939</v>
      </c>
      <c r="G85" s="341">
        <v>175.18518518518519</v>
      </c>
      <c r="H85" s="341">
        <v>1072.2222222222222</v>
      </c>
      <c r="I85" s="341">
        <v>108.62068965517241</v>
      </c>
      <c r="J85" s="341">
        <v>267.5</v>
      </c>
      <c r="K85" s="341">
        <v>85.714285714285708</v>
      </c>
      <c r="L85" s="341">
        <v>145</v>
      </c>
      <c r="M85" s="341">
        <v>77.5</v>
      </c>
      <c r="N85" s="341">
        <v>104.61538461538461</v>
      </c>
      <c r="O85" s="341">
        <v>115</v>
      </c>
      <c r="P85" s="341">
        <v>165</v>
      </c>
      <c r="Q85" s="341">
        <v>1575</v>
      </c>
      <c r="R85" s="341">
        <v>1288.8888888888889</v>
      </c>
      <c r="S85" s="341">
        <v>522.22222222222217</v>
      </c>
      <c r="T85" s="341">
        <v>283</v>
      </c>
      <c r="U85" s="341">
        <v>114.46875</v>
      </c>
      <c r="V85" s="341">
        <v>90.178571428571431</v>
      </c>
      <c r="W85" s="341">
        <v>374.28571428571428</v>
      </c>
      <c r="X85" s="341">
        <v>45.45</v>
      </c>
      <c r="Y85" s="341">
        <v>935</v>
      </c>
    </row>
    <row r="86" spans="1:25" ht="15" customHeight="1" x14ac:dyDescent="0.25">
      <c r="A86" s="342" t="s">
        <v>305</v>
      </c>
      <c r="B86" s="341">
        <v>131.11111111111111</v>
      </c>
      <c r="C86" s="341">
        <v>184.375</v>
      </c>
      <c r="D86" s="341">
        <v>229.81481481481481</v>
      </c>
      <c r="E86" s="341">
        <v>154.21428571428572</v>
      </c>
      <c r="F86" s="341">
        <v>316.5</v>
      </c>
      <c r="G86" s="341">
        <v>237.5</v>
      </c>
      <c r="H86" s="341">
        <v>977.77777777777783</v>
      </c>
      <c r="I86" s="341">
        <v>112.5</v>
      </c>
      <c r="J86" s="341">
        <v>290</v>
      </c>
      <c r="K86" s="341">
        <v>178.33333333333334</v>
      </c>
      <c r="L86" s="341">
        <v>247.5</v>
      </c>
      <c r="M86" s="341">
        <v>120</v>
      </c>
      <c r="N86" s="341">
        <v>190.71428571428572</v>
      </c>
      <c r="O86" s="341">
        <v>180</v>
      </c>
      <c r="P86" s="341">
        <v>240</v>
      </c>
      <c r="Q86" s="341">
        <v>1583.3333333333333</v>
      </c>
      <c r="R86" s="341">
        <v>1165</v>
      </c>
      <c r="S86" s="341">
        <v>433.33333333333331</v>
      </c>
      <c r="T86" s="341">
        <v>239.16666666666666</v>
      </c>
      <c r="U86" s="341">
        <v>113.89655172413794</v>
      </c>
      <c r="V86" s="341">
        <v>84.107142857142861</v>
      </c>
      <c r="W86" s="341">
        <v>355</v>
      </c>
      <c r="X86" s="341">
        <v>45.55</v>
      </c>
      <c r="Y86" s="341">
        <v>919.82142857142856</v>
      </c>
    </row>
    <row r="87" spans="1:25" ht="15" customHeight="1" x14ac:dyDescent="0.25">
      <c r="A87" s="342" t="s">
        <v>306</v>
      </c>
      <c r="B87" s="341">
        <v>138.03571428571428</v>
      </c>
      <c r="C87" s="341">
        <v>231.25</v>
      </c>
      <c r="D87" s="341">
        <v>231.37931034482759</v>
      </c>
      <c r="E87" s="341">
        <v>163.46153846153845</v>
      </c>
      <c r="F87" s="341">
        <v>368.18181818181819</v>
      </c>
      <c r="G87" s="341">
        <v>290.34482758620692</v>
      </c>
      <c r="H87" s="341">
        <v>524.16666666666663</v>
      </c>
      <c r="I87" s="341">
        <v>121.93548387096774</v>
      </c>
      <c r="J87" s="341">
        <v>373.75</v>
      </c>
      <c r="K87" s="341">
        <v>298.33333333333331</v>
      </c>
      <c r="L87" s="341">
        <v>317.5</v>
      </c>
      <c r="M87" s="341">
        <v>216.66666666666666</v>
      </c>
      <c r="N87" s="341">
        <v>380.83333333333331</v>
      </c>
      <c r="O87" s="341">
        <v>341.66666666666669</v>
      </c>
      <c r="P87" s="341">
        <v>315</v>
      </c>
      <c r="Q87" s="341">
        <v>1770</v>
      </c>
      <c r="R87" s="341">
        <v>1233.3333333333333</v>
      </c>
      <c r="S87" s="341">
        <v>558.33333333333337</v>
      </c>
      <c r="T87" s="341">
        <v>262.27272727272725</v>
      </c>
      <c r="U87" s="341">
        <v>122.34375</v>
      </c>
      <c r="V87" s="341">
        <v>85.483870967741936</v>
      </c>
      <c r="W87" s="341">
        <v>325</v>
      </c>
      <c r="X87" s="341">
        <v>49.714285714285715</v>
      </c>
      <c r="Y87" s="341">
        <v>964.03846153846155</v>
      </c>
    </row>
    <row r="88" spans="1:25" ht="15" customHeight="1" x14ac:dyDescent="0.25">
      <c r="A88" s="340" t="s">
        <v>307</v>
      </c>
      <c r="B88" s="339">
        <v>163.44827586206895</v>
      </c>
      <c r="C88" s="339">
        <v>244</v>
      </c>
      <c r="D88" s="339">
        <v>228.92857142857142</v>
      </c>
      <c r="E88" s="339">
        <v>203.46153846153845</v>
      </c>
      <c r="F88" s="339">
        <v>403.88888888888891</v>
      </c>
      <c r="G88" s="339">
        <v>377.2</v>
      </c>
      <c r="H88" s="339">
        <v>304.28571428571428</v>
      </c>
      <c r="I88" s="339">
        <v>131.12903225806451</v>
      </c>
      <c r="J88" s="339">
        <v>442</v>
      </c>
      <c r="K88" s="339">
        <v>360</v>
      </c>
      <c r="L88" s="339">
        <v>570</v>
      </c>
      <c r="M88" s="339">
        <v>205</v>
      </c>
      <c r="N88" s="339">
        <v>341</v>
      </c>
      <c r="O88" s="339">
        <v>336.66666666666669</v>
      </c>
      <c r="P88" s="339">
        <v>280</v>
      </c>
      <c r="Q88" s="339">
        <v>2000</v>
      </c>
      <c r="R88" s="339">
        <v>1422.2222222222222</v>
      </c>
      <c r="S88" s="339">
        <v>616.66666666666663</v>
      </c>
      <c r="T88" s="339">
        <v>331.81818181818181</v>
      </c>
      <c r="U88" s="339">
        <v>108.54838709677419</v>
      </c>
      <c r="V88" s="339">
        <v>104.64285714285714</v>
      </c>
      <c r="W88" s="339">
        <v>292.85714285714289</v>
      </c>
      <c r="X88" s="339">
        <v>51.894736842105267</v>
      </c>
      <c r="Y88" s="339">
        <v>1005.3571428571429</v>
      </c>
    </row>
    <row r="89" spans="1:25" ht="15" customHeight="1" x14ac:dyDescent="0.25">
      <c r="A89" s="340" t="s">
        <v>308</v>
      </c>
      <c r="B89" s="339">
        <v>150.6</v>
      </c>
      <c r="C89" s="339">
        <v>228.52941176470588</v>
      </c>
      <c r="D89" s="339">
        <v>247.40740740740742</v>
      </c>
      <c r="E89" s="339">
        <v>231.89285714285714</v>
      </c>
      <c r="F89" s="339">
        <v>376.66666666666669</v>
      </c>
      <c r="G89" s="339">
        <v>228.88888888888889</v>
      </c>
      <c r="H89" s="339">
        <v>196.15384615384616</v>
      </c>
      <c r="I89" s="339">
        <v>119.16666666666667</v>
      </c>
      <c r="J89" s="339">
        <v>547.77777777777783</v>
      </c>
      <c r="K89" s="339">
        <v>394</v>
      </c>
      <c r="L89" s="339">
        <v>500</v>
      </c>
      <c r="M89" s="339">
        <v>320</v>
      </c>
      <c r="N89" s="339">
        <v>481</v>
      </c>
      <c r="O89" s="339">
        <v>272.85714285714283</v>
      </c>
      <c r="P89" s="339">
        <v>245</v>
      </c>
      <c r="Q89" s="339">
        <v>1587.5</v>
      </c>
      <c r="R89" s="339">
        <v>1143.75</v>
      </c>
      <c r="S89" s="339">
        <v>583.33333333333337</v>
      </c>
      <c r="T89" s="339">
        <v>261.81818181818181</v>
      </c>
      <c r="U89" s="339">
        <v>101.39393939393941</v>
      </c>
      <c r="V89" s="339">
        <v>121.66666666666667</v>
      </c>
      <c r="W89" s="339">
        <v>419.28571428571428</v>
      </c>
      <c r="X89" s="339">
        <v>53.25</v>
      </c>
      <c r="Y89" s="339">
        <v>963.65384615384619</v>
      </c>
    </row>
    <row r="90" spans="1:25" ht="15" customHeight="1" x14ac:dyDescent="0.25">
      <c r="A90" s="340" t="s">
        <v>309</v>
      </c>
      <c r="B90" s="339">
        <v>142.88888888888889</v>
      </c>
      <c r="C90" s="339">
        <v>158.9</v>
      </c>
      <c r="D90" s="339">
        <v>200</v>
      </c>
      <c r="E90" s="339">
        <v>150.86206896551724</v>
      </c>
      <c r="F90" s="339">
        <v>288.18181818181819</v>
      </c>
      <c r="G90" s="339">
        <v>178.21428571428572</v>
      </c>
      <c r="H90" s="339">
        <v>161.30434782608697</v>
      </c>
      <c r="I90" s="339">
        <v>113.83333333333333</v>
      </c>
      <c r="J90" s="339">
        <v>326.25</v>
      </c>
      <c r="K90" s="339">
        <v>322.85714285714283</v>
      </c>
      <c r="L90" s="339">
        <v>310</v>
      </c>
      <c r="M90" s="339">
        <v>205</v>
      </c>
      <c r="N90" s="339">
        <v>311.25</v>
      </c>
      <c r="O90" s="339">
        <v>214.28571428571428</v>
      </c>
      <c r="P90" s="339">
        <v>280</v>
      </c>
      <c r="Q90" s="339">
        <v>1533.3333333333333</v>
      </c>
      <c r="R90" s="339">
        <v>1116.6666666666667</v>
      </c>
      <c r="S90" s="339">
        <v>608</v>
      </c>
      <c r="T90" s="339">
        <v>307.27272727272725</v>
      </c>
      <c r="U90" s="339">
        <v>97.1875</v>
      </c>
      <c r="V90" s="339">
        <v>126.16666666666667</v>
      </c>
      <c r="W90" s="339">
        <v>378.57142857142856</v>
      </c>
      <c r="X90" s="339">
        <v>52.3</v>
      </c>
      <c r="Y90" s="339">
        <v>943.26923076923072</v>
      </c>
    </row>
    <row r="91" spans="1:25" ht="15" customHeight="1" x14ac:dyDescent="0.25">
      <c r="A91" s="340" t="s">
        <v>310</v>
      </c>
      <c r="B91" s="339">
        <v>114.375</v>
      </c>
      <c r="C91" s="339">
        <v>104.11764705882354</v>
      </c>
      <c r="D91" s="339">
        <v>119.80769230769231</v>
      </c>
      <c r="E91" s="339">
        <v>92.962962962962962</v>
      </c>
      <c r="F91" s="339">
        <v>188.84210526315789</v>
      </c>
      <c r="G91" s="339">
        <v>135.6</v>
      </c>
      <c r="H91" s="339">
        <v>271.57894736842104</v>
      </c>
      <c r="I91" s="339">
        <v>97.962962962962962</v>
      </c>
      <c r="J91" s="339">
        <v>153.75</v>
      </c>
      <c r="K91" s="339">
        <v>140.625</v>
      </c>
      <c r="L91" s="339">
        <v>176</v>
      </c>
      <c r="M91" s="339">
        <v>122.5</v>
      </c>
      <c r="N91" s="339">
        <v>112</v>
      </c>
      <c r="O91" s="339">
        <v>145</v>
      </c>
      <c r="P91" s="339">
        <v>206.66666666666666</v>
      </c>
      <c r="Q91" s="339">
        <v>1660</v>
      </c>
      <c r="R91" s="339">
        <v>1150</v>
      </c>
      <c r="S91" s="339">
        <v>560</v>
      </c>
      <c r="T91" s="339">
        <v>291.81818181818181</v>
      </c>
      <c r="U91" s="339">
        <v>107.03225806451614</v>
      </c>
      <c r="V91" s="339">
        <v>120.32</v>
      </c>
      <c r="W91" s="339">
        <v>343.57142857142856</v>
      </c>
      <c r="X91" s="339">
        <v>33.662727272727274</v>
      </c>
      <c r="Y91" s="339">
        <v>1015.1851851851852</v>
      </c>
    </row>
    <row r="92" spans="1:25" ht="15" customHeight="1" x14ac:dyDescent="0.25">
      <c r="A92" s="340" t="s">
        <v>311</v>
      </c>
      <c r="B92" s="339">
        <v>95.384615384615387</v>
      </c>
      <c r="C92" s="339">
        <v>151.47058823529412</v>
      </c>
      <c r="D92" s="339">
        <v>162.5</v>
      </c>
      <c r="E92" s="339">
        <v>123.5</v>
      </c>
      <c r="F92" s="339">
        <v>214.76190476190476</v>
      </c>
      <c r="G92" s="339">
        <v>131.11111111111111</v>
      </c>
      <c r="H92" s="339">
        <v>781</v>
      </c>
      <c r="I92" s="339">
        <v>99.166666666666671</v>
      </c>
      <c r="J92" s="339">
        <v>192.14285714285714</v>
      </c>
      <c r="K92" s="339">
        <v>114.28571428571429</v>
      </c>
      <c r="L92" s="339">
        <v>126.25</v>
      </c>
      <c r="M92" s="339">
        <v>170</v>
      </c>
      <c r="N92" s="339">
        <v>75</v>
      </c>
      <c r="O92" s="339">
        <v>173.75</v>
      </c>
      <c r="P92" s="339">
        <v>220</v>
      </c>
      <c r="Q92" s="339">
        <v>1900</v>
      </c>
      <c r="R92" s="339">
        <v>1293.75</v>
      </c>
      <c r="S92" s="339">
        <v>711.11111111111109</v>
      </c>
      <c r="T92" s="339">
        <v>364.44444444444446</v>
      </c>
      <c r="U92" s="339">
        <v>90.166666666666657</v>
      </c>
      <c r="V92" s="339">
        <v>85</v>
      </c>
      <c r="W92" s="339">
        <v>542.85714285714278</v>
      </c>
      <c r="X92" s="339">
        <v>39.489130434782609</v>
      </c>
      <c r="Y92" s="339">
        <v>973.07692307692309</v>
      </c>
    </row>
    <row r="93" spans="1:25" ht="15" customHeight="1" x14ac:dyDescent="0.25">
      <c r="A93" s="340" t="s">
        <v>312</v>
      </c>
      <c r="B93" s="339">
        <v>122.38095238095238</v>
      </c>
      <c r="C93" s="339">
        <v>239.6875</v>
      </c>
      <c r="D93" s="339">
        <v>252.82608695652175</v>
      </c>
      <c r="E93" s="339">
        <v>174.09090909090909</v>
      </c>
      <c r="F93" s="339">
        <v>412.8125</v>
      </c>
      <c r="G93" s="339">
        <v>303.47826086956519</v>
      </c>
      <c r="H93" s="339">
        <v>916.66666666666663</v>
      </c>
      <c r="I93" s="339">
        <v>108.51851851851852</v>
      </c>
      <c r="J93" s="339">
        <v>468.33333333333331</v>
      </c>
      <c r="K93" s="339">
        <v>156.25</v>
      </c>
      <c r="L93" s="339">
        <v>257.5</v>
      </c>
      <c r="M93" s="339">
        <v>322</v>
      </c>
      <c r="N93" s="339">
        <v>288.88888888888891</v>
      </c>
      <c r="O93" s="339">
        <v>341.66666666666669</v>
      </c>
      <c r="P93" s="339">
        <v>216.66666666666666</v>
      </c>
      <c r="Q93" s="339">
        <v>1970</v>
      </c>
      <c r="R93" s="339">
        <v>1533.3333333333333</v>
      </c>
      <c r="S93" s="339">
        <v>728.57142857142856</v>
      </c>
      <c r="T93" s="339">
        <v>358.75</v>
      </c>
      <c r="U93" s="339">
        <v>80.566666666666663</v>
      </c>
      <c r="V93" s="339">
        <v>86.458333333333329</v>
      </c>
      <c r="W93" s="339">
        <v>330</v>
      </c>
      <c r="X93" s="339">
        <v>42.843500000000006</v>
      </c>
      <c r="Y93" s="339">
        <v>968.86363636363637</v>
      </c>
    </row>
    <row r="94" spans="1:25" ht="15" customHeight="1" x14ac:dyDescent="0.25">
      <c r="A94" s="340" t="s">
        <v>313</v>
      </c>
      <c r="B94" s="339">
        <v>125</v>
      </c>
      <c r="C94" s="339">
        <v>206.875</v>
      </c>
      <c r="D94" s="339">
        <v>220.51724137931035</v>
      </c>
      <c r="E94" s="339">
        <v>162.85185185185185</v>
      </c>
      <c r="F94" s="339">
        <v>401.11111111111109</v>
      </c>
      <c r="G94" s="339">
        <v>189.07407407407408</v>
      </c>
      <c r="H94" s="339">
        <v>649.16666666666663</v>
      </c>
      <c r="I94" s="339">
        <v>110.5</v>
      </c>
      <c r="J94" s="339">
        <v>470.88888888888891</v>
      </c>
      <c r="K94" s="339">
        <v>170</v>
      </c>
      <c r="L94" s="339">
        <v>335</v>
      </c>
      <c r="M94" s="339">
        <v>360</v>
      </c>
      <c r="N94" s="339">
        <v>247.33333333333334</v>
      </c>
      <c r="O94" s="339">
        <v>318.57142857142856</v>
      </c>
      <c r="P94" s="339">
        <v>256.66666666666669</v>
      </c>
      <c r="Q94" s="339">
        <v>1850</v>
      </c>
      <c r="R94" s="339">
        <v>1200</v>
      </c>
      <c r="S94" s="339">
        <v>684.5454545454545</v>
      </c>
      <c r="T94" s="339">
        <v>330</v>
      </c>
      <c r="U94" s="339">
        <v>95.121212121212125</v>
      </c>
      <c r="V94" s="339">
        <v>100.68965517241379</v>
      </c>
      <c r="W94" s="339">
        <v>275</v>
      </c>
      <c r="X94" s="339">
        <v>38.650399999999998</v>
      </c>
      <c r="Y94" s="339">
        <v>925.38461538461536</v>
      </c>
    </row>
    <row r="95" spans="1:25" ht="15" customHeight="1" x14ac:dyDescent="0.25">
      <c r="A95" s="340" t="s">
        <v>314</v>
      </c>
      <c r="B95" s="339">
        <v>130</v>
      </c>
      <c r="C95" s="339">
        <v>184.70588235294119</v>
      </c>
      <c r="D95" s="339">
        <v>175</v>
      </c>
      <c r="E95" s="339">
        <v>126.42857142857143</v>
      </c>
      <c r="F95" s="339">
        <v>283.33333333333331</v>
      </c>
      <c r="G95" s="339">
        <v>153.7037037037037</v>
      </c>
      <c r="H95" s="339">
        <v>425.78947368421052</v>
      </c>
      <c r="I95" s="339">
        <v>113.39285714285714</v>
      </c>
      <c r="J95" s="339">
        <v>440</v>
      </c>
      <c r="K95" s="339">
        <v>190.5</v>
      </c>
      <c r="L95" s="339">
        <v>230</v>
      </c>
      <c r="M95" s="339">
        <v>231</v>
      </c>
      <c r="N95" s="339">
        <v>169.09090909090909</v>
      </c>
      <c r="O95" s="339">
        <v>189.44444444444446</v>
      </c>
      <c r="P95" s="339">
        <v>226.66666666666666</v>
      </c>
      <c r="Q95" s="339">
        <v>1731.25</v>
      </c>
      <c r="R95" s="339">
        <v>1165</v>
      </c>
      <c r="S95" s="339">
        <v>650</v>
      </c>
      <c r="T95" s="339">
        <v>313.33333333333331</v>
      </c>
      <c r="U95" s="339">
        <v>101.48571428571429</v>
      </c>
      <c r="V95" s="339">
        <v>104.82758620689656</v>
      </c>
      <c r="W95" s="339">
        <v>257.77777777777777</v>
      </c>
      <c r="X95" s="339">
        <v>43.739130434782609</v>
      </c>
      <c r="Y95" s="339">
        <v>911.66666666666663</v>
      </c>
    </row>
    <row r="96" spans="1:25" ht="15" customHeight="1" x14ac:dyDescent="0.25">
      <c r="A96" s="340" t="s">
        <v>315</v>
      </c>
      <c r="B96" s="339">
        <v>118.6</v>
      </c>
      <c r="C96" s="339">
        <v>161</v>
      </c>
      <c r="D96" s="339">
        <v>126.34615384615384</v>
      </c>
      <c r="E96" s="339">
        <v>96.15384615384616</v>
      </c>
      <c r="F96" s="339">
        <v>239.76190476190476</v>
      </c>
      <c r="G96" s="339">
        <v>162.2962962962963</v>
      </c>
      <c r="H96" s="339">
        <v>292.5</v>
      </c>
      <c r="I96" s="339">
        <v>113.65384615384616</v>
      </c>
      <c r="J96" s="339">
        <v>287.85714285714283</v>
      </c>
      <c r="K96" s="339">
        <v>173.57142857142858</v>
      </c>
      <c r="L96" s="339">
        <v>195</v>
      </c>
      <c r="M96" s="339">
        <v>220</v>
      </c>
      <c r="N96" s="339">
        <v>135</v>
      </c>
      <c r="O96" s="339">
        <v>151.25</v>
      </c>
      <c r="P96" s="339">
        <v>243.33333333333334</v>
      </c>
      <c r="Q96" s="339">
        <v>1507.1428571428571</v>
      </c>
      <c r="R96" s="339">
        <v>1250</v>
      </c>
      <c r="S96" s="339">
        <v>661.11111111111109</v>
      </c>
      <c r="T96" s="339">
        <v>350.90909090909093</v>
      </c>
      <c r="U96" s="339">
        <v>104.36666666666666</v>
      </c>
      <c r="V96" s="339">
        <v>115</v>
      </c>
      <c r="W96" s="339">
        <v>258.75</v>
      </c>
      <c r="X96" s="339">
        <v>43.833333333333329</v>
      </c>
      <c r="Y96" s="339">
        <v>931.6</v>
      </c>
    </row>
    <row r="97" spans="1:25" ht="15" customHeight="1" x14ac:dyDescent="0.25">
      <c r="A97" s="340" t="s">
        <v>316</v>
      </c>
      <c r="B97" s="339">
        <v>120.18518518518519</v>
      </c>
      <c r="C97" s="339">
        <v>140.95238095238096</v>
      </c>
      <c r="D97" s="339">
        <v>172.5</v>
      </c>
      <c r="E97" s="339">
        <v>120.86206896551724</v>
      </c>
      <c r="F97" s="339">
        <v>287.89473684210526</v>
      </c>
      <c r="G97" s="339">
        <v>130.74074074074073</v>
      </c>
      <c r="H97" s="339">
        <v>350</v>
      </c>
      <c r="I97" s="339">
        <v>105</v>
      </c>
      <c r="J97" s="339">
        <v>276.66666666666669</v>
      </c>
      <c r="K97" s="339">
        <v>107.85714285714286</v>
      </c>
      <c r="L97" s="339">
        <v>75</v>
      </c>
      <c r="M97" s="339">
        <v>142.5</v>
      </c>
      <c r="N97" s="339">
        <v>195.5</v>
      </c>
      <c r="O97" s="339">
        <v>127.5</v>
      </c>
      <c r="P97" s="339">
        <v>200</v>
      </c>
      <c r="Q97" s="339">
        <v>1457.1428571428571</v>
      </c>
      <c r="R97" s="339">
        <v>1150</v>
      </c>
      <c r="S97" s="339">
        <v>500</v>
      </c>
      <c r="T97" s="339">
        <v>288.33333333333331</v>
      </c>
      <c r="U97" s="339">
        <v>105.14705882352941</v>
      </c>
      <c r="V97" s="339">
        <v>91.034482758620683</v>
      </c>
      <c r="W97" s="339">
        <v>262.5</v>
      </c>
      <c r="X97" s="339">
        <v>43.739130434782609</v>
      </c>
      <c r="Y97" s="339">
        <v>905</v>
      </c>
    </row>
    <row r="98" spans="1:25" ht="15" customHeight="1" x14ac:dyDescent="0.25">
      <c r="A98" s="340" t="s">
        <v>317</v>
      </c>
      <c r="B98" s="339">
        <v>104.81481481481481</v>
      </c>
      <c r="C98" s="339">
        <v>158.66666666666666</v>
      </c>
      <c r="D98" s="339">
        <v>163.72</v>
      </c>
      <c r="E98" s="339">
        <v>112.69230769230769</v>
      </c>
      <c r="F98" s="339">
        <v>299.4736842105263</v>
      </c>
      <c r="G98" s="339">
        <v>163.6</v>
      </c>
      <c r="H98" s="339">
        <v>439.76190476190476</v>
      </c>
      <c r="I98" s="339">
        <v>105.16666666666667</v>
      </c>
      <c r="J98" s="339">
        <v>276.66666666666669</v>
      </c>
      <c r="K98" s="339">
        <v>87.857142857142861</v>
      </c>
      <c r="L98" s="339">
        <v>79</v>
      </c>
      <c r="M98" s="339">
        <v>113.33333333333333</v>
      </c>
      <c r="N98" s="339">
        <v>190</v>
      </c>
      <c r="O98" s="339">
        <v>130.71428571428572</v>
      </c>
      <c r="P98" s="339">
        <v>216.66666666666666</v>
      </c>
      <c r="Q98" s="339">
        <v>1410</v>
      </c>
      <c r="R98" s="339">
        <v>1233.3333333333333</v>
      </c>
      <c r="S98" s="339">
        <v>600</v>
      </c>
      <c r="T98" s="339">
        <v>321.81818181818181</v>
      </c>
      <c r="U98" s="339">
        <v>90.676470588235304</v>
      </c>
      <c r="V98" s="339">
        <v>73.571428571428569</v>
      </c>
      <c r="W98" s="339">
        <v>245</v>
      </c>
      <c r="X98" s="339">
        <v>41.521739130434781</v>
      </c>
      <c r="Y98" s="339">
        <v>855.55555555555554</v>
      </c>
    </row>
    <row r="99" spans="1:25" ht="15" customHeight="1" x14ac:dyDescent="0.25">
      <c r="A99" s="340" t="s">
        <v>318</v>
      </c>
      <c r="B99" s="339">
        <v>115</v>
      </c>
      <c r="C99" s="339">
        <v>205.33333333333334</v>
      </c>
      <c r="D99" s="339">
        <v>262.61904761904759</v>
      </c>
      <c r="E99" s="339">
        <v>152.82608695652175</v>
      </c>
      <c r="F99" s="339">
        <v>512.89473684210532</v>
      </c>
      <c r="G99" s="339">
        <v>217.82608695652175</v>
      </c>
      <c r="H99" s="339">
        <v>392.85714285714283</v>
      </c>
      <c r="I99" s="339">
        <v>109.82758620689656</v>
      </c>
      <c r="J99" s="339">
        <v>440</v>
      </c>
      <c r="K99" s="339">
        <v>147.5</v>
      </c>
      <c r="L99" s="339">
        <v>130</v>
      </c>
      <c r="M99" s="339">
        <v>193.33333333333334</v>
      </c>
      <c r="N99" s="339">
        <v>222.22222222222223</v>
      </c>
      <c r="O99" s="339">
        <v>228</v>
      </c>
      <c r="P99" s="339">
        <v>207.5</v>
      </c>
      <c r="Q99" s="339">
        <v>1570</v>
      </c>
      <c r="R99" s="339">
        <v>1250</v>
      </c>
      <c r="S99" s="339">
        <v>643.75</v>
      </c>
      <c r="T99" s="339">
        <v>308.33333333333331</v>
      </c>
      <c r="U99" s="339">
        <v>77.5</v>
      </c>
      <c r="V99" s="339">
        <v>78.75</v>
      </c>
      <c r="W99" s="339">
        <v>255</v>
      </c>
      <c r="X99" s="339">
        <v>42.217391304347828</v>
      </c>
      <c r="Y99" s="339">
        <v>895.37037037037032</v>
      </c>
    </row>
    <row r="100" spans="1:25" ht="15" customHeight="1" x14ac:dyDescent="0.25">
      <c r="A100" s="342" t="s">
        <v>363</v>
      </c>
      <c r="B100" s="341">
        <v>107.88461538461539</v>
      </c>
      <c r="C100" s="341">
        <v>184.23076923076923</v>
      </c>
      <c r="D100" s="341">
        <v>212.6</v>
      </c>
      <c r="E100" s="341">
        <v>145.76923076923077</v>
      </c>
      <c r="F100" s="341">
        <v>360</v>
      </c>
      <c r="G100" s="341">
        <v>176.8</v>
      </c>
      <c r="H100" s="341">
        <v>212.5</v>
      </c>
      <c r="I100" s="341">
        <v>113.03571428571429</v>
      </c>
      <c r="J100" s="341">
        <v>301.875</v>
      </c>
      <c r="K100" s="341">
        <v>155</v>
      </c>
      <c r="L100" s="341">
        <v>195</v>
      </c>
      <c r="M100" s="341">
        <v>188.75</v>
      </c>
      <c r="N100" s="341">
        <v>229.16666666666666</v>
      </c>
      <c r="O100" s="341">
        <v>263.33333333333331</v>
      </c>
      <c r="P100" s="341">
        <v>176.875</v>
      </c>
      <c r="Q100" s="341">
        <v>1541.6666666666667</v>
      </c>
      <c r="R100" s="341">
        <v>1222.2222222222222</v>
      </c>
      <c r="S100" s="341">
        <v>702.77777777777783</v>
      </c>
      <c r="T100" s="341">
        <v>327.27272727272725</v>
      </c>
      <c r="U100" s="341">
        <v>89.84375</v>
      </c>
      <c r="V100" s="341">
        <v>91.428571428571431</v>
      </c>
      <c r="W100" s="341">
        <v>287.5</v>
      </c>
      <c r="X100" s="341">
        <v>40.80952380952381</v>
      </c>
      <c r="Y100" s="341">
        <v>912.08333333333337</v>
      </c>
    </row>
    <row r="101" spans="1:25" ht="15" customHeight="1" x14ac:dyDescent="0.25">
      <c r="A101" s="342" t="s">
        <v>402</v>
      </c>
      <c r="B101" s="341">
        <v>121.08695652173913</v>
      </c>
      <c r="C101" s="341">
        <v>236.42857142857142</v>
      </c>
      <c r="D101" s="341">
        <v>284.16666666666669</v>
      </c>
      <c r="E101" s="341">
        <v>206.11111111111111</v>
      </c>
      <c r="F101" s="341">
        <v>404.41176470588238</v>
      </c>
      <c r="G101" s="341">
        <v>350.625</v>
      </c>
      <c r="H101" s="341">
        <v>160.80000000000001</v>
      </c>
      <c r="I101" s="341">
        <v>112.5925925925926</v>
      </c>
      <c r="J101" s="341">
        <v>366.25</v>
      </c>
      <c r="K101" s="341">
        <v>229.28571428571428</v>
      </c>
      <c r="L101" s="341">
        <v>600</v>
      </c>
      <c r="M101" s="341">
        <v>200</v>
      </c>
      <c r="N101" s="341">
        <v>136</v>
      </c>
      <c r="O101" s="341">
        <v>276.66666666666669</v>
      </c>
      <c r="P101" s="341">
        <v>238.33333333333334</v>
      </c>
      <c r="Q101" s="341">
        <v>1643.75</v>
      </c>
      <c r="R101" s="341">
        <v>1200</v>
      </c>
      <c r="S101" s="341">
        <v>663.88888888888891</v>
      </c>
      <c r="T101" s="341">
        <v>319.09090909090907</v>
      </c>
      <c r="U101" s="341">
        <v>89.354838709677423</v>
      </c>
      <c r="V101" s="341">
        <v>109.64285714285714</v>
      </c>
      <c r="W101" s="341">
        <v>278.75</v>
      </c>
      <c r="X101" s="341">
        <v>39.35</v>
      </c>
      <c r="Y101" s="341">
        <v>870.8</v>
      </c>
    </row>
    <row r="102" spans="1:25" ht="15" customHeight="1" x14ac:dyDescent="0.25">
      <c r="A102" s="342" t="s">
        <v>364</v>
      </c>
      <c r="B102" s="341">
        <v>113.47826086956522</v>
      </c>
      <c r="C102" s="341">
        <v>222.85714285714286</v>
      </c>
      <c r="D102" s="341">
        <v>208.26923076923077</v>
      </c>
      <c r="E102" s="341">
        <v>185.625</v>
      </c>
      <c r="F102" s="341">
        <v>335.33333333333331</v>
      </c>
      <c r="G102" s="341">
        <v>134.79166666666666</v>
      </c>
      <c r="H102" s="341">
        <v>140.86956521739131</v>
      </c>
      <c r="I102" s="341">
        <v>111.72413793103448</v>
      </c>
      <c r="J102" s="341">
        <v>304.28571428571428</v>
      </c>
      <c r="K102" s="341">
        <v>190</v>
      </c>
      <c r="L102" s="341">
        <v>543.33333333333337</v>
      </c>
      <c r="M102" s="341">
        <v>157.5</v>
      </c>
      <c r="N102" s="341">
        <v>148.46153846153845</v>
      </c>
      <c r="O102" s="341">
        <v>148</v>
      </c>
      <c r="P102" s="341">
        <v>206</v>
      </c>
      <c r="Q102" s="341">
        <v>1666.6666666666667</v>
      </c>
      <c r="R102" s="341">
        <v>1045</v>
      </c>
      <c r="S102" s="341">
        <v>658.33333333333337</v>
      </c>
      <c r="T102" s="341">
        <v>305.45454545454544</v>
      </c>
      <c r="U102" s="341">
        <v>88.333333333333343</v>
      </c>
      <c r="V102" s="341">
        <v>128.62068965517241</v>
      </c>
      <c r="W102" s="341">
        <v>237.14285714285714</v>
      </c>
      <c r="X102" s="341">
        <v>34.891304347826086</v>
      </c>
      <c r="Y102" s="341">
        <v>875</v>
      </c>
    </row>
    <row r="103" spans="1:25" ht="15" customHeight="1" x14ac:dyDescent="0.25">
      <c r="A103" s="342" t="s">
        <v>365</v>
      </c>
      <c r="B103" s="341">
        <v>113.09090909090909</v>
      </c>
      <c r="C103" s="341">
        <v>236.42857142857142</v>
      </c>
      <c r="D103" s="341">
        <v>235.57692307692307</v>
      </c>
      <c r="E103" s="341">
        <v>201.45833333333334</v>
      </c>
      <c r="F103" s="341">
        <v>337.64705882352939</v>
      </c>
      <c r="G103" s="341">
        <v>320.45454545454544</v>
      </c>
      <c r="H103" s="341">
        <v>175</v>
      </c>
      <c r="I103" s="341">
        <v>120.37037037037037</v>
      </c>
      <c r="J103" s="341">
        <v>444.28571428571428</v>
      </c>
      <c r="K103" s="341">
        <v>255.71428571428572</v>
      </c>
      <c r="L103" s="341">
        <v>468</v>
      </c>
      <c r="M103" s="341">
        <v>174</v>
      </c>
      <c r="N103" s="341">
        <v>379.09090909090907</v>
      </c>
      <c r="O103" s="341">
        <v>278.33333333333331</v>
      </c>
      <c r="P103" s="341">
        <v>167</v>
      </c>
      <c r="Q103" s="341">
        <v>1827.7777777777778</v>
      </c>
      <c r="R103" s="341">
        <v>1405.5555555555557</v>
      </c>
      <c r="S103" s="341">
        <v>833.33333333333337</v>
      </c>
      <c r="T103" s="341">
        <v>365</v>
      </c>
      <c r="U103" s="341">
        <v>90.806451612903217</v>
      </c>
      <c r="V103" s="341">
        <v>99.516129032258064</v>
      </c>
      <c r="W103" s="341">
        <v>300</v>
      </c>
      <c r="X103" s="341">
        <v>37.434782608695649</v>
      </c>
      <c r="Y103" s="341">
        <v>911.66666666666663</v>
      </c>
    </row>
    <row r="104" spans="1:25" ht="15" customHeight="1" x14ac:dyDescent="0.25">
      <c r="A104" s="342" t="s">
        <v>403</v>
      </c>
      <c r="B104" s="341">
        <v>112.5</v>
      </c>
      <c r="C104" s="341">
        <v>225.83333333333334</v>
      </c>
      <c r="D104" s="341">
        <v>247.30769230769232</v>
      </c>
      <c r="E104" s="341">
        <v>189.03846153846155</v>
      </c>
      <c r="F104" s="341">
        <v>379.11764705882354</v>
      </c>
      <c r="G104" s="341">
        <v>289.60000000000002</v>
      </c>
      <c r="H104" s="341">
        <v>219.16666666666666</v>
      </c>
      <c r="I104" s="341">
        <v>111.12903225806451</v>
      </c>
      <c r="J104" s="341">
        <v>500</v>
      </c>
      <c r="K104" s="341">
        <v>348.33333333333331</v>
      </c>
      <c r="L104" s="341">
        <v>712.5</v>
      </c>
      <c r="M104" s="341">
        <v>176.66666666666666</v>
      </c>
      <c r="N104" s="341">
        <v>555.4545454545455</v>
      </c>
      <c r="O104" s="341">
        <v>345</v>
      </c>
      <c r="P104" s="341">
        <v>235</v>
      </c>
      <c r="Q104" s="341">
        <v>1818.75</v>
      </c>
      <c r="R104" s="341">
        <v>1550</v>
      </c>
      <c r="S104" s="341">
        <v>780.55555555555554</v>
      </c>
      <c r="T104" s="341">
        <v>356.36363636363637</v>
      </c>
      <c r="U104" s="341">
        <v>79.121212121212125</v>
      </c>
      <c r="V104" s="341">
        <v>85.645161290322577</v>
      </c>
      <c r="W104" s="341">
        <v>243.75</v>
      </c>
      <c r="X104" s="341">
        <v>32.086956521739133</v>
      </c>
      <c r="Y104" s="341">
        <v>902.85714285714289</v>
      </c>
    </row>
    <row r="105" spans="1:25" ht="15" customHeight="1" x14ac:dyDescent="0.25">
      <c r="A105" s="342" t="s">
        <v>404</v>
      </c>
      <c r="B105" s="341">
        <v>104.8</v>
      </c>
      <c r="C105" s="341">
        <v>202.66666666666666</v>
      </c>
      <c r="D105" s="341">
        <v>209.07407407407408</v>
      </c>
      <c r="E105" s="341">
        <v>150.18518518518519</v>
      </c>
      <c r="F105" s="341">
        <v>383.33333333333331</v>
      </c>
      <c r="G105" s="341">
        <v>273.39999999999998</v>
      </c>
      <c r="H105" s="341">
        <v>242.08695652173913</v>
      </c>
      <c r="I105" s="341">
        <v>112.83333333333333</v>
      </c>
      <c r="J105" s="341">
        <v>425.71428571428572</v>
      </c>
      <c r="K105" s="341">
        <v>242</v>
      </c>
      <c r="L105" s="341">
        <v>617.5</v>
      </c>
      <c r="M105" s="341">
        <v>256.66666666666669</v>
      </c>
      <c r="N105" s="341">
        <v>356.81818181818181</v>
      </c>
      <c r="O105" s="341">
        <v>308.33333333333331</v>
      </c>
      <c r="P105" s="341">
        <v>220</v>
      </c>
      <c r="Q105" s="341">
        <v>1942.8571428571429</v>
      </c>
      <c r="R105" s="341">
        <v>1611.1111111111111</v>
      </c>
      <c r="S105" s="341">
        <v>893.75</v>
      </c>
      <c r="T105" s="341">
        <v>405</v>
      </c>
      <c r="U105" s="341">
        <v>72.235294117647058</v>
      </c>
      <c r="V105" s="341">
        <v>81.428571428571431</v>
      </c>
      <c r="W105" s="341">
        <v>251.42857142857142</v>
      </c>
      <c r="X105" s="341">
        <v>35.739130434782609</v>
      </c>
      <c r="Y105" s="341">
        <v>931.34615384615381</v>
      </c>
    </row>
    <row r="106" spans="1:25" ht="15" customHeight="1" x14ac:dyDescent="0.25">
      <c r="A106" s="342" t="s">
        <v>511</v>
      </c>
      <c r="B106" s="341">
        <v>93.392857142857139</v>
      </c>
      <c r="C106" s="341">
        <v>141.11111111111111</v>
      </c>
      <c r="D106" s="341">
        <v>182.96296296296296</v>
      </c>
      <c r="E106" s="341">
        <v>127.75862068965517</v>
      </c>
      <c r="F106" s="341">
        <v>312.14285714285717</v>
      </c>
      <c r="G106" s="341">
        <v>213.84615384615384</v>
      </c>
      <c r="H106" s="341">
        <v>210.625</v>
      </c>
      <c r="I106" s="341">
        <v>110.51724137931035</v>
      </c>
      <c r="J106" s="341">
        <v>336.42857142857144</v>
      </c>
      <c r="K106" s="341">
        <v>227.14285714285714</v>
      </c>
      <c r="L106" s="341">
        <v>337.5</v>
      </c>
      <c r="M106" s="341">
        <v>190</v>
      </c>
      <c r="N106" s="341">
        <v>107.72727272727273</v>
      </c>
      <c r="O106" s="341">
        <v>158.57142857142858</v>
      </c>
      <c r="P106" s="341">
        <v>205</v>
      </c>
      <c r="Q106" s="341">
        <v>2257.1428571428573</v>
      </c>
      <c r="R106" s="341">
        <v>1602.5</v>
      </c>
      <c r="S106" s="341">
        <v>772.5</v>
      </c>
      <c r="T106" s="341">
        <v>435</v>
      </c>
      <c r="U106" s="341">
        <v>72.941176470588232</v>
      </c>
      <c r="V106" s="341">
        <v>100.78125</v>
      </c>
      <c r="W106" s="341">
        <v>230</v>
      </c>
      <c r="X106" s="341">
        <v>33.739130434782609</v>
      </c>
      <c r="Y106" s="341">
        <v>945.92592592592598</v>
      </c>
    </row>
    <row r="107" spans="1:25" ht="15" customHeight="1" x14ac:dyDescent="0.25">
      <c r="A107" s="342" t="s">
        <v>406</v>
      </c>
      <c r="B107" s="341">
        <v>80.925925925925924</v>
      </c>
      <c r="C107" s="341">
        <v>153.4375</v>
      </c>
      <c r="D107" s="341">
        <v>160.55555555555554</v>
      </c>
      <c r="E107" s="341">
        <v>113.46153846153847</v>
      </c>
      <c r="F107" s="341">
        <v>271.84210526315792</v>
      </c>
      <c r="G107" s="341">
        <v>188.46153846153845</v>
      </c>
      <c r="H107" s="341">
        <v>200.95238095238096</v>
      </c>
      <c r="I107" s="341">
        <v>95.961538461538467</v>
      </c>
      <c r="J107" s="341">
        <v>425</v>
      </c>
      <c r="K107" s="341">
        <v>185.55555555555554</v>
      </c>
      <c r="L107" s="341">
        <v>384</v>
      </c>
      <c r="M107" s="341">
        <v>149</v>
      </c>
      <c r="N107" s="341">
        <v>97.692307692307693</v>
      </c>
      <c r="O107" s="341">
        <v>135.55555555555554</v>
      </c>
      <c r="P107" s="341">
        <v>220</v>
      </c>
      <c r="Q107" s="341">
        <v>1931.25</v>
      </c>
      <c r="R107" s="341">
        <v>1400</v>
      </c>
      <c r="S107" s="341">
        <v>730</v>
      </c>
      <c r="T107" s="341">
        <v>369.16666666666669</v>
      </c>
      <c r="U107" s="341">
        <v>77.321428571428569</v>
      </c>
      <c r="V107" s="341">
        <v>97.5</v>
      </c>
      <c r="W107" s="341">
        <v>182.85714285714286</v>
      </c>
      <c r="X107" s="341">
        <v>34.5</v>
      </c>
      <c r="Y107" s="341">
        <v>981.66666666666663</v>
      </c>
    </row>
    <row r="108" spans="1:25" ht="15" customHeight="1" x14ac:dyDescent="0.25">
      <c r="A108" s="342" t="s">
        <v>326</v>
      </c>
      <c r="B108" s="341">
        <v>82.2</v>
      </c>
      <c r="C108" s="341">
        <v>145</v>
      </c>
      <c r="D108" s="341">
        <v>166.53846153846155</v>
      </c>
      <c r="E108" s="341">
        <v>116.875</v>
      </c>
      <c r="F108" s="341">
        <v>275.23809523809524</v>
      </c>
      <c r="G108" s="341">
        <v>211.6</v>
      </c>
      <c r="H108" s="341">
        <v>424.25</v>
      </c>
      <c r="I108" s="341">
        <v>96.034482758620683</v>
      </c>
      <c r="J108" s="341">
        <v>301.25</v>
      </c>
      <c r="K108" s="341">
        <v>176.25</v>
      </c>
      <c r="L108" s="341">
        <v>231.25</v>
      </c>
      <c r="M108" s="341">
        <v>145</v>
      </c>
      <c r="N108" s="341">
        <v>97.083333333333329</v>
      </c>
      <c r="O108" s="341">
        <v>153.33333333333334</v>
      </c>
      <c r="P108" s="341">
        <v>166.66666666666666</v>
      </c>
      <c r="Q108" s="341">
        <v>1931.25</v>
      </c>
      <c r="R108" s="341">
        <v>1465</v>
      </c>
      <c r="S108" s="341">
        <v>727.27272727272725</v>
      </c>
      <c r="T108" s="341">
        <v>377.69230769230768</v>
      </c>
      <c r="U108" s="341">
        <v>80.166666666666671</v>
      </c>
      <c r="V108" s="341">
        <v>94.193548387096769</v>
      </c>
      <c r="W108" s="341">
        <v>220</v>
      </c>
      <c r="X108" s="341">
        <v>33.19047619047619</v>
      </c>
      <c r="Y108" s="341">
        <v>995</v>
      </c>
    </row>
    <row r="109" spans="1:25" ht="15" customHeight="1" x14ac:dyDescent="0.25">
      <c r="A109" s="342" t="s">
        <v>407</v>
      </c>
      <c r="B109" s="341">
        <v>89.615384615384613</v>
      </c>
      <c r="C109" s="341">
        <v>137.8125</v>
      </c>
      <c r="D109" s="341">
        <v>151.73076923076923</v>
      </c>
      <c r="E109" s="341">
        <v>129.31818181818181</v>
      </c>
      <c r="F109" s="341">
        <v>263.05555555555554</v>
      </c>
      <c r="G109" s="341">
        <v>149.80769230769232</v>
      </c>
      <c r="H109" s="341">
        <v>1361.1111111111111</v>
      </c>
      <c r="I109" s="341">
        <v>97.5</v>
      </c>
      <c r="J109" s="341">
        <v>235.71428571428572</v>
      </c>
      <c r="K109" s="341">
        <v>87.5</v>
      </c>
      <c r="L109" s="341">
        <v>81.666666666666671</v>
      </c>
      <c r="M109" s="341">
        <v>67.5</v>
      </c>
      <c r="N109" s="341">
        <v>101.36363636363636</v>
      </c>
      <c r="O109" s="341">
        <v>137</v>
      </c>
      <c r="P109" s="341">
        <v>153.33333333333334</v>
      </c>
      <c r="Q109" s="341">
        <v>1664.2857142857142</v>
      </c>
      <c r="R109" s="341">
        <v>1550</v>
      </c>
      <c r="S109" s="341">
        <v>761.11111111111109</v>
      </c>
      <c r="T109" s="341">
        <v>309.09090909090907</v>
      </c>
      <c r="U109" s="341">
        <v>84.705882352941174</v>
      </c>
      <c r="V109" s="341">
        <v>92.333333333333329</v>
      </c>
      <c r="W109" s="341">
        <v>220</v>
      </c>
      <c r="X109" s="341">
        <v>31.217391304347824</v>
      </c>
      <c r="Y109" s="341">
        <v>951.48148148148152</v>
      </c>
    </row>
    <row r="110" spans="1:25" ht="15" customHeight="1" x14ac:dyDescent="0.25">
      <c r="A110" s="342" t="s">
        <v>408</v>
      </c>
      <c r="B110" s="341">
        <v>87.222222222222229</v>
      </c>
      <c r="C110" s="341">
        <v>193.75</v>
      </c>
      <c r="D110" s="341">
        <v>168.7037037037037</v>
      </c>
      <c r="E110" s="341">
        <v>131.2962962962963</v>
      </c>
      <c r="F110" s="341">
        <v>334.76190476190476</v>
      </c>
      <c r="G110" s="341">
        <v>191.92307692307693</v>
      </c>
      <c r="H110" s="341">
        <v>1052.6315789473683</v>
      </c>
      <c r="I110" s="341">
        <v>99.310344827586206</v>
      </c>
      <c r="J110" s="341">
        <v>247.77777777777777</v>
      </c>
      <c r="K110" s="341">
        <v>110</v>
      </c>
      <c r="L110" s="341">
        <v>147.5</v>
      </c>
      <c r="M110" s="341">
        <v>128</v>
      </c>
      <c r="N110" s="341">
        <v>90.384615384615387</v>
      </c>
      <c r="O110" s="341">
        <v>136.25</v>
      </c>
      <c r="P110" s="341">
        <v>200</v>
      </c>
      <c r="Q110" s="341">
        <v>1728.5714285714287</v>
      </c>
      <c r="R110" s="341">
        <v>1416.6666666666667</v>
      </c>
      <c r="S110" s="341">
        <v>785</v>
      </c>
      <c r="T110" s="341">
        <v>354.16666666666669</v>
      </c>
      <c r="U110" s="341">
        <v>82.428571428571431</v>
      </c>
      <c r="V110" s="341">
        <v>90.606060606060609</v>
      </c>
      <c r="W110" s="341">
        <v>232.85714285714286</v>
      </c>
      <c r="X110" s="341">
        <v>33.363636363636367</v>
      </c>
      <c r="Y110" s="341">
        <v>940</v>
      </c>
    </row>
    <row r="111" spans="1:25" ht="15" customHeight="1" x14ac:dyDescent="0.25">
      <c r="A111" s="342" t="s">
        <v>409</v>
      </c>
      <c r="B111" s="341">
        <v>102.14285714285714</v>
      </c>
      <c r="C111" s="341">
        <v>300.58823529411762</v>
      </c>
      <c r="D111" s="341">
        <v>327.30769230769232</v>
      </c>
      <c r="E111" s="341">
        <v>205.92592592592592</v>
      </c>
      <c r="F111" s="341">
        <v>487.36842105263156</v>
      </c>
      <c r="G111" s="341">
        <v>303.47826086956519</v>
      </c>
      <c r="H111" s="341">
        <v>582.5</v>
      </c>
      <c r="I111" s="341">
        <v>86.538461538461533</v>
      </c>
      <c r="J111" s="341">
        <v>455</v>
      </c>
      <c r="K111" s="341">
        <v>160.83333333333334</v>
      </c>
      <c r="L111" s="341">
        <v>243.33333333333334</v>
      </c>
      <c r="M111" s="341">
        <v>170</v>
      </c>
      <c r="N111" s="341">
        <v>264.58333333333331</v>
      </c>
      <c r="O111" s="341">
        <v>200</v>
      </c>
      <c r="P111" s="341">
        <v>200</v>
      </c>
      <c r="Q111" s="341">
        <v>2314.2857142857142</v>
      </c>
      <c r="R111" s="341">
        <v>1455</v>
      </c>
      <c r="S111" s="341">
        <v>833.33333333333337</v>
      </c>
      <c r="T111" s="341">
        <v>379.23076923076923</v>
      </c>
      <c r="U111" s="341">
        <v>79.142857142857153</v>
      </c>
      <c r="V111" s="341">
        <v>102.5</v>
      </c>
      <c r="W111" s="341">
        <v>218.33333333333331</v>
      </c>
      <c r="X111" s="341">
        <v>42.619047619047613</v>
      </c>
      <c r="Y111" s="341">
        <v>998.07692307692309</v>
      </c>
    </row>
    <row r="112" spans="1:25" ht="15" customHeight="1" x14ac:dyDescent="0.25">
      <c r="A112" s="340" t="s">
        <v>456</v>
      </c>
      <c r="B112" s="339">
        <v>117.11538461538461</v>
      </c>
      <c r="C112" s="339">
        <v>278.75</v>
      </c>
      <c r="D112" s="339">
        <v>271.11111111111109</v>
      </c>
      <c r="E112" s="339">
        <v>206.34615384615384</v>
      </c>
      <c r="F112" s="339">
        <v>457</v>
      </c>
      <c r="G112" s="339">
        <v>299.23076923076923</v>
      </c>
      <c r="H112" s="339">
        <v>281.30434782608694</v>
      </c>
      <c r="I112" s="339">
        <v>98.793103448275858</v>
      </c>
      <c r="J112" s="339">
        <v>393.33333333333331</v>
      </c>
      <c r="K112" s="339">
        <v>220</v>
      </c>
      <c r="L112" s="339">
        <v>272</v>
      </c>
      <c r="M112" s="339">
        <v>245</v>
      </c>
      <c r="N112" s="339">
        <v>331.81818181818181</v>
      </c>
      <c r="O112" s="339">
        <v>405.71428571428572</v>
      </c>
      <c r="P112" s="339">
        <v>265</v>
      </c>
      <c r="Q112" s="339">
        <v>2316.6666666666665</v>
      </c>
      <c r="R112" s="339">
        <v>1605</v>
      </c>
      <c r="S112" s="339">
        <v>805.55555555555554</v>
      </c>
      <c r="T112" s="339">
        <v>396.42857142857144</v>
      </c>
      <c r="U112" s="339">
        <v>93.527777777777771</v>
      </c>
      <c r="V112" s="339">
        <v>114.10714285714286</v>
      </c>
      <c r="W112" s="339">
        <v>231.42857142857142</v>
      </c>
      <c r="X112" s="339">
        <v>36.476190476190474</v>
      </c>
      <c r="Y112" s="339">
        <v>921.11111111111109</v>
      </c>
    </row>
    <row r="113" spans="1:25" ht="15" customHeight="1" x14ac:dyDescent="0.25">
      <c r="A113" s="340" t="s">
        <v>455</v>
      </c>
      <c r="B113" s="339">
        <v>104.42307692307692</v>
      </c>
      <c r="C113" s="339">
        <v>183.23529411764707</v>
      </c>
      <c r="D113" s="339">
        <v>188.38709677419354</v>
      </c>
      <c r="E113" s="339">
        <v>167.85714285714286</v>
      </c>
      <c r="F113" s="339">
        <v>362.75</v>
      </c>
      <c r="G113" s="339">
        <v>199.65517241379311</v>
      </c>
      <c r="H113" s="339">
        <v>207.03703703703704</v>
      </c>
      <c r="I113" s="339">
        <v>96.666666666666671</v>
      </c>
      <c r="J113" s="339">
        <v>314.44444444444446</v>
      </c>
      <c r="K113" s="339">
        <v>176.25</v>
      </c>
      <c r="L113" s="339">
        <v>208.75</v>
      </c>
      <c r="M113" s="339">
        <v>181.25</v>
      </c>
      <c r="N113" s="339">
        <v>144.28571428571428</v>
      </c>
      <c r="O113" s="339">
        <v>216.25</v>
      </c>
      <c r="P113" s="339">
        <v>163.33333333333334</v>
      </c>
      <c r="Q113" s="339">
        <v>2050</v>
      </c>
      <c r="R113" s="339">
        <v>1505</v>
      </c>
      <c r="S113" s="339">
        <v>844.44444444444446</v>
      </c>
      <c r="T113" s="339">
        <v>386.92307692307691</v>
      </c>
      <c r="U113" s="339">
        <v>94.705882352941174</v>
      </c>
      <c r="V113" s="339">
        <v>147.40740740740742</v>
      </c>
      <c r="W113" s="339">
        <v>236.66666666666669</v>
      </c>
      <c r="X113" s="339">
        <v>37.625</v>
      </c>
      <c r="Y113" s="339">
        <v>931.0344827586207</v>
      </c>
    </row>
    <row r="114" spans="1:25" ht="15" customHeight="1" x14ac:dyDescent="0.25">
      <c r="A114" s="340" t="s">
        <v>454</v>
      </c>
      <c r="B114" s="339">
        <v>98.333333333333329</v>
      </c>
      <c r="C114" s="339">
        <v>152.64705882352942</v>
      </c>
      <c r="D114" s="339">
        <v>152.30769230769232</v>
      </c>
      <c r="E114" s="339">
        <v>135.96153846153845</v>
      </c>
      <c r="F114" s="339">
        <v>297.36842105263156</v>
      </c>
      <c r="G114" s="339">
        <v>180.83333333333334</v>
      </c>
      <c r="H114" s="339">
        <v>169.56521739130434</v>
      </c>
      <c r="I114" s="339">
        <v>92.407407407407405</v>
      </c>
      <c r="J114" s="339">
        <v>318.57142857142856</v>
      </c>
      <c r="K114" s="339">
        <v>170</v>
      </c>
      <c r="L114" s="339">
        <v>180</v>
      </c>
      <c r="M114" s="339">
        <v>180</v>
      </c>
      <c r="N114" s="339">
        <v>111.42857142857143</v>
      </c>
      <c r="O114" s="339">
        <v>180</v>
      </c>
      <c r="P114" s="339">
        <v>165</v>
      </c>
      <c r="Q114" s="339">
        <v>2250</v>
      </c>
      <c r="R114" s="339">
        <v>1420</v>
      </c>
      <c r="S114" s="339">
        <v>822.72727272727275</v>
      </c>
      <c r="T114" s="339">
        <v>341.66666666666669</v>
      </c>
      <c r="U114" s="339">
        <v>95.72727272727272</v>
      </c>
      <c r="V114" s="339">
        <v>162.22222222222223</v>
      </c>
      <c r="W114" s="339">
        <v>226</v>
      </c>
      <c r="X114" s="339">
        <v>39.299999999999997</v>
      </c>
      <c r="Y114" s="339">
        <v>967.91666666666663</v>
      </c>
    </row>
    <row r="115" spans="1:25" ht="15" customHeight="1" x14ac:dyDescent="0.25">
      <c r="A115" s="338" t="s">
        <v>558</v>
      </c>
      <c r="B115" s="337">
        <v>95.625</v>
      </c>
      <c r="C115" s="337">
        <v>162</v>
      </c>
      <c r="D115" s="337">
        <v>145</v>
      </c>
      <c r="E115" s="337">
        <v>126.95652173913044</v>
      </c>
      <c r="F115" s="337">
        <v>221</v>
      </c>
      <c r="G115" s="337">
        <v>131.59090909090909</v>
      </c>
      <c r="H115" s="337">
        <v>151.59090909090909</v>
      </c>
      <c r="I115" s="337">
        <v>100.19230769230769</v>
      </c>
      <c r="J115" s="337">
        <v>231.66666666666666</v>
      </c>
      <c r="K115" s="337">
        <v>85</v>
      </c>
      <c r="L115" s="337">
        <v>225</v>
      </c>
      <c r="M115" s="337">
        <v>165</v>
      </c>
      <c r="N115" s="337">
        <v>99.545454545454547</v>
      </c>
      <c r="O115" s="337">
        <v>123.33333333333333</v>
      </c>
      <c r="P115" s="337">
        <v>195</v>
      </c>
      <c r="Q115" s="337">
        <v>2016.6666666666667</v>
      </c>
      <c r="R115" s="337">
        <v>1464.2857142857142</v>
      </c>
      <c r="S115" s="337">
        <v>943.75</v>
      </c>
      <c r="T115" s="337">
        <v>370</v>
      </c>
      <c r="U115" s="337">
        <v>94.933333333333337</v>
      </c>
      <c r="V115" s="337">
        <v>150.35714285714286</v>
      </c>
      <c r="W115" s="337">
        <v>210</v>
      </c>
      <c r="X115" s="337">
        <v>43.047619047619044</v>
      </c>
      <c r="Y115" s="337">
        <v>1066.25</v>
      </c>
    </row>
    <row r="116" spans="1:25" ht="13.5" customHeight="1" x14ac:dyDescent="0.2">
      <c r="A116" s="17" t="s">
        <v>453</v>
      </c>
      <c r="B116" s="334" t="s">
        <v>502</v>
      </c>
      <c r="C116" s="334"/>
      <c r="D116" s="334"/>
      <c r="E116" s="334"/>
      <c r="G116" s="334"/>
      <c r="Y116" s="336" t="s">
        <v>542</v>
      </c>
    </row>
    <row r="117" spans="1:25" ht="13.5" customHeight="1" x14ac:dyDescent="0.2">
      <c r="A117" s="17"/>
    </row>
    <row r="118" spans="1:25" ht="12.75" customHeight="1" x14ac:dyDescent="0.2">
      <c r="A118" s="17"/>
    </row>
    <row r="119" spans="1:25" x14ac:dyDescent="0.2">
      <c r="B119" s="335"/>
      <c r="C119" s="335"/>
      <c r="D119" s="335"/>
      <c r="E119" s="335"/>
      <c r="F119" s="335"/>
      <c r="G119" s="335"/>
      <c r="H119" s="335"/>
      <c r="I119" s="335"/>
      <c r="J119" s="335"/>
      <c r="K119" s="335"/>
      <c r="L119" s="335"/>
      <c r="M119" s="335"/>
      <c r="N119" s="335"/>
      <c r="O119" s="335"/>
      <c r="P119" s="335"/>
      <c r="Q119" s="335"/>
      <c r="R119" s="335"/>
      <c r="S119" s="335"/>
      <c r="T119" s="335"/>
      <c r="U119" s="335"/>
      <c r="V119" s="335"/>
      <c r="W119" s="335"/>
      <c r="X119" s="335"/>
      <c r="Y119" s="335"/>
    </row>
    <row r="120" spans="1:25" x14ac:dyDescent="0.2">
      <c r="B120" s="332"/>
      <c r="C120" s="332"/>
      <c r="D120" s="332"/>
      <c r="E120" s="332"/>
      <c r="F120" s="332"/>
      <c r="G120" s="332"/>
      <c r="H120" s="332"/>
      <c r="I120" s="332"/>
      <c r="J120" s="332"/>
      <c r="K120" s="332"/>
      <c r="L120" s="332"/>
      <c r="M120" s="332"/>
      <c r="N120" s="332"/>
      <c r="O120" s="332"/>
      <c r="P120" s="332"/>
      <c r="Q120" s="332"/>
      <c r="R120" s="332"/>
      <c r="S120" s="332"/>
      <c r="T120" s="332"/>
      <c r="U120" s="332"/>
      <c r="V120" s="332"/>
      <c r="W120" s="332"/>
      <c r="X120" s="332"/>
      <c r="Y120" s="332"/>
    </row>
    <row r="121" spans="1:25" x14ac:dyDescent="0.2">
      <c r="B121" s="332"/>
      <c r="C121" s="332"/>
      <c r="D121" s="332"/>
      <c r="E121" s="332"/>
      <c r="F121" s="332"/>
      <c r="G121" s="332"/>
      <c r="H121" s="332"/>
      <c r="I121" s="332"/>
      <c r="J121" s="332"/>
      <c r="K121" s="332"/>
      <c r="L121" s="332"/>
      <c r="M121" s="332"/>
      <c r="N121" s="332"/>
      <c r="O121" s="332"/>
      <c r="P121" s="332"/>
      <c r="Q121" s="332"/>
      <c r="R121" s="332"/>
      <c r="S121" s="332"/>
      <c r="T121" s="332"/>
      <c r="U121" s="332"/>
      <c r="V121" s="332"/>
      <c r="W121" s="332"/>
      <c r="X121" s="332"/>
      <c r="Y121" s="332"/>
    </row>
    <row r="122" spans="1:25" x14ac:dyDescent="0.2">
      <c r="B122" s="332"/>
      <c r="C122" s="332"/>
      <c r="D122" s="332"/>
      <c r="E122" s="332"/>
      <c r="F122" s="332"/>
      <c r="G122" s="332"/>
      <c r="H122" s="332"/>
      <c r="I122" s="332"/>
      <c r="J122" s="332"/>
      <c r="K122" s="332"/>
      <c r="L122" s="332"/>
      <c r="M122" s="332"/>
      <c r="N122" s="332"/>
      <c r="O122" s="332"/>
      <c r="P122" s="332"/>
      <c r="Q122" s="332"/>
      <c r="R122" s="332"/>
      <c r="S122" s="332"/>
      <c r="T122" s="332"/>
      <c r="U122" s="332"/>
      <c r="V122" s="332"/>
      <c r="W122" s="332"/>
      <c r="X122" s="332"/>
    </row>
    <row r="123" spans="1:25" x14ac:dyDescent="0.2">
      <c r="B123" s="332"/>
      <c r="C123" s="332"/>
      <c r="D123" s="332"/>
      <c r="E123" s="332"/>
      <c r="F123" s="332"/>
      <c r="G123" s="332"/>
      <c r="H123" s="332"/>
      <c r="I123" s="332"/>
      <c r="J123" s="332"/>
      <c r="K123" s="332"/>
      <c r="L123" s="332"/>
      <c r="M123" s="332"/>
      <c r="N123" s="332"/>
      <c r="O123" s="332"/>
      <c r="P123" s="332"/>
      <c r="Q123" s="332"/>
      <c r="R123" s="332"/>
      <c r="S123" s="332"/>
      <c r="T123" s="332"/>
      <c r="U123" s="332"/>
      <c r="V123" s="332"/>
      <c r="W123" s="332"/>
      <c r="X123" s="332"/>
    </row>
    <row r="124" spans="1:25" x14ac:dyDescent="0.2">
      <c r="B124" s="332"/>
      <c r="C124" s="332"/>
      <c r="D124" s="332"/>
      <c r="E124" s="332"/>
      <c r="F124" s="332"/>
      <c r="G124" s="332"/>
      <c r="H124" s="332"/>
      <c r="I124" s="332"/>
      <c r="J124" s="332"/>
      <c r="K124" s="332"/>
      <c r="L124" s="332"/>
      <c r="M124" s="332"/>
      <c r="N124" s="332"/>
      <c r="O124" s="332"/>
      <c r="P124" s="332"/>
      <c r="Q124" s="332"/>
      <c r="R124" s="332"/>
      <c r="S124" s="332"/>
      <c r="T124" s="332"/>
      <c r="U124" s="332"/>
      <c r="V124" s="332"/>
      <c r="W124" s="332"/>
      <c r="X124" s="332"/>
    </row>
    <row r="125" spans="1:25" x14ac:dyDescent="0.2">
      <c r="B125" s="332"/>
      <c r="C125" s="332"/>
      <c r="D125" s="332"/>
      <c r="E125" s="332"/>
      <c r="F125" s="332"/>
      <c r="G125" s="332"/>
      <c r="H125" s="332"/>
      <c r="I125" s="332"/>
      <c r="J125" s="332"/>
      <c r="K125" s="332"/>
      <c r="L125" s="332"/>
      <c r="M125" s="332"/>
      <c r="N125" s="332"/>
      <c r="O125" s="332"/>
      <c r="P125" s="332"/>
      <c r="Q125" s="332"/>
      <c r="R125" s="332"/>
      <c r="S125" s="332"/>
      <c r="T125" s="332"/>
      <c r="U125" s="332"/>
      <c r="V125" s="332"/>
      <c r="W125" s="332"/>
      <c r="X125" s="332"/>
    </row>
    <row r="126" spans="1:25" x14ac:dyDescent="0.2">
      <c r="B126" s="332"/>
      <c r="C126" s="332"/>
      <c r="D126" s="332"/>
      <c r="E126" s="332"/>
      <c r="F126" s="332"/>
      <c r="G126" s="332"/>
      <c r="H126" s="332"/>
      <c r="I126" s="332"/>
      <c r="J126" s="332"/>
      <c r="K126" s="332"/>
      <c r="L126" s="332"/>
      <c r="M126" s="332"/>
      <c r="N126" s="332"/>
      <c r="O126" s="332"/>
      <c r="P126" s="332"/>
      <c r="Q126" s="332"/>
      <c r="R126" s="332"/>
      <c r="S126" s="332"/>
      <c r="T126" s="332"/>
      <c r="U126" s="332"/>
      <c r="V126" s="332"/>
      <c r="W126" s="332"/>
      <c r="X126" s="332"/>
    </row>
    <row r="127" spans="1:25" x14ac:dyDescent="0.2">
      <c r="B127" s="332"/>
      <c r="C127" s="332"/>
      <c r="D127" s="332"/>
      <c r="E127" s="332"/>
      <c r="F127" s="332"/>
      <c r="G127" s="332"/>
      <c r="H127" s="332"/>
      <c r="I127" s="332"/>
      <c r="J127" s="332"/>
      <c r="K127" s="332"/>
      <c r="L127" s="332"/>
      <c r="M127" s="332"/>
      <c r="N127" s="332"/>
      <c r="O127" s="332"/>
      <c r="P127" s="332"/>
      <c r="Q127" s="332"/>
      <c r="R127" s="332"/>
      <c r="S127" s="332"/>
      <c r="T127" s="332"/>
      <c r="U127" s="332"/>
      <c r="V127" s="332"/>
      <c r="W127" s="332"/>
      <c r="X127" s="332"/>
    </row>
    <row r="128" spans="1:25" x14ac:dyDescent="0.2">
      <c r="B128" s="332"/>
      <c r="C128" s="332"/>
      <c r="D128" s="332"/>
      <c r="E128" s="332"/>
      <c r="F128" s="332"/>
      <c r="G128" s="332"/>
      <c r="H128" s="332"/>
      <c r="I128" s="332"/>
      <c r="J128" s="332"/>
      <c r="K128" s="332"/>
      <c r="L128" s="332"/>
      <c r="M128" s="332"/>
      <c r="N128" s="332"/>
      <c r="O128" s="332"/>
      <c r="P128" s="332"/>
      <c r="Q128" s="332"/>
      <c r="R128" s="332"/>
      <c r="S128" s="332"/>
      <c r="T128" s="332"/>
      <c r="U128" s="332"/>
      <c r="V128" s="332"/>
      <c r="W128" s="332"/>
      <c r="X128" s="332"/>
      <c r="Y128" s="332"/>
    </row>
    <row r="129" spans="3:24" x14ac:dyDescent="0.2">
      <c r="C129" s="333"/>
      <c r="U129" s="332"/>
      <c r="V129" s="332"/>
      <c r="W129" s="332"/>
      <c r="X129" s="332"/>
    </row>
    <row r="130" spans="3:24" x14ac:dyDescent="0.2">
      <c r="U130" s="332"/>
      <c r="V130" s="332"/>
      <c r="W130" s="332"/>
      <c r="X130" s="332"/>
    </row>
    <row r="131" spans="3:24" x14ac:dyDescent="0.2">
      <c r="U131" s="332"/>
      <c r="V131" s="332"/>
      <c r="W131" s="332"/>
      <c r="X131" s="332"/>
    </row>
    <row r="132" spans="3:24" x14ac:dyDescent="0.2">
      <c r="U132" s="332"/>
      <c r="V132" s="332"/>
      <c r="W132" s="332"/>
      <c r="X132" s="332"/>
    </row>
    <row r="133" spans="3:24" x14ac:dyDescent="0.2">
      <c r="U133" s="332"/>
      <c r="V133" s="332"/>
      <c r="W133" s="332"/>
      <c r="X133" s="332"/>
    </row>
    <row r="134" spans="3:24" x14ac:dyDescent="0.2">
      <c r="U134" s="332"/>
      <c r="V134" s="332"/>
      <c r="W134" s="332"/>
      <c r="X134" s="332"/>
    </row>
    <row r="135" spans="3:24" x14ac:dyDescent="0.2">
      <c r="U135" s="332"/>
      <c r="W135" s="332"/>
    </row>
    <row r="136" spans="3:24" x14ac:dyDescent="0.2">
      <c r="U136" s="332"/>
      <c r="W136" s="332"/>
    </row>
    <row r="137" spans="3:24" x14ac:dyDescent="0.2">
      <c r="U137" s="332"/>
      <c r="W137" s="332"/>
    </row>
    <row r="138" spans="3:24" x14ac:dyDescent="0.2">
      <c r="U138" s="332"/>
      <c r="W138" s="332"/>
    </row>
    <row r="139" spans="3:24" x14ac:dyDescent="0.2">
      <c r="U139" s="332"/>
      <c r="W139" s="332"/>
    </row>
    <row r="140" spans="3:24" x14ac:dyDescent="0.2">
      <c r="W140" s="332"/>
    </row>
  </sheetData>
  <mergeCells count="9">
    <mergeCell ref="A1:D1"/>
    <mergeCell ref="A2:D2"/>
    <mergeCell ref="A4:X4"/>
    <mergeCell ref="A5:A6"/>
    <mergeCell ref="B5:I5"/>
    <mergeCell ref="J5:P5"/>
    <mergeCell ref="Q5:T5"/>
    <mergeCell ref="U5:W5"/>
    <mergeCell ref="X5:Y5"/>
  </mergeCells>
  <hyperlinks>
    <hyperlink ref="Y2" location="Contents!A1" display="Back to Contents ç" xr:uid="{83A96175-EFBB-4A03-A55F-94DD1A967753}"/>
  </hyperlinks>
  <pageMargins left="0.4" right="0.19" top="0.75" bottom="0.75" header="0.3" footer="0.3"/>
  <pageSetup scale="68" orientation="portrait" horizontalDpi="4294967294" verticalDpi="4294967294" r:id="rId1"/>
  <headerFooter>
    <oddHeader>&amp;L&amp;"Calibri"&amp;10&amp;K000000 [Limited Sharing]&amp;1#_x000D_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79C99-157C-4CC9-957B-74572A5C361C}">
  <sheetPr>
    <pageSetUpPr fitToPage="1"/>
  </sheetPr>
  <dimension ref="A1:AO179"/>
  <sheetViews>
    <sheetView zoomScaleNormal="100" workbookViewId="0">
      <pane xSplit="1" topLeftCell="V1" activePane="topRight" state="frozen"/>
      <selection activeCell="A42" sqref="A42"/>
      <selection pane="topRight"/>
    </sheetView>
  </sheetViews>
  <sheetFormatPr defaultRowHeight="15" x14ac:dyDescent="0.25"/>
  <cols>
    <col min="1" max="1" width="112.7109375" style="419" bestFit="1" customWidth="1"/>
    <col min="2" max="2" width="1.7109375" style="419" hidden="1" customWidth="1"/>
    <col min="3" max="3" width="11.5703125" style="419" hidden="1" customWidth="1"/>
    <col min="4" max="4" width="1.7109375" style="419" hidden="1" customWidth="1"/>
    <col min="5" max="8" width="15.42578125" style="419" bestFit="1" customWidth="1"/>
    <col min="9" max="9" width="1.7109375" style="419" customWidth="1"/>
    <col min="10" max="10" width="15.42578125" style="419" bestFit="1" customWidth="1"/>
    <col min="11" max="13" width="15" style="419" bestFit="1" customWidth="1"/>
    <col min="14" max="14" width="2.140625" style="419" customWidth="1"/>
    <col min="15" max="15" width="15" style="419" bestFit="1" customWidth="1"/>
    <col min="16" max="16" width="21.85546875" style="419" customWidth="1"/>
    <col min="17" max="18" width="17.85546875" style="419" customWidth="1"/>
    <col min="19" max="19" width="21.85546875" style="419" customWidth="1"/>
    <col min="20" max="20" width="19.85546875" style="419" hidden="1" customWidth="1"/>
    <col min="21" max="21" width="8.140625" style="419" customWidth="1"/>
    <col min="22" max="22" width="11.140625" style="419" customWidth="1"/>
    <col min="23" max="26" width="15" style="419" bestFit="1" customWidth="1"/>
    <col min="27" max="27" width="1.7109375" style="419" customWidth="1"/>
    <col min="28" max="30" width="11.5703125" style="419" customWidth="1"/>
    <col min="31" max="31" width="11.5703125" style="419" bestFit="1" customWidth="1"/>
    <col min="32" max="32" width="1.85546875" style="419" customWidth="1"/>
    <col min="33" max="34" width="11.5703125" style="419" bestFit="1" customWidth="1"/>
    <col min="35" max="36" width="11.5703125" style="419" customWidth="1"/>
    <col min="37" max="38" width="10.5703125" style="419" customWidth="1"/>
    <col min="39" max="16384" width="9.140625" style="419"/>
  </cols>
  <sheetData>
    <row r="1" spans="1:41" ht="15.75" x14ac:dyDescent="0.25">
      <c r="A1" s="1" t="s">
        <v>0</v>
      </c>
      <c r="AH1" s="2" t="s">
        <v>773</v>
      </c>
      <c r="AI1" s="2"/>
      <c r="AJ1" s="2"/>
    </row>
    <row r="2" spans="1:41" ht="15.75" x14ac:dyDescent="0.25">
      <c r="A2" s="192" t="s">
        <v>34</v>
      </c>
      <c r="W2" s="437"/>
      <c r="X2" s="437"/>
      <c r="Y2" s="437"/>
      <c r="Z2" s="437"/>
      <c r="AA2" s="437"/>
      <c r="AB2" s="437"/>
      <c r="AC2" s="437"/>
      <c r="AD2" s="437"/>
      <c r="AG2" s="437"/>
      <c r="AH2" s="24" t="s">
        <v>31</v>
      </c>
      <c r="AI2" s="24"/>
      <c r="AJ2" s="24"/>
    </row>
    <row r="3" spans="1:41" ht="18.75" customHeight="1" x14ac:dyDescent="0.25">
      <c r="A3" s="442" t="s">
        <v>772</v>
      </c>
      <c r="B3" s="442"/>
      <c r="C3" s="442"/>
      <c r="D3" s="442"/>
      <c r="E3" s="442"/>
      <c r="F3" s="442"/>
      <c r="G3" s="442"/>
      <c r="H3" s="442"/>
      <c r="I3" s="442"/>
      <c r="J3" s="442"/>
      <c r="K3" s="442"/>
      <c r="L3" s="442"/>
      <c r="M3" s="442"/>
      <c r="N3" s="442"/>
      <c r="O3" s="442"/>
      <c r="P3" s="442"/>
      <c r="Q3" s="442"/>
      <c r="R3" s="442"/>
      <c r="S3" s="442"/>
      <c r="T3" s="442"/>
      <c r="U3" s="442"/>
      <c r="V3" s="442"/>
      <c r="W3" s="442"/>
      <c r="X3" s="442"/>
      <c r="Y3" s="442"/>
      <c r="Z3" s="442"/>
      <c r="AA3" s="442"/>
      <c r="AB3" s="442"/>
      <c r="AC3" s="442"/>
      <c r="AD3" s="442"/>
      <c r="AE3" s="442"/>
      <c r="AF3" s="442"/>
      <c r="AG3" s="442"/>
      <c r="AH3" s="442"/>
      <c r="AI3" s="435"/>
      <c r="AJ3" s="435"/>
    </row>
    <row r="4" spans="1:41" x14ac:dyDescent="0.25">
      <c r="A4" s="424"/>
      <c r="B4" s="424"/>
      <c r="C4" s="424"/>
      <c r="D4" s="424"/>
      <c r="E4" s="424"/>
      <c r="F4" s="424"/>
      <c r="G4" s="424"/>
      <c r="H4" s="424"/>
      <c r="I4" s="424"/>
      <c r="J4" s="424"/>
      <c r="K4" s="424"/>
      <c r="L4" s="424"/>
      <c r="M4" s="424"/>
      <c r="N4" s="424"/>
      <c r="O4" s="424"/>
      <c r="P4" s="424"/>
      <c r="Q4" s="424"/>
      <c r="R4" s="424"/>
      <c r="S4" s="424"/>
      <c r="W4" s="423"/>
      <c r="X4" s="423"/>
      <c r="Y4" s="423"/>
      <c r="Z4" s="423"/>
      <c r="AA4" s="423"/>
      <c r="AB4" s="423"/>
      <c r="AC4" s="423"/>
      <c r="AD4" s="423"/>
      <c r="AG4" s="423"/>
      <c r="AH4" s="423" t="s">
        <v>771</v>
      </c>
      <c r="AI4" s="423"/>
      <c r="AJ4" s="423"/>
    </row>
    <row r="5" spans="1:41" x14ac:dyDescent="0.25">
      <c r="A5" s="443" t="s">
        <v>770</v>
      </c>
      <c r="B5" s="436"/>
      <c r="C5" s="446" t="s">
        <v>769</v>
      </c>
      <c r="D5" s="446"/>
      <c r="E5" s="446"/>
      <c r="F5" s="446"/>
      <c r="G5" s="446"/>
      <c r="H5" s="446"/>
      <c r="I5" s="446"/>
      <c r="J5" s="446"/>
      <c r="K5" s="446"/>
      <c r="L5" s="446"/>
      <c r="M5" s="446"/>
      <c r="N5" s="446"/>
      <c r="O5" s="446"/>
      <c r="P5" s="446"/>
      <c r="Q5" s="446"/>
      <c r="R5" s="446"/>
      <c r="S5" s="435"/>
      <c r="T5" s="446" t="s">
        <v>768</v>
      </c>
      <c r="U5" s="446"/>
      <c r="V5" s="446"/>
      <c r="W5" s="446"/>
      <c r="X5" s="446"/>
      <c r="Y5" s="446"/>
      <c r="Z5" s="446"/>
      <c r="AA5" s="446"/>
      <c r="AB5" s="446"/>
      <c r="AC5" s="446"/>
      <c r="AD5" s="446"/>
      <c r="AE5" s="446"/>
      <c r="AF5" s="446"/>
      <c r="AG5" s="446"/>
      <c r="AH5" s="446"/>
      <c r="AI5" s="446"/>
      <c r="AJ5" s="435"/>
    </row>
    <row r="6" spans="1:41" ht="16.5" customHeight="1" x14ac:dyDescent="0.25">
      <c r="A6" s="444"/>
      <c r="B6" s="435"/>
      <c r="C6" s="434" t="s">
        <v>766</v>
      </c>
      <c r="D6" s="435"/>
      <c r="E6" s="446" t="s">
        <v>765</v>
      </c>
      <c r="F6" s="446"/>
      <c r="G6" s="446"/>
      <c r="H6" s="446"/>
      <c r="I6" s="424"/>
      <c r="J6" s="446" t="s">
        <v>764</v>
      </c>
      <c r="K6" s="446"/>
      <c r="L6" s="446"/>
      <c r="M6" s="446"/>
      <c r="N6" s="435"/>
      <c r="O6" s="446" t="s">
        <v>767</v>
      </c>
      <c r="P6" s="446"/>
      <c r="Q6" s="446"/>
      <c r="R6" s="446"/>
      <c r="S6" s="435"/>
      <c r="T6" s="434" t="s">
        <v>766</v>
      </c>
      <c r="U6" s="435"/>
      <c r="V6" s="435"/>
      <c r="W6" s="447" t="s">
        <v>765</v>
      </c>
      <c r="X6" s="447"/>
      <c r="Y6" s="447"/>
      <c r="Z6" s="447"/>
      <c r="AA6" s="424"/>
      <c r="AB6" s="447" t="s">
        <v>764</v>
      </c>
      <c r="AC6" s="447"/>
      <c r="AD6" s="447"/>
      <c r="AE6" s="447"/>
      <c r="AF6" s="435"/>
      <c r="AG6" s="447" t="s">
        <v>763</v>
      </c>
      <c r="AH6" s="447"/>
      <c r="AI6" s="447"/>
      <c r="AJ6" s="446"/>
      <c r="AK6" s="446"/>
    </row>
    <row r="7" spans="1:41" x14ac:dyDescent="0.25">
      <c r="A7" s="445"/>
      <c r="B7" s="432"/>
      <c r="C7" s="432" t="s">
        <v>758</v>
      </c>
      <c r="D7" s="433"/>
      <c r="E7" s="432" t="s">
        <v>761</v>
      </c>
      <c r="F7" s="432" t="s">
        <v>760</v>
      </c>
      <c r="G7" s="432" t="s">
        <v>762</v>
      </c>
      <c r="H7" s="432" t="s">
        <v>758</v>
      </c>
      <c r="I7" s="432"/>
      <c r="J7" s="432" t="s">
        <v>761</v>
      </c>
      <c r="K7" s="432" t="s">
        <v>760</v>
      </c>
      <c r="L7" s="432" t="s">
        <v>759</v>
      </c>
      <c r="M7" s="432" t="s">
        <v>758</v>
      </c>
      <c r="N7" s="433"/>
      <c r="O7" s="432" t="s">
        <v>761</v>
      </c>
      <c r="P7" s="432" t="s">
        <v>760</v>
      </c>
      <c r="Q7" s="432" t="s">
        <v>759</v>
      </c>
      <c r="R7" s="432" t="s">
        <v>758</v>
      </c>
      <c r="S7" s="433"/>
      <c r="T7" s="432" t="s">
        <v>758</v>
      </c>
      <c r="U7" s="433"/>
      <c r="V7" s="433"/>
      <c r="W7" s="432" t="s">
        <v>761</v>
      </c>
      <c r="X7" s="432" t="s">
        <v>760</v>
      </c>
      <c r="Y7" s="432" t="s">
        <v>759</v>
      </c>
      <c r="Z7" s="432" t="s">
        <v>758</v>
      </c>
      <c r="AA7" s="433"/>
      <c r="AB7" s="432" t="s">
        <v>761</v>
      </c>
      <c r="AC7" s="432" t="s">
        <v>760</v>
      </c>
      <c r="AD7" s="432" t="s">
        <v>759</v>
      </c>
      <c r="AE7" s="432" t="s">
        <v>758</v>
      </c>
      <c r="AF7" s="433"/>
      <c r="AG7" s="432" t="s">
        <v>761</v>
      </c>
      <c r="AH7" s="432" t="s">
        <v>760</v>
      </c>
      <c r="AI7" s="431" t="s">
        <v>759</v>
      </c>
      <c r="AJ7" s="431" t="s">
        <v>758</v>
      </c>
    </row>
    <row r="8" spans="1:41" s="424" customFormat="1" ht="15" customHeight="1" x14ac:dyDescent="0.25">
      <c r="A8" s="428" t="s">
        <v>757</v>
      </c>
      <c r="B8" s="428"/>
      <c r="C8" s="428">
        <v>554181.38724904228</v>
      </c>
      <c r="D8" s="428"/>
      <c r="E8" s="428">
        <v>522607.66295487591</v>
      </c>
      <c r="F8" s="428">
        <v>553299.69086469815</v>
      </c>
      <c r="G8" s="428">
        <v>527184.19055682083</v>
      </c>
      <c r="H8" s="428">
        <v>611910.21650827501</v>
      </c>
      <c r="I8" s="428"/>
      <c r="J8" s="428">
        <v>637912.73097454221</v>
      </c>
      <c r="K8" s="428">
        <v>632612.30176591536</v>
      </c>
      <c r="L8" s="428">
        <v>590544.70204048592</v>
      </c>
      <c r="M8" s="428">
        <v>659048.95431224955</v>
      </c>
      <c r="N8" s="428"/>
      <c r="O8" s="428">
        <v>670344.70356638322</v>
      </c>
      <c r="P8" s="428">
        <v>733971.61651900981</v>
      </c>
      <c r="Q8" s="428">
        <v>625803.35196961672</v>
      </c>
      <c r="R8" s="428">
        <v>708660.35841383517</v>
      </c>
      <c r="S8" s="428"/>
      <c r="T8" s="428">
        <v>245964.63129406224</v>
      </c>
      <c r="U8" s="428"/>
      <c r="V8" s="428"/>
      <c r="W8" s="428">
        <v>229106.05348254551</v>
      </c>
      <c r="X8" s="428">
        <v>226206.18985608546</v>
      </c>
      <c r="Y8" s="428">
        <v>215843.83152406337</v>
      </c>
      <c r="Z8" s="428">
        <v>240682.68277612599</v>
      </c>
      <c r="AA8" s="428"/>
      <c r="AB8" s="428">
        <v>232687.68250749621</v>
      </c>
      <c r="AC8" s="428">
        <v>229951.6769636611</v>
      </c>
      <c r="AD8" s="428">
        <v>220485.36081130448</v>
      </c>
      <c r="AE8" s="428">
        <v>233846.32088575364</v>
      </c>
      <c r="AF8" s="428"/>
      <c r="AG8" s="428">
        <v>229583.68874454917</v>
      </c>
      <c r="AH8" s="428">
        <v>235796.80304332945</v>
      </c>
      <c r="AI8" s="428">
        <v>225433.87277537226</v>
      </c>
      <c r="AJ8" s="428">
        <v>238853.90462841163</v>
      </c>
      <c r="AK8" s="425"/>
      <c r="AM8" s="430"/>
      <c r="AN8" s="430"/>
      <c r="AO8" s="430"/>
    </row>
    <row r="9" spans="1:41" ht="15" customHeight="1" x14ac:dyDescent="0.25">
      <c r="A9" s="429" t="s">
        <v>756</v>
      </c>
      <c r="B9" s="422"/>
      <c r="C9" s="422">
        <v>21262.027109607858</v>
      </c>
      <c r="D9" s="422"/>
      <c r="E9" s="422">
        <v>16360.810971056033</v>
      </c>
      <c r="F9" s="422">
        <v>10308.897642842936</v>
      </c>
      <c r="G9" s="422">
        <v>8382.877075134631</v>
      </c>
      <c r="H9" s="422">
        <v>18072.315748334375</v>
      </c>
      <c r="I9" s="422"/>
      <c r="J9" s="422">
        <v>14441.075459600355</v>
      </c>
      <c r="K9" s="422">
        <v>14602.951114232181</v>
      </c>
      <c r="L9" s="422">
        <v>12815.013952514752</v>
      </c>
      <c r="M9" s="422">
        <v>19531.033184265885</v>
      </c>
      <c r="N9" s="422"/>
      <c r="O9" s="422">
        <v>18186.219733862574</v>
      </c>
      <c r="P9" s="422">
        <v>13023.142700270719</v>
      </c>
      <c r="Q9" s="422">
        <v>10065.355489452362</v>
      </c>
      <c r="R9" s="422">
        <v>18225.601011111037</v>
      </c>
      <c r="S9" s="422"/>
      <c r="T9" s="422">
        <v>5058.4332521674933</v>
      </c>
      <c r="U9" s="422"/>
      <c r="V9" s="422"/>
      <c r="W9" s="422">
        <v>4321.4527674779902</v>
      </c>
      <c r="X9" s="422">
        <v>3757.5914262288311</v>
      </c>
      <c r="Y9" s="422">
        <v>3058.6190577071352</v>
      </c>
      <c r="Z9" s="422">
        <v>4833.3638046853339</v>
      </c>
      <c r="AA9" s="422"/>
      <c r="AB9" s="422">
        <v>4069.0959706280828</v>
      </c>
      <c r="AC9" s="422">
        <v>3848.8230295991434</v>
      </c>
      <c r="AD9" s="422">
        <v>3340.8977350270475</v>
      </c>
      <c r="AE9" s="422">
        <v>5375.803020766838</v>
      </c>
      <c r="AF9" s="422"/>
      <c r="AG9" s="422">
        <v>4510.6165109699905</v>
      </c>
      <c r="AH9" s="422">
        <v>3802.3334337733154</v>
      </c>
      <c r="AI9" s="422">
        <v>3104.9244486572143</v>
      </c>
      <c r="AJ9" s="422">
        <v>5258.0491648975976</v>
      </c>
      <c r="AK9" s="425"/>
      <c r="AM9" s="421"/>
      <c r="AN9" s="421"/>
      <c r="AO9" s="421"/>
    </row>
    <row r="10" spans="1:41" ht="15" customHeight="1" x14ac:dyDescent="0.25">
      <c r="A10" s="429" t="s">
        <v>755</v>
      </c>
      <c r="B10" s="422"/>
      <c r="C10" s="422">
        <v>48856.520720360917</v>
      </c>
      <c r="D10" s="422"/>
      <c r="E10" s="422">
        <v>17916.449381178682</v>
      </c>
      <c r="F10" s="422">
        <v>48685.047798386266</v>
      </c>
      <c r="G10" s="422">
        <v>35228.189952228677</v>
      </c>
      <c r="H10" s="422">
        <v>88434.752069740047</v>
      </c>
      <c r="I10" s="422"/>
      <c r="J10" s="422">
        <v>51197.500730608022</v>
      </c>
      <c r="K10" s="422">
        <v>87711.546142031337</v>
      </c>
      <c r="L10" s="422">
        <v>56557.206127773978</v>
      </c>
      <c r="M10" s="422">
        <v>105675.61654811462</v>
      </c>
      <c r="N10" s="422"/>
      <c r="O10" s="422">
        <v>64574.711503924715</v>
      </c>
      <c r="P10" s="422">
        <v>120679.41724527813</v>
      </c>
      <c r="Q10" s="422">
        <v>65868.375676664931</v>
      </c>
      <c r="R10" s="422">
        <v>106149.96207783702</v>
      </c>
      <c r="S10" s="422"/>
      <c r="T10" s="422">
        <v>37965.021148549058</v>
      </c>
      <c r="U10" s="422"/>
      <c r="V10" s="422"/>
      <c r="W10" s="422">
        <v>25023.489088634051</v>
      </c>
      <c r="X10" s="422">
        <v>28286.723220781612</v>
      </c>
      <c r="Y10" s="422">
        <v>19307.431037975985</v>
      </c>
      <c r="Z10" s="422">
        <v>38328.447975379699</v>
      </c>
      <c r="AA10" s="422"/>
      <c r="AB10" s="422">
        <v>25263.970086568253</v>
      </c>
      <c r="AC10" s="422">
        <v>30763.138554418769</v>
      </c>
      <c r="AD10" s="422">
        <v>20754.525295459607</v>
      </c>
      <c r="AE10" s="422">
        <v>38656.850338800141</v>
      </c>
      <c r="AF10" s="422"/>
      <c r="AG10" s="422">
        <v>25479.259834053435</v>
      </c>
      <c r="AH10" s="422">
        <v>35929.421632803424</v>
      </c>
      <c r="AI10" s="422">
        <v>23550.451014430982</v>
      </c>
      <c r="AJ10" s="422">
        <v>36573.878937549875</v>
      </c>
      <c r="AK10" s="425"/>
      <c r="AM10" s="421"/>
      <c r="AN10" s="421"/>
      <c r="AO10" s="421"/>
    </row>
    <row r="11" spans="1:41" ht="15" customHeight="1" x14ac:dyDescent="0.25">
      <c r="A11" s="429" t="s">
        <v>754</v>
      </c>
      <c r="B11" s="422"/>
      <c r="C11" s="422">
        <v>65794.418048773179</v>
      </c>
      <c r="D11" s="422"/>
      <c r="E11" s="422">
        <v>59638.334041170776</v>
      </c>
      <c r="F11" s="422">
        <v>63452.424255347425</v>
      </c>
      <c r="G11" s="422">
        <v>61493.344581169789</v>
      </c>
      <c r="H11" s="422">
        <v>65209.546564116717</v>
      </c>
      <c r="I11" s="422"/>
      <c r="J11" s="422">
        <v>88016.758321091911</v>
      </c>
      <c r="K11" s="422">
        <v>63529.056648513237</v>
      </c>
      <c r="L11" s="422">
        <v>65206.546749375055</v>
      </c>
      <c r="M11" s="422">
        <v>51493.52878453106</v>
      </c>
      <c r="N11" s="422"/>
      <c r="O11" s="422">
        <v>67015.418521218831</v>
      </c>
      <c r="P11" s="422">
        <v>82249.586708648829</v>
      </c>
      <c r="Q11" s="422">
        <v>58237.656939048698</v>
      </c>
      <c r="R11" s="422">
        <v>52427.23246486135</v>
      </c>
      <c r="S11" s="422"/>
      <c r="T11" s="422">
        <v>23727.195604497832</v>
      </c>
      <c r="U11" s="422"/>
      <c r="V11" s="422"/>
      <c r="W11" s="422">
        <v>23895.428417182156</v>
      </c>
      <c r="X11" s="422">
        <v>24699.864553243424</v>
      </c>
      <c r="Y11" s="422">
        <v>25101.983809657664</v>
      </c>
      <c r="Z11" s="422">
        <v>24262.211149727023</v>
      </c>
      <c r="AA11" s="422"/>
      <c r="AB11" s="422">
        <v>24260.510004949687</v>
      </c>
      <c r="AC11" s="422">
        <v>25132.133861793431</v>
      </c>
      <c r="AD11" s="422">
        <v>25567.961156397174</v>
      </c>
      <c r="AE11" s="422">
        <v>22212.852182304443</v>
      </c>
      <c r="AF11" s="422"/>
      <c r="AG11" s="422">
        <v>22212.062250442472</v>
      </c>
      <c r="AH11" s="422">
        <v>23450.758641582408</v>
      </c>
      <c r="AI11" s="422">
        <v>24071.215551356134</v>
      </c>
      <c r="AJ11" s="422">
        <v>20582.861728828837</v>
      </c>
      <c r="AK11" s="425"/>
      <c r="AM11" s="421"/>
      <c r="AN11" s="421"/>
      <c r="AO11" s="421"/>
    </row>
    <row r="12" spans="1:41" ht="15" customHeight="1" x14ac:dyDescent="0.25">
      <c r="A12" s="429" t="s">
        <v>753</v>
      </c>
      <c r="B12" s="422"/>
      <c r="C12" s="422">
        <v>1704.6013678517454</v>
      </c>
      <c r="D12" s="422"/>
      <c r="E12" s="422">
        <v>1848.4833924864574</v>
      </c>
      <c r="F12" s="422">
        <v>2178.5076925286248</v>
      </c>
      <c r="G12" s="422">
        <v>2293.9593541613558</v>
      </c>
      <c r="H12" s="422">
        <v>2056.8087145965105</v>
      </c>
      <c r="I12" s="422"/>
      <c r="J12" s="422">
        <v>2148.6703460152735</v>
      </c>
      <c r="K12" s="422">
        <v>2439.6744737862641</v>
      </c>
      <c r="L12" s="422">
        <v>2387.3804981143985</v>
      </c>
      <c r="M12" s="422">
        <v>2081.2101248282775</v>
      </c>
      <c r="N12" s="422"/>
      <c r="O12" s="422">
        <v>2217.7048996832968</v>
      </c>
      <c r="P12" s="422">
        <v>2360.9472830295203</v>
      </c>
      <c r="Q12" s="422">
        <v>2731.8294919861542</v>
      </c>
      <c r="R12" s="422">
        <v>2164.0139298207791</v>
      </c>
      <c r="S12" s="422"/>
      <c r="T12" s="422">
        <v>892.52835486314416</v>
      </c>
      <c r="U12" s="422"/>
      <c r="V12" s="422"/>
      <c r="W12" s="422">
        <v>894.21429551202345</v>
      </c>
      <c r="X12" s="422">
        <v>1001.6222909958758</v>
      </c>
      <c r="Y12" s="422">
        <v>964.90227288463404</v>
      </c>
      <c r="Z12" s="422">
        <v>881.00726953610172</v>
      </c>
      <c r="AA12" s="422"/>
      <c r="AB12" s="422">
        <v>892.36829820054527</v>
      </c>
      <c r="AC12" s="422">
        <v>987.66225927848313</v>
      </c>
      <c r="AD12" s="422">
        <v>945.2252421459026</v>
      </c>
      <c r="AE12" s="422">
        <v>871.55421945910018</v>
      </c>
      <c r="AF12" s="422"/>
      <c r="AG12" s="422">
        <v>907.9471862440347</v>
      </c>
      <c r="AH12" s="422">
        <v>1020.4901587540714</v>
      </c>
      <c r="AI12" s="422">
        <v>982.39613248271746</v>
      </c>
      <c r="AJ12" s="422">
        <v>939.62511549323096</v>
      </c>
      <c r="AK12" s="425"/>
    </row>
    <row r="13" spans="1:41" ht="15" customHeight="1" x14ac:dyDescent="0.25">
      <c r="A13" s="429" t="s">
        <v>752</v>
      </c>
      <c r="B13" s="422"/>
      <c r="C13" s="422">
        <v>32428.62094577495</v>
      </c>
      <c r="D13" s="422"/>
      <c r="E13" s="422">
        <v>33141.994040055884</v>
      </c>
      <c r="F13" s="422">
        <v>50718.000787703539</v>
      </c>
      <c r="G13" s="422">
        <v>53532.493104972615</v>
      </c>
      <c r="H13" s="422">
        <v>40981.127902972992</v>
      </c>
      <c r="I13" s="422"/>
      <c r="J13" s="422">
        <v>45336.851563974458</v>
      </c>
      <c r="K13" s="422">
        <v>52452.33106379184</v>
      </c>
      <c r="L13" s="422">
        <v>53075.360422648191</v>
      </c>
      <c r="M13" s="422">
        <v>37066.815154166427</v>
      </c>
      <c r="N13" s="422"/>
      <c r="O13" s="422">
        <v>44202.050893165127</v>
      </c>
      <c r="P13" s="422">
        <v>52257.488472385332</v>
      </c>
      <c r="Q13" s="422">
        <v>50560.046722083658</v>
      </c>
      <c r="R13" s="422">
        <v>35802.786187608945</v>
      </c>
      <c r="S13" s="422"/>
      <c r="T13" s="422">
        <v>15422.360431741523</v>
      </c>
      <c r="U13" s="422"/>
      <c r="V13" s="422"/>
      <c r="W13" s="422">
        <v>16469.020058988339</v>
      </c>
      <c r="X13" s="422">
        <v>20726.591225555556</v>
      </c>
      <c r="Y13" s="422">
        <v>20940.020779916467</v>
      </c>
      <c r="Z13" s="422">
        <v>15859.818747384812</v>
      </c>
      <c r="AA13" s="422"/>
      <c r="AB13" s="422">
        <v>16756.528508272713</v>
      </c>
      <c r="AC13" s="422">
        <v>21275.031141187483</v>
      </c>
      <c r="AD13" s="422">
        <v>21742.482043182041</v>
      </c>
      <c r="AE13" s="422">
        <v>15697.801621589311</v>
      </c>
      <c r="AF13" s="422"/>
      <c r="AG13" s="422">
        <v>17518.640944571147</v>
      </c>
      <c r="AH13" s="422">
        <v>21939.758001051705</v>
      </c>
      <c r="AI13" s="422">
        <v>21884.922980759107</v>
      </c>
      <c r="AJ13" s="422">
        <v>15584.146226011009</v>
      </c>
      <c r="AK13" s="425"/>
      <c r="AM13" s="421"/>
      <c r="AN13" s="421"/>
      <c r="AO13" s="421"/>
    </row>
    <row r="14" spans="1:41" ht="15" customHeight="1" x14ac:dyDescent="0.25">
      <c r="A14" s="429" t="s">
        <v>751</v>
      </c>
      <c r="B14" s="422"/>
      <c r="C14" s="422">
        <v>43796.612326406233</v>
      </c>
      <c r="D14" s="422"/>
      <c r="E14" s="422">
        <v>49059.428728182669</v>
      </c>
      <c r="F14" s="422">
        <v>49367.490322768739</v>
      </c>
      <c r="G14" s="422">
        <v>45073.271093396237</v>
      </c>
      <c r="H14" s="422">
        <v>46311.708717902955</v>
      </c>
      <c r="I14" s="422"/>
      <c r="J14" s="422">
        <v>50010.42010409174</v>
      </c>
      <c r="K14" s="422">
        <v>50843.086265652528</v>
      </c>
      <c r="L14" s="422">
        <v>48387.297990402294</v>
      </c>
      <c r="M14" s="422">
        <v>52562.828310173049</v>
      </c>
      <c r="N14" s="422"/>
      <c r="O14" s="422">
        <v>68944.686452128808</v>
      </c>
      <c r="P14" s="422">
        <v>97864.306010245054</v>
      </c>
      <c r="Q14" s="422">
        <v>89430.888457166729</v>
      </c>
      <c r="R14" s="422">
        <v>95727.263005881687</v>
      </c>
      <c r="S14" s="422"/>
      <c r="T14" s="422">
        <v>26935.104319623497</v>
      </c>
      <c r="U14" s="422"/>
      <c r="V14" s="422"/>
      <c r="W14" s="422">
        <v>25939.90125227542</v>
      </c>
      <c r="X14" s="422">
        <v>26031.997279093936</v>
      </c>
      <c r="Y14" s="422">
        <v>26783.397283346341</v>
      </c>
      <c r="Z14" s="422">
        <v>26002.570888654598</v>
      </c>
      <c r="AA14" s="422"/>
      <c r="AB14" s="422">
        <v>26055.830189440931</v>
      </c>
      <c r="AC14" s="422">
        <v>25137.376236363634</v>
      </c>
      <c r="AD14" s="422">
        <v>22603.361401830945</v>
      </c>
      <c r="AE14" s="422">
        <v>18919.25230169818</v>
      </c>
      <c r="AF14" s="422"/>
      <c r="AG14" s="422">
        <v>18811.132951599648</v>
      </c>
      <c r="AH14" s="422">
        <v>26001.492244462759</v>
      </c>
      <c r="AI14" s="422">
        <v>28625.878228427802</v>
      </c>
      <c r="AJ14" s="422">
        <v>26895.140709895393</v>
      </c>
      <c r="AK14" s="425"/>
      <c r="AM14" s="421"/>
      <c r="AN14" s="421"/>
      <c r="AO14" s="421"/>
    </row>
    <row r="15" spans="1:41" ht="15" customHeight="1" x14ac:dyDescent="0.25">
      <c r="A15" s="429" t="s">
        <v>750</v>
      </c>
      <c r="B15" s="422"/>
      <c r="C15" s="422">
        <v>55347.37581649924</v>
      </c>
      <c r="D15" s="422"/>
      <c r="E15" s="422">
        <v>50213.869900804741</v>
      </c>
      <c r="F15" s="422">
        <v>48516.365033922099</v>
      </c>
      <c r="G15" s="422">
        <v>38785.552124734204</v>
      </c>
      <c r="H15" s="422">
        <v>42862.834815241629</v>
      </c>
      <c r="I15" s="422"/>
      <c r="J15" s="422">
        <v>46894.302082083246</v>
      </c>
      <c r="K15" s="422">
        <v>53607.80608486155</v>
      </c>
      <c r="L15" s="422">
        <v>51495.902995429235</v>
      </c>
      <c r="M15" s="422">
        <v>47347.815290678031</v>
      </c>
      <c r="N15" s="422"/>
      <c r="O15" s="422">
        <v>42174.235021370609</v>
      </c>
      <c r="P15" s="422">
        <v>48391.655699341907</v>
      </c>
      <c r="Q15" s="422">
        <v>42494.132587220731</v>
      </c>
      <c r="R15" s="422">
        <v>44682.928918322155</v>
      </c>
      <c r="S15" s="422"/>
      <c r="T15" s="422">
        <v>14612.069483519979</v>
      </c>
      <c r="U15" s="422"/>
      <c r="V15" s="422"/>
      <c r="W15" s="422">
        <v>14546.195293608871</v>
      </c>
      <c r="X15" s="422">
        <v>18197.932349174072</v>
      </c>
      <c r="Y15" s="422">
        <v>14155.833631990774</v>
      </c>
      <c r="Z15" s="422">
        <v>15012.366200543529</v>
      </c>
      <c r="AA15" s="422"/>
      <c r="AB15" s="422">
        <v>14018.103434021588</v>
      </c>
      <c r="AC15" s="422">
        <v>16665.20763658981</v>
      </c>
      <c r="AD15" s="422">
        <v>16551.858627307</v>
      </c>
      <c r="AE15" s="422">
        <v>15844.752769255711</v>
      </c>
      <c r="AF15" s="422"/>
      <c r="AG15" s="422">
        <v>14990.268897114587</v>
      </c>
      <c r="AH15" s="422">
        <v>17840.349314863903</v>
      </c>
      <c r="AI15" s="422">
        <v>15355.498272499968</v>
      </c>
      <c r="AJ15" s="422">
        <v>15779.482144791764</v>
      </c>
      <c r="AK15" s="425"/>
      <c r="AM15" s="421"/>
      <c r="AN15" s="421"/>
      <c r="AO15" s="421"/>
    </row>
    <row r="16" spans="1:41" ht="15" customHeight="1" x14ac:dyDescent="0.25">
      <c r="A16" s="429" t="s">
        <v>749</v>
      </c>
      <c r="B16" s="422"/>
      <c r="C16" s="422">
        <v>922.97058027146068</v>
      </c>
      <c r="D16" s="422"/>
      <c r="E16" s="422">
        <v>832.02258419976965</v>
      </c>
      <c r="F16" s="422">
        <v>817.09963204519806</v>
      </c>
      <c r="G16" s="422">
        <v>853.48357808835908</v>
      </c>
      <c r="H16" s="422">
        <v>887.7994761018474</v>
      </c>
      <c r="I16" s="422"/>
      <c r="J16" s="422">
        <v>1084.9135767893656</v>
      </c>
      <c r="K16" s="422">
        <v>1097.9425971640276</v>
      </c>
      <c r="L16" s="422">
        <v>1182.308601043449</v>
      </c>
      <c r="M16" s="422">
        <v>1229.3673820560207</v>
      </c>
      <c r="N16" s="422"/>
      <c r="O16" s="422">
        <v>1269.0775056162211</v>
      </c>
      <c r="P16" s="422">
        <v>1357.7465667455094</v>
      </c>
      <c r="Q16" s="422">
        <v>1313.1566000662251</v>
      </c>
      <c r="R16" s="422">
        <v>1260.9475104220146</v>
      </c>
      <c r="S16" s="422"/>
      <c r="T16" s="422">
        <v>307.24189712496258</v>
      </c>
      <c r="U16" s="422"/>
      <c r="V16" s="422"/>
      <c r="W16" s="422">
        <v>285.28888766069355</v>
      </c>
      <c r="X16" s="422">
        <v>285.28888694053808</v>
      </c>
      <c r="Y16" s="422">
        <v>285.28888405247693</v>
      </c>
      <c r="Z16" s="422">
        <v>285.28888351851208</v>
      </c>
      <c r="AA16" s="422"/>
      <c r="AB16" s="422">
        <v>292.28888808941156</v>
      </c>
      <c r="AC16" s="422">
        <v>292.2888818828082</v>
      </c>
      <c r="AD16" s="422">
        <v>292.28887915080668</v>
      </c>
      <c r="AE16" s="422">
        <v>292.28887553311591</v>
      </c>
      <c r="AF16" s="422"/>
      <c r="AG16" s="422">
        <v>262.81187023656361</v>
      </c>
      <c r="AH16" s="422">
        <v>262.8118658529495</v>
      </c>
      <c r="AI16" s="422">
        <v>262.81186166365774</v>
      </c>
      <c r="AJ16" s="422">
        <v>262.81185895447436</v>
      </c>
      <c r="AK16" s="425"/>
    </row>
    <row r="17" spans="1:41" ht="15" customHeight="1" x14ac:dyDescent="0.25">
      <c r="A17" s="429" t="s">
        <v>748</v>
      </c>
      <c r="B17" s="422"/>
      <c r="C17" s="422">
        <v>58778.155051634632</v>
      </c>
      <c r="D17" s="422"/>
      <c r="E17" s="422">
        <v>52977.926405914281</v>
      </c>
      <c r="F17" s="422">
        <v>39983.173339282825</v>
      </c>
      <c r="G17" s="422">
        <v>38853.018045263372</v>
      </c>
      <c r="H17" s="422">
        <v>70575.838546563406</v>
      </c>
      <c r="I17" s="422"/>
      <c r="J17" s="422">
        <v>86653.991729321453</v>
      </c>
      <c r="K17" s="422">
        <v>53897.3024126655</v>
      </c>
      <c r="L17" s="422">
        <v>39633.263572227275</v>
      </c>
      <c r="M17" s="422">
        <v>94632.007530444753</v>
      </c>
      <c r="N17" s="422"/>
      <c r="O17" s="422">
        <v>98743.895540611091</v>
      </c>
      <c r="P17" s="422">
        <v>59179.88882869394</v>
      </c>
      <c r="Q17" s="422">
        <v>41558.718701527338</v>
      </c>
      <c r="R17" s="422">
        <v>95215.41628796194</v>
      </c>
      <c r="S17" s="422"/>
      <c r="T17" s="422">
        <v>32920.254612550831</v>
      </c>
      <c r="U17" s="422"/>
      <c r="V17" s="422"/>
      <c r="W17" s="422">
        <v>29350.470731429887</v>
      </c>
      <c r="X17" s="422">
        <v>21777.151401359959</v>
      </c>
      <c r="Y17" s="422">
        <v>20160.734747114864</v>
      </c>
      <c r="Z17" s="422">
        <v>28693.276775737075</v>
      </c>
      <c r="AA17" s="422"/>
      <c r="AB17" s="422">
        <v>31330.62897794379</v>
      </c>
      <c r="AC17" s="422">
        <v>21616.887343788403</v>
      </c>
      <c r="AD17" s="422">
        <v>19429.544695555302</v>
      </c>
      <c r="AE17" s="422">
        <v>29114.910285917184</v>
      </c>
      <c r="AF17" s="422"/>
      <c r="AG17" s="422">
        <v>31125.217506847555</v>
      </c>
      <c r="AH17" s="422">
        <v>21597.604712476201</v>
      </c>
      <c r="AI17" s="422">
        <v>19401.137641852001</v>
      </c>
      <c r="AJ17" s="422">
        <v>29668.441017997233</v>
      </c>
      <c r="AK17" s="425"/>
      <c r="AM17" s="421"/>
      <c r="AN17" s="421"/>
      <c r="AO17" s="421"/>
    </row>
    <row r="18" spans="1:41" ht="15" customHeight="1" x14ac:dyDescent="0.25">
      <c r="A18" s="429" t="s">
        <v>747</v>
      </c>
      <c r="B18" s="422"/>
      <c r="C18" s="422">
        <v>11428.521848649876</v>
      </c>
      <c r="D18" s="422"/>
      <c r="E18" s="422">
        <v>11401.261022048961</v>
      </c>
      <c r="F18" s="422">
        <v>12026.557750837383</v>
      </c>
      <c r="G18" s="422">
        <v>13387.537750664398</v>
      </c>
      <c r="H18" s="422">
        <v>9585.308591455163</v>
      </c>
      <c r="I18" s="422"/>
      <c r="J18" s="422">
        <v>16679.754717251148</v>
      </c>
      <c r="K18" s="422">
        <v>13175.967296223253</v>
      </c>
      <c r="L18" s="422">
        <v>16642.652355459963</v>
      </c>
      <c r="M18" s="422">
        <v>14689.176975356944</v>
      </c>
      <c r="N18" s="422"/>
      <c r="O18" s="422">
        <v>23823.473513509165</v>
      </c>
      <c r="P18" s="422">
        <v>13358.150262808125</v>
      </c>
      <c r="Q18" s="422">
        <v>16005.310073443108</v>
      </c>
      <c r="R18" s="422">
        <v>12415.179736012835</v>
      </c>
      <c r="S18" s="422"/>
      <c r="T18" s="422">
        <v>5843.3757659025578</v>
      </c>
      <c r="U18" s="422"/>
      <c r="V18" s="422"/>
      <c r="W18" s="422">
        <v>6187.633664913039</v>
      </c>
      <c r="X18" s="422">
        <v>6168.9789832037295</v>
      </c>
      <c r="Y18" s="422">
        <v>5790.2662389946536</v>
      </c>
      <c r="Z18" s="422">
        <v>3877.3979920784141</v>
      </c>
      <c r="AA18" s="422"/>
      <c r="AB18" s="422">
        <v>6694.0386660566073</v>
      </c>
      <c r="AC18" s="422">
        <v>5473.8661723776831</v>
      </c>
      <c r="AD18" s="422">
        <v>5833.1167925994814</v>
      </c>
      <c r="AE18" s="422">
        <v>4909.4143445571153</v>
      </c>
      <c r="AF18" s="422"/>
      <c r="AG18" s="422">
        <v>6074.1539760322112</v>
      </c>
      <c r="AH18" s="422">
        <v>4980.9017394033644</v>
      </c>
      <c r="AI18" s="422">
        <v>5667.0409565566133</v>
      </c>
      <c r="AJ18" s="422">
        <v>4819.0826300633726</v>
      </c>
      <c r="AK18" s="425"/>
      <c r="AM18" s="421"/>
      <c r="AN18" s="421"/>
      <c r="AO18" s="421"/>
    </row>
    <row r="19" spans="1:41" ht="15" customHeight="1" x14ac:dyDescent="0.25">
      <c r="A19" s="429" t="s">
        <v>746</v>
      </c>
      <c r="B19" s="422"/>
      <c r="C19" s="422">
        <v>15885.472460319976</v>
      </c>
      <c r="D19" s="422"/>
      <c r="E19" s="422">
        <v>15652.709493448427</v>
      </c>
      <c r="F19" s="422">
        <v>16188.719896941375</v>
      </c>
      <c r="G19" s="422">
        <v>17880.828441909311</v>
      </c>
      <c r="H19" s="422">
        <v>15231.129581830508</v>
      </c>
      <c r="I19" s="422"/>
      <c r="J19" s="422">
        <v>13825.06843095456</v>
      </c>
      <c r="K19" s="422">
        <v>15795.086602779389</v>
      </c>
      <c r="L19" s="422">
        <v>18885.267635495558</v>
      </c>
      <c r="M19" s="422">
        <v>15111.552788717574</v>
      </c>
      <c r="N19" s="422"/>
      <c r="O19" s="422">
        <v>13830.869830732905</v>
      </c>
      <c r="P19" s="422">
        <v>15864.607346252107</v>
      </c>
      <c r="Q19" s="422">
        <v>16619.287627254373</v>
      </c>
      <c r="R19" s="422">
        <v>14438.672871261413</v>
      </c>
      <c r="S19" s="422"/>
      <c r="T19" s="422">
        <v>6617.6792324280304</v>
      </c>
      <c r="U19" s="422"/>
      <c r="V19" s="422"/>
      <c r="W19" s="422">
        <v>6839.4630526133878</v>
      </c>
      <c r="X19" s="422">
        <v>7230.0240465401284</v>
      </c>
      <c r="Y19" s="422">
        <v>7297.3760221843577</v>
      </c>
      <c r="Z19" s="422">
        <v>6719.4810176812935</v>
      </c>
      <c r="AA19" s="422"/>
      <c r="AB19" s="422">
        <v>6019.7580562288767</v>
      </c>
      <c r="AC19" s="422">
        <v>6538.8460038869753</v>
      </c>
      <c r="AD19" s="422">
        <v>6435.3199808472955</v>
      </c>
      <c r="AE19" s="422">
        <v>6011.0249503383684</v>
      </c>
      <c r="AF19" s="422"/>
      <c r="AG19" s="422">
        <v>5689.347905671164</v>
      </c>
      <c r="AH19" s="422">
        <v>6284.3108687030053</v>
      </c>
      <c r="AI19" s="422">
        <v>6117.2988333736175</v>
      </c>
      <c r="AJ19" s="422">
        <v>5637.8818105263681</v>
      </c>
      <c r="AK19" s="425"/>
      <c r="AM19" s="421"/>
      <c r="AN19" s="421"/>
      <c r="AO19" s="421"/>
    </row>
    <row r="20" spans="1:41" ht="15" customHeight="1" x14ac:dyDescent="0.25">
      <c r="A20" s="429" t="s">
        <v>745</v>
      </c>
      <c r="B20" s="422"/>
      <c r="C20" s="422">
        <v>80286.213359030779</v>
      </c>
      <c r="D20" s="422"/>
      <c r="E20" s="422">
        <v>97163.504878503009</v>
      </c>
      <c r="F20" s="422">
        <v>97766.998510476173</v>
      </c>
      <c r="G20" s="422">
        <v>93066.156848613973</v>
      </c>
      <c r="H20" s="422">
        <v>97586.421732782997</v>
      </c>
      <c r="I20" s="422"/>
      <c r="J20" s="422">
        <v>98431.957642420661</v>
      </c>
      <c r="K20" s="422">
        <v>109998.47192388026</v>
      </c>
      <c r="L20" s="422">
        <v>112807.9557956965</v>
      </c>
      <c r="M20" s="422">
        <v>105055.01680675415</v>
      </c>
      <c r="N20" s="422"/>
      <c r="O20" s="422">
        <v>102930.16077210035</v>
      </c>
      <c r="P20" s="422">
        <v>111560.74344598461</v>
      </c>
      <c r="Q20" s="422">
        <v>107328.20392501241</v>
      </c>
      <c r="R20" s="422">
        <v>116603.03055962964</v>
      </c>
      <c r="S20" s="422"/>
      <c r="T20" s="422">
        <v>19275.810888885469</v>
      </c>
      <c r="U20" s="422"/>
      <c r="V20" s="422"/>
      <c r="W20" s="422">
        <v>20671.9473593359</v>
      </c>
      <c r="X20" s="422">
        <v>20986.431702826805</v>
      </c>
      <c r="Y20" s="422">
        <v>20370.604913063442</v>
      </c>
      <c r="Z20" s="422">
        <v>21616.511383032535</v>
      </c>
      <c r="AA20" s="422"/>
      <c r="AB20" s="422">
        <v>21841.130425230709</v>
      </c>
      <c r="AC20" s="422">
        <v>24270.167504000667</v>
      </c>
      <c r="AD20" s="422">
        <v>25366.370127201939</v>
      </c>
      <c r="AE20" s="422">
        <v>25677.709198859833</v>
      </c>
      <c r="AF20" s="422"/>
      <c r="AG20" s="422">
        <v>26391.898640184249</v>
      </c>
      <c r="AH20" s="422">
        <v>27015.372895707464</v>
      </c>
      <c r="AI20" s="422">
        <v>26521.64354976996</v>
      </c>
      <c r="AJ20" s="422">
        <v>27379.926742492964</v>
      </c>
      <c r="AK20" s="425"/>
      <c r="AM20" s="421"/>
      <c r="AN20" s="421"/>
      <c r="AO20" s="421"/>
    </row>
    <row r="21" spans="1:41" ht="15" customHeight="1" x14ac:dyDescent="0.25">
      <c r="A21" s="429" t="s">
        <v>744</v>
      </c>
      <c r="B21" s="422"/>
      <c r="C21" s="422">
        <v>289.55500000000001</v>
      </c>
      <c r="D21" s="422"/>
      <c r="E21" s="422">
        <v>214.85899999999998</v>
      </c>
      <c r="F21" s="422">
        <v>436.29699999999997</v>
      </c>
      <c r="G21" s="422">
        <v>347.66</v>
      </c>
      <c r="H21" s="422">
        <v>157.441</v>
      </c>
      <c r="I21" s="422"/>
      <c r="J21" s="422">
        <v>169.49600000000001</v>
      </c>
      <c r="K21" s="422">
        <v>281.52</v>
      </c>
      <c r="L21" s="422">
        <v>319.45400000000001</v>
      </c>
      <c r="M21" s="422">
        <v>151.58499999999998</v>
      </c>
      <c r="N21" s="422"/>
      <c r="O21" s="422">
        <v>178.22799999999998</v>
      </c>
      <c r="P21" s="422">
        <v>370.86399999999998</v>
      </c>
      <c r="Q21" s="422">
        <v>587.43799999999999</v>
      </c>
      <c r="R21" s="422">
        <v>200.74200000000002</v>
      </c>
      <c r="S21" s="422"/>
      <c r="T21" s="422">
        <v>229.64700000000002</v>
      </c>
      <c r="U21" s="422"/>
      <c r="V21" s="422"/>
      <c r="W21" s="422">
        <v>156.51499999999999</v>
      </c>
      <c r="X21" s="422">
        <v>264.95899999999995</v>
      </c>
      <c r="Y21" s="422">
        <v>200.33100000000002</v>
      </c>
      <c r="Z21" s="422">
        <v>106.261</v>
      </c>
      <c r="AA21" s="422"/>
      <c r="AB21" s="422">
        <v>111.93399999999998</v>
      </c>
      <c r="AC21" s="422">
        <v>170.07999999999998</v>
      </c>
      <c r="AD21" s="422">
        <v>206.07999999999998</v>
      </c>
      <c r="AE21" s="422">
        <v>107.89600000000002</v>
      </c>
      <c r="AF21" s="422"/>
      <c r="AG21" s="422">
        <v>126.61399999999999</v>
      </c>
      <c r="AH21" s="422">
        <v>197.74099999999999</v>
      </c>
      <c r="AI21" s="422">
        <v>321.36500000000001</v>
      </c>
      <c r="AJ21" s="422">
        <v>117.49799999999999</v>
      </c>
      <c r="AK21" s="425"/>
    </row>
    <row r="22" spans="1:41" ht="15" customHeight="1" x14ac:dyDescent="0.25">
      <c r="A22" s="429" t="s">
        <v>743</v>
      </c>
      <c r="B22" s="422"/>
      <c r="C22" s="422">
        <v>20595.718999999997</v>
      </c>
      <c r="D22" s="422"/>
      <c r="E22" s="422">
        <v>19208.572999999997</v>
      </c>
      <c r="F22" s="422">
        <v>14680.198</v>
      </c>
      <c r="G22" s="422">
        <v>18265.464</v>
      </c>
      <c r="H22" s="422">
        <v>18888.385000000002</v>
      </c>
      <c r="I22" s="422"/>
      <c r="J22" s="422">
        <v>22123.533000000003</v>
      </c>
      <c r="K22" s="422">
        <v>15797.077000000001</v>
      </c>
      <c r="L22" s="422">
        <v>17208.357000000004</v>
      </c>
      <c r="M22" s="422">
        <v>21055.575000000001</v>
      </c>
      <c r="N22" s="422"/>
      <c r="O22" s="422">
        <v>19855.110999999997</v>
      </c>
      <c r="P22" s="422">
        <v>16983.377</v>
      </c>
      <c r="Q22" s="422">
        <v>18923.091</v>
      </c>
      <c r="R22" s="422">
        <v>21228.646000000001</v>
      </c>
      <c r="S22" s="422"/>
      <c r="T22" s="422">
        <v>9061.34</v>
      </c>
      <c r="U22" s="422"/>
      <c r="V22" s="422"/>
      <c r="W22" s="422">
        <v>9828.5640000000003</v>
      </c>
      <c r="X22" s="422">
        <v>8291.3009999999995</v>
      </c>
      <c r="Y22" s="422">
        <v>8180.7480000000005</v>
      </c>
      <c r="Z22" s="422">
        <v>6587.7150000000001</v>
      </c>
      <c r="AA22" s="422"/>
      <c r="AB22" s="422">
        <v>9338.0879999999997</v>
      </c>
      <c r="AC22" s="422">
        <v>7087.7070000000003</v>
      </c>
      <c r="AD22" s="422">
        <v>6609.5269999999991</v>
      </c>
      <c r="AE22" s="422">
        <v>5931.0149999999994</v>
      </c>
      <c r="AF22" s="422"/>
      <c r="AG22" s="422">
        <v>9203.152</v>
      </c>
      <c r="AH22" s="422">
        <v>7933.9609999999993</v>
      </c>
      <c r="AI22" s="422">
        <v>7161.8159999999989</v>
      </c>
      <c r="AJ22" s="422">
        <v>6252.9219999999987</v>
      </c>
      <c r="AK22" s="425"/>
      <c r="AM22" s="421"/>
      <c r="AN22" s="421"/>
      <c r="AO22" s="421"/>
    </row>
    <row r="23" spans="1:41" ht="15" customHeight="1" x14ac:dyDescent="0.25">
      <c r="A23" s="429" t="s">
        <v>742</v>
      </c>
      <c r="B23" s="422"/>
      <c r="C23" s="422">
        <v>19691.525255494977</v>
      </c>
      <c r="D23" s="422"/>
      <c r="E23" s="422">
        <v>26363.198381033428</v>
      </c>
      <c r="F23" s="422">
        <v>21397.447221643219</v>
      </c>
      <c r="G23" s="422">
        <v>20775.957848071677</v>
      </c>
      <c r="H23" s="422">
        <v>22255.813502362063</v>
      </c>
      <c r="I23" s="422"/>
      <c r="J23" s="422">
        <v>26990.993870360551</v>
      </c>
      <c r="K23" s="422">
        <v>22527.715000457931</v>
      </c>
      <c r="L23" s="422">
        <v>21362.577825755583</v>
      </c>
      <c r="M23" s="422">
        <v>23087.349924021408</v>
      </c>
      <c r="N23" s="422"/>
      <c r="O23" s="422">
        <v>26927.093763598863</v>
      </c>
      <c r="P23" s="422">
        <v>22217.031186456719</v>
      </c>
      <c r="Q23" s="422">
        <v>22819.974824175919</v>
      </c>
      <c r="R23" s="422">
        <v>25515.24027817043</v>
      </c>
      <c r="S23" s="422"/>
      <c r="T23" s="422">
        <v>14081.561197447749</v>
      </c>
      <c r="U23" s="422"/>
      <c r="V23" s="422"/>
      <c r="W23" s="422">
        <v>12152.667073052695</v>
      </c>
      <c r="X23" s="422">
        <v>10415.631650249083</v>
      </c>
      <c r="Y23" s="422">
        <v>12183.386913347649</v>
      </c>
      <c r="Z23" s="422">
        <v>12469.538634026059</v>
      </c>
      <c r="AA23" s="422"/>
      <c r="AB23" s="422">
        <v>11750.467706005589</v>
      </c>
      <c r="AC23" s="422">
        <v>10646.191588421811</v>
      </c>
      <c r="AD23" s="422">
        <v>11140.922809953665</v>
      </c>
      <c r="AE23" s="422">
        <v>12689.916592063761</v>
      </c>
      <c r="AF23" s="422"/>
      <c r="AG23" s="422">
        <v>12255.024063518958</v>
      </c>
      <c r="AH23" s="422">
        <v>10782.340141744322</v>
      </c>
      <c r="AI23" s="422">
        <v>11753.6104133918</v>
      </c>
      <c r="AJ23" s="422">
        <v>16399.633775060196</v>
      </c>
      <c r="AK23" s="425"/>
      <c r="AM23" s="421"/>
      <c r="AN23" s="421"/>
      <c r="AO23" s="421"/>
    </row>
    <row r="24" spans="1:41" ht="15" customHeight="1" x14ac:dyDescent="0.25">
      <c r="A24" s="429" t="s">
        <v>741</v>
      </c>
      <c r="B24" s="422"/>
      <c r="C24" s="422">
        <v>65763.123147626349</v>
      </c>
      <c r="D24" s="422"/>
      <c r="E24" s="422">
        <v>61464.413624683613</v>
      </c>
      <c r="F24" s="422">
        <v>67618.658556563096</v>
      </c>
      <c r="G24" s="422">
        <v>64960.478158955055</v>
      </c>
      <c r="H24" s="422">
        <v>59854.049218053973</v>
      </c>
      <c r="I24" s="422"/>
      <c r="J24" s="422">
        <v>62398.117759271001</v>
      </c>
      <c r="K24" s="422">
        <v>64856.137461230101</v>
      </c>
      <c r="L24" s="422">
        <v>61091.541976617365</v>
      </c>
      <c r="M24" s="422">
        <v>60537.88359437359</v>
      </c>
      <c r="N24" s="422"/>
      <c r="O24" s="422">
        <v>70655.766504951811</v>
      </c>
      <c r="P24" s="422">
        <v>69471.045535234938</v>
      </c>
      <c r="Q24" s="422">
        <v>73877.897033842033</v>
      </c>
      <c r="R24" s="422">
        <v>60966.579918010786</v>
      </c>
      <c r="S24" s="422"/>
      <c r="T24" s="422">
        <v>25518.923033792184</v>
      </c>
      <c r="U24" s="422"/>
      <c r="V24" s="422"/>
      <c r="W24" s="422">
        <v>26854.120454190928</v>
      </c>
      <c r="X24" s="422">
        <v>22460.888285747395</v>
      </c>
      <c r="Y24" s="422">
        <v>23191.806509275237</v>
      </c>
      <c r="Z24" s="422">
        <v>27592.028025692947</v>
      </c>
      <c r="AA24" s="422"/>
      <c r="AB24" s="422">
        <v>27152.021893765253</v>
      </c>
      <c r="AC24" s="422">
        <v>24222.484928888793</v>
      </c>
      <c r="AD24" s="422">
        <v>26707.466219872866</v>
      </c>
      <c r="AE24" s="422">
        <v>26866.676049947975</v>
      </c>
      <c r="AF24" s="422"/>
      <c r="AG24" s="422">
        <v>31082.247981629698</v>
      </c>
      <c r="AH24" s="422">
        <v>22960.521402133396</v>
      </c>
      <c r="AI24" s="422">
        <v>26821.998992126297</v>
      </c>
      <c r="AJ24" s="422">
        <v>23984.740867393339</v>
      </c>
      <c r="AK24" s="425"/>
      <c r="AM24" s="421"/>
      <c r="AN24" s="421"/>
      <c r="AO24" s="421"/>
    </row>
    <row r="25" spans="1:41" ht="15" customHeight="1" x14ac:dyDescent="0.25">
      <c r="A25" s="429" t="s">
        <v>740</v>
      </c>
      <c r="B25" s="422"/>
      <c r="C25" s="422">
        <v>11349.955210740085</v>
      </c>
      <c r="D25" s="422"/>
      <c r="E25" s="422">
        <v>9149.8241101091608</v>
      </c>
      <c r="F25" s="422">
        <v>9157.8074234091655</v>
      </c>
      <c r="G25" s="422">
        <v>14003.918599457147</v>
      </c>
      <c r="H25" s="422">
        <v>12958.935326219844</v>
      </c>
      <c r="I25" s="422"/>
      <c r="J25" s="422">
        <v>11509.325640708435</v>
      </c>
      <c r="K25" s="422">
        <v>9998.6296786457406</v>
      </c>
      <c r="L25" s="422">
        <v>11486.614541932351</v>
      </c>
      <c r="M25" s="422">
        <v>7740.5919137678538</v>
      </c>
      <c r="N25" s="422"/>
      <c r="O25" s="422">
        <v>4816.0001099087585</v>
      </c>
      <c r="P25" s="422">
        <v>6781.6182276343761</v>
      </c>
      <c r="Q25" s="422">
        <v>7381.9888206719943</v>
      </c>
      <c r="R25" s="422">
        <v>5636.1156569233162</v>
      </c>
      <c r="S25" s="422"/>
      <c r="T25" s="422">
        <v>7496.0850709679762</v>
      </c>
      <c r="U25" s="422"/>
      <c r="V25" s="422"/>
      <c r="W25" s="422">
        <v>5689.682085670056</v>
      </c>
      <c r="X25" s="422">
        <v>5623.2125541445093</v>
      </c>
      <c r="Y25" s="422">
        <v>7871.1004225517318</v>
      </c>
      <c r="Z25" s="422">
        <v>7555.3980284480476</v>
      </c>
      <c r="AA25" s="422"/>
      <c r="AB25" s="422">
        <v>6840.9194020941723</v>
      </c>
      <c r="AC25" s="422">
        <v>5823.7848211832079</v>
      </c>
      <c r="AD25" s="422">
        <v>6958.4128047734275</v>
      </c>
      <c r="AE25" s="422">
        <v>4666.6031346625396</v>
      </c>
      <c r="AF25" s="422"/>
      <c r="AG25" s="422">
        <v>2943.2922254334439</v>
      </c>
      <c r="AH25" s="422">
        <v>3796.6339900171238</v>
      </c>
      <c r="AI25" s="422">
        <v>3829.8628980243875</v>
      </c>
      <c r="AJ25" s="422">
        <v>2717.7818984559958</v>
      </c>
      <c r="AK25" s="425"/>
      <c r="AM25" s="421"/>
      <c r="AN25" s="421"/>
      <c r="AO25" s="421"/>
    </row>
    <row r="26" spans="1:41" s="424" customFormat="1" ht="15" customHeight="1" x14ac:dyDescent="0.25">
      <c r="A26" s="428" t="s">
        <v>739</v>
      </c>
      <c r="B26" s="428"/>
      <c r="C26" s="428">
        <v>1553410.2198232028</v>
      </c>
      <c r="D26" s="428"/>
      <c r="E26" s="428">
        <v>2043238.6767456175</v>
      </c>
      <c r="F26" s="428">
        <v>1601560.4101257541</v>
      </c>
      <c r="G26" s="428">
        <v>1890550.5454032405</v>
      </c>
      <c r="H26" s="428">
        <v>1534216.0890270509</v>
      </c>
      <c r="I26" s="428"/>
      <c r="J26" s="428">
        <v>2130325.6231143363</v>
      </c>
      <c r="K26" s="428">
        <v>1722532.960922796</v>
      </c>
      <c r="L26" s="428">
        <v>2090517.4045222781</v>
      </c>
      <c r="M26" s="428">
        <v>1726109.6092350152</v>
      </c>
      <c r="N26" s="428"/>
      <c r="O26" s="428">
        <v>2224726.457974772</v>
      </c>
      <c r="P26" s="428">
        <v>1853071.6841493719</v>
      </c>
      <c r="Q26" s="428">
        <v>2328947.9585098103</v>
      </c>
      <c r="R26" s="428">
        <v>1925113.3186121653</v>
      </c>
      <c r="S26" s="428"/>
      <c r="T26" s="428">
        <v>639491.36767898861</v>
      </c>
      <c r="U26" s="428"/>
      <c r="V26" s="428"/>
      <c r="W26" s="428">
        <v>800925.79562642029</v>
      </c>
      <c r="X26" s="428">
        <v>695365.40813801344</v>
      </c>
      <c r="Y26" s="428">
        <v>816802.75389121519</v>
      </c>
      <c r="Z26" s="428">
        <v>689887.15658756054</v>
      </c>
      <c r="AA26" s="428"/>
      <c r="AB26" s="428">
        <v>891088.85077647073</v>
      </c>
      <c r="AC26" s="428">
        <v>761911.33200923097</v>
      </c>
      <c r="AD26" s="428">
        <v>903924.30406076089</v>
      </c>
      <c r="AE26" s="428">
        <v>780306.34867486986</v>
      </c>
      <c r="AF26" s="428"/>
      <c r="AG26" s="428">
        <v>978703.15407700301</v>
      </c>
      <c r="AH26" s="428">
        <v>805432.75146926462</v>
      </c>
      <c r="AI26" s="428">
        <v>975650.48863312579</v>
      </c>
      <c r="AJ26" s="428">
        <v>837539.76652871864</v>
      </c>
      <c r="AK26" s="425"/>
    </row>
    <row r="27" spans="1:41" ht="15" customHeight="1" x14ac:dyDescent="0.25">
      <c r="A27" s="429" t="s">
        <v>738</v>
      </c>
      <c r="B27" s="422"/>
      <c r="C27" s="422">
        <v>102182.18806325237</v>
      </c>
      <c r="D27" s="422"/>
      <c r="E27" s="422">
        <v>118840.3394416588</v>
      </c>
      <c r="F27" s="422">
        <v>93978.01787845818</v>
      </c>
      <c r="G27" s="422">
        <v>97401.048369374097</v>
      </c>
      <c r="H27" s="422">
        <v>91297.900289741665</v>
      </c>
      <c r="I27" s="422"/>
      <c r="J27" s="422">
        <v>113963.14446133956</v>
      </c>
      <c r="K27" s="422">
        <v>99806.764068429868</v>
      </c>
      <c r="L27" s="422">
        <v>112397.11306304975</v>
      </c>
      <c r="M27" s="422">
        <v>113515.56582281142</v>
      </c>
      <c r="N27" s="422"/>
      <c r="O27" s="422">
        <v>126942.58018451578</v>
      </c>
      <c r="P27" s="422">
        <v>114695.84213206728</v>
      </c>
      <c r="Q27" s="422">
        <v>137729.79249924817</v>
      </c>
      <c r="R27" s="422">
        <v>127437.65694188642</v>
      </c>
      <c r="S27" s="422"/>
      <c r="T27" s="422">
        <v>34605.338196220604</v>
      </c>
      <c r="U27" s="422"/>
      <c r="V27" s="422"/>
      <c r="W27" s="422">
        <v>41159.378972066486</v>
      </c>
      <c r="X27" s="422">
        <v>36730.795010016009</v>
      </c>
      <c r="Y27" s="422">
        <v>40004.209581736141</v>
      </c>
      <c r="Z27" s="422">
        <v>36418.648166853083</v>
      </c>
      <c r="AA27" s="422"/>
      <c r="AB27" s="422">
        <v>47149.983032377779</v>
      </c>
      <c r="AC27" s="422">
        <v>41908.604741021198</v>
      </c>
      <c r="AD27" s="422">
        <v>49830.494460023794</v>
      </c>
      <c r="AE27" s="422">
        <v>45541.33905737818</v>
      </c>
      <c r="AF27" s="422"/>
      <c r="AG27" s="422">
        <v>52953.540062160595</v>
      </c>
      <c r="AH27" s="422">
        <v>48845.425976312843</v>
      </c>
      <c r="AI27" s="422">
        <v>58694.800164803673</v>
      </c>
      <c r="AJ27" s="422">
        <v>55074.117730409169</v>
      </c>
      <c r="AK27" s="425"/>
    </row>
    <row r="28" spans="1:41" ht="15" customHeight="1" x14ac:dyDescent="0.25">
      <c r="A28" s="429" t="s">
        <v>737</v>
      </c>
      <c r="B28" s="422"/>
      <c r="C28" s="422">
        <v>446928.13770450675</v>
      </c>
      <c r="D28" s="422"/>
      <c r="E28" s="422">
        <v>564218.9633186555</v>
      </c>
      <c r="F28" s="422">
        <v>407373.57092586561</v>
      </c>
      <c r="G28" s="422">
        <v>508089.12156974629</v>
      </c>
      <c r="H28" s="422">
        <v>444075.7115587244</v>
      </c>
      <c r="I28" s="422"/>
      <c r="J28" s="422">
        <v>574105.78982745018</v>
      </c>
      <c r="K28" s="422">
        <v>439643.17550081381</v>
      </c>
      <c r="L28" s="422">
        <v>551729.73759753548</v>
      </c>
      <c r="M28" s="422">
        <v>488500.62232032127</v>
      </c>
      <c r="N28" s="422"/>
      <c r="O28" s="422">
        <v>602049.89702460205</v>
      </c>
      <c r="P28" s="422">
        <v>445783.02153754822</v>
      </c>
      <c r="Q28" s="422">
        <v>591694.21499369037</v>
      </c>
      <c r="R28" s="422">
        <v>543270.4641482688</v>
      </c>
      <c r="S28" s="422"/>
      <c r="T28" s="422">
        <v>192064.26344660364</v>
      </c>
      <c r="U28" s="422"/>
      <c r="V28" s="422"/>
      <c r="W28" s="422">
        <v>243137.01243764345</v>
      </c>
      <c r="X28" s="422">
        <v>190273.89406035992</v>
      </c>
      <c r="Y28" s="422">
        <v>249074.70010491519</v>
      </c>
      <c r="Z28" s="422">
        <v>217253.29164978996</v>
      </c>
      <c r="AA28" s="422"/>
      <c r="AB28" s="422">
        <v>271820.82326518127</v>
      </c>
      <c r="AC28" s="422">
        <v>199759.28071474878</v>
      </c>
      <c r="AD28" s="422">
        <v>253931.35148437295</v>
      </c>
      <c r="AE28" s="422">
        <v>229047.9886623252</v>
      </c>
      <c r="AF28" s="422"/>
      <c r="AG28" s="422">
        <v>287853.40029494808</v>
      </c>
      <c r="AH28" s="422">
        <v>203323.96804973643</v>
      </c>
      <c r="AI28" s="422">
        <v>267205.74546225433</v>
      </c>
      <c r="AJ28" s="422">
        <v>246029.61979118743</v>
      </c>
      <c r="AK28" s="425"/>
    </row>
    <row r="29" spans="1:41" ht="15" customHeight="1" x14ac:dyDescent="0.25">
      <c r="A29" s="429" t="s">
        <v>736</v>
      </c>
      <c r="B29" s="422"/>
      <c r="C29" s="422">
        <v>210704.11030669394</v>
      </c>
      <c r="D29" s="422"/>
      <c r="E29" s="422">
        <v>482817.70951625012</v>
      </c>
      <c r="F29" s="422">
        <v>262913.80331985134</v>
      </c>
      <c r="G29" s="422">
        <v>511913.96636479272</v>
      </c>
      <c r="H29" s="422">
        <v>175142.79437152436</v>
      </c>
      <c r="I29" s="422"/>
      <c r="J29" s="422">
        <v>528858.661420541</v>
      </c>
      <c r="K29" s="422">
        <v>298407.67188234429</v>
      </c>
      <c r="L29" s="422">
        <v>583400.6296182255</v>
      </c>
      <c r="M29" s="422">
        <v>199146.24877271592</v>
      </c>
      <c r="N29" s="422"/>
      <c r="O29" s="422">
        <v>541450.17090318422</v>
      </c>
      <c r="P29" s="422">
        <v>321292.9833656816</v>
      </c>
      <c r="Q29" s="422">
        <v>617236.43656480324</v>
      </c>
      <c r="R29" s="422">
        <v>218822.17423916803</v>
      </c>
      <c r="S29" s="422"/>
      <c r="T29" s="422">
        <v>63278.591840386609</v>
      </c>
      <c r="U29" s="422"/>
      <c r="V29" s="422"/>
      <c r="W29" s="422">
        <v>145907.39565023148</v>
      </c>
      <c r="X29" s="422">
        <v>88267.96650620806</v>
      </c>
      <c r="Y29" s="422">
        <v>160661.50842244847</v>
      </c>
      <c r="Z29" s="422">
        <v>55601.42538914414</v>
      </c>
      <c r="AA29" s="422"/>
      <c r="AB29" s="422">
        <v>155524.32508465636</v>
      </c>
      <c r="AC29" s="422">
        <v>93952.043139500063</v>
      </c>
      <c r="AD29" s="422">
        <v>183568.61244094381</v>
      </c>
      <c r="AE29" s="422">
        <v>67400.461125062357</v>
      </c>
      <c r="AF29" s="422"/>
      <c r="AG29" s="422">
        <v>180345.06820509484</v>
      </c>
      <c r="AH29" s="422">
        <v>102492.42813396614</v>
      </c>
      <c r="AI29" s="422">
        <v>191301.33837616813</v>
      </c>
      <c r="AJ29" s="422">
        <v>66418.684131566857</v>
      </c>
      <c r="AK29" s="425"/>
    </row>
    <row r="30" spans="1:41" ht="15" customHeight="1" x14ac:dyDescent="0.25">
      <c r="A30" s="429" t="s">
        <v>735</v>
      </c>
      <c r="B30" s="422"/>
      <c r="C30" s="422">
        <v>14342.727979475058</v>
      </c>
      <c r="D30" s="422"/>
      <c r="E30" s="422">
        <v>14635.369591624651</v>
      </c>
      <c r="F30" s="422">
        <v>2913.179692177906</v>
      </c>
      <c r="G30" s="422">
        <v>8684.5518200709994</v>
      </c>
      <c r="H30" s="422">
        <v>13246.785896771784</v>
      </c>
      <c r="I30" s="422"/>
      <c r="J30" s="422">
        <v>18505.255637642353</v>
      </c>
      <c r="K30" s="422">
        <v>3993.1820553995649</v>
      </c>
      <c r="L30" s="422">
        <v>11752.227324528099</v>
      </c>
      <c r="M30" s="422">
        <v>15252.922471379836</v>
      </c>
      <c r="N30" s="422"/>
      <c r="O30" s="422">
        <v>18675.149192266712</v>
      </c>
      <c r="P30" s="422">
        <v>3484.5908868543756</v>
      </c>
      <c r="Q30" s="422">
        <v>11297.943039315393</v>
      </c>
      <c r="R30" s="422">
        <v>16491.196946125874</v>
      </c>
      <c r="S30" s="422"/>
      <c r="T30" s="422">
        <v>8443.6362316937793</v>
      </c>
      <c r="U30" s="422"/>
      <c r="V30" s="422"/>
      <c r="W30" s="422">
        <v>8605.7174529617187</v>
      </c>
      <c r="X30" s="422">
        <v>1781.8240995586725</v>
      </c>
      <c r="Y30" s="422">
        <v>5409.6926332654511</v>
      </c>
      <c r="Z30" s="422">
        <v>8009.4854313172455</v>
      </c>
      <c r="AA30" s="422"/>
      <c r="AB30" s="422">
        <v>9481.6147567125172</v>
      </c>
      <c r="AC30" s="422">
        <v>2163.9720635805979</v>
      </c>
      <c r="AD30" s="422">
        <v>6006.2501359695652</v>
      </c>
      <c r="AE30" s="422">
        <v>7323.514727626105</v>
      </c>
      <c r="AF30" s="422"/>
      <c r="AG30" s="422">
        <v>9836.1761028703277</v>
      </c>
      <c r="AH30" s="422">
        <v>1968.3280643337389</v>
      </c>
      <c r="AI30" s="422">
        <v>6068.2268628608499</v>
      </c>
      <c r="AJ30" s="422">
        <v>8359.1580219443167</v>
      </c>
      <c r="AK30" s="425"/>
    </row>
    <row r="31" spans="1:41" ht="15" customHeight="1" x14ac:dyDescent="0.25">
      <c r="A31" s="429" t="s">
        <v>734</v>
      </c>
      <c r="B31" s="422"/>
      <c r="C31" s="422">
        <v>36401.354785524083</v>
      </c>
      <c r="D31" s="422"/>
      <c r="E31" s="422">
        <v>53416.887561513257</v>
      </c>
      <c r="F31" s="422">
        <v>27537.663279102802</v>
      </c>
      <c r="G31" s="422">
        <v>28655.38539137545</v>
      </c>
      <c r="H31" s="422">
        <v>30589.259404990582</v>
      </c>
      <c r="I31" s="422"/>
      <c r="J31" s="422">
        <v>43533.126147048592</v>
      </c>
      <c r="K31" s="422">
        <v>24329.257961230811</v>
      </c>
      <c r="L31" s="422">
        <v>28385.455251102852</v>
      </c>
      <c r="M31" s="422">
        <v>29994.010191788417</v>
      </c>
      <c r="N31" s="422"/>
      <c r="O31" s="422">
        <v>48230.725447715435</v>
      </c>
      <c r="P31" s="422">
        <v>21516.024730799847</v>
      </c>
      <c r="Q31" s="422">
        <v>26648.016576321374</v>
      </c>
      <c r="R31" s="422">
        <v>27127.039969500576</v>
      </c>
      <c r="S31" s="422"/>
      <c r="T31" s="422">
        <v>11800.944473383226</v>
      </c>
      <c r="U31" s="422"/>
      <c r="V31" s="422"/>
      <c r="W31" s="422">
        <v>17605.865853521911</v>
      </c>
      <c r="X31" s="422">
        <v>9372.9958193800558</v>
      </c>
      <c r="Y31" s="422">
        <v>9945.6660050959981</v>
      </c>
      <c r="Z31" s="422">
        <v>10334.289705912746</v>
      </c>
      <c r="AA31" s="422"/>
      <c r="AB31" s="422">
        <v>16988.780424826677</v>
      </c>
      <c r="AC31" s="422">
        <v>9933.7448846781754</v>
      </c>
      <c r="AD31" s="422">
        <v>10936.350868739704</v>
      </c>
      <c r="AE31" s="422">
        <v>10875.088228921395</v>
      </c>
      <c r="AF31" s="422"/>
      <c r="AG31" s="422">
        <v>21000.418621145312</v>
      </c>
      <c r="AH31" s="422">
        <v>9884.5798712527649</v>
      </c>
      <c r="AI31" s="422">
        <v>11660.594788853974</v>
      </c>
      <c r="AJ31" s="422">
        <v>11300.471040925713</v>
      </c>
      <c r="AK31" s="425"/>
    </row>
    <row r="32" spans="1:41" ht="15" customHeight="1" x14ac:dyDescent="0.25">
      <c r="A32" s="429" t="s">
        <v>733</v>
      </c>
      <c r="B32" s="422"/>
      <c r="C32" s="422">
        <v>9452.6041676914429</v>
      </c>
      <c r="D32" s="422"/>
      <c r="E32" s="422">
        <v>38359.461573946246</v>
      </c>
      <c r="F32" s="422">
        <v>38699.129366100271</v>
      </c>
      <c r="G32" s="422">
        <v>32518.54798508629</v>
      </c>
      <c r="H32" s="422">
        <v>36918.523913095269</v>
      </c>
      <c r="I32" s="422"/>
      <c r="J32" s="422">
        <v>37116.393103073497</v>
      </c>
      <c r="K32" s="422">
        <v>29644.359263829043</v>
      </c>
      <c r="L32" s="422">
        <v>15299.801014483077</v>
      </c>
      <c r="M32" s="422">
        <v>32232.958506127878</v>
      </c>
      <c r="N32" s="422"/>
      <c r="O32" s="422">
        <v>32248.441673284018</v>
      </c>
      <c r="P32" s="422">
        <v>33554.590248625696</v>
      </c>
      <c r="Q32" s="422">
        <v>24703.471027058433</v>
      </c>
      <c r="R32" s="422">
        <v>30164.69393270438</v>
      </c>
      <c r="S32" s="422"/>
      <c r="T32" s="422">
        <v>977.27360288583441</v>
      </c>
      <c r="U32" s="422"/>
      <c r="V32" s="422"/>
      <c r="W32" s="422">
        <v>4655.004873784379</v>
      </c>
      <c r="X32" s="422">
        <v>6070.4450104167918</v>
      </c>
      <c r="Y32" s="422">
        <v>5444.7531830752814</v>
      </c>
      <c r="Z32" s="422">
        <v>5724.3314937149662</v>
      </c>
      <c r="AA32" s="422"/>
      <c r="AB32" s="422">
        <v>6111.6094341934222</v>
      </c>
      <c r="AC32" s="422">
        <v>5237.5833389401159</v>
      </c>
      <c r="AD32" s="422">
        <v>2589.6065916460666</v>
      </c>
      <c r="AE32" s="422">
        <v>5751.56355057974</v>
      </c>
      <c r="AF32" s="422"/>
      <c r="AG32" s="422">
        <v>6109.2661629497088</v>
      </c>
      <c r="AH32" s="422">
        <v>6375.4681028760824</v>
      </c>
      <c r="AI32" s="422">
        <v>4741.5155812540506</v>
      </c>
      <c r="AJ32" s="422">
        <v>5799.5254885442992</v>
      </c>
      <c r="AK32" s="425"/>
    </row>
    <row r="33" spans="1:37" ht="15" customHeight="1" x14ac:dyDescent="0.25">
      <c r="A33" s="429" t="s">
        <v>732</v>
      </c>
      <c r="B33" s="422"/>
      <c r="C33" s="422">
        <v>58248.850472185019</v>
      </c>
      <c r="D33" s="422"/>
      <c r="E33" s="422">
        <v>48351.065960710235</v>
      </c>
      <c r="F33" s="422">
        <v>86551.422295513112</v>
      </c>
      <c r="G33" s="422">
        <v>64368.85912591622</v>
      </c>
      <c r="H33" s="422">
        <v>61548.308241427541</v>
      </c>
      <c r="I33" s="422"/>
      <c r="J33" s="422">
        <v>50154.323517542856</v>
      </c>
      <c r="K33" s="422">
        <v>90635.9328459307</v>
      </c>
      <c r="L33" s="422">
        <v>69470.685313676673</v>
      </c>
      <c r="M33" s="422">
        <v>69163.372662994792</v>
      </c>
      <c r="N33" s="422"/>
      <c r="O33" s="422">
        <v>63026.363226187452</v>
      </c>
      <c r="P33" s="422">
        <v>112676.79016580971</v>
      </c>
      <c r="Q33" s="422">
        <v>84820.955386604925</v>
      </c>
      <c r="R33" s="422">
        <v>79016.570553958372</v>
      </c>
      <c r="S33" s="422"/>
      <c r="T33" s="422">
        <v>16885.58410278217</v>
      </c>
      <c r="U33" s="422"/>
      <c r="V33" s="422"/>
      <c r="W33" s="422">
        <v>14547.062577521496</v>
      </c>
      <c r="X33" s="422">
        <v>26810.765306052206</v>
      </c>
      <c r="Y33" s="422">
        <v>21724.162695560408</v>
      </c>
      <c r="Z33" s="422">
        <v>19867.148264114694</v>
      </c>
      <c r="AA33" s="422"/>
      <c r="AB33" s="422">
        <v>17338.237843836519</v>
      </c>
      <c r="AC33" s="422">
        <v>32902.485933242031</v>
      </c>
      <c r="AD33" s="422">
        <v>21772.883380207713</v>
      </c>
      <c r="AE33" s="422">
        <v>18980.930106617907</v>
      </c>
      <c r="AF33" s="422"/>
      <c r="AG33" s="422">
        <v>17826.387433734377</v>
      </c>
      <c r="AH33" s="422">
        <v>31581.345159250584</v>
      </c>
      <c r="AI33" s="422">
        <v>23604.691770856854</v>
      </c>
      <c r="AJ33" s="422">
        <v>20536.293360989053</v>
      </c>
      <c r="AK33" s="425"/>
    </row>
    <row r="34" spans="1:37" ht="15" customHeight="1" x14ac:dyDescent="0.25">
      <c r="A34" s="429" t="s">
        <v>731</v>
      </c>
      <c r="B34" s="422"/>
      <c r="C34" s="422">
        <v>30898.138693575616</v>
      </c>
      <c r="D34" s="422"/>
      <c r="E34" s="422">
        <v>33365.887125555513</v>
      </c>
      <c r="F34" s="422">
        <v>49361.493536110604</v>
      </c>
      <c r="G34" s="422">
        <v>45453.931327417464</v>
      </c>
      <c r="H34" s="422">
        <v>32877.536370287373</v>
      </c>
      <c r="I34" s="422"/>
      <c r="J34" s="422">
        <v>36633.195598242477</v>
      </c>
      <c r="K34" s="422">
        <v>55382.677706356859</v>
      </c>
      <c r="L34" s="422">
        <v>52113.570362879611</v>
      </c>
      <c r="M34" s="422">
        <v>36534.410795192336</v>
      </c>
      <c r="N34" s="422"/>
      <c r="O34" s="422">
        <v>33007.250351691371</v>
      </c>
      <c r="P34" s="422">
        <v>54563.113621068667</v>
      </c>
      <c r="Q34" s="422">
        <v>49550.848822180473</v>
      </c>
      <c r="R34" s="422">
        <v>35373.942943770584</v>
      </c>
      <c r="S34" s="422"/>
      <c r="T34" s="422">
        <v>10571.931914929652</v>
      </c>
      <c r="U34" s="422"/>
      <c r="V34" s="422"/>
      <c r="W34" s="422">
        <v>11355.992341706968</v>
      </c>
      <c r="X34" s="422">
        <v>17375.80127873136</v>
      </c>
      <c r="Y34" s="422">
        <v>16001.647795270987</v>
      </c>
      <c r="Z34" s="422">
        <v>11423.413341033036</v>
      </c>
      <c r="AA34" s="422"/>
      <c r="AB34" s="422">
        <v>12475.792450574574</v>
      </c>
      <c r="AC34" s="422">
        <v>18617.11336965187</v>
      </c>
      <c r="AD34" s="422">
        <v>17472.94450539926</v>
      </c>
      <c r="AE34" s="422">
        <v>12407.053182706264</v>
      </c>
      <c r="AF34" s="422"/>
      <c r="AG34" s="422">
        <v>12812.631139247491</v>
      </c>
      <c r="AH34" s="422">
        <v>19377.320649022517</v>
      </c>
      <c r="AI34" s="422">
        <v>17759.652340636159</v>
      </c>
      <c r="AJ34" s="422">
        <v>12637.562886748885</v>
      </c>
      <c r="AK34" s="425"/>
    </row>
    <row r="35" spans="1:37" ht="15" customHeight="1" x14ac:dyDescent="0.25">
      <c r="A35" s="429" t="s">
        <v>730</v>
      </c>
      <c r="B35" s="422"/>
      <c r="C35" s="422">
        <v>80733.941802302928</v>
      </c>
      <c r="D35" s="422"/>
      <c r="E35" s="422">
        <v>76958.043751432706</v>
      </c>
      <c r="F35" s="422">
        <v>64876.368101060914</v>
      </c>
      <c r="G35" s="422">
        <v>49853.498173461194</v>
      </c>
      <c r="H35" s="422">
        <v>76784.630936821079</v>
      </c>
      <c r="I35" s="422"/>
      <c r="J35" s="422">
        <v>75005.858190348343</v>
      </c>
      <c r="K35" s="422">
        <v>64669.700419416768</v>
      </c>
      <c r="L35" s="422">
        <v>45832.708908943576</v>
      </c>
      <c r="M35" s="422">
        <v>79012.635207715561</v>
      </c>
      <c r="N35" s="422"/>
      <c r="O35" s="422">
        <v>79765.416348312952</v>
      </c>
      <c r="P35" s="422">
        <v>69079.630947817466</v>
      </c>
      <c r="Q35" s="422">
        <v>46776.795156293956</v>
      </c>
      <c r="R35" s="422">
        <v>85159.907394505339</v>
      </c>
      <c r="S35" s="422"/>
      <c r="T35" s="422">
        <v>20260.156458474805</v>
      </c>
      <c r="U35" s="422"/>
      <c r="V35" s="422"/>
      <c r="W35" s="422">
        <v>22871.510906006573</v>
      </c>
      <c r="X35" s="422">
        <v>20811.748908004301</v>
      </c>
      <c r="Y35" s="422">
        <v>16445.440908196542</v>
      </c>
      <c r="Z35" s="422">
        <v>24541.788838978653</v>
      </c>
      <c r="AA35" s="422"/>
      <c r="AB35" s="422">
        <v>23861.904321497008</v>
      </c>
      <c r="AC35" s="422">
        <v>21684.880134383471</v>
      </c>
      <c r="AD35" s="422">
        <v>15740.300994947713</v>
      </c>
      <c r="AE35" s="422">
        <v>25528.715707533083</v>
      </c>
      <c r="AF35" s="422"/>
      <c r="AG35" s="422">
        <v>29361.34693200171</v>
      </c>
      <c r="AH35" s="422">
        <v>25421.683430068093</v>
      </c>
      <c r="AI35" s="422">
        <v>17001.961009434919</v>
      </c>
      <c r="AJ35" s="422">
        <v>29104.747572952336</v>
      </c>
      <c r="AK35" s="425"/>
    </row>
    <row r="36" spans="1:37" ht="15" customHeight="1" x14ac:dyDescent="0.25">
      <c r="A36" s="429" t="s">
        <v>729</v>
      </c>
      <c r="B36" s="422"/>
      <c r="C36" s="422">
        <v>49657.800062889</v>
      </c>
      <c r="D36" s="422"/>
      <c r="E36" s="422">
        <v>34593.599854374632</v>
      </c>
      <c r="F36" s="422">
        <v>27544.263341700811</v>
      </c>
      <c r="G36" s="422">
        <v>26113.587444442102</v>
      </c>
      <c r="H36" s="422">
        <v>54445.197330960575</v>
      </c>
      <c r="I36" s="422"/>
      <c r="J36" s="422">
        <v>34291.97456012707</v>
      </c>
      <c r="K36" s="422">
        <v>27646.882145771102</v>
      </c>
      <c r="L36" s="422">
        <v>24984.068127657229</v>
      </c>
      <c r="M36" s="422">
        <v>50663.987642800275</v>
      </c>
      <c r="N36" s="422"/>
      <c r="O36" s="422">
        <v>37095.296356888139</v>
      </c>
      <c r="P36" s="422">
        <v>29806.865089110725</v>
      </c>
      <c r="Q36" s="422">
        <v>29826.390248271571</v>
      </c>
      <c r="R36" s="422">
        <v>60028.333305728818</v>
      </c>
      <c r="S36" s="422"/>
      <c r="T36" s="422">
        <v>16989.597315403014</v>
      </c>
      <c r="U36" s="422"/>
      <c r="V36" s="422"/>
      <c r="W36" s="422">
        <v>12634.670887468432</v>
      </c>
      <c r="X36" s="422">
        <v>9694.6146658776943</v>
      </c>
      <c r="Y36" s="422">
        <v>12393.770034633364</v>
      </c>
      <c r="Z36" s="422">
        <v>25580.038152097277</v>
      </c>
      <c r="AA36" s="422"/>
      <c r="AB36" s="422">
        <v>18204.489224284647</v>
      </c>
      <c r="AC36" s="422">
        <v>12875.467065664932</v>
      </c>
      <c r="AD36" s="422">
        <v>13418.852080347659</v>
      </c>
      <c r="AE36" s="422">
        <v>26464.687201293586</v>
      </c>
      <c r="AF36" s="422"/>
      <c r="AG36" s="422">
        <v>19998.29768635791</v>
      </c>
      <c r="AH36" s="422">
        <v>14168.73217295147</v>
      </c>
      <c r="AI36" s="422">
        <v>16457.650732798513</v>
      </c>
      <c r="AJ36" s="422">
        <v>31519.39086616625</v>
      </c>
      <c r="AK36" s="425"/>
    </row>
    <row r="37" spans="1:37" ht="15" customHeight="1" x14ac:dyDescent="0.25">
      <c r="A37" s="429" t="s">
        <v>728</v>
      </c>
      <c r="B37" s="422"/>
      <c r="C37" s="422">
        <v>44894.328680336199</v>
      </c>
      <c r="D37" s="422"/>
      <c r="E37" s="422">
        <v>32750.958232171506</v>
      </c>
      <c r="F37" s="422">
        <v>21310.004000357265</v>
      </c>
      <c r="G37" s="422">
        <v>32769.636805501199</v>
      </c>
      <c r="H37" s="422">
        <v>38389.461133818106</v>
      </c>
      <c r="I37" s="422"/>
      <c r="J37" s="422">
        <v>29694.944115378381</v>
      </c>
      <c r="K37" s="422">
        <v>21001.870337563134</v>
      </c>
      <c r="L37" s="422">
        <v>30843.838355842239</v>
      </c>
      <c r="M37" s="422">
        <v>40071.440676876453</v>
      </c>
      <c r="N37" s="422"/>
      <c r="O37" s="422">
        <v>31442.584405172511</v>
      </c>
      <c r="P37" s="422">
        <v>23893.918990692946</v>
      </c>
      <c r="Q37" s="422">
        <v>36951.776365416314</v>
      </c>
      <c r="R37" s="422">
        <v>39993.990054302252</v>
      </c>
      <c r="S37" s="422"/>
      <c r="T37" s="422">
        <v>17760.813807649269</v>
      </c>
      <c r="U37" s="422"/>
      <c r="V37" s="422"/>
      <c r="W37" s="422">
        <v>10775.368532908687</v>
      </c>
      <c r="X37" s="422">
        <v>10608.728063197836</v>
      </c>
      <c r="Y37" s="422">
        <v>12009.958277827218</v>
      </c>
      <c r="Z37" s="422">
        <v>16835.261785194922</v>
      </c>
      <c r="AA37" s="422"/>
      <c r="AB37" s="422">
        <v>11672.086296999665</v>
      </c>
      <c r="AC37" s="422">
        <v>10396.015208314986</v>
      </c>
      <c r="AD37" s="422">
        <v>12677.603157963611</v>
      </c>
      <c r="AE37" s="422">
        <v>18625.879889635267</v>
      </c>
      <c r="AF37" s="422"/>
      <c r="AG37" s="422">
        <v>12609.585066555133</v>
      </c>
      <c r="AH37" s="422">
        <v>11069.263087933357</v>
      </c>
      <c r="AI37" s="422">
        <v>13519.725335523963</v>
      </c>
      <c r="AJ37" s="422">
        <v>16946.857136087408</v>
      </c>
      <c r="AK37" s="425"/>
    </row>
    <row r="38" spans="1:37" ht="15" customHeight="1" x14ac:dyDescent="0.25">
      <c r="A38" s="429" t="s">
        <v>727</v>
      </c>
      <c r="B38" s="422"/>
      <c r="C38" s="422">
        <v>14434.970355351204</v>
      </c>
      <c r="D38" s="422"/>
      <c r="E38" s="422">
        <v>28146.659967665859</v>
      </c>
      <c r="F38" s="422">
        <v>37879.915540791335</v>
      </c>
      <c r="G38" s="422">
        <v>18563.489195024311</v>
      </c>
      <c r="H38" s="422">
        <v>15979.152542297597</v>
      </c>
      <c r="I38" s="422"/>
      <c r="J38" s="422">
        <v>23884.404598850742</v>
      </c>
      <c r="K38" s="422">
        <v>34358.756900460459</v>
      </c>
      <c r="L38" s="422">
        <v>16120.498383652801</v>
      </c>
      <c r="M38" s="422">
        <v>17309.081763899085</v>
      </c>
      <c r="N38" s="422"/>
      <c r="O38" s="422">
        <v>27662.104875417412</v>
      </c>
      <c r="P38" s="422">
        <v>36697.194413956546</v>
      </c>
      <c r="Q38" s="422">
        <v>17646.40538187942</v>
      </c>
      <c r="R38" s="422">
        <v>17730.093668414556</v>
      </c>
      <c r="S38" s="422"/>
      <c r="T38" s="422">
        <v>7242.07725731136</v>
      </c>
      <c r="U38" s="422"/>
      <c r="V38" s="422"/>
      <c r="W38" s="422">
        <v>14390.962994813661</v>
      </c>
      <c r="X38" s="422">
        <v>19993.452301437013</v>
      </c>
      <c r="Y38" s="422">
        <v>11642.63627983195</v>
      </c>
      <c r="Z38" s="422">
        <v>10062.191455495802</v>
      </c>
      <c r="AA38" s="422"/>
      <c r="AB38" s="422">
        <v>14737.118548253466</v>
      </c>
      <c r="AC38" s="422">
        <v>21911.285657795233</v>
      </c>
      <c r="AD38" s="422">
        <v>12102.569121282964</v>
      </c>
      <c r="AE38" s="422">
        <v>12989.294596315678</v>
      </c>
      <c r="AF38" s="422"/>
      <c r="AG38" s="422">
        <v>18312.689700178511</v>
      </c>
      <c r="AH38" s="422">
        <v>21959.170790906341</v>
      </c>
      <c r="AI38" s="422">
        <v>11429.420542924297</v>
      </c>
      <c r="AJ38" s="422">
        <v>11826.974330640969</v>
      </c>
      <c r="AK38" s="425"/>
    </row>
    <row r="39" spans="1:37" ht="15" customHeight="1" x14ac:dyDescent="0.25">
      <c r="A39" s="429" t="s">
        <v>726</v>
      </c>
      <c r="B39" s="422"/>
      <c r="C39" s="422">
        <v>45725.615716557775</v>
      </c>
      <c r="D39" s="422"/>
      <c r="E39" s="422">
        <v>62270.016800757192</v>
      </c>
      <c r="F39" s="422">
        <v>57530.150470837783</v>
      </c>
      <c r="G39" s="422">
        <v>46521.761582595413</v>
      </c>
      <c r="H39" s="422">
        <v>41552.528652754845</v>
      </c>
      <c r="I39" s="422"/>
      <c r="J39" s="422">
        <v>72238.356589998351</v>
      </c>
      <c r="K39" s="422">
        <v>67939.411224275987</v>
      </c>
      <c r="L39" s="422">
        <v>48249.292349308096</v>
      </c>
      <c r="M39" s="422">
        <v>46487.172851750212</v>
      </c>
      <c r="N39" s="422"/>
      <c r="O39" s="422">
        <v>63407.07858971088</v>
      </c>
      <c r="P39" s="422">
        <v>73288.855628412159</v>
      </c>
      <c r="Q39" s="422">
        <v>56123.156072750382</v>
      </c>
      <c r="R39" s="422">
        <v>55446.031728527625</v>
      </c>
      <c r="S39" s="422"/>
      <c r="T39" s="422">
        <v>13618.683881165351</v>
      </c>
      <c r="U39" s="422"/>
      <c r="V39" s="422"/>
      <c r="W39" s="422">
        <v>16885.48956152513</v>
      </c>
      <c r="X39" s="422">
        <v>21732.355909074769</v>
      </c>
      <c r="Y39" s="422">
        <v>14887.322214439482</v>
      </c>
      <c r="Z39" s="422">
        <v>13241.619550168851</v>
      </c>
      <c r="AA39" s="422"/>
      <c r="AB39" s="422">
        <v>19998.113310302564</v>
      </c>
      <c r="AC39" s="422">
        <v>22376.539894633046</v>
      </c>
      <c r="AD39" s="422">
        <v>15107.107991325307</v>
      </c>
      <c r="AE39" s="422">
        <v>14945.313829142946</v>
      </c>
      <c r="AF39" s="422"/>
      <c r="AG39" s="422">
        <v>17851.981229726542</v>
      </c>
      <c r="AH39" s="422">
        <v>21352.975708352082</v>
      </c>
      <c r="AI39" s="422">
        <v>14854.194804379764</v>
      </c>
      <c r="AJ39" s="422">
        <v>14179.429954089872</v>
      </c>
      <c r="AK39" s="425"/>
    </row>
    <row r="40" spans="1:37" ht="15" customHeight="1" x14ac:dyDescent="0.25">
      <c r="A40" s="429" t="s">
        <v>725</v>
      </c>
      <c r="B40" s="422"/>
      <c r="C40" s="422">
        <v>5488.2801223892748</v>
      </c>
      <c r="D40" s="422"/>
      <c r="E40" s="422">
        <v>39668.168580418496</v>
      </c>
      <c r="F40" s="422">
        <v>53200.160187902235</v>
      </c>
      <c r="G40" s="422">
        <v>47238.92151842991</v>
      </c>
      <c r="H40" s="422">
        <v>49331.462400961012</v>
      </c>
      <c r="I40" s="422"/>
      <c r="J40" s="422">
        <v>48938.025135367279</v>
      </c>
      <c r="K40" s="422">
        <v>37209.406669030301</v>
      </c>
      <c r="L40" s="422">
        <v>34305.917633575024</v>
      </c>
      <c r="M40" s="422">
        <v>39154.4361122806</v>
      </c>
      <c r="N40" s="422"/>
      <c r="O40" s="422">
        <v>33073.645389109413</v>
      </c>
      <c r="P40" s="422">
        <v>33802.286273771533</v>
      </c>
      <c r="Q40" s="422">
        <v>42114.357189591799</v>
      </c>
      <c r="R40" s="422">
        <v>41545.395717138046</v>
      </c>
      <c r="S40" s="422"/>
      <c r="T40" s="422">
        <v>40473.932092910843</v>
      </c>
      <c r="U40" s="422"/>
      <c r="V40" s="422"/>
      <c r="W40" s="422">
        <v>39585.947446842583</v>
      </c>
      <c r="X40" s="422">
        <v>44012.445674059963</v>
      </c>
      <c r="Y40" s="422">
        <v>46091.612573292798</v>
      </c>
      <c r="Z40" s="422">
        <v>44327.201213410386</v>
      </c>
      <c r="AA40" s="422"/>
      <c r="AB40" s="422">
        <v>43186.656783796891</v>
      </c>
      <c r="AC40" s="422">
        <v>50019.851820997414</v>
      </c>
      <c r="AD40" s="422">
        <v>47081.364791936903</v>
      </c>
      <c r="AE40" s="422">
        <v>44192.620264787765</v>
      </c>
      <c r="AF40" s="422"/>
      <c r="AG40" s="422">
        <v>47207.779480631012</v>
      </c>
      <c r="AH40" s="422">
        <v>52546.648207466758</v>
      </c>
      <c r="AI40" s="422">
        <v>52881.253916290778</v>
      </c>
      <c r="AJ40" s="422">
        <v>48835.874320702103</v>
      </c>
      <c r="AK40" s="425"/>
    </row>
    <row r="41" spans="1:37" ht="15" customHeight="1" x14ac:dyDescent="0.25">
      <c r="A41" s="429" t="s">
        <v>724</v>
      </c>
      <c r="B41" s="422"/>
      <c r="C41" s="422">
        <v>4778.5408767826957</v>
      </c>
      <c r="D41" s="422"/>
      <c r="E41" s="422">
        <v>8133.008452781547</v>
      </c>
      <c r="F41" s="422">
        <v>7415.5060135378881</v>
      </c>
      <c r="G41" s="422">
        <v>8235.1542157796321</v>
      </c>
      <c r="H41" s="422">
        <v>10301.096860379163</v>
      </c>
      <c r="I41" s="422"/>
      <c r="J41" s="422">
        <v>10067.59513696351</v>
      </c>
      <c r="K41" s="422">
        <v>13532.768962662129</v>
      </c>
      <c r="L41" s="422">
        <v>14954.722008805365</v>
      </c>
      <c r="M41" s="422">
        <v>19801.751568112544</v>
      </c>
      <c r="N41" s="422"/>
      <c r="O41" s="422">
        <v>13789.365744564391</v>
      </c>
      <c r="P41" s="422">
        <v>20349.416279131201</v>
      </c>
      <c r="Q41" s="422">
        <v>25355.6124174045</v>
      </c>
      <c r="R41" s="422">
        <v>22724.933830961047</v>
      </c>
      <c r="S41" s="422"/>
      <c r="T41" s="422">
        <v>2895.6090145335993</v>
      </c>
      <c r="U41" s="422"/>
      <c r="V41" s="422"/>
      <c r="W41" s="422">
        <v>2324.995438411519</v>
      </c>
      <c r="X41" s="422">
        <v>3931.1196331854526</v>
      </c>
      <c r="Y41" s="422">
        <v>2740.1463316542322</v>
      </c>
      <c r="Z41" s="422">
        <v>2593.9485444096263</v>
      </c>
      <c r="AA41" s="422"/>
      <c r="AB41" s="422">
        <v>2586.9430849647842</v>
      </c>
      <c r="AC41" s="422">
        <v>4081.6558162401225</v>
      </c>
      <c r="AD41" s="422">
        <v>2867.7792061221116</v>
      </c>
      <c r="AE41" s="422">
        <v>2363.9749966819991</v>
      </c>
      <c r="AF41" s="422"/>
      <c r="AG41" s="422">
        <v>2509.1045913192465</v>
      </c>
      <c r="AH41" s="422">
        <v>4315.2010806098615</v>
      </c>
      <c r="AI41" s="422">
        <v>3285.712676014653</v>
      </c>
      <c r="AJ41" s="422">
        <v>2474.3733132052485</v>
      </c>
      <c r="AK41" s="425"/>
    </row>
    <row r="42" spans="1:37" ht="15" customHeight="1" x14ac:dyDescent="0.25">
      <c r="A42" s="429" t="s">
        <v>723</v>
      </c>
      <c r="B42" s="422"/>
      <c r="C42" s="422">
        <v>12281.603904023657</v>
      </c>
      <c r="D42" s="422"/>
      <c r="E42" s="422">
        <v>7894.9675132676912</v>
      </c>
      <c r="F42" s="422">
        <v>16984.729933646769</v>
      </c>
      <c r="G42" s="422">
        <v>21373.329565444979</v>
      </c>
      <c r="H42" s="422">
        <v>28474.601748289548</v>
      </c>
      <c r="I42" s="422"/>
      <c r="J42" s="422">
        <v>12728.396363983238</v>
      </c>
      <c r="K42" s="422">
        <v>28018.792523903023</v>
      </c>
      <c r="L42" s="422">
        <v>27732.476125565059</v>
      </c>
      <c r="M42" s="422">
        <v>33337.62816266017</v>
      </c>
      <c r="N42" s="422"/>
      <c r="O42" s="422">
        <v>13733.436325693227</v>
      </c>
      <c r="P42" s="422">
        <v>29896.887806274965</v>
      </c>
      <c r="Q42" s="422">
        <v>31472.196974006714</v>
      </c>
      <c r="R42" s="422">
        <v>37221.891071026927</v>
      </c>
      <c r="S42" s="422"/>
      <c r="T42" s="422">
        <v>6555.0730450425108</v>
      </c>
      <c r="U42" s="422"/>
      <c r="V42" s="422"/>
      <c r="W42" s="422">
        <v>6395.4295772227779</v>
      </c>
      <c r="X42" s="422">
        <v>6253.7914655333861</v>
      </c>
      <c r="Y42" s="422">
        <v>8684.6560176220773</v>
      </c>
      <c r="Z42" s="422">
        <v>6621.3579348091225</v>
      </c>
      <c r="AA42" s="422"/>
      <c r="AB42" s="422">
        <v>6800.1856437129372</v>
      </c>
      <c r="AC42" s="422">
        <v>6334.6946811267198</v>
      </c>
      <c r="AD42" s="422">
        <v>8228.9962574187994</v>
      </c>
      <c r="AE42" s="422">
        <v>6954.6446963487488</v>
      </c>
      <c r="AF42" s="422"/>
      <c r="AG42" s="422">
        <v>7253.2818749029557</v>
      </c>
      <c r="AH42" s="422">
        <v>6701.256195045351</v>
      </c>
      <c r="AI42" s="422">
        <v>9488.137545325324</v>
      </c>
      <c r="AJ42" s="422">
        <v>7168.9911251562808</v>
      </c>
      <c r="AK42" s="425"/>
    </row>
    <row r="43" spans="1:37" ht="15" customHeight="1" x14ac:dyDescent="0.25">
      <c r="A43" s="429" t="s">
        <v>722</v>
      </c>
      <c r="B43" s="422"/>
      <c r="C43" s="422">
        <v>386257.02612966555</v>
      </c>
      <c r="D43" s="422"/>
      <c r="E43" s="422">
        <v>398817.56950283359</v>
      </c>
      <c r="F43" s="422">
        <v>345491.03224273911</v>
      </c>
      <c r="G43" s="422">
        <v>342795.75494878233</v>
      </c>
      <c r="H43" s="422">
        <v>333261.13737420604</v>
      </c>
      <c r="I43" s="422"/>
      <c r="J43" s="422">
        <v>420606.17871043854</v>
      </c>
      <c r="K43" s="422">
        <v>386312.35045537818</v>
      </c>
      <c r="L43" s="422">
        <v>422944.66308344755</v>
      </c>
      <c r="M43" s="422">
        <v>415931.3637055885</v>
      </c>
      <c r="N43" s="422"/>
      <c r="O43" s="422">
        <v>459126.95193645579</v>
      </c>
      <c r="P43" s="422">
        <v>428689.67203174887</v>
      </c>
      <c r="Q43" s="422">
        <v>498999.58979497314</v>
      </c>
      <c r="R43" s="422">
        <v>487559.00216617784</v>
      </c>
      <c r="S43" s="422"/>
      <c r="T43" s="422">
        <v>175067.86099761227</v>
      </c>
      <c r="U43" s="422"/>
      <c r="V43" s="422"/>
      <c r="W43" s="422">
        <v>188087.99012178299</v>
      </c>
      <c r="X43" s="422">
        <v>181642.66442691983</v>
      </c>
      <c r="Y43" s="422">
        <v>183640.87083234941</v>
      </c>
      <c r="Z43" s="422">
        <v>181451.71567111605</v>
      </c>
      <c r="AA43" s="422"/>
      <c r="AB43" s="422">
        <v>213150.18727029965</v>
      </c>
      <c r="AC43" s="422">
        <v>207756.11354471231</v>
      </c>
      <c r="AD43" s="422">
        <v>230591.23659211295</v>
      </c>
      <c r="AE43" s="422">
        <v>230913.27885191378</v>
      </c>
      <c r="AF43" s="422"/>
      <c r="AG43" s="422">
        <v>234862.19949317916</v>
      </c>
      <c r="AH43" s="422">
        <v>224048.95678918029</v>
      </c>
      <c r="AI43" s="422">
        <v>255695.86672274562</v>
      </c>
      <c r="AJ43" s="422">
        <v>249327.69545740241</v>
      </c>
      <c r="AK43" s="425"/>
    </row>
    <row r="44" spans="1:37" s="424" customFormat="1" ht="15" customHeight="1" x14ac:dyDescent="0.25">
      <c r="A44" s="428" t="s">
        <v>721</v>
      </c>
      <c r="B44" s="428"/>
      <c r="C44" s="428">
        <v>4087817.8372721924</v>
      </c>
      <c r="D44" s="428"/>
      <c r="E44" s="428">
        <v>4358064.4241520781</v>
      </c>
      <c r="F44" s="428">
        <v>3563235.9588183449</v>
      </c>
      <c r="G44" s="428">
        <v>4001012.1142364671</v>
      </c>
      <c r="H44" s="428">
        <v>4617940.319285484</v>
      </c>
      <c r="I44" s="428"/>
      <c r="J44" s="428">
        <v>4612542.2641505487</v>
      </c>
      <c r="K44" s="428">
        <v>3771134.0054104244</v>
      </c>
      <c r="L44" s="428">
        <v>4143287.3118824428</v>
      </c>
      <c r="M44" s="428">
        <v>4777484.5430160752</v>
      </c>
      <c r="N44" s="428"/>
      <c r="O44" s="428">
        <v>4672260.2126137353</v>
      </c>
      <c r="P44" s="428">
        <v>3945523.139048106</v>
      </c>
      <c r="Q44" s="428">
        <v>4371787.3982624877</v>
      </c>
      <c r="R44" s="428">
        <v>4902522.8139692266</v>
      </c>
      <c r="S44" s="428"/>
      <c r="T44" s="428">
        <v>1891305.159088169</v>
      </c>
      <c r="U44" s="428"/>
      <c r="V44" s="428"/>
      <c r="W44" s="428">
        <v>1937112.6952751835</v>
      </c>
      <c r="X44" s="428">
        <v>1574558.623004551</v>
      </c>
      <c r="Y44" s="428">
        <v>1796708.0535674263</v>
      </c>
      <c r="Z44" s="428">
        <v>1948310.2160254028</v>
      </c>
      <c r="AA44" s="428"/>
      <c r="AB44" s="428">
        <v>1982834.0995052399</v>
      </c>
      <c r="AC44" s="428">
        <v>1604926.0603034517</v>
      </c>
      <c r="AD44" s="428">
        <v>1839718.5160779553</v>
      </c>
      <c r="AE44" s="428">
        <v>2003650.9952553515</v>
      </c>
      <c r="AF44" s="428"/>
      <c r="AG44" s="428">
        <v>2036542.4363096773</v>
      </c>
      <c r="AH44" s="428">
        <v>1669713.6630626312</v>
      </c>
      <c r="AI44" s="428">
        <v>1905119.952208932</v>
      </c>
      <c r="AJ44" s="428">
        <v>2065067.1210276121</v>
      </c>
      <c r="AK44" s="425"/>
    </row>
    <row r="45" spans="1:37" ht="15" customHeight="1" x14ac:dyDescent="0.25">
      <c r="A45" s="429" t="s">
        <v>720</v>
      </c>
      <c r="B45" s="422"/>
      <c r="C45" s="422">
        <v>941441.573330899</v>
      </c>
      <c r="D45" s="422"/>
      <c r="E45" s="422">
        <v>1094978.5075343726</v>
      </c>
      <c r="F45" s="422">
        <v>842670.86649917252</v>
      </c>
      <c r="G45" s="422">
        <v>968422.79879515199</v>
      </c>
      <c r="H45" s="422">
        <v>955726.98255893902</v>
      </c>
      <c r="I45" s="422"/>
      <c r="J45" s="422">
        <v>1161378.7767646518</v>
      </c>
      <c r="K45" s="422">
        <v>867224.21897816064</v>
      </c>
      <c r="L45" s="422">
        <v>994442.17167461966</v>
      </c>
      <c r="M45" s="422">
        <v>942858.44996714767</v>
      </c>
      <c r="N45" s="422"/>
      <c r="O45" s="422">
        <v>1132034.5846142105</v>
      </c>
      <c r="P45" s="422">
        <v>885365.87983407138</v>
      </c>
      <c r="Q45" s="422">
        <v>1033378.9487162253</v>
      </c>
      <c r="R45" s="422">
        <v>1008956.501759808</v>
      </c>
      <c r="S45" s="422"/>
      <c r="T45" s="422">
        <v>409279.87262209516</v>
      </c>
      <c r="U45" s="422"/>
      <c r="V45" s="422"/>
      <c r="W45" s="422">
        <v>476227.8186142937</v>
      </c>
      <c r="X45" s="422">
        <v>367595.75819527212</v>
      </c>
      <c r="Y45" s="422">
        <v>422352.82207218651</v>
      </c>
      <c r="Z45" s="422">
        <v>411764.64060516853</v>
      </c>
      <c r="AA45" s="422"/>
      <c r="AB45" s="422">
        <v>482062.06390979444</v>
      </c>
      <c r="AC45" s="422">
        <v>371375.15048236435</v>
      </c>
      <c r="AD45" s="422">
        <v>426702.93536350288</v>
      </c>
      <c r="AE45" s="422">
        <v>417773.69818111823</v>
      </c>
      <c r="AF45" s="422"/>
      <c r="AG45" s="422">
        <v>487664.90672609652</v>
      </c>
      <c r="AH45" s="422">
        <v>377856.01462621812</v>
      </c>
      <c r="AI45" s="422">
        <v>433554.29104126169</v>
      </c>
      <c r="AJ45" s="422">
        <v>423147.66566124617</v>
      </c>
      <c r="AK45" s="425"/>
    </row>
    <row r="46" spans="1:37" ht="15" customHeight="1" x14ac:dyDescent="0.25">
      <c r="A46" s="429" t="s">
        <v>719</v>
      </c>
      <c r="B46" s="422"/>
      <c r="C46" s="422">
        <v>829107.40856762044</v>
      </c>
      <c r="D46" s="422"/>
      <c r="E46" s="422">
        <v>908897.87632307364</v>
      </c>
      <c r="F46" s="422">
        <v>790495.68506895681</v>
      </c>
      <c r="G46" s="422">
        <v>767316.92407327797</v>
      </c>
      <c r="H46" s="422">
        <v>1055012.2399086838</v>
      </c>
      <c r="I46" s="422"/>
      <c r="J46" s="422">
        <v>909147.00212681224</v>
      </c>
      <c r="K46" s="422">
        <v>826384.33354786551</v>
      </c>
      <c r="L46" s="422">
        <v>784312.6883642968</v>
      </c>
      <c r="M46" s="422">
        <v>1056230.2624700232</v>
      </c>
      <c r="N46" s="422"/>
      <c r="O46" s="422">
        <v>885926.39622344787</v>
      </c>
      <c r="P46" s="422">
        <v>837505.6571879877</v>
      </c>
      <c r="Q46" s="422">
        <v>846731.33562875818</v>
      </c>
      <c r="R46" s="422">
        <v>1089862.7024628215</v>
      </c>
      <c r="S46" s="422"/>
      <c r="T46" s="422">
        <v>383303.41212138673</v>
      </c>
      <c r="U46" s="422"/>
      <c r="V46" s="422"/>
      <c r="W46" s="422">
        <v>400309.02229581575</v>
      </c>
      <c r="X46" s="422">
        <v>298091.4362159078</v>
      </c>
      <c r="Y46" s="422">
        <v>341254.5210564289</v>
      </c>
      <c r="Z46" s="422">
        <v>388725.55253461475</v>
      </c>
      <c r="AA46" s="422"/>
      <c r="AB46" s="422">
        <v>412049.14587100554</v>
      </c>
      <c r="AC46" s="422">
        <v>301103.98537953408</v>
      </c>
      <c r="AD46" s="422">
        <v>350368.75579345855</v>
      </c>
      <c r="AE46" s="422">
        <v>397895.37151883647</v>
      </c>
      <c r="AF46" s="422"/>
      <c r="AG46" s="422">
        <v>421980.95108122652</v>
      </c>
      <c r="AH46" s="422">
        <v>316596.35517905292</v>
      </c>
      <c r="AI46" s="422">
        <v>363987.71804393153</v>
      </c>
      <c r="AJ46" s="422">
        <v>402648.93723190652</v>
      </c>
      <c r="AK46" s="425"/>
    </row>
    <row r="47" spans="1:37" ht="15" customHeight="1" x14ac:dyDescent="0.25">
      <c r="A47" s="429" t="s">
        <v>718</v>
      </c>
      <c r="B47" s="422"/>
      <c r="C47" s="422">
        <v>7105.5155996495487</v>
      </c>
      <c r="D47" s="422"/>
      <c r="E47" s="422">
        <v>5605.6168373756418</v>
      </c>
      <c r="F47" s="422">
        <v>6018.6767327962125</v>
      </c>
      <c r="G47" s="422">
        <v>6107.7744675366685</v>
      </c>
      <c r="H47" s="422">
        <v>7976.8772957068004</v>
      </c>
      <c r="I47" s="422"/>
      <c r="J47" s="422">
        <v>6221.3443889266046</v>
      </c>
      <c r="K47" s="422">
        <v>7006.6956219224739</v>
      </c>
      <c r="L47" s="422">
        <v>6577.6998566900811</v>
      </c>
      <c r="M47" s="422">
        <v>8708.4146044165136</v>
      </c>
      <c r="N47" s="422"/>
      <c r="O47" s="422">
        <v>6916.8490818027185</v>
      </c>
      <c r="P47" s="422">
        <v>7984.807781111218</v>
      </c>
      <c r="Q47" s="422">
        <v>7265.4527975522469</v>
      </c>
      <c r="R47" s="422">
        <v>9269.0793726307893</v>
      </c>
      <c r="S47" s="422"/>
      <c r="T47" s="422">
        <v>5483.9747743999797</v>
      </c>
      <c r="U47" s="422"/>
      <c r="V47" s="422"/>
      <c r="W47" s="422">
        <v>4855.5832016589648</v>
      </c>
      <c r="X47" s="422">
        <v>4969.6471580779335</v>
      </c>
      <c r="Y47" s="422">
        <v>4806.8679833036258</v>
      </c>
      <c r="Z47" s="422">
        <v>5717.2969509901377</v>
      </c>
      <c r="AA47" s="422"/>
      <c r="AB47" s="422">
        <v>4992.469227603322</v>
      </c>
      <c r="AC47" s="422">
        <v>5495.3488520036517</v>
      </c>
      <c r="AD47" s="422">
        <v>4940.1886866734685</v>
      </c>
      <c r="AE47" s="422">
        <v>5987.8604677447938</v>
      </c>
      <c r="AF47" s="422"/>
      <c r="AG47" s="422">
        <v>5427.3181472179003</v>
      </c>
      <c r="AH47" s="422">
        <v>6157.3218819385029</v>
      </c>
      <c r="AI47" s="422">
        <v>5372.2136284187418</v>
      </c>
      <c r="AJ47" s="422">
        <v>6363.5804644694235</v>
      </c>
      <c r="AK47" s="425"/>
    </row>
    <row r="48" spans="1:37" ht="15" customHeight="1" x14ac:dyDescent="0.25">
      <c r="A48" s="429" t="s">
        <v>717</v>
      </c>
      <c r="B48" s="422"/>
      <c r="C48" s="422">
        <v>102883.25401592703</v>
      </c>
      <c r="D48" s="422"/>
      <c r="E48" s="422">
        <v>148766.82691543526</v>
      </c>
      <c r="F48" s="422">
        <v>89289.233017010542</v>
      </c>
      <c r="G48" s="422">
        <v>140409.56702110395</v>
      </c>
      <c r="H48" s="422">
        <v>139177.73681062675</v>
      </c>
      <c r="I48" s="422"/>
      <c r="J48" s="422">
        <v>212924.39110823249</v>
      </c>
      <c r="K48" s="422">
        <v>115584.75417539576</v>
      </c>
      <c r="L48" s="422">
        <v>179387.4049006014</v>
      </c>
      <c r="M48" s="422">
        <v>198392.73961442153</v>
      </c>
      <c r="N48" s="422"/>
      <c r="O48" s="422">
        <v>249150.85595541151</v>
      </c>
      <c r="P48" s="422">
        <v>130553.0363689255</v>
      </c>
      <c r="Q48" s="422">
        <v>201253.82153499904</v>
      </c>
      <c r="R48" s="422">
        <v>226398.5124228863</v>
      </c>
      <c r="S48" s="422"/>
      <c r="T48" s="422">
        <v>40259.287697835083</v>
      </c>
      <c r="U48" s="422"/>
      <c r="V48" s="422"/>
      <c r="W48" s="422">
        <v>58976.746435620269</v>
      </c>
      <c r="X48" s="422">
        <v>36735.144828592034</v>
      </c>
      <c r="Y48" s="422">
        <v>56733.331700110044</v>
      </c>
      <c r="Z48" s="422">
        <v>56660.600650969092</v>
      </c>
      <c r="AA48" s="422"/>
      <c r="AB48" s="422">
        <v>83957.253428339274</v>
      </c>
      <c r="AC48" s="422">
        <v>45315.052775661192</v>
      </c>
      <c r="AD48" s="422">
        <v>69579.637317959263</v>
      </c>
      <c r="AE48" s="422">
        <v>78123.266416936502</v>
      </c>
      <c r="AF48" s="422"/>
      <c r="AG48" s="422">
        <v>96936.647776003229</v>
      </c>
      <c r="AH48" s="422">
        <v>50740.680806730757</v>
      </c>
      <c r="AI48" s="422">
        <v>76935.716254006038</v>
      </c>
      <c r="AJ48" s="422">
        <v>86830.997011878135</v>
      </c>
      <c r="AK48" s="425"/>
    </row>
    <row r="49" spans="1:37" ht="15" customHeight="1" x14ac:dyDescent="0.25">
      <c r="A49" s="429" t="s">
        <v>716</v>
      </c>
      <c r="B49" s="422"/>
      <c r="C49" s="422">
        <v>8456.9080541565327</v>
      </c>
      <c r="D49" s="422"/>
      <c r="E49" s="422">
        <v>12268.43630634715</v>
      </c>
      <c r="F49" s="422">
        <v>10598.901377940578</v>
      </c>
      <c r="G49" s="422">
        <v>12375.714914005199</v>
      </c>
      <c r="H49" s="422">
        <v>9835.6943666482312</v>
      </c>
      <c r="I49" s="422"/>
      <c r="J49" s="422">
        <v>13576.095830612081</v>
      </c>
      <c r="K49" s="422">
        <v>10987.411138630003</v>
      </c>
      <c r="L49" s="422">
        <v>13063.861387682125</v>
      </c>
      <c r="M49" s="422">
        <v>10370.060329069438</v>
      </c>
      <c r="N49" s="422"/>
      <c r="O49" s="422">
        <v>13538.045261419764</v>
      </c>
      <c r="P49" s="422">
        <v>10975.631185813956</v>
      </c>
      <c r="Q49" s="422">
        <v>13462.61632494603</v>
      </c>
      <c r="R49" s="422">
        <v>10858.727569943372</v>
      </c>
      <c r="S49" s="422"/>
      <c r="T49" s="422">
        <v>7956.4933956012146</v>
      </c>
      <c r="U49" s="422"/>
      <c r="V49" s="422"/>
      <c r="W49" s="422">
        <v>7648.2067880115783</v>
      </c>
      <c r="X49" s="422">
        <v>10984.144741778844</v>
      </c>
      <c r="Y49" s="422">
        <v>8965.6005563703329</v>
      </c>
      <c r="Z49" s="422">
        <v>8953.1435220907188</v>
      </c>
      <c r="AA49" s="422"/>
      <c r="AB49" s="422">
        <v>7920.5628155345294</v>
      </c>
      <c r="AC49" s="422">
        <v>11399.578417081368</v>
      </c>
      <c r="AD49" s="422">
        <v>9264.1162416916141</v>
      </c>
      <c r="AE49" s="422">
        <v>9175.6370094421491</v>
      </c>
      <c r="AF49" s="422"/>
      <c r="AG49" s="422">
        <v>8038.3316694126861</v>
      </c>
      <c r="AH49" s="422">
        <v>11590.959387992272</v>
      </c>
      <c r="AI49" s="422">
        <v>9429.3661190470139</v>
      </c>
      <c r="AJ49" s="422">
        <v>9443.674945122144</v>
      </c>
      <c r="AK49" s="425"/>
    </row>
    <row r="50" spans="1:37" ht="15" customHeight="1" x14ac:dyDescent="0.25">
      <c r="A50" s="429" t="s">
        <v>715</v>
      </c>
      <c r="B50" s="422"/>
      <c r="C50" s="422">
        <v>25156.404084196132</v>
      </c>
      <c r="D50" s="422"/>
      <c r="E50" s="422">
        <v>34655.252126053776</v>
      </c>
      <c r="F50" s="422">
        <v>27744.007376528913</v>
      </c>
      <c r="G50" s="422">
        <v>24754.548201185098</v>
      </c>
      <c r="H50" s="422">
        <v>25757.846433138591</v>
      </c>
      <c r="I50" s="422"/>
      <c r="J50" s="422">
        <v>29318.027730243371</v>
      </c>
      <c r="K50" s="422">
        <v>25255.88686127551</v>
      </c>
      <c r="L50" s="422">
        <v>31485.505240166007</v>
      </c>
      <c r="M50" s="422">
        <v>36015.096486807539</v>
      </c>
      <c r="N50" s="422"/>
      <c r="O50" s="422">
        <v>31611.412277036594</v>
      </c>
      <c r="P50" s="422">
        <v>38868.703284368501</v>
      </c>
      <c r="Q50" s="422">
        <v>35080.628041865195</v>
      </c>
      <c r="R50" s="422">
        <v>36069.762963698871</v>
      </c>
      <c r="S50" s="422"/>
      <c r="T50" s="422">
        <v>34490.379008165248</v>
      </c>
      <c r="U50" s="422"/>
      <c r="V50" s="422"/>
      <c r="W50" s="422">
        <v>32157.786999672193</v>
      </c>
      <c r="X50" s="422">
        <v>35366.883579325906</v>
      </c>
      <c r="Y50" s="422">
        <v>34723.999036219495</v>
      </c>
      <c r="Z50" s="422">
        <v>34829.34718356526</v>
      </c>
      <c r="AA50" s="422"/>
      <c r="AB50" s="422">
        <v>32541.626660896516</v>
      </c>
      <c r="AC50" s="422">
        <v>37517.12770922757</v>
      </c>
      <c r="AD50" s="422">
        <v>35965.481243531693</v>
      </c>
      <c r="AE50" s="422">
        <v>36515.452182630084</v>
      </c>
      <c r="AF50" s="422"/>
      <c r="AG50" s="422">
        <v>33395.24364815974</v>
      </c>
      <c r="AH50" s="422">
        <v>38764.46886532339</v>
      </c>
      <c r="AI50" s="422">
        <v>36550.016592120039</v>
      </c>
      <c r="AJ50" s="422">
        <v>38266.226769598004</v>
      </c>
      <c r="AK50" s="425"/>
    </row>
    <row r="51" spans="1:37" ht="15" customHeight="1" x14ac:dyDescent="0.25">
      <c r="A51" s="429" t="s">
        <v>714</v>
      </c>
      <c r="B51" s="422"/>
      <c r="C51" s="422">
        <v>116676.52706472717</v>
      </c>
      <c r="D51" s="422"/>
      <c r="E51" s="422">
        <v>137300.65580415155</v>
      </c>
      <c r="F51" s="422">
        <v>117048.3170676305</v>
      </c>
      <c r="G51" s="422">
        <v>126083.0427636526</v>
      </c>
      <c r="H51" s="422">
        <v>124699.25183320383</v>
      </c>
      <c r="I51" s="422"/>
      <c r="J51" s="422">
        <v>135897.65120441889</v>
      </c>
      <c r="K51" s="422">
        <v>136055.96834590341</v>
      </c>
      <c r="L51" s="422">
        <v>146214.15698901116</v>
      </c>
      <c r="M51" s="422">
        <v>128586.55254722929</v>
      </c>
      <c r="N51" s="422"/>
      <c r="O51" s="422">
        <v>135987.08598144545</v>
      </c>
      <c r="P51" s="422">
        <v>154540.87741634611</v>
      </c>
      <c r="Q51" s="422">
        <v>157131.40106371645</v>
      </c>
      <c r="R51" s="422">
        <v>152476.95444966084</v>
      </c>
      <c r="S51" s="422"/>
      <c r="T51" s="422">
        <v>54877.01731900702</v>
      </c>
      <c r="U51" s="422"/>
      <c r="V51" s="422"/>
      <c r="W51" s="422">
        <v>63669.130672817526</v>
      </c>
      <c r="X51" s="422">
        <v>54706.623253990998</v>
      </c>
      <c r="Y51" s="422">
        <v>58376.374564028549</v>
      </c>
      <c r="Z51" s="422">
        <v>55578.824512028761</v>
      </c>
      <c r="AA51" s="422"/>
      <c r="AB51" s="422">
        <v>59709.726517463554</v>
      </c>
      <c r="AC51" s="422">
        <v>61425.767289419033</v>
      </c>
      <c r="AD51" s="422">
        <v>66621.665906920069</v>
      </c>
      <c r="AE51" s="422">
        <v>58427.791779465493</v>
      </c>
      <c r="AF51" s="422"/>
      <c r="AG51" s="422">
        <v>63408.007344373502</v>
      </c>
      <c r="AH51" s="422">
        <v>72904.586707922135</v>
      </c>
      <c r="AI51" s="422">
        <v>72277.832454318195</v>
      </c>
      <c r="AJ51" s="422">
        <v>69003.234116774751</v>
      </c>
      <c r="AK51" s="425"/>
    </row>
    <row r="52" spans="1:37" ht="15" customHeight="1" x14ac:dyDescent="0.25">
      <c r="A52" s="429" t="s">
        <v>713</v>
      </c>
      <c r="B52" s="422"/>
      <c r="C52" s="422">
        <v>491274.63755118538</v>
      </c>
      <c r="D52" s="422"/>
      <c r="E52" s="422">
        <v>439148.04127249162</v>
      </c>
      <c r="F52" s="422">
        <v>388624.36005804857</v>
      </c>
      <c r="G52" s="422">
        <v>445659.33767801023</v>
      </c>
      <c r="H52" s="422">
        <v>553463.47853694484</v>
      </c>
      <c r="I52" s="422"/>
      <c r="J52" s="422">
        <v>441328.00778653496</v>
      </c>
      <c r="K52" s="422">
        <v>420081.11965609156</v>
      </c>
      <c r="L52" s="422">
        <v>416035.62312692252</v>
      </c>
      <c r="M52" s="422">
        <v>644397.76059575635</v>
      </c>
      <c r="N52" s="422"/>
      <c r="O52" s="422">
        <v>513856.28203052079</v>
      </c>
      <c r="P52" s="422">
        <v>450319.27192271216</v>
      </c>
      <c r="Q52" s="422">
        <v>415686.1444872201</v>
      </c>
      <c r="R52" s="422">
        <v>508861.23596042837</v>
      </c>
      <c r="S52" s="422"/>
      <c r="T52" s="422">
        <v>113086.26532973097</v>
      </c>
      <c r="U52" s="422"/>
      <c r="V52" s="422"/>
      <c r="W52" s="422">
        <v>116602.16387640141</v>
      </c>
      <c r="X52" s="422">
        <v>117349.64707393997</v>
      </c>
      <c r="Y52" s="422">
        <v>120347.29859216107</v>
      </c>
      <c r="Z52" s="422">
        <v>120901.52537337133</v>
      </c>
      <c r="AA52" s="422"/>
      <c r="AB52" s="422">
        <v>115645.05074295253</v>
      </c>
      <c r="AC52" s="422">
        <v>122058.76856380269</v>
      </c>
      <c r="AD52" s="422">
        <v>124881.93691671506</v>
      </c>
      <c r="AE52" s="422">
        <v>128620.35117696985</v>
      </c>
      <c r="AF52" s="422"/>
      <c r="AG52" s="422">
        <v>129800.83925891534</v>
      </c>
      <c r="AH52" s="422">
        <v>134185.71693690913</v>
      </c>
      <c r="AI52" s="422">
        <v>138376.21578401668</v>
      </c>
      <c r="AJ52" s="422">
        <v>141086.18085712197</v>
      </c>
      <c r="AK52" s="425"/>
    </row>
    <row r="53" spans="1:37" ht="15" customHeight="1" x14ac:dyDescent="0.25">
      <c r="A53" s="429" t="s">
        <v>712</v>
      </c>
      <c r="B53" s="422"/>
      <c r="C53" s="422">
        <v>49986.221577475459</v>
      </c>
      <c r="D53" s="422"/>
      <c r="E53" s="422">
        <v>51590.340020630596</v>
      </c>
      <c r="F53" s="422">
        <v>65669.451250871105</v>
      </c>
      <c r="G53" s="422">
        <v>85300.039981785201</v>
      </c>
      <c r="H53" s="422">
        <v>104375.27734908804</v>
      </c>
      <c r="I53" s="422"/>
      <c r="J53" s="422">
        <v>72499.735378732978</v>
      </c>
      <c r="K53" s="422">
        <v>65233.269433775145</v>
      </c>
      <c r="L53" s="422">
        <v>65760.913085289882</v>
      </c>
      <c r="M53" s="422">
        <v>91398.614720746787</v>
      </c>
      <c r="N53" s="422"/>
      <c r="O53" s="422">
        <v>62600.922034149698</v>
      </c>
      <c r="P53" s="422">
        <v>64989.106152864144</v>
      </c>
      <c r="Q53" s="422">
        <v>71133.70734724855</v>
      </c>
      <c r="R53" s="422">
        <v>82266.280278780177</v>
      </c>
      <c r="S53" s="422"/>
      <c r="T53" s="422">
        <v>19527.610580231634</v>
      </c>
      <c r="U53" s="422"/>
      <c r="V53" s="422"/>
      <c r="W53" s="422">
        <v>22894.043583771687</v>
      </c>
      <c r="X53" s="422">
        <v>26808.502075394281</v>
      </c>
      <c r="Y53" s="422">
        <v>26669.753704080074</v>
      </c>
      <c r="Z53" s="422">
        <v>27146.313679102423</v>
      </c>
      <c r="AA53" s="422"/>
      <c r="AB53" s="422">
        <v>22886.377681804333</v>
      </c>
      <c r="AC53" s="422">
        <v>22515.106524077593</v>
      </c>
      <c r="AD53" s="422">
        <v>20769.126217572626</v>
      </c>
      <c r="AE53" s="422">
        <v>22763.276634114078</v>
      </c>
      <c r="AF53" s="422"/>
      <c r="AG53" s="422">
        <v>22487.492134426975</v>
      </c>
      <c r="AH53" s="422">
        <v>24968.432811983657</v>
      </c>
      <c r="AI53" s="422">
        <v>26155.15343528409</v>
      </c>
      <c r="AJ53" s="422">
        <v>28289.425232252339</v>
      </c>
      <c r="AK53" s="425"/>
    </row>
    <row r="54" spans="1:37" ht="15" customHeight="1" x14ac:dyDescent="0.25">
      <c r="A54" s="429" t="s">
        <v>711</v>
      </c>
      <c r="B54" s="422"/>
      <c r="C54" s="422">
        <v>279290.827151687</v>
      </c>
      <c r="D54" s="422"/>
      <c r="E54" s="422">
        <v>299460.0150792473</v>
      </c>
      <c r="F54" s="422">
        <v>264924.86604042497</v>
      </c>
      <c r="G54" s="422">
        <v>275469.45143635955</v>
      </c>
      <c r="H54" s="422">
        <v>319936.12775597943</v>
      </c>
      <c r="I54" s="422"/>
      <c r="J54" s="422">
        <v>329194.53105940594</v>
      </c>
      <c r="K54" s="422">
        <v>273133.05718780652</v>
      </c>
      <c r="L54" s="422">
        <v>281753.95451888547</v>
      </c>
      <c r="M54" s="422">
        <v>309519.54727046425</v>
      </c>
      <c r="N54" s="422"/>
      <c r="O54" s="422">
        <v>335207.11317098222</v>
      </c>
      <c r="P54" s="422">
        <v>288336.88387746137</v>
      </c>
      <c r="Q54" s="422">
        <v>297470.31481373502</v>
      </c>
      <c r="R54" s="422">
        <v>323730.32704594452</v>
      </c>
      <c r="S54" s="422"/>
      <c r="T54" s="422">
        <v>128005.32871640257</v>
      </c>
      <c r="U54" s="422"/>
      <c r="V54" s="422"/>
      <c r="W54" s="422">
        <v>145452.40227904322</v>
      </c>
      <c r="X54" s="422">
        <v>118603.12990578056</v>
      </c>
      <c r="Y54" s="422">
        <v>122237.73312700319</v>
      </c>
      <c r="Z54" s="422">
        <v>135170.21939159001</v>
      </c>
      <c r="AA54" s="422"/>
      <c r="AB54" s="422">
        <v>150992.84646005498</v>
      </c>
      <c r="AC54" s="422">
        <v>124287.57862469378</v>
      </c>
      <c r="AD54" s="422">
        <v>128035.13447034537</v>
      </c>
      <c r="AE54" s="422">
        <v>139957.57930399166</v>
      </c>
      <c r="AF54" s="422"/>
      <c r="AG54" s="422">
        <v>156596.22708849708</v>
      </c>
      <c r="AH54" s="422">
        <v>129098.47720148783</v>
      </c>
      <c r="AI54" s="422">
        <v>133526.83584722423</v>
      </c>
      <c r="AJ54" s="422">
        <v>143688.9817137112</v>
      </c>
      <c r="AK54" s="425"/>
    </row>
    <row r="55" spans="1:37" ht="15" customHeight="1" x14ac:dyDescent="0.25">
      <c r="A55" s="429" t="s">
        <v>710</v>
      </c>
      <c r="B55" s="422"/>
      <c r="C55" s="422">
        <v>144889.20250810249</v>
      </c>
      <c r="D55" s="422"/>
      <c r="E55" s="422">
        <v>133851.79570365211</v>
      </c>
      <c r="F55" s="422">
        <v>108570.56923635174</v>
      </c>
      <c r="G55" s="422">
        <v>135143.69659642881</v>
      </c>
      <c r="H55" s="422">
        <v>176615.88684839947</v>
      </c>
      <c r="I55" s="422"/>
      <c r="J55" s="422">
        <v>146130.56923727301</v>
      </c>
      <c r="K55" s="422">
        <v>115615.76037887923</v>
      </c>
      <c r="L55" s="422">
        <v>141497.76882970412</v>
      </c>
      <c r="M55" s="422">
        <v>177366.56349168642</v>
      </c>
      <c r="N55" s="422"/>
      <c r="O55" s="422">
        <v>141395.50717281649</v>
      </c>
      <c r="P55" s="422">
        <v>115922.70278687737</v>
      </c>
      <c r="Q55" s="422">
        <v>146385.43295401576</v>
      </c>
      <c r="R55" s="422">
        <v>181164.17568449455</v>
      </c>
      <c r="S55" s="422"/>
      <c r="T55" s="422">
        <v>69405.110541795424</v>
      </c>
      <c r="U55" s="422"/>
      <c r="V55" s="422"/>
      <c r="W55" s="422">
        <v>62103.457776007126</v>
      </c>
      <c r="X55" s="422">
        <v>50841.827074720291</v>
      </c>
      <c r="Y55" s="422">
        <v>62557.834004082077</v>
      </c>
      <c r="Z55" s="422">
        <v>78856.557947666253</v>
      </c>
      <c r="AA55" s="422"/>
      <c r="AB55" s="422">
        <v>64690.798076319661</v>
      </c>
      <c r="AC55" s="422">
        <v>52639.387571808147</v>
      </c>
      <c r="AD55" s="422">
        <v>64955.896070707029</v>
      </c>
      <c r="AE55" s="422">
        <v>81096.246960664852</v>
      </c>
      <c r="AF55" s="422"/>
      <c r="AG55" s="422">
        <v>65894.653934532733</v>
      </c>
      <c r="AH55" s="422">
        <v>54608.875489817503</v>
      </c>
      <c r="AI55" s="422">
        <v>67260.454980179376</v>
      </c>
      <c r="AJ55" s="422">
        <v>82064.533293423592</v>
      </c>
      <c r="AK55" s="425"/>
    </row>
    <row r="56" spans="1:37" ht="15" customHeight="1" x14ac:dyDescent="0.25">
      <c r="A56" s="429" t="s">
        <v>709</v>
      </c>
      <c r="B56" s="422"/>
      <c r="C56" s="422">
        <v>268446.85915986868</v>
      </c>
      <c r="D56" s="422"/>
      <c r="E56" s="422">
        <v>259165.5619586916</v>
      </c>
      <c r="F56" s="422">
        <v>264267.29150029493</v>
      </c>
      <c r="G56" s="422">
        <v>267407.66019546351</v>
      </c>
      <c r="H56" s="422">
        <v>284651.14151905372</v>
      </c>
      <c r="I56" s="422"/>
      <c r="J56" s="422">
        <v>268618.53538648557</v>
      </c>
      <c r="K56" s="422">
        <v>283153.16828501911</v>
      </c>
      <c r="L56" s="422">
        <v>282958.18282213737</v>
      </c>
      <c r="M56" s="422">
        <v>293113.90848828165</v>
      </c>
      <c r="N56" s="422"/>
      <c r="O56" s="422">
        <v>296130.24111292418</v>
      </c>
      <c r="P56" s="422">
        <v>292643.03837923723</v>
      </c>
      <c r="Q56" s="422">
        <v>306422.51664476184</v>
      </c>
      <c r="R56" s="422">
        <v>318648.96435427596</v>
      </c>
      <c r="S56" s="422"/>
      <c r="T56" s="422">
        <v>179128.51169270309</v>
      </c>
      <c r="U56" s="422"/>
      <c r="V56" s="422"/>
      <c r="W56" s="422">
        <v>137116.29606566334</v>
      </c>
      <c r="X56" s="422">
        <v>155155.68155625707</v>
      </c>
      <c r="Y56" s="422">
        <v>150884.29071796994</v>
      </c>
      <c r="Z56" s="422">
        <v>175385.69324802744</v>
      </c>
      <c r="AA56" s="422"/>
      <c r="AB56" s="422">
        <v>131248.3282080277</v>
      </c>
      <c r="AC56" s="422">
        <v>150310.0641993286</v>
      </c>
      <c r="AD56" s="422">
        <v>148104.8991575356</v>
      </c>
      <c r="AE56" s="422">
        <v>170650.64179015555</v>
      </c>
      <c r="AF56" s="422"/>
      <c r="AG56" s="422">
        <v>127439.85572907756</v>
      </c>
      <c r="AH56" s="422">
        <v>147136.52792635901</v>
      </c>
      <c r="AI56" s="422">
        <v>146781.06603830174</v>
      </c>
      <c r="AJ56" s="422">
        <v>171171.18945239444</v>
      </c>
      <c r="AK56" s="425"/>
    </row>
    <row r="57" spans="1:37" ht="15" customHeight="1" x14ac:dyDescent="0.25">
      <c r="A57" s="429" t="s">
        <v>471</v>
      </c>
      <c r="B57" s="422"/>
      <c r="C57" s="422">
        <v>111395.42986808495</v>
      </c>
      <c r="D57" s="422"/>
      <c r="E57" s="422">
        <v>109617.25280636545</v>
      </c>
      <c r="F57" s="422">
        <v>116224.04756080263</v>
      </c>
      <c r="G57" s="422">
        <v>123190.95837258856</v>
      </c>
      <c r="H57" s="422">
        <v>110937.95343332784</v>
      </c>
      <c r="I57" s="422"/>
      <c r="J57" s="422">
        <v>120480.91690442301</v>
      </c>
      <c r="K57" s="422">
        <v>137854.35629854584</v>
      </c>
      <c r="L57" s="422">
        <v>147767.91331556137</v>
      </c>
      <c r="M57" s="422">
        <v>129933.9921034406</v>
      </c>
      <c r="N57" s="422"/>
      <c r="O57" s="422">
        <v>133070.41376598988</v>
      </c>
      <c r="P57" s="422">
        <v>153504.27808531234</v>
      </c>
      <c r="Q57" s="422">
        <v>159288.46520200954</v>
      </c>
      <c r="R57" s="422">
        <v>144414.59981311389</v>
      </c>
      <c r="S57" s="422"/>
      <c r="T57" s="422">
        <v>77069.640420015348</v>
      </c>
      <c r="U57" s="422"/>
      <c r="V57" s="422"/>
      <c r="W57" s="422">
        <v>71548.332477343531</v>
      </c>
      <c r="X57" s="422">
        <v>86147.351442391227</v>
      </c>
      <c r="Y57" s="422">
        <v>72418.925901696784</v>
      </c>
      <c r="Z57" s="422">
        <v>77597.271014820639</v>
      </c>
      <c r="AA57" s="422"/>
      <c r="AB57" s="422">
        <v>73156.963101528454</v>
      </c>
      <c r="AC57" s="422">
        <v>88305.960352925089</v>
      </c>
      <c r="AD57" s="422">
        <v>74007.293135135958</v>
      </c>
      <c r="AE57" s="422">
        <v>79288.829954722329</v>
      </c>
      <c r="AF57" s="422"/>
      <c r="AG57" s="422">
        <v>74051.427580906049</v>
      </c>
      <c r="AH57" s="422">
        <v>89410.397289867615</v>
      </c>
      <c r="AI57" s="422">
        <v>74936.411957479475</v>
      </c>
      <c r="AJ57" s="422">
        <v>80337.845238608716</v>
      </c>
      <c r="AK57" s="425"/>
    </row>
    <row r="58" spans="1:37" ht="15" customHeight="1" x14ac:dyDescent="0.25">
      <c r="A58" s="429" t="s">
        <v>708</v>
      </c>
      <c r="B58" s="422"/>
      <c r="C58" s="422">
        <v>101068.9993870129</v>
      </c>
      <c r="D58" s="422"/>
      <c r="E58" s="422">
        <v>127919.49823565826</v>
      </c>
      <c r="F58" s="422">
        <v>157760.72980573008</v>
      </c>
      <c r="G58" s="422">
        <v>124201.2013154673</v>
      </c>
      <c r="H58" s="422">
        <v>110528.92603273563</v>
      </c>
      <c r="I58" s="422"/>
      <c r="J58" s="422">
        <v>133436.2388872712</v>
      </c>
      <c r="K58" s="422">
        <v>165795.78074688552</v>
      </c>
      <c r="L58" s="422">
        <v>140499.3381433301</v>
      </c>
      <c r="M58" s="422">
        <v>127960.53972822012</v>
      </c>
      <c r="N58" s="422"/>
      <c r="O58" s="422">
        <v>140005.67353615945</v>
      </c>
      <c r="P58" s="422">
        <v>200359.25061112823</v>
      </c>
      <c r="Q58" s="422">
        <v>157016.09154613491</v>
      </c>
      <c r="R58" s="422">
        <v>145047.6944118742</v>
      </c>
      <c r="S58" s="422"/>
      <c r="T58" s="422">
        <v>63469.276328201195</v>
      </c>
      <c r="U58" s="422"/>
      <c r="V58" s="422"/>
      <c r="W58" s="422">
        <v>47802.489489172309</v>
      </c>
      <c r="X58" s="422">
        <v>54265.817862824944</v>
      </c>
      <c r="Y58" s="422">
        <v>69245.675049745245</v>
      </c>
      <c r="Z58" s="422">
        <v>64773.35029616642</v>
      </c>
      <c r="AA58" s="422"/>
      <c r="AB58" s="422">
        <v>47380.93000303147</v>
      </c>
      <c r="AC58" s="422">
        <v>52853.431368062076</v>
      </c>
      <c r="AD58" s="422">
        <v>69311.839879333114</v>
      </c>
      <c r="AE58" s="422">
        <v>64814.851406719295</v>
      </c>
      <c r="AF58" s="422"/>
      <c r="AG58" s="422">
        <v>48025.629412264316</v>
      </c>
      <c r="AH58" s="422">
        <v>54953.228506348642</v>
      </c>
      <c r="AI58" s="422">
        <v>70660.122368089593</v>
      </c>
      <c r="AJ58" s="422">
        <v>67697.653227057759</v>
      </c>
      <c r="AK58" s="425"/>
    </row>
    <row r="59" spans="1:37" ht="15" customHeight="1" x14ac:dyDescent="0.25">
      <c r="A59" s="429" t="s">
        <v>707</v>
      </c>
      <c r="B59" s="422"/>
      <c r="C59" s="422">
        <v>610638.06935160025</v>
      </c>
      <c r="D59" s="422"/>
      <c r="E59" s="422">
        <v>594838.74722853082</v>
      </c>
      <c r="F59" s="422">
        <v>313328.95622578467</v>
      </c>
      <c r="G59" s="422">
        <v>499169.39842445013</v>
      </c>
      <c r="H59" s="422">
        <v>639244.89860300766</v>
      </c>
      <c r="I59" s="422"/>
      <c r="J59" s="422">
        <v>632390.44035652478</v>
      </c>
      <c r="K59" s="422">
        <v>321768.224754269</v>
      </c>
      <c r="L59" s="422">
        <v>511530.12962754467</v>
      </c>
      <c r="M59" s="422">
        <v>622632.04059836396</v>
      </c>
      <c r="N59" s="422"/>
      <c r="O59" s="422">
        <v>594828.83039541752</v>
      </c>
      <c r="P59" s="422">
        <v>313654.01417388883</v>
      </c>
      <c r="Q59" s="422">
        <v>524080.52115929918</v>
      </c>
      <c r="R59" s="422">
        <v>664497.29541886575</v>
      </c>
      <c r="S59" s="422"/>
      <c r="T59" s="422">
        <v>305962.97854059847</v>
      </c>
      <c r="U59" s="422"/>
      <c r="V59" s="422"/>
      <c r="W59" s="422">
        <v>289749.21471989079</v>
      </c>
      <c r="X59" s="422">
        <v>156937.02804029651</v>
      </c>
      <c r="Y59" s="422">
        <v>245133.0255020404</v>
      </c>
      <c r="Z59" s="422">
        <v>306249.8791152311</v>
      </c>
      <c r="AA59" s="422"/>
      <c r="AB59" s="422">
        <v>293599.95680088393</v>
      </c>
      <c r="AC59" s="422">
        <v>158323.75219346234</v>
      </c>
      <c r="AD59" s="422">
        <v>246209.60967687279</v>
      </c>
      <c r="AE59" s="422">
        <v>312560.14047183981</v>
      </c>
      <c r="AF59" s="422"/>
      <c r="AG59" s="422">
        <v>295394.90477856743</v>
      </c>
      <c r="AH59" s="422">
        <v>160741.61944467993</v>
      </c>
      <c r="AI59" s="422">
        <v>249316.53766525351</v>
      </c>
      <c r="AJ59" s="422">
        <v>315026.99581204669</v>
      </c>
      <c r="AK59" s="425"/>
    </row>
    <row r="60" spans="1:37" s="424" customFormat="1" ht="15" customHeight="1" x14ac:dyDescent="0.25">
      <c r="A60" s="428" t="s">
        <v>706</v>
      </c>
      <c r="B60" s="428"/>
      <c r="C60" s="428">
        <v>6195409.4443444377</v>
      </c>
      <c r="D60" s="428"/>
      <c r="E60" s="428">
        <v>6923910.7638525721</v>
      </c>
      <c r="F60" s="428">
        <v>5718096.0598087972</v>
      </c>
      <c r="G60" s="428">
        <v>6418746.8501965282</v>
      </c>
      <c r="H60" s="428">
        <v>6764066.6248208098</v>
      </c>
      <c r="I60" s="428"/>
      <c r="J60" s="428">
        <v>7380780.618239427</v>
      </c>
      <c r="K60" s="428">
        <v>6126279.2680991357</v>
      </c>
      <c r="L60" s="428">
        <v>6824349.4184452072</v>
      </c>
      <c r="M60" s="428">
        <v>7162643.1065633399</v>
      </c>
      <c r="N60" s="428"/>
      <c r="O60" s="428">
        <v>7567331.37415489</v>
      </c>
      <c r="P60" s="428">
        <v>6532566.4397164881</v>
      </c>
      <c r="Q60" s="428">
        <v>7326538.7087419145</v>
      </c>
      <c r="R60" s="428">
        <v>7536296.4909952264</v>
      </c>
      <c r="S60" s="428"/>
      <c r="T60" s="428">
        <v>2776761.1580612198</v>
      </c>
      <c r="U60" s="428"/>
      <c r="V60" s="428"/>
      <c r="W60" s="428">
        <v>2967144.5443841494</v>
      </c>
      <c r="X60" s="428">
        <v>2496130.22099865</v>
      </c>
      <c r="Y60" s="428">
        <v>2829354.6389827048</v>
      </c>
      <c r="Z60" s="428">
        <v>2878880.0553890895</v>
      </c>
      <c r="AA60" s="428"/>
      <c r="AB60" s="428">
        <v>3106610.6327892067</v>
      </c>
      <c r="AC60" s="428">
        <v>2596789.069276344</v>
      </c>
      <c r="AD60" s="428">
        <v>2964128.1809500204</v>
      </c>
      <c r="AE60" s="428">
        <v>3017803.6648159749</v>
      </c>
      <c r="AF60" s="428"/>
      <c r="AG60" s="428">
        <v>3244829.2791312295</v>
      </c>
      <c r="AH60" s="428">
        <v>2710943.217575225</v>
      </c>
      <c r="AI60" s="428">
        <v>3106204.3136174302</v>
      </c>
      <c r="AJ60" s="428">
        <v>3141460.7921847422</v>
      </c>
      <c r="AK60" s="425"/>
    </row>
    <row r="61" spans="1:37" ht="15" customHeight="1" x14ac:dyDescent="0.25">
      <c r="A61" s="427" t="s">
        <v>705</v>
      </c>
      <c r="B61" s="422"/>
      <c r="C61" s="422">
        <v>330123.87400000001</v>
      </c>
      <c r="D61" s="422"/>
      <c r="E61" s="422">
        <v>370772.82300000003</v>
      </c>
      <c r="F61" s="422">
        <v>350373.94999999995</v>
      </c>
      <c r="G61" s="422">
        <v>448602.44899999996</v>
      </c>
      <c r="H61" s="422">
        <v>544510.58490000002</v>
      </c>
      <c r="I61" s="422"/>
      <c r="J61" s="422">
        <v>576024.95000000007</v>
      </c>
      <c r="K61" s="422">
        <v>612727.65300000005</v>
      </c>
      <c r="L61" s="422">
        <v>664241.50200000009</v>
      </c>
      <c r="M61" s="422">
        <v>748778.27099999995</v>
      </c>
      <c r="N61" s="422"/>
      <c r="O61" s="422">
        <v>686154.00199999998</v>
      </c>
      <c r="P61" s="422">
        <v>881739.95900000003</v>
      </c>
      <c r="Q61" s="422">
        <v>1056196.6679999998</v>
      </c>
      <c r="R61" s="422">
        <v>1164019.983</v>
      </c>
      <c r="S61" s="422"/>
      <c r="T61" s="422">
        <v>180626.783</v>
      </c>
      <c r="U61" s="422"/>
      <c r="V61" s="422"/>
      <c r="W61" s="422">
        <v>194662.685</v>
      </c>
      <c r="X61" s="422">
        <v>168763.39899999998</v>
      </c>
      <c r="Y61" s="422">
        <v>172126.64</v>
      </c>
      <c r="Z61" s="422">
        <v>207087.74</v>
      </c>
      <c r="AA61" s="422"/>
      <c r="AB61" s="422">
        <v>213516.772</v>
      </c>
      <c r="AC61" s="422">
        <v>174396.508</v>
      </c>
      <c r="AD61" s="422">
        <v>196612.68999999997</v>
      </c>
      <c r="AE61" s="422">
        <v>239096.818</v>
      </c>
      <c r="AF61" s="422"/>
      <c r="AG61" s="422">
        <v>231834.617</v>
      </c>
      <c r="AH61" s="422">
        <v>197626.81</v>
      </c>
      <c r="AI61" s="422">
        <v>222996.63400000002</v>
      </c>
      <c r="AJ61" s="422">
        <v>272681.49099999998</v>
      </c>
      <c r="AK61" s="425"/>
    </row>
    <row r="62" spans="1:37" s="424" customFormat="1" ht="15" customHeight="1" x14ac:dyDescent="0.25">
      <c r="A62" s="426" t="s">
        <v>704</v>
      </c>
      <c r="B62" s="426"/>
      <c r="C62" s="426">
        <v>6525533.3183444375</v>
      </c>
      <c r="D62" s="426"/>
      <c r="E62" s="426">
        <v>7294683.5868525719</v>
      </c>
      <c r="F62" s="426">
        <v>6068470.0098087974</v>
      </c>
      <c r="G62" s="426">
        <v>6867349.2991965283</v>
      </c>
      <c r="H62" s="426">
        <v>7308577.2097208099</v>
      </c>
      <c r="I62" s="426"/>
      <c r="J62" s="426">
        <v>7956805.5682394272</v>
      </c>
      <c r="K62" s="426">
        <v>6739006.9210991357</v>
      </c>
      <c r="L62" s="426">
        <v>7488590.9204452075</v>
      </c>
      <c r="M62" s="426">
        <v>7911421.3775633406</v>
      </c>
      <c r="N62" s="426"/>
      <c r="O62" s="426">
        <v>8253485.3761548894</v>
      </c>
      <c r="P62" s="426">
        <v>7414306.3987164879</v>
      </c>
      <c r="Q62" s="426">
        <v>8382735.376741915</v>
      </c>
      <c r="R62" s="426">
        <v>8700316.4739952274</v>
      </c>
      <c r="S62" s="426"/>
      <c r="T62" s="426">
        <v>2957387.9410612197</v>
      </c>
      <c r="U62" s="426"/>
      <c r="V62" s="426"/>
      <c r="W62" s="426">
        <v>3161807.2293841494</v>
      </c>
      <c r="X62" s="426">
        <v>2664893.6199986502</v>
      </c>
      <c r="Y62" s="426">
        <v>3001481.2789827045</v>
      </c>
      <c r="Z62" s="426">
        <v>3085967.7953890897</v>
      </c>
      <c r="AA62" s="426"/>
      <c r="AB62" s="426">
        <v>3320127.4047892066</v>
      </c>
      <c r="AC62" s="426">
        <v>2771185.5772763439</v>
      </c>
      <c r="AD62" s="426">
        <v>3160740.8709500204</v>
      </c>
      <c r="AE62" s="426">
        <v>3256900.4828159749</v>
      </c>
      <c r="AF62" s="426"/>
      <c r="AG62" s="426">
        <v>3476663.8961312291</v>
      </c>
      <c r="AH62" s="426">
        <v>2908570.0275752251</v>
      </c>
      <c r="AI62" s="426">
        <v>3329200.9476174302</v>
      </c>
      <c r="AJ62" s="426">
        <v>3414142.2831847421</v>
      </c>
      <c r="AK62" s="425"/>
    </row>
    <row r="63" spans="1:37" ht="15" customHeight="1" x14ac:dyDescent="0.25">
      <c r="A63" s="422" t="s">
        <v>703</v>
      </c>
      <c r="T63" s="423"/>
      <c r="U63" s="423"/>
      <c r="W63" s="423"/>
      <c r="X63" s="423"/>
      <c r="Y63" s="423"/>
      <c r="Z63" s="423"/>
      <c r="AC63" s="423"/>
      <c r="AE63" s="423"/>
      <c r="AF63" s="423"/>
      <c r="AG63" s="423"/>
      <c r="AH63" s="423" t="s">
        <v>702</v>
      </c>
      <c r="AI63" s="423"/>
      <c r="AJ63" s="423"/>
    </row>
    <row r="64" spans="1:37" ht="15" customHeight="1" x14ac:dyDescent="0.25">
      <c r="A64" s="422" t="s">
        <v>701</v>
      </c>
    </row>
    <row r="65" spans="1:31" ht="15" customHeight="1" x14ac:dyDescent="0.25">
      <c r="A65" s="422" t="s">
        <v>1</v>
      </c>
    </row>
    <row r="66" spans="1:31" ht="15" customHeight="1" x14ac:dyDescent="0.25">
      <c r="A66" s="422" t="s">
        <v>700</v>
      </c>
      <c r="B66" s="420"/>
      <c r="C66" s="420"/>
      <c r="D66" s="420"/>
      <c r="E66" s="420"/>
      <c r="F66" s="420"/>
      <c r="G66" s="420"/>
      <c r="H66" s="420"/>
      <c r="I66" s="420"/>
      <c r="J66" s="420"/>
      <c r="K66" s="420"/>
      <c r="L66" s="420"/>
      <c r="M66" s="420"/>
      <c r="N66" s="420"/>
      <c r="O66" s="420"/>
      <c r="P66" s="420"/>
      <c r="Q66" s="420"/>
      <c r="R66" s="420"/>
      <c r="S66" s="420"/>
    </row>
    <row r="67" spans="1:31" x14ac:dyDescent="0.25">
      <c r="B67" s="420"/>
      <c r="C67" s="420"/>
      <c r="D67" s="420"/>
      <c r="E67" s="420"/>
      <c r="F67" s="420"/>
      <c r="G67" s="420"/>
      <c r="H67" s="420"/>
      <c r="I67" s="420"/>
      <c r="J67" s="420"/>
      <c r="K67" s="420"/>
      <c r="L67" s="420"/>
      <c r="M67" s="420"/>
      <c r="N67" s="420"/>
      <c r="O67" s="420"/>
      <c r="P67" s="420"/>
      <c r="Q67" s="420"/>
      <c r="R67" s="420"/>
      <c r="S67" s="420"/>
      <c r="W67" s="421"/>
      <c r="X67" s="421"/>
      <c r="Y67" s="421"/>
      <c r="Z67" s="421"/>
      <c r="AB67" s="421"/>
      <c r="AC67" s="421"/>
      <c r="AD67" s="421"/>
      <c r="AE67" s="421"/>
    </row>
    <row r="68" spans="1:31" x14ac:dyDescent="0.25">
      <c r="B68" s="420"/>
      <c r="C68" s="420"/>
      <c r="D68" s="420"/>
      <c r="E68" s="420"/>
      <c r="F68" s="420"/>
      <c r="G68" s="420"/>
      <c r="H68" s="420"/>
      <c r="I68" s="420"/>
      <c r="J68" s="420"/>
      <c r="K68" s="420"/>
      <c r="L68" s="420"/>
      <c r="M68" s="420"/>
      <c r="N68" s="420"/>
      <c r="O68" s="420"/>
      <c r="P68" s="420"/>
      <c r="Q68" s="420"/>
      <c r="R68" s="420"/>
      <c r="S68" s="420"/>
      <c r="W68" s="421"/>
      <c r="X68" s="421"/>
      <c r="Y68" s="421"/>
      <c r="Z68" s="421"/>
      <c r="AB68" s="421"/>
      <c r="AC68" s="421"/>
      <c r="AD68" s="421"/>
      <c r="AE68" s="421"/>
    </row>
    <row r="69" spans="1:31" x14ac:dyDescent="0.25">
      <c r="B69" s="420"/>
      <c r="C69" s="420"/>
      <c r="D69" s="420"/>
      <c r="E69" s="420"/>
      <c r="F69" s="420"/>
      <c r="G69" s="420"/>
      <c r="H69" s="420"/>
      <c r="I69" s="420"/>
      <c r="J69" s="420"/>
      <c r="K69" s="420"/>
      <c r="L69" s="420"/>
      <c r="M69" s="420"/>
      <c r="N69" s="420"/>
      <c r="O69" s="420"/>
      <c r="P69" s="420"/>
      <c r="Q69" s="420"/>
      <c r="R69" s="420"/>
      <c r="S69" s="420"/>
      <c r="W69" s="421"/>
      <c r="X69" s="421"/>
      <c r="Y69" s="421"/>
      <c r="Z69" s="421"/>
      <c r="AB69" s="421"/>
      <c r="AC69" s="421"/>
      <c r="AD69" s="421"/>
      <c r="AE69" s="421"/>
    </row>
    <row r="70" spans="1:31" x14ac:dyDescent="0.25">
      <c r="B70" s="420"/>
      <c r="C70" s="420"/>
      <c r="D70" s="420"/>
      <c r="E70" s="420"/>
      <c r="F70" s="420"/>
      <c r="G70" s="420"/>
      <c r="H70" s="420"/>
      <c r="I70" s="420"/>
      <c r="J70" s="420"/>
      <c r="K70" s="420"/>
      <c r="L70" s="420"/>
      <c r="M70" s="420"/>
      <c r="N70" s="420"/>
      <c r="O70" s="420"/>
      <c r="P70" s="420"/>
      <c r="Q70" s="420"/>
      <c r="R70" s="420"/>
      <c r="S70" s="420"/>
      <c r="W70" s="421"/>
      <c r="X70" s="421"/>
      <c r="Y70" s="421"/>
      <c r="Z70" s="421"/>
      <c r="AB70" s="421"/>
      <c r="AC70" s="421"/>
      <c r="AD70" s="421"/>
      <c r="AE70" s="421"/>
    </row>
    <row r="71" spans="1:31" x14ac:dyDescent="0.25">
      <c r="B71" s="420"/>
      <c r="C71" s="420"/>
      <c r="D71" s="420"/>
      <c r="E71" s="420"/>
      <c r="F71" s="420"/>
      <c r="G71" s="420"/>
      <c r="H71" s="420"/>
      <c r="I71" s="420"/>
      <c r="J71" s="420"/>
      <c r="K71" s="420"/>
      <c r="L71" s="420"/>
      <c r="M71" s="420"/>
      <c r="N71" s="420"/>
      <c r="O71" s="420"/>
      <c r="P71" s="420"/>
      <c r="Q71" s="420"/>
      <c r="R71" s="420"/>
      <c r="S71" s="420"/>
    </row>
    <row r="72" spans="1:31" x14ac:dyDescent="0.25">
      <c r="B72" s="420"/>
      <c r="C72" s="420"/>
      <c r="D72" s="420"/>
      <c r="E72" s="420"/>
      <c r="F72" s="420"/>
      <c r="G72" s="420"/>
      <c r="H72" s="420"/>
      <c r="I72" s="420"/>
      <c r="J72" s="420"/>
      <c r="K72" s="420"/>
      <c r="L72" s="420"/>
      <c r="M72" s="420"/>
      <c r="N72" s="420"/>
      <c r="O72" s="420"/>
      <c r="P72" s="420"/>
      <c r="Q72" s="420"/>
      <c r="R72" s="420"/>
      <c r="S72" s="420"/>
      <c r="W72" s="421"/>
      <c r="X72" s="421"/>
      <c r="Y72" s="421"/>
      <c r="Z72" s="421"/>
      <c r="AB72" s="421"/>
      <c r="AC72" s="421"/>
      <c r="AD72" s="421"/>
      <c r="AE72" s="421"/>
    </row>
    <row r="73" spans="1:31" x14ac:dyDescent="0.25">
      <c r="B73" s="420"/>
      <c r="C73" s="420"/>
      <c r="D73" s="420"/>
      <c r="E73" s="420"/>
      <c r="F73" s="420"/>
      <c r="G73" s="420"/>
      <c r="H73" s="420"/>
      <c r="I73" s="420"/>
      <c r="J73" s="420"/>
      <c r="K73" s="420"/>
      <c r="L73" s="420"/>
      <c r="M73" s="420"/>
      <c r="N73" s="420"/>
      <c r="O73" s="420"/>
      <c r="P73" s="420"/>
      <c r="Q73" s="420"/>
      <c r="R73" s="420"/>
      <c r="S73" s="420"/>
      <c r="W73" s="421"/>
      <c r="X73" s="421"/>
      <c r="Y73" s="421"/>
      <c r="Z73" s="421"/>
      <c r="AB73" s="421"/>
      <c r="AC73" s="421"/>
      <c r="AD73" s="421"/>
      <c r="AE73" s="421"/>
    </row>
    <row r="74" spans="1:31" x14ac:dyDescent="0.25">
      <c r="B74" s="420"/>
      <c r="C74" s="420"/>
      <c r="D74" s="420"/>
      <c r="E74" s="420"/>
      <c r="F74" s="420"/>
      <c r="G74" s="420"/>
      <c r="H74" s="420"/>
      <c r="I74" s="420"/>
      <c r="J74" s="420"/>
      <c r="K74" s="420"/>
      <c r="L74" s="420"/>
      <c r="M74" s="420"/>
      <c r="N74" s="420"/>
      <c r="O74" s="420"/>
      <c r="P74" s="420"/>
      <c r="Q74" s="420"/>
      <c r="R74" s="420"/>
      <c r="S74" s="420"/>
      <c r="W74" s="421"/>
      <c r="X74" s="421"/>
      <c r="Y74" s="421"/>
      <c r="Z74" s="421"/>
      <c r="AB74" s="421"/>
      <c r="AC74" s="421"/>
      <c r="AD74" s="421"/>
      <c r="AE74" s="421"/>
    </row>
    <row r="75" spans="1:31" x14ac:dyDescent="0.25">
      <c r="B75" s="420"/>
      <c r="C75" s="420"/>
      <c r="D75" s="420"/>
      <c r="E75" s="420"/>
      <c r="F75" s="420"/>
      <c r="G75" s="420"/>
      <c r="H75" s="420"/>
      <c r="I75" s="420"/>
      <c r="J75" s="420"/>
      <c r="K75" s="420"/>
      <c r="L75" s="420"/>
      <c r="M75" s="420"/>
      <c r="N75" s="420"/>
      <c r="O75" s="420"/>
      <c r="P75" s="420"/>
      <c r="Q75" s="420"/>
      <c r="R75" s="420"/>
      <c r="S75" s="420"/>
    </row>
    <row r="76" spans="1:31" x14ac:dyDescent="0.25">
      <c r="B76" s="420"/>
      <c r="C76" s="420"/>
      <c r="D76" s="420"/>
      <c r="E76" s="420"/>
      <c r="F76" s="420"/>
      <c r="G76" s="420"/>
      <c r="H76" s="420"/>
      <c r="I76" s="420"/>
      <c r="J76" s="420"/>
      <c r="K76" s="420"/>
      <c r="L76" s="420"/>
      <c r="M76" s="420"/>
      <c r="N76" s="420"/>
      <c r="O76" s="420"/>
      <c r="P76" s="420"/>
      <c r="Q76" s="420"/>
      <c r="R76" s="420"/>
      <c r="S76" s="420"/>
      <c r="W76" s="421"/>
      <c r="X76" s="421"/>
      <c r="Y76" s="421"/>
      <c r="Z76" s="421"/>
      <c r="AB76" s="421"/>
      <c r="AC76" s="421"/>
      <c r="AD76" s="421"/>
      <c r="AE76" s="421"/>
    </row>
    <row r="77" spans="1:31" x14ac:dyDescent="0.25">
      <c r="B77" s="420"/>
      <c r="C77" s="420"/>
      <c r="D77" s="420"/>
      <c r="E77" s="420"/>
      <c r="F77" s="420"/>
      <c r="G77" s="420"/>
      <c r="H77" s="420"/>
      <c r="I77" s="420"/>
      <c r="J77" s="420"/>
      <c r="K77" s="420"/>
      <c r="L77" s="420"/>
      <c r="M77" s="420"/>
      <c r="N77" s="420"/>
      <c r="O77" s="420"/>
      <c r="P77" s="420"/>
      <c r="Q77" s="420"/>
      <c r="R77" s="420"/>
      <c r="S77" s="420"/>
      <c r="W77" s="421"/>
      <c r="X77" s="421"/>
      <c r="Y77" s="421"/>
      <c r="Z77" s="421"/>
      <c r="AB77" s="421"/>
      <c r="AC77" s="421"/>
      <c r="AD77" s="421"/>
      <c r="AE77" s="421"/>
    </row>
    <row r="78" spans="1:31" x14ac:dyDescent="0.25">
      <c r="B78" s="420"/>
      <c r="C78" s="420"/>
      <c r="D78" s="420"/>
      <c r="E78" s="420"/>
      <c r="F78" s="420"/>
      <c r="G78" s="420"/>
      <c r="H78" s="420"/>
      <c r="I78" s="420"/>
      <c r="J78" s="420"/>
      <c r="K78" s="420"/>
      <c r="L78" s="420"/>
      <c r="M78" s="420"/>
      <c r="N78" s="420"/>
      <c r="O78" s="420"/>
      <c r="P78" s="420"/>
      <c r="Q78" s="420"/>
      <c r="R78" s="420"/>
      <c r="S78" s="420"/>
      <c r="W78" s="421"/>
      <c r="X78" s="421"/>
      <c r="Y78" s="421"/>
      <c r="Z78" s="421"/>
      <c r="AB78" s="421"/>
      <c r="AC78" s="421"/>
      <c r="AD78" s="421"/>
      <c r="AE78" s="421"/>
    </row>
    <row r="79" spans="1:31" x14ac:dyDescent="0.25">
      <c r="B79" s="420"/>
      <c r="C79" s="420"/>
      <c r="D79" s="420"/>
      <c r="E79" s="420"/>
      <c r="F79" s="420"/>
      <c r="G79" s="420"/>
      <c r="H79" s="420"/>
      <c r="I79" s="420"/>
      <c r="J79" s="420"/>
      <c r="K79" s="420"/>
      <c r="L79" s="420"/>
      <c r="M79" s="420"/>
      <c r="N79" s="420"/>
      <c r="O79" s="420"/>
      <c r="P79" s="420"/>
      <c r="Q79" s="420"/>
      <c r="R79" s="420"/>
      <c r="S79" s="420"/>
      <c r="W79" s="421"/>
      <c r="X79" s="421"/>
      <c r="Y79" s="421"/>
      <c r="Z79" s="421"/>
      <c r="AB79" s="421"/>
      <c r="AC79" s="421"/>
      <c r="AD79" s="421"/>
      <c r="AE79" s="421"/>
    </row>
    <row r="80" spans="1:31" x14ac:dyDescent="0.25">
      <c r="B80" s="420"/>
      <c r="C80" s="420"/>
      <c r="D80" s="420"/>
      <c r="E80" s="420"/>
      <c r="F80" s="420"/>
      <c r="G80" s="420"/>
      <c r="H80" s="420"/>
      <c r="I80" s="420"/>
      <c r="J80" s="420"/>
      <c r="K80" s="420"/>
      <c r="L80" s="420"/>
      <c r="M80" s="420"/>
      <c r="N80" s="420"/>
      <c r="O80" s="420"/>
      <c r="P80" s="420"/>
      <c r="Q80" s="420"/>
      <c r="R80" s="420"/>
      <c r="S80" s="420"/>
    </row>
    <row r="81" spans="2:31" x14ac:dyDescent="0.25">
      <c r="B81" s="420"/>
      <c r="C81" s="420"/>
      <c r="D81" s="420"/>
      <c r="E81" s="420"/>
      <c r="F81" s="420"/>
      <c r="G81" s="420"/>
      <c r="H81" s="420"/>
      <c r="I81" s="420"/>
      <c r="J81" s="420"/>
      <c r="K81" s="420"/>
      <c r="L81" s="420"/>
      <c r="M81" s="420"/>
      <c r="N81" s="420"/>
      <c r="O81" s="420"/>
      <c r="P81" s="420"/>
      <c r="Q81" s="420"/>
      <c r="R81" s="420"/>
      <c r="S81" s="420"/>
      <c r="W81" s="421"/>
      <c r="X81" s="421"/>
      <c r="Y81" s="421"/>
      <c r="Z81" s="421"/>
      <c r="AB81" s="421"/>
      <c r="AC81" s="421"/>
      <c r="AD81" s="421"/>
      <c r="AE81" s="421"/>
    </row>
    <row r="82" spans="2:31" x14ac:dyDescent="0.25">
      <c r="B82" s="420"/>
      <c r="C82" s="420"/>
      <c r="D82" s="420"/>
      <c r="E82" s="420"/>
      <c r="F82" s="420"/>
      <c r="G82" s="420"/>
      <c r="H82" s="420"/>
      <c r="I82" s="420"/>
      <c r="J82" s="420"/>
      <c r="K82" s="420"/>
      <c r="L82" s="420"/>
      <c r="M82" s="420"/>
      <c r="N82" s="420"/>
      <c r="O82" s="420"/>
      <c r="P82" s="420"/>
      <c r="Q82" s="420"/>
      <c r="R82" s="420"/>
      <c r="S82" s="420"/>
      <c r="W82" s="421"/>
      <c r="X82" s="421"/>
      <c r="Y82" s="421"/>
      <c r="Z82" s="421"/>
      <c r="AB82" s="421"/>
      <c r="AC82" s="421"/>
      <c r="AD82" s="421"/>
      <c r="AE82" s="421"/>
    </row>
    <row r="83" spans="2:31" x14ac:dyDescent="0.25">
      <c r="B83" s="420"/>
      <c r="C83" s="420"/>
      <c r="D83" s="420"/>
      <c r="E83" s="420"/>
      <c r="F83" s="420"/>
      <c r="G83" s="420"/>
      <c r="H83" s="420"/>
      <c r="I83" s="420"/>
      <c r="J83" s="420"/>
      <c r="K83" s="420"/>
      <c r="L83" s="420"/>
      <c r="M83" s="420"/>
      <c r="N83" s="420"/>
      <c r="O83" s="420"/>
      <c r="P83" s="420"/>
      <c r="Q83" s="420"/>
      <c r="R83" s="420"/>
      <c r="S83" s="420"/>
      <c r="W83" s="421"/>
      <c r="X83" s="421"/>
      <c r="Y83" s="421"/>
      <c r="Z83" s="421"/>
      <c r="AB83" s="421"/>
      <c r="AC83" s="421"/>
      <c r="AD83" s="421"/>
      <c r="AE83" s="421"/>
    </row>
    <row r="84" spans="2:31" x14ac:dyDescent="0.25">
      <c r="B84" s="420"/>
      <c r="C84" s="420"/>
      <c r="D84" s="420"/>
      <c r="E84" s="420"/>
      <c r="F84" s="420"/>
      <c r="G84" s="420"/>
      <c r="H84" s="420"/>
      <c r="I84" s="420"/>
      <c r="J84" s="420"/>
      <c r="K84" s="420"/>
      <c r="L84" s="420"/>
      <c r="M84" s="420"/>
      <c r="N84" s="420"/>
      <c r="O84" s="420"/>
      <c r="P84" s="420"/>
      <c r="Q84" s="420"/>
      <c r="R84" s="420"/>
      <c r="S84" s="420"/>
      <c r="W84" s="421"/>
      <c r="X84" s="421"/>
      <c r="Y84" s="421"/>
      <c r="Z84" s="421"/>
      <c r="AB84" s="421"/>
      <c r="AC84" s="421"/>
      <c r="AD84" s="421"/>
      <c r="AE84" s="421"/>
    </row>
    <row r="85" spans="2:31" x14ac:dyDescent="0.25">
      <c r="B85" s="420"/>
      <c r="C85" s="420"/>
      <c r="D85" s="420"/>
      <c r="E85" s="420"/>
      <c r="F85" s="420"/>
      <c r="G85" s="420"/>
      <c r="H85" s="420"/>
      <c r="I85" s="420"/>
      <c r="J85" s="420"/>
      <c r="K85" s="420"/>
      <c r="L85" s="420"/>
      <c r="M85" s="420"/>
      <c r="N85" s="420"/>
      <c r="O85" s="420"/>
      <c r="P85" s="420"/>
      <c r="Q85" s="420"/>
      <c r="R85" s="420"/>
      <c r="S85" s="420"/>
      <c r="W85" s="421"/>
      <c r="X85" s="421"/>
      <c r="Y85" s="421"/>
      <c r="Z85" s="421"/>
      <c r="AB85" s="421"/>
      <c r="AC85" s="421"/>
      <c r="AD85" s="421"/>
      <c r="AE85" s="421"/>
    </row>
    <row r="86" spans="2:31" x14ac:dyDescent="0.25">
      <c r="B86" s="420"/>
      <c r="C86" s="420"/>
      <c r="D86" s="420"/>
      <c r="E86" s="420"/>
      <c r="F86" s="420"/>
      <c r="G86" s="420"/>
      <c r="H86" s="420"/>
      <c r="I86" s="420"/>
      <c r="J86" s="420"/>
      <c r="K86" s="420"/>
      <c r="L86" s="420"/>
      <c r="M86" s="420"/>
      <c r="N86" s="420"/>
      <c r="O86" s="420"/>
      <c r="P86" s="420"/>
      <c r="Q86" s="420"/>
      <c r="R86" s="420"/>
      <c r="S86" s="420"/>
      <c r="W86" s="421"/>
      <c r="X86" s="421"/>
      <c r="Y86" s="421"/>
      <c r="Z86" s="421"/>
      <c r="AB86" s="421"/>
      <c r="AC86" s="421"/>
      <c r="AD86" s="421"/>
      <c r="AE86" s="421"/>
    </row>
    <row r="87" spans="2:31" x14ac:dyDescent="0.25">
      <c r="B87" s="420"/>
      <c r="C87" s="420"/>
      <c r="D87" s="420"/>
      <c r="E87" s="420"/>
      <c r="F87" s="420"/>
      <c r="G87" s="420"/>
      <c r="H87" s="420"/>
      <c r="I87" s="420"/>
      <c r="J87" s="420"/>
      <c r="K87" s="420"/>
      <c r="L87" s="420"/>
      <c r="M87" s="420"/>
      <c r="N87" s="420"/>
      <c r="O87" s="420"/>
      <c r="P87" s="420"/>
      <c r="Q87" s="420"/>
      <c r="R87" s="420"/>
      <c r="S87" s="420"/>
      <c r="W87" s="421"/>
      <c r="X87" s="421"/>
      <c r="Y87" s="421"/>
      <c r="Z87" s="421"/>
      <c r="AB87" s="421"/>
      <c r="AC87" s="421"/>
      <c r="AD87" s="421"/>
      <c r="AE87" s="421"/>
    </row>
    <row r="88" spans="2:31" x14ac:dyDescent="0.25">
      <c r="B88" s="420"/>
      <c r="C88" s="420"/>
      <c r="D88" s="420"/>
      <c r="E88" s="420"/>
      <c r="F88" s="420"/>
      <c r="G88" s="420"/>
      <c r="H88" s="420"/>
      <c r="I88" s="420"/>
      <c r="J88" s="420"/>
      <c r="K88" s="420"/>
      <c r="L88" s="420"/>
      <c r="M88" s="420"/>
      <c r="N88" s="420"/>
      <c r="O88" s="420"/>
      <c r="P88" s="420"/>
      <c r="Q88" s="420"/>
      <c r="R88" s="420"/>
      <c r="S88" s="420"/>
      <c r="W88" s="421"/>
      <c r="X88" s="421"/>
      <c r="Y88" s="421"/>
      <c r="Z88" s="421"/>
      <c r="AB88" s="421"/>
      <c r="AC88" s="421"/>
      <c r="AD88" s="421"/>
      <c r="AE88" s="421"/>
    </row>
    <row r="89" spans="2:31" x14ac:dyDescent="0.25">
      <c r="B89" s="420"/>
      <c r="C89" s="420"/>
      <c r="D89" s="420"/>
      <c r="E89" s="420"/>
      <c r="F89" s="420"/>
      <c r="G89" s="420"/>
      <c r="H89" s="420"/>
      <c r="I89" s="420"/>
      <c r="J89" s="420"/>
      <c r="K89" s="420"/>
      <c r="L89" s="420"/>
      <c r="M89" s="420"/>
      <c r="N89" s="420"/>
      <c r="O89" s="420"/>
      <c r="P89" s="420"/>
      <c r="Q89" s="420"/>
      <c r="R89" s="420"/>
      <c r="S89" s="420"/>
      <c r="W89" s="421"/>
      <c r="X89" s="421"/>
      <c r="Y89" s="421"/>
      <c r="Z89" s="421"/>
      <c r="AB89" s="421"/>
      <c r="AC89" s="421"/>
      <c r="AD89" s="421"/>
      <c r="AE89" s="421"/>
    </row>
    <row r="90" spans="2:31" x14ac:dyDescent="0.25">
      <c r="B90" s="420"/>
      <c r="C90" s="420"/>
      <c r="D90" s="420"/>
      <c r="E90" s="420"/>
      <c r="F90" s="420"/>
      <c r="G90" s="420"/>
      <c r="H90" s="420"/>
      <c r="I90" s="420"/>
      <c r="J90" s="420"/>
      <c r="K90" s="420"/>
      <c r="L90" s="420"/>
      <c r="M90" s="420"/>
      <c r="N90" s="420"/>
      <c r="O90" s="420"/>
      <c r="P90" s="420"/>
      <c r="Q90" s="420"/>
      <c r="R90" s="420"/>
      <c r="S90" s="420"/>
      <c r="W90" s="421"/>
      <c r="X90" s="421"/>
      <c r="Y90" s="421"/>
      <c r="Z90" s="421"/>
      <c r="AB90" s="421"/>
      <c r="AC90" s="421"/>
      <c r="AD90" s="421"/>
      <c r="AE90" s="421"/>
    </row>
    <row r="91" spans="2:31" x14ac:dyDescent="0.25">
      <c r="B91" s="420"/>
      <c r="C91" s="420"/>
      <c r="D91" s="420"/>
      <c r="E91" s="420"/>
      <c r="F91" s="420"/>
      <c r="G91" s="420"/>
      <c r="H91" s="420"/>
      <c r="I91" s="420"/>
      <c r="J91" s="420"/>
      <c r="K91" s="420"/>
      <c r="L91" s="420"/>
      <c r="M91" s="420"/>
      <c r="N91" s="420"/>
      <c r="O91" s="420"/>
      <c r="P91" s="420"/>
      <c r="Q91" s="420"/>
      <c r="R91" s="420"/>
      <c r="S91" s="420"/>
      <c r="W91" s="421"/>
      <c r="X91" s="421"/>
      <c r="Y91" s="421"/>
      <c r="Z91" s="421"/>
      <c r="AB91" s="421"/>
      <c r="AC91" s="421"/>
      <c r="AD91" s="421"/>
      <c r="AE91" s="421"/>
    </row>
    <row r="92" spans="2:31" x14ac:dyDescent="0.25">
      <c r="B92" s="420"/>
      <c r="C92" s="420"/>
      <c r="D92" s="420"/>
      <c r="E92" s="420"/>
      <c r="F92" s="420"/>
      <c r="G92" s="420"/>
      <c r="H92" s="420"/>
      <c r="I92" s="420"/>
      <c r="J92" s="420"/>
      <c r="K92" s="420"/>
      <c r="L92" s="420"/>
      <c r="M92" s="420"/>
      <c r="N92" s="420"/>
      <c r="O92" s="420"/>
      <c r="P92" s="420"/>
      <c r="Q92" s="420"/>
      <c r="R92" s="420"/>
      <c r="S92" s="420"/>
      <c r="W92" s="421"/>
      <c r="X92" s="421"/>
      <c r="Y92" s="421"/>
      <c r="Z92" s="421"/>
      <c r="AB92" s="421"/>
      <c r="AC92" s="421"/>
      <c r="AD92" s="421"/>
      <c r="AE92" s="421"/>
    </row>
    <row r="93" spans="2:31" x14ac:dyDescent="0.25">
      <c r="B93" s="420"/>
      <c r="C93" s="420"/>
      <c r="D93" s="420"/>
      <c r="E93" s="420"/>
      <c r="F93" s="420"/>
      <c r="G93" s="420"/>
      <c r="H93" s="420"/>
      <c r="I93" s="420"/>
      <c r="J93" s="420"/>
      <c r="K93" s="420"/>
      <c r="L93" s="420"/>
      <c r="M93" s="420"/>
      <c r="N93" s="420"/>
      <c r="O93" s="420"/>
      <c r="P93" s="420"/>
      <c r="Q93" s="420"/>
      <c r="R93" s="420"/>
      <c r="S93" s="420"/>
      <c r="W93" s="421"/>
      <c r="X93" s="421"/>
      <c r="Y93" s="421"/>
      <c r="Z93" s="421"/>
      <c r="AB93" s="421"/>
      <c r="AC93" s="421"/>
      <c r="AD93" s="421"/>
      <c r="AE93" s="421"/>
    </row>
    <row r="94" spans="2:31" x14ac:dyDescent="0.25">
      <c r="B94" s="420"/>
      <c r="C94" s="420"/>
      <c r="D94" s="420"/>
      <c r="E94" s="420"/>
      <c r="F94" s="420"/>
      <c r="G94" s="420"/>
      <c r="H94" s="420"/>
      <c r="I94" s="420"/>
      <c r="J94" s="420"/>
      <c r="K94" s="420"/>
      <c r="L94" s="420"/>
      <c r="M94" s="420"/>
      <c r="N94" s="420"/>
      <c r="O94" s="420"/>
      <c r="P94" s="420"/>
      <c r="Q94" s="420"/>
      <c r="R94" s="420"/>
      <c r="S94" s="420"/>
      <c r="W94" s="421"/>
      <c r="X94" s="421"/>
      <c r="Y94" s="421"/>
      <c r="Z94" s="421"/>
      <c r="AB94" s="421"/>
      <c r="AC94" s="421"/>
      <c r="AD94" s="421"/>
      <c r="AE94" s="421"/>
    </row>
    <row r="95" spans="2:31" x14ac:dyDescent="0.25">
      <c r="B95" s="420"/>
      <c r="C95" s="420"/>
      <c r="D95" s="420"/>
      <c r="E95" s="420"/>
      <c r="F95" s="420"/>
      <c r="G95" s="420"/>
      <c r="H95" s="420"/>
      <c r="I95" s="420"/>
      <c r="J95" s="420"/>
      <c r="K95" s="420"/>
      <c r="L95" s="420"/>
      <c r="M95" s="420"/>
      <c r="N95" s="420"/>
      <c r="O95" s="420"/>
      <c r="P95" s="420"/>
      <c r="Q95" s="420"/>
      <c r="R95" s="420"/>
      <c r="S95" s="420"/>
      <c r="W95" s="421"/>
      <c r="X95" s="421"/>
      <c r="Y95" s="421"/>
      <c r="Z95" s="421"/>
      <c r="AB95" s="421"/>
      <c r="AC95" s="421"/>
      <c r="AD95" s="421"/>
      <c r="AE95" s="421"/>
    </row>
    <row r="96" spans="2:31" x14ac:dyDescent="0.25">
      <c r="B96" s="420"/>
      <c r="C96" s="420"/>
      <c r="D96" s="420"/>
      <c r="E96" s="420"/>
      <c r="F96" s="420"/>
      <c r="G96" s="420"/>
      <c r="H96" s="420"/>
      <c r="I96" s="420"/>
      <c r="J96" s="420"/>
      <c r="K96" s="420"/>
      <c r="L96" s="420"/>
      <c r="M96" s="420"/>
      <c r="N96" s="420"/>
      <c r="O96" s="420"/>
      <c r="P96" s="420"/>
      <c r="Q96" s="420"/>
      <c r="R96" s="420"/>
      <c r="S96" s="420"/>
      <c r="W96" s="421"/>
      <c r="X96" s="421"/>
      <c r="Y96" s="421"/>
      <c r="Z96" s="421"/>
      <c r="AB96" s="421"/>
      <c r="AC96" s="421"/>
      <c r="AD96" s="421"/>
      <c r="AE96" s="421"/>
    </row>
    <row r="97" spans="2:31" x14ac:dyDescent="0.25">
      <c r="B97" s="420"/>
      <c r="C97" s="420"/>
      <c r="D97" s="420"/>
      <c r="E97" s="420"/>
      <c r="F97" s="420"/>
      <c r="G97" s="420"/>
      <c r="H97" s="420"/>
      <c r="I97" s="420"/>
      <c r="J97" s="420"/>
      <c r="K97" s="420"/>
      <c r="L97" s="420"/>
      <c r="M97" s="420"/>
      <c r="N97" s="420"/>
      <c r="O97" s="420"/>
      <c r="P97" s="420"/>
      <c r="Q97" s="420"/>
      <c r="R97" s="420"/>
      <c r="S97" s="420"/>
      <c r="W97" s="421"/>
      <c r="X97" s="421"/>
      <c r="Y97" s="421"/>
      <c r="Z97" s="421"/>
      <c r="AB97" s="421"/>
      <c r="AC97" s="421"/>
      <c r="AD97" s="421"/>
      <c r="AE97" s="421"/>
    </row>
    <row r="98" spans="2:31" x14ac:dyDescent="0.25">
      <c r="B98" s="420"/>
      <c r="C98" s="420"/>
      <c r="D98" s="420"/>
      <c r="E98" s="420"/>
      <c r="F98" s="420"/>
      <c r="G98" s="420"/>
      <c r="H98" s="420"/>
      <c r="I98" s="420"/>
      <c r="J98" s="420"/>
      <c r="K98" s="420"/>
      <c r="L98" s="420"/>
      <c r="M98" s="420"/>
      <c r="N98" s="420"/>
      <c r="O98" s="420"/>
      <c r="P98" s="420"/>
      <c r="Q98" s="420"/>
      <c r="R98" s="420"/>
      <c r="S98" s="420"/>
      <c r="W98" s="421"/>
      <c r="X98" s="421"/>
      <c r="Y98" s="421"/>
      <c r="Z98" s="421"/>
      <c r="AB98" s="421"/>
      <c r="AC98" s="421"/>
      <c r="AD98" s="421"/>
      <c r="AE98" s="421"/>
    </row>
    <row r="99" spans="2:31" x14ac:dyDescent="0.25">
      <c r="B99" s="420"/>
      <c r="C99" s="420"/>
      <c r="D99" s="420"/>
      <c r="E99" s="420"/>
      <c r="F99" s="420"/>
      <c r="G99" s="420"/>
      <c r="H99" s="420"/>
      <c r="I99" s="420"/>
      <c r="J99" s="420"/>
      <c r="K99" s="420"/>
      <c r="L99" s="420"/>
      <c r="M99" s="420"/>
      <c r="N99" s="420"/>
      <c r="O99" s="420"/>
      <c r="P99" s="420"/>
      <c r="Q99" s="420"/>
      <c r="R99" s="420"/>
      <c r="S99" s="420"/>
      <c r="W99" s="421"/>
      <c r="X99" s="421"/>
      <c r="Y99" s="421"/>
      <c r="Z99" s="421"/>
      <c r="AB99" s="421"/>
      <c r="AC99" s="421"/>
      <c r="AD99" s="421"/>
      <c r="AE99" s="421"/>
    </row>
    <row r="100" spans="2:31" x14ac:dyDescent="0.25">
      <c r="B100" s="420"/>
      <c r="C100" s="420"/>
      <c r="D100" s="420"/>
      <c r="E100" s="420"/>
      <c r="F100" s="420"/>
      <c r="G100" s="420"/>
      <c r="H100" s="420"/>
      <c r="I100" s="420"/>
      <c r="J100" s="420"/>
      <c r="K100" s="420"/>
      <c r="L100" s="420"/>
      <c r="M100" s="420"/>
      <c r="N100" s="420"/>
      <c r="O100" s="420"/>
      <c r="P100" s="420"/>
      <c r="Q100" s="420"/>
      <c r="R100" s="420"/>
      <c r="S100" s="420"/>
      <c r="X100" s="421"/>
      <c r="Y100" s="421"/>
      <c r="Z100" s="421"/>
      <c r="AC100" s="421"/>
      <c r="AD100" s="421"/>
      <c r="AE100" s="421"/>
    </row>
    <row r="101" spans="2:31" x14ac:dyDescent="0.25">
      <c r="B101" s="420"/>
      <c r="C101" s="420"/>
      <c r="D101" s="420"/>
      <c r="E101" s="420"/>
      <c r="F101" s="420"/>
      <c r="G101" s="420"/>
      <c r="H101" s="420"/>
      <c r="I101" s="420"/>
      <c r="J101" s="420"/>
      <c r="K101" s="420"/>
      <c r="L101" s="420"/>
      <c r="M101" s="420"/>
      <c r="N101" s="420"/>
      <c r="O101" s="420"/>
      <c r="P101" s="420"/>
      <c r="Q101" s="420"/>
      <c r="R101" s="420"/>
      <c r="S101" s="420"/>
      <c r="W101" s="421"/>
      <c r="X101" s="421"/>
      <c r="Y101" s="421"/>
      <c r="Z101" s="421"/>
      <c r="AB101" s="421"/>
      <c r="AC101" s="421"/>
      <c r="AD101" s="421"/>
      <c r="AE101" s="421"/>
    </row>
    <row r="102" spans="2:31" x14ac:dyDescent="0.25">
      <c r="B102" s="420"/>
      <c r="C102" s="420"/>
      <c r="D102" s="420"/>
      <c r="E102" s="420"/>
      <c r="F102" s="420"/>
      <c r="G102" s="420"/>
      <c r="H102" s="420"/>
      <c r="I102" s="420"/>
      <c r="J102" s="420"/>
      <c r="K102" s="420"/>
      <c r="L102" s="420"/>
      <c r="M102" s="420"/>
      <c r="N102" s="420"/>
      <c r="O102" s="420"/>
      <c r="P102" s="420"/>
      <c r="Q102" s="420"/>
      <c r="R102" s="420"/>
      <c r="S102" s="420"/>
      <c r="W102" s="421"/>
      <c r="X102" s="421"/>
      <c r="Y102" s="421"/>
      <c r="Z102" s="421"/>
      <c r="AB102" s="421"/>
      <c r="AC102" s="421"/>
      <c r="AD102" s="421"/>
      <c r="AE102" s="421"/>
    </row>
    <row r="103" spans="2:31" x14ac:dyDescent="0.25">
      <c r="B103" s="420"/>
      <c r="C103" s="420"/>
      <c r="D103" s="420"/>
      <c r="E103" s="420"/>
      <c r="F103" s="420"/>
      <c r="G103" s="420"/>
      <c r="H103" s="420"/>
      <c r="I103" s="420"/>
      <c r="J103" s="420"/>
      <c r="K103" s="420"/>
      <c r="L103" s="420"/>
      <c r="M103" s="420"/>
      <c r="N103" s="420"/>
      <c r="O103" s="420"/>
      <c r="P103" s="420"/>
      <c r="Q103" s="420"/>
      <c r="R103" s="420"/>
      <c r="S103" s="420"/>
      <c r="W103" s="421"/>
      <c r="X103" s="421"/>
      <c r="Y103" s="421"/>
      <c r="Z103" s="421"/>
      <c r="AB103" s="421"/>
      <c r="AC103" s="421"/>
      <c r="AD103" s="421"/>
      <c r="AE103" s="421"/>
    </row>
    <row r="104" spans="2:31" x14ac:dyDescent="0.25">
      <c r="B104" s="420"/>
      <c r="C104" s="420"/>
      <c r="D104" s="420"/>
      <c r="E104" s="420"/>
      <c r="F104" s="420"/>
      <c r="G104" s="420"/>
      <c r="H104" s="420"/>
      <c r="I104" s="420"/>
      <c r="J104" s="420"/>
      <c r="K104" s="420"/>
      <c r="L104" s="420"/>
      <c r="M104" s="420"/>
      <c r="N104" s="420"/>
      <c r="O104" s="420"/>
      <c r="P104" s="420"/>
      <c r="Q104" s="420"/>
      <c r="R104" s="420"/>
      <c r="S104" s="420"/>
      <c r="W104" s="421"/>
      <c r="X104" s="421"/>
      <c r="Y104" s="421"/>
      <c r="Z104" s="421"/>
      <c r="AB104" s="421"/>
      <c r="AC104" s="421"/>
      <c r="AD104" s="421"/>
      <c r="AE104" s="421"/>
    </row>
    <row r="105" spans="2:31" x14ac:dyDescent="0.25">
      <c r="B105" s="420"/>
      <c r="C105" s="420"/>
      <c r="D105" s="420"/>
      <c r="E105" s="420"/>
      <c r="F105" s="420"/>
      <c r="G105" s="420"/>
      <c r="H105" s="420"/>
      <c r="I105" s="420"/>
      <c r="J105" s="420"/>
      <c r="K105" s="420"/>
      <c r="L105" s="420"/>
      <c r="M105" s="420"/>
      <c r="N105" s="420"/>
      <c r="O105" s="420"/>
      <c r="P105" s="420"/>
      <c r="Q105" s="420"/>
      <c r="R105" s="420"/>
      <c r="S105" s="420"/>
      <c r="W105" s="421"/>
      <c r="X105" s="421"/>
      <c r="Y105" s="421"/>
      <c r="Z105" s="421"/>
      <c r="AB105" s="421"/>
      <c r="AC105" s="421"/>
      <c r="AD105" s="421"/>
      <c r="AE105" s="421"/>
    </row>
    <row r="106" spans="2:31" x14ac:dyDescent="0.25">
      <c r="B106" s="420"/>
      <c r="C106" s="420"/>
      <c r="D106" s="420"/>
      <c r="E106" s="420"/>
      <c r="F106" s="420"/>
      <c r="G106" s="420"/>
      <c r="H106" s="420"/>
      <c r="I106" s="420"/>
      <c r="J106" s="420"/>
      <c r="K106" s="420"/>
      <c r="L106" s="420"/>
      <c r="M106" s="420"/>
      <c r="N106" s="420"/>
      <c r="O106" s="420"/>
      <c r="P106" s="420"/>
      <c r="Q106" s="420"/>
      <c r="R106" s="420"/>
      <c r="S106" s="420"/>
      <c r="W106" s="421"/>
      <c r="X106" s="421"/>
      <c r="Y106" s="421"/>
      <c r="Z106" s="421"/>
      <c r="AB106" s="421"/>
      <c r="AC106" s="421"/>
      <c r="AD106" s="421"/>
      <c r="AE106" s="421"/>
    </row>
    <row r="107" spans="2:31" x14ac:dyDescent="0.25">
      <c r="B107" s="420"/>
      <c r="C107" s="420"/>
      <c r="D107" s="420"/>
      <c r="E107" s="420"/>
      <c r="F107" s="420"/>
      <c r="G107" s="420"/>
      <c r="H107" s="420"/>
      <c r="I107" s="420"/>
      <c r="J107" s="420"/>
      <c r="K107" s="420"/>
      <c r="L107" s="420"/>
      <c r="M107" s="420"/>
      <c r="N107" s="420"/>
      <c r="O107" s="420"/>
      <c r="P107" s="420"/>
      <c r="Q107" s="420"/>
      <c r="R107" s="420"/>
      <c r="S107" s="420"/>
      <c r="W107" s="421"/>
      <c r="X107" s="421"/>
      <c r="Y107" s="421"/>
      <c r="Z107" s="421"/>
      <c r="AB107" s="421"/>
      <c r="AC107" s="421"/>
      <c r="AD107" s="421"/>
      <c r="AE107" s="421"/>
    </row>
    <row r="108" spans="2:31" x14ac:dyDescent="0.25">
      <c r="B108" s="420"/>
      <c r="C108" s="420"/>
      <c r="D108" s="420"/>
      <c r="E108" s="420"/>
      <c r="F108" s="420"/>
      <c r="G108" s="420"/>
      <c r="H108" s="420"/>
      <c r="I108" s="420"/>
      <c r="J108" s="420"/>
      <c r="K108" s="420"/>
      <c r="L108" s="420"/>
      <c r="M108" s="420"/>
      <c r="N108" s="420"/>
      <c r="O108" s="420"/>
      <c r="P108" s="420"/>
      <c r="Q108" s="420"/>
      <c r="R108" s="420"/>
      <c r="S108" s="420"/>
      <c r="W108" s="421"/>
      <c r="X108" s="421"/>
      <c r="Y108" s="421"/>
      <c r="Z108" s="421"/>
      <c r="AB108" s="421"/>
      <c r="AC108" s="421"/>
      <c r="AD108" s="421"/>
      <c r="AE108" s="421"/>
    </row>
    <row r="109" spans="2:31" x14ac:dyDescent="0.25">
      <c r="B109" s="420"/>
      <c r="C109" s="420"/>
      <c r="D109" s="420"/>
      <c r="E109" s="420"/>
      <c r="F109" s="420"/>
      <c r="G109" s="420"/>
      <c r="H109" s="420"/>
      <c r="I109" s="420"/>
      <c r="J109" s="420"/>
      <c r="K109" s="420"/>
      <c r="L109" s="420"/>
      <c r="M109" s="420"/>
      <c r="N109" s="420"/>
      <c r="O109" s="420"/>
      <c r="P109" s="420"/>
      <c r="Q109" s="420"/>
      <c r="R109" s="420"/>
      <c r="S109" s="420"/>
      <c r="W109" s="421"/>
      <c r="X109" s="421"/>
      <c r="Y109" s="421"/>
      <c r="Z109" s="421"/>
      <c r="AB109" s="421"/>
      <c r="AC109" s="421"/>
      <c r="AD109" s="421"/>
      <c r="AE109" s="421"/>
    </row>
    <row r="110" spans="2:31" x14ac:dyDescent="0.25">
      <c r="B110" s="420"/>
      <c r="C110" s="420"/>
      <c r="D110" s="420"/>
      <c r="E110" s="420"/>
      <c r="F110" s="420"/>
      <c r="G110" s="420"/>
      <c r="H110" s="420"/>
      <c r="I110" s="420"/>
      <c r="J110" s="420"/>
      <c r="K110" s="420"/>
      <c r="L110" s="420"/>
      <c r="M110" s="420"/>
      <c r="N110" s="420"/>
      <c r="O110" s="420"/>
      <c r="P110" s="420"/>
      <c r="Q110" s="420"/>
      <c r="R110" s="420"/>
      <c r="S110" s="420"/>
      <c r="W110" s="421"/>
      <c r="X110" s="421"/>
      <c r="Y110" s="421"/>
      <c r="Z110" s="421"/>
      <c r="AB110" s="421"/>
      <c r="AC110" s="421"/>
      <c r="AD110" s="421"/>
      <c r="AE110" s="421"/>
    </row>
    <row r="111" spans="2:31" x14ac:dyDescent="0.25">
      <c r="B111" s="420"/>
      <c r="C111" s="420"/>
      <c r="D111" s="420"/>
      <c r="E111" s="420"/>
      <c r="F111" s="420"/>
      <c r="G111" s="420"/>
      <c r="H111" s="420"/>
      <c r="I111" s="420"/>
      <c r="J111" s="420"/>
      <c r="K111" s="420"/>
      <c r="L111" s="420"/>
      <c r="M111" s="420"/>
      <c r="N111" s="420"/>
      <c r="O111" s="420"/>
      <c r="P111" s="420"/>
      <c r="Q111" s="420"/>
      <c r="R111" s="420"/>
      <c r="S111" s="420"/>
      <c r="W111" s="421"/>
      <c r="X111" s="421"/>
      <c r="Y111" s="421"/>
      <c r="Z111" s="421"/>
      <c r="AB111" s="421"/>
      <c r="AC111" s="421"/>
      <c r="AD111" s="421"/>
      <c r="AE111" s="421"/>
    </row>
    <row r="112" spans="2:31" x14ac:dyDescent="0.25">
      <c r="B112" s="420"/>
      <c r="C112" s="420"/>
      <c r="D112" s="420"/>
      <c r="E112" s="420"/>
      <c r="F112" s="420"/>
      <c r="G112" s="420"/>
      <c r="H112" s="420"/>
      <c r="I112" s="420"/>
      <c r="J112" s="420"/>
      <c r="K112" s="420"/>
      <c r="L112" s="420"/>
      <c r="M112" s="420"/>
      <c r="N112" s="420"/>
      <c r="O112" s="420"/>
      <c r="P112" s="420"/>
      <c r="Q112" s="420"/>
      <c r="R112" s="420"/>
      <c r="S112" s="420"/>
      <c r="W112" s="421"/>
      <c r="X112" s="421"/>
      <c r="Y112" s="421"/>
      <c r="Z112" s="421"/>
      <c r="AB112" s="421"/>
      <c r="AC112" s="421"/>
      <c r="AD112" s="421"/>
      <c r="AE112" s="421"/>
    </row>
    <row r="113" spans="2:31" x14ac:dyDescent="0.25">
      <c r="B113" s="420"/>
      <c r="C113" s="420"/>
      <c r="D113" s="420"/>
      <c r="E113" s="420"/>
      <c r="F113" s="420"/>
      <c r="G113" s="420"/>
      <c r="H113" s="420"/>
      <c r="I113" s="420"/>
      <c r="J113" s="420"/>
      <c r="K113" s="420"/>
      <c r="L113" s="420"/>
      <c r="M113" s="420"/>
      <c r="N113" s="420"/>
      <c r="O113" s="420"/>
      <c r="P113" s="420"/>
      <c r="Q113" s="420"/>
      <c r="R113" s="420"/>
      <c r="S113" s="420"/>
      <c r="W113" s="421"/>
      <c r="X113" s="421"/>
      <c r="Y113" s="421"/>
      <c r="Z113" s="421"/>
      <c r="AB113" s="421"/>
      <c r="AC113" s="421"/>
      <c r="AD113" s="421"/>
      <c r="AE113" s="421"/>
    </row>
    <row r="114" spans="2:31" x14ac:dyDescent="0.25">
      <c r="B114" s="420"/>
      <c r="C114" s="420"/>
      <c r="D114" s="420"/>
      <c r="E114" s="420"/>
      <c r="F114" s="420"/>
      <c r="G114" s="420"/>
      <c r="H114" s="420"/>
      <c r="I114" s="420"/>
      <c r="J114" s="420"/>
      <c r="K114" s="420"/>
      <c r="L114" s="420"/>
      <c r="M114" s="420"/>
      <c r="N114" s="420"/>
      <c r="O114" s="420"/>
      <c r="P114" s="420"/>
      <c r="Q114" s="420"/>
      <c r="R114" s="420"/>
      <c r="S114" s="420"/>
      <c r="W114" s="421"/>
      <c r="X114" s="421"/>
      <c r="Y114" s="421"/>
      <c r="Z114" s="421"/>
      <c r="AB114" s="421"/>
      <c r="AC114" s="421"/>
      <c r="AD114" s="421"/>
      <c r="AE114" s="421"/>
    </row>
    <row r="115" spans="2:31" x14ac:dyDescent="0.25">
      <c r="B115" s="420"/>
      <c r="C115" s="420"/>
      <c r="D115" s="420"/>
      <c r="E115" s="420"/>
      <c r="F115" s="420"/>
      <c r="G115" s="420"/>
      <c r="H115" s="420"/>
      <c r="I115" s="420"/>
      <c r="J115" s="420"/>
      <c r="K115" s="420"/>
      <c r="L115" s="420"/>
      <c r="M115" s="420"/>
      <c r="N115" s="420"/>
      <c r="O115" s="420"/>
      <c r="P115" s="420"/>
      <c r="Q115" s="420"/>
      <c r="R115" s="420"/>
      <c r="S115" s="420"/>
      <c r="W115" s="421"/>
      <c r="X115" s="421"/>
      <c r="Y115" s="421"/>
      <c r="Z115" s="421"/>
      <c r="AB115" s="421"/>
      <c r="AC115" s="421"/>
      <c r="AD115" s="421"/>
      <c r="AE115" s="421"/>
    </row>
    <row r="116" spans="2:31" x14ac:dyDescent="0.25">
      <c r="B116" s="420"/>
      <c r="C116" s="420"/>
      <c r="D116" s="420"/>
      <c r="E116" s="420"/>
      <c r="F116" s="420"/>
      <c r="G116" s="420"/>
      <c r="H116" s="420"/>
      <c r="I116" s="420"/>
      <c r="J116" s="420"/>
      <c r="K116" s="420"/>
      <c r="L116" s="420"/>
      <c r="M116" s="420"/>
      <c r="N116" s="420"/>
      <c r="O116" s="420"/>
      <c r="P116" s="420"/>
      <c r="Q116" s="420"/>
      <c r="R116" s="420"/>
      <c r="S116" s="420"/>
      <c r="W116" s="421"/>
      <c r="X116" s="421"/>
      <c r="Y116" s="421"/>
      <c r="Z116" s="421"/>
      <c r="AB116" s="421"/>
      <c r="AC116" s="421"/>
      <c r="AD116" s="421"/>
      <c r="AE116" s="421"/>
    </row>
    <row r="117" spans="2:31" x14ac:dyDescent="0.25">
      <c r="B117" s="420"/>
      <c r="C117" s="420"/>
      <c r="D117" s="420"/>
      <c r="E117" s="420"/>
      <c r="F117" s="420"/>
      <c r="G117" s="420"/>
      <c r="H117" s="420"/>
      <c r="I117" s="420"/>
      <c r="J117" s="420"/>
      <c r="K117" s="420"/>
      <c r="L117" s="420"/>
      <c r="M117" s="420"/>
      <c r="N117" s="420"/>
      <c r="O117" s="420"/>
      <c r="P117" s="420"/>
      <c r="Q117" s="420"/>
      <c r="R117" s="420"/>
      <c r="S117" s="420"/>
      <c r="W117" s="421"/>
      <c r="X117" s="421"/>
      <c r="Y117" s="421"/>
      <c r="Z117" s="421"/>
      <c r="AB117" s="421"/>
      <c r="AC117" s="421"/>
      <c r="AD117" s="421"/>
      <c r="AE117" s="421"/>
    </row>
    <row r="118" spans="2:31" x14ac:dyDescent="0.25">
      <c r="B118" s="420"/>
      <c r="C118" s="420"/>
      <c r="D118" s="420"/>
      <c r="E118" s="420"/>
      <c r="F118" s="420"/>
      <c r="G118" s="420"/>
      <c r="H118" s="420"/>
      <c r="I118" s="420"/>
      <c r="J118" s="420"/>
      <c r="K118" s="420"/>
      <c r="L118" s="420"/>
      <c r="M118" s="420"/>
      <c r="N118" s="420"/>
      <c r="O118" s="420"/>
      <c r="P118" s="420"/>
      <c r="Q118" s="420"/>
      <c r="R118" s="420"/>
      <c r="S118" s="420"/>
      <c r="W118" s="421"/>
      <c r="X118" s="421"/>
      <c r="Y118" s="421"/>
      <c r="Z118" s="421"/>
      <c r="AB118" s="421"/>
      <c r="AC118" s="421"/>
      <c r="AD118" s="421"/>
      <c r="AE118" s="421"/>
    </row>
    <row r="119" spans="2:31" x14ac:dyDescent="0.25">
      <c r="B119" s="420"/>
      <c r="C119" s="420"/>
      <c r="D119" s="420"/>
      <c r="E119" s="420"/>
      <c r="F119" s="420"/>
      <c r="G119" s="420"/>
      <c r="H119" s="420"/>
      <c r="I119" s="420"/>
      <c r="J119" s="420"/>
      <c r="K119" s="420"/>
      <c r="L119" s="420"/>
      <c r="M119" s="420"/>
      <c r="N119" s="420"/>
      <c r="O119" s="420"/>
      <c r="P119" s="420"/>
      <c r="Q119" s="420"/>
      <c r="R119" s="420"/>
      <c r="S119" s="420"/>
      <c r="W119" s="421"/>
      <c r="X119" s="421"/>
      <c r="Y119" s="421"/>
      <c r="Z119" s="421"/>
      <c r="AB119" s="421"/>
      <c r="AC119" s="421"/>
      <c r="AD119" s="421"/>
      <c r="AE119" s="421"/>
    </row>
    <row r="120" spans="2:31" x14ac:dyDescent="0.25">
      <c r="E120" s="421"/>
      <c r="F120" s="421"/>
      <c r="G120" s="421"/>
      <c r="H120" s="421"/>
      <c r="J120" s="421"/>
      <c r="K120" s="421"/>
      <c r="L120" s="421"/>
      <c r="M120" s="421"/>
      <c r="W120" s="421"/>
      <c r="X120" s="421"/>
      <c r="Y120" s="421"/>
      <c r="Z120" s="421"/>
      <c r="AB120" s="421"/>
      <c r="AC120" s="421"/>
      <c r="AD120" s="421"/>
      <c r="AE120" s="421"/>
    </row>
    <row r="121" spans="2:31" x14ac:dyDescent="0.25">
      <c r="E121" s="421"/>
      <c r="F121" s="421"/>
      <c r="G121" s="421"/>
      <c r="H121" s="421"/>
      <c r="J121" s="421"/>
      <c r="K121" s="421"/>
      <c r="L121" s="421"/>
      <c r="M121" s="421"/>
      <c r="W121" s="421"/>
      <c r="X121" s="421"/>
      <c r="Y121" s="421"/>
      <c r="Z121" s="421"/>
      <c r="AB121" s="421"/>
      <c r="AC121" s="421"/>
      <c r="AD121" s="421"/>
      <c r="AE121" s="421"/>
    </row>
    <row r="123" spans="2:31" x14ac:dyDescent="0.25">
      <c r="E123" s="420"/>
      <c r="F123" s="420"/>
      <c r="G123" s="420"/>
      <c r="H123" s="420"/>
      <c r="I123" s="420"/>
      <c r="J123" s="420"/>
      <c r="K123" s="420"/>
      <c r="L123" s="420"/>
      <c r="M123" s="420"/>
      <c r="N123" s="420"/>
      <c r="O123" s="420"/>
      <c r="P123" s="420"/>
      <c r="Q123" s="420"/>
      <c r="R123" s="420"/>
      <c r="S123" s="420"/>
      <c r="T123" s="420"/>
      <c r="U123" s="420"/>
      <c r="V123" s="420"/>
      <c r="W123" s="420"/>
      <c r="X123" s="420"/>
      <c r="Y123" s="420"/>
      <c r="Z123" s="420"/>
      <c r="AA123" s="420"/>
      <c r="AB123" s="420"/>
      <c r="AC123" s="420"/>
      <c r="AD123" s="420"/>
      <c r="AE123" s="420"/>
    </row>
    <row r="124" spans="2:31" x14ac:dyDescent="0.25">
      <c r="E124" s="420"/>
      <c r="F124" s="420"/>
      <c r="G124" s="420"/>
      <c r="H124" s="420"/>
      <c r="I124" s="420"/>
      <c r="J124" s="420"/>
      <c r="K124" s="420"/>
      <c r="L124" s="420"/>
      <c r="M124" s="420"/>
      <c r="N124" s="420"/>
      <c r="O124" s="420"/>
      <c r="P124" s="420"/>
      <c r="Q124" s="420"/>
      <c r="R124" s="420"/>
      <c r="S124" s="420"/>
      <c r="T124" s="420"/>
      <c r="U124" s="420"/>
      <c r="V124" s="420"/>
      <c r="W124" s="420"/>
      <c r="X124" s="420"/>
      <c r="Y124" s="420"/>
      <c r="Z124" s="420"/>
      <c r="AA124" s="420"/>
      <c r="AB124" s="420"/>
      <c r="AC124" s="420"/>
      <c r="AD124" s="420"/>
      <c r="AE124" s="420"/>
    </row>
    <row r="125" spans="2:31" x14ac:dyDescent="0.25">
      <c r="E125" s="420"/>
      <c r="F125" s="420"/>
      <c r="G125" s="420"/>
      <c r="H125" s="420"/>
      <c r="I125" s="420"/>
      <c r="J125" s="420"/>
      <c r="K125" s="420"/>
      <c r="L125" s="420"/>
      <c r="M125" s="420"/>
      <c r="N125" s="420"/>
      <c r="O125" s="420"/>
      <c r="P125" s="420"/>
      <c r="Q125" s="420"/>
      <c r="R125" s="420"/>
      <c r="S125" s="420"/>
      <c r="T125" s="420"/>
      <c r="U125" s="420"/>
      <c r="V125" s="420"/>
      <c r="W125" s="420"/>
      <c r="X125" s="420"/>
      <c r="Y125" s="420"/>
      <c r="Z125" s="420"/>
      <c r="AA125" s="420"/>
      <c r="AB125" s="420"/>
      <c r="AC125" s="420"/>
      <c r="AD125" s="420"/>
      <c r="AE125" s="420"/>
    </row>
    <row r="126" spans="2:31" x14ac:dyDescent="0.25">
      <c r="E126" s="420"/>
      <c r="F126" s="420"/>
      <c r="G126" s="420"/>
      <c r="H126" s="420"/>
      <c r="I126" s="420"/>
      <c r="J126" s="420"/>
      <c r="K126" s="420"/>
      <c r="L126" s="420"/>
      <c r="M126" s="420"/>
      <c r="N126" s="420"/>
      <c r="O126" s="420"/>
      <c r="P126" s="420"/>
      <c r="Q126" s="420"/>
      <c r="R126" s="420"/>
      <c r="S126" s="420"/>
      <c r="T126" s="420"/>
      <c r="U126" s="420"/>
      <c r="V126" s="420"/>
      <c r="W126" s="420"/>
      <c r="X126" s="420"/>
      <c r="Y126" s="420"/>
      <c r="Z126" s="420"/>
      <c r="AA126" s="420"/>
      <c r="AB126" s="420"/>
      <c r="AC126" s="420"/>
      <c r="AD126" s="420"/>
      <c r="AE126" s="420"/>
    </row>
    <row r="127" spans="2:31" x14ac:dyDescent="0.25">
      <c r="E127" s="420"/>
      <c r="F127" s="420"/>
      <c r="G127" s="420"/>
      <c r="H127" s="420"/>
      <c r="I127" s="420"/>
      <c r="J127" s="420"/>
      <c r="K127" s="420"/>
      <c r="L127" s="420"/>
      <c r="M127" s="420"/>
      <c r="N127" s="420"/>
      <c r="O127" s="420"/>
      <c r="P127" s="420"/>
      <c r="Q127" s="420"/>
      <c r="R127" s="420"/>
      <c r="S127" s="420"/>
      <c r="T127" s="420"/>
      <c r="U127" s="420"/>
      <c r="V127" s="420"/>
      <c r="W127" s="420"/>
      <c r="X127" s="420"/>
      <c r="Y127" s="420"/>
      <c r="Z127" s="420"/>
      <c r="AA127" s="420"/>
      <c r="AB127" s="420"/>
      <c r="AC127" s="420"/>
      <c r="AD127" s="420"/>
      <c r="AE127" s="420"/>
    </row>
    <row r="128" spans="2:31" x14ac:dyDescent="0.25">
      <c r="E128" s="420"/>
      <c r="F128" s="420"/>
      <c r="G128" s="420"/>
      <c r="H128" s="420"/>
      <c r="I128" s="420"/>
      <c r="J128" s="420"/>
      <c r="K128" s="420"/>
      <c r="L128" s="420"/>
      <c r="M128" s="420"/>
      <c r="N128" s="420"/>
      <c r="O128" s="420"/>
      <c r="P128" s="420"/>
      <c r="Q128" s="420"/>
      <c r="R128" s="420"/>
      <c r="S128" s="420"/>
      <c r="T128" s="420"/>
      <c r="U128" s="420"/>
      <c r="V128" s="420"/>
      <c r="W128" s="420"/>
      <c r="X128" s="420"/>
      <c r="Y128" s="420"/>
      <c r="Z128" s="420"/>
      <c r="AA128" s="420"/>
      <c r="AB128" s="420"/>
      <c r="AC128" s="420"/>
      <c r="AD128" s="420"/>
      <c r="AE128" s="420"/>
    </row>
    <row r="129" spans="5:31" x14ac:dyDescent="0.25">
      <c r="E129" s="420"/>
      <c r="F129" s="420"/>
      <c r="G129" s="420"/>
      <c r="H129" s="420"/>
      <c r="I129" s="420"/>
      <c r="J129" s="420"/>
      <c r="K129" s="420"/>
      <c r="L129" s="420"/>
      <c r="M129" s="420"/>
      <c r="N129" s="420"/>
      <c r="O129" s="420"/>
      <c r="P129" s="420"/>
      <c r="Q129" s="420"/>
      <c r="R129" s="420"/>
      <c r="S129" s="420"/>
      <c r="T129" s="420"/>
      <c r="U129" s="420"/>
      <c r="V129" s="420"/>
      <c r="W129" s="420"/>
      <c r="X129" s="420"/>
      <c r="Y129" s="420"/>
      <c r="Z129" s="420"/>
      <c r="AA129" s="420"/>
      <c r="AB129" s="420"/>
      <c r="AC129" s="420"/>
      <c r="AD129" s="420"/>
      <c r="AE129" s="420"/>
    </row>
    <row r="130" spans="5:31" x14ac:dyDescent="0.25">
      <c r="E130" s="420"/>
      <c r="F130" s="420"/>
      <c r="G130" s="420"/>
      <c r="H130" s="420"/>
      <c r="I130" s="420"/>
      <c r="J130" s="420"/>
      <c r="K130" s="420"/>
      <c r="L130" s="420"/>
      <c r="M130" s="420"/>
      <c r="N130" s="420"/>
      <c r="O130" s="420"/>
      <c r="P130" s="420"/>
      <c r="Q130" s="420"/>
      <c r="R130" s="420"/>
      <c r="S130" s="420"/>
      <c r="T130" s="420"/>
      <c r="U130" s="420"/>
      <c r="V130" s="420"/>
      <c r="W130" s="420"/>
      <c r="X130" s="420"/>
      <c r="Y130" s="420"/>
      <c r="Z130" s="420"/>
      <c r="AA130" s="420"/>
      <c r="AB130" s="420"/>
      <c r="AC130" s="420"/>
      <c r="AD130" s="420"/>
      <c r="AE130" s="420"/>
    </row>
    <row r="131" spans="5:31" x14ac:dyDescent="0.25">
      <c r="E131" s="420"/>
      <c r="F131" s="420"/>
      <c r="G131" s="420"/>
      <c r="H131" s="420"/>
      <c r="I131" s="420"/>
      <c r="J131" s="420"/>
      <c r="K131" s="420"/>
      <c r="L131" s="420"/>
      <c r="M131" s="420"/>
      <c r="N131" s="420"/>
      <c r="O131" s="420"/>
      <c r="P131" s="420"/>
      <c r="Q131" s="420"/>
      <c r="R131" s="420"/>
      <c r="S131" s="420"/>
      <c r="T131" s="420"/>
      <c r="U131" s="420"/>
      <c r="V131" s="420"/>
      <c r="W131" s="420"/>
      <c r="X131" s="420"/>
      <c r="Y131" s="420"/>
      <c r="Z131" s="420"/>
      <c r="AA131" s="420"/>
      <c r="AB131" s="420"/>
      <c r="AC131" s="420"/>
      <c r="AD131" s="420"/>
      <c r="AE131" s="420"/>
    </row>
    <row r="132" spans="5:31" x14ac:dyDescent="0.25">
      <c r="E132" s="420"/>
      <c r="F132" s="420"/>
      <c r="G132" s="420"/>
      <c r="H132" s="420"/>
      <c r="I132" s="420"/>
      <c r="J132" s="420"/>
      <c r="K132" s="420"/>
      <c r="L132" s="420"/>
      <c r="M132" s="420"/>
      <c r="N132" s="420"/>
      <c r="O132" s="420"/>
      <c r="P132" s="420"/>
      <c r="Q132" s="420"/>
      <c r="R132" s="420"/>
      <c r="S132" s="420"/>
      <c r="T132" s="420"/>
      <c r="U132" s="420"/>
      <c r="V132" s="420"/>
      <c r="W132" s="420"/>
      <c r="X132" s="420"/>
      <c r="Y132" s="420"/>
      <c r="Z132" s="420"/>
      <c r="AA132" s="420"/>
      <c r="AB132" s="420"/>
      <c r="AC132" s="420"/>
      <c r="AD132" s="420"/>
      <c r="AE132" s="420"/>
    </row>
    <row r="133" spans="5:31" x14ac:dyDescent="0.25">
      <c r="E133" s="420"/>
      <c r="F133" s="420"/>
      <c r="G133" s="420"/>
      <c r="H133" s="420"/>
      <c r="I133" s="420"/>
      <c r="J133" s="420"/>
      <c r="K133" s="420"/>
      <c r="L133" s="420"/>
      <c r="M133" s="420"/>
      <c r="N133" s="420"/>
      <c r="O133" s="420"/>
      <c r="P133" s="420"/>
      <c r="Q133" s="420"/>
      <c r="R133" s="420"/>
      <c r="S133" s="420"/>
      <c r="T133" s="420"/>
      <c r="U133" s="420"/>
      <c r="V133" s="420"/>
      <c r="W133" s="420"/>
      <c r="X133" s="420"/>
      <c r="Y133" s="420"/>
      <c r="Z133" s="420"/>
      <c r="AA133" s="420"/>
      <c r="AB133" s="420"/>
      <c r="AC133" s="420"/>
      <c r="AD133" s="420"/>
      <c r="AE133" s="420"/>
    </row>
    <row r="134" spans="5:31" x14ac:dyDescent="0.25">
      <c r="E134" s="420"/>
      <c r="F134" s="420"/>
      <c r="G134" s="420"/>
      <c r="H134" s="420"/>
      <c r="I134" s="420"/>
      <c r="J134" s="420"/>
      <c r="K134" s="420"/>
      <c r="L134" s="420"/>
      <c r="M134" s="420"/>
      <c r="N134" s="420"/>
      <c r="O134" s="420"/>
      <c r="P134" s="420"/>
      <c r="Q134" s="420"/>
      <c r="R134" s="420"/>
      <c r="S134" s="420"/>
      <c r="T134" s="420"/>
      <c r="U134" s="420"/>
      <c r="V134" s="420"/>
      <c r="W134" s="420"/>
      <c r="X134" s="420"/>
      <c r="Y134" s="420"/>
      <c r="Z134" s="420"/>
      <c r="AA134" s="420"/>
      <c r="AB134" s="420"/>
      <c r="AC134" s="420"/>
      <c r="AD134" s="420"/>
      <c r="AE134" s="420"/>
    </row>
    <row r="135" spans="5:31" x14ac:dyDescent="0.25">
      <c r="E135" s="420"/>
      <c r="F135" s="420"/>
      <c r="G135" s="420"/>
      <c r="H135" s="420"/>
      <c r="I135" s="420"/>
      <c r="J135" s="420"/>
      <c r="K135" s="420"/>
      <c r="L135" s="420"/>
      <c r="M135" s="420"/>
      <c r="N135" s="420"/>
      <c r="O135" s="420"/>
      <c r="P135" s="420"/>
      <c r="Q135" s="420"/>
      <c r="R135" s="420"/>
      <c r="S135" s="420"/>
      <c r="T135" s="420"/>
      <c r="U135" s="420"/>
      <c r="V135" s="420"/>
      <c r="W135" s="420"/>
      <c r="X135" s="420"/>
      <c r="Y135" s="420"/>
      <c r="Z135" s="420"/>
      <c r="AA135" s="420"/>
      <c r="AB135" s="420"/>
      <c r="AC135" s="420"/>
      <c r="AD135" s="420"/>
      <c r="AE135" s="420"/>
    </row>
    <row r="136" spans="5:31" x14ac:dyDescent="0.25">
      <c r="E136" s="420"/>
      <c r="F136" s="420"/>
      <c r="G136" s="420"/>
      <c r="H136" s="420"/>
      <c r="I136" s="420"/>
      <c r="J136" s="420"/>
      <c r="K136" s="420"/>
      <c r="L136" s="420"/>
      <c r="M136" s="420"/>
      <c r="N136" s="420"/>
      <c r="O136" s="420"/>
      <c r="P136" s="420"/>
      <c r="Q136" s="420"/>
      <c r="R136" s="420"/>
      <c r="S136" s="420"/>
      <c r="T136" s="420"/>
      <c r="U136" s="420"/>
      <c r="V136" s="420"/>
      <c r="W136" s="420"/>
      <c r="X136" s="420"/>
      <c r="Y136" s="420"/>
      <c r="Z136" s="420"/>
      <c r="AA136" s="420"/>
      <c r="AB136" s="420"/>
      <c r="AC136" s="420"/>
      <c r="AD136" s="420"/>
      <c r="AE136" s="420"/>
    </row>
    <row r="137" spans="5:31" x14ac:dyDescent="0.25">
      <c r="E137" s="420"/>
      <c r="F137" s="420"/>
      <c r="G137" s="420"/>
      <c r="H137" s="420"/>
      <c r="I137" s="420"/>
      <c r="J137" s="420"/>
      <c r="K137" s="420"/>
      <c r="L137" s="420"/>
      <c r="M137" s="420"/>
      <c r="N137" s="420"/>
      <c r="O137" s="420"/>
      <c r="P137" s="420"/>
      <c r="Q137" s="420"/>
      <c r="R137" s="420"/>
      <c r="S137" s="420"/>
      <c r="T137" s="420"/>
      <c r="U137" s="420"/>
      <c r="V137" s="420"/>
      <c r="W137" s="420"/>
      <c r="X137" s="420"/>
      <c r="Y137" s="420"/>
      <c r="Z137" s="420"/>
      <c r="AA137" s="420"/>
      <c r="AB137" s="420"/>
      <c r="AC137" s="420"/>
      <c r="AD137" s="420"/>
      <c r="AE137" s="420"/>
    </row>
    <row r="138" spans="5:31" x14ac:dyDescent="0.25">
      <c r="E138" s="420"/>
      <c r="F138" s="420"/>
      <c r="G138" s="420"/>
      <c r="H138" s="420"/>
      <c r="I138" s="420"/>
      <c r="J138" s="420"/>
      <c r="K138" s="420"/>
      <c r="L138" s="420"/>
      <c r="M138" s="420"/>
      <c r="N138" s="420"/>
      <c r="O138" s="420"/>
      <c r="P138" s="420"/>
      <c r="Q138" s="420"/>
      <c r="R138" s="420"/>
      <c r="S138" s="420"/>
      <c r="T138" s="420"/>
      <c r="U138" s="420"/>
      <c r="V138" s="420"/>
      <c r="W138" s="420"/>
      <c r="X138" s="420"/>
      <c r="Y138" s="420"/>
      <c r="Z138" s="420"/>
      <c r="AA138" s="420"/>
      <c r="AB138" s="420"/>
      <c r="AC138" s="420"/>
      <c r="AD138" s="420"/>
      <c r="AE138" s="420"/>
    </row>
    <row r="139" spans="5:31" x14ac:dyDescent="0.25">
      <c r="E139" s="420"/>
      <c r="F139" s="420"/>
      <c r="G139" s="420"/>
      <c r="H139" s="420"/>
      <c r="I139" s="420"/>
      <c r="J139" s="420"/>
      <c r="K139" s="420"/>
      <c r="L139" s="420"/>
      <c r="M139" s="420"/>
      <c r="N139" s="420"/>
      <c r="O139" s="420"/>
      <c r="P139" s="420"/>
      <c r="Q139" s="420"/>
      <c r="R139" s="420"/>
      <c r="S139" s="420"/>
      <c r="T139" s="420"/>
      <c r="U139" s="420"/>
      <c r="V139" s="420"/>
      <c r="W139" s="420"/>
      <c r="X139" s="420"/>
      <c r="Y139" s="420"/>
      <c r="Z139" s="420"/>
      <c r="AA139" s="420"/>
      <c r="AB139" s="420"/>
      <c r="AC139" s="420"/>
      <c r="AD139" s="420"/>
      <c r="AE139" s="420"/>
    </row>
    <row r="140" spans="5:31" x14ac:dyDescent="0.25">
      <c r="E140" s="420"/>
      <c r="F140" s="420"/>
      <c r="G140" s="420"/>
      <c r="H140" s="420"/>
      <c r="I140" s="420"/>
      <c r="J140" s="420"/>
      <c r="K140" s="420"/>
      <c r="L140" s="420"/>
      <c r="M140" s="420"/>
      <c r="N140" s="420"/>
      <c r="O140" s="420"/>
      <c r="P140" s="420"/>
      <c r="Q140" s="420"/>
      <c r="R140" s="420"/>
      <c r="S140" s="420"/>
      <c r="T140" s="420"/>
      <c r="U140" s="420"/>
      <c r="V140" s="420"/>
      <c r="W140" s="420"/>
      <c r="X140" s="420"/>
      <c r="Y140" s="420"/>
      <c r="Z140" s="420"/>
      <c r="AA140" s="420"/>
      <c r="AB140" s="420"/>
      <c r="AC140" s="420"/>
      <c r="AD140" s="420"/>
      <c r="AE140" s="420"/>
    </row>
    <row r="141" spans="5:31" x14ac:dyDescent="0.25">
      <c r="E141" s="420"/>
      <c r="F141" s="420"/>
      <c r="G141" s="420"/>
      <c r="H141" s="420"/>
      <c r="I141" s="420"/>
      <c r="J141" s="420"/>
      <c r="K141" s="420"/>
      <c r="L141" s="420"/>
      <c r="M141" s="420"/>
      <c r="N141" s="420"/>
      <c r="O141" s="420"/>
      <c r="P141" s="420"/>
      <c r="Q141" s="420"/>
      <c r="R141" s="420"/>
      <c r="S141" s="420"/>
      <c r="T141" s="420"/>
      <c r="U141" s="420"/>
      <c r="V141" s="420"/>
      <c r="W141" s="420"/>
      <c r="X141" s="420"/>
      <c r="Y141" s="420"/>
      <c r="Z141" s="420"/>
      <c r="AA141" s="420"/>
      <c r="AB141" s="420"/>
      <c r="AC141" s="420"/>
      <c r="AD141" s="420"/>
      <c r="AE141" s="420"/>
    </row>
    <row r="142" spans="5:31" x14ac:dyDescent="0.25">
      <c r="E142" s="420"/>
      <c r="F142" s="420"/>
      <c r="G142" s="420"/>
      <c r="H142" s="420"/>
      <c r="I142" s="420"/>
      <c r="J142" s="420"/>
      <c r="K142" s="420"/>
      <c r="L142" s="420"/>
      <c r="M142" s="420"/>
      <c r="N142" s="420"/>
      <c r="O142" s="420"/>
      <c r="P142" s="420"/>
      <c r="Q142" s="420"/>
      <c r="R142" s="420"/>
      <c r="S142" s="420"/>
      <c r="T142" s="420"/>
      <c r="U142" s="420"/>
      <c r="V142" s="420"/>
      <c r="W142" s="420"/>
      <c r="X142" s="420"/>
      <c r="Y142" s="420"/>
      <c r="Z142" s="420"/>
      <c r="AA142" s="420"/>
      <c r="AB142" s="420"/>
      <c r="AC142" s="420"/>
      <c r="AD142" s="420"/>
      <c r="AE142" s="420"/>
    </row>
    <row r="143" spans="5:31" x14ac:dyDescent="0.25">
      <c r="E143" s="420"/>
      <c r="F143" s="420"/>
      <c r="G143" s="420"/>
      <c r="H143" s="420"/>
      <c r="I143" s="420"/>
      <c r="J143" s="420"/>
      <c r="K143" s="420"/>
      <c r="L143" s="420"/>
      <c r="M143" s="420"/>
      <c r="N143" s="420"/>
      <c r="O143" s="420"/>
      <c r="P143" s="420"/>
      <c r="Q143" s="420"/>
      <c r="R143" s="420"/>
      <c r="S143" s="420"/>
      <c r="T143" s="420"/>
      <c r="U143" s="420"/>
      <c r="V143" s="420"/>
      <c r="W143" s="420"/>
      <c r="X143" s="420"/>
      <c r="Y143" s="420"/>
      <c r="Z143" s="420"/>
      <c r="AA143" s="420"/>
      <c r="AB143" s="420"/>
      <c r="AC143" s="420"/>
      <c r="AD143" s="420"/>
      <c r="AE143" s="420"/>
    </row>
    <row r="144" spans="5:31" x14ac:dyDescent="0.25">
      <c r="E144" s="420"/>
      <c r="F144" s="420"/>
      <c r="G144" s="420"/>
      <c r="H144" s="420"/>
      <c r="I144" s="420"/>
      <c r="J144" s="420"/>
      <c r="K144" s="420"/>
      <c r="L144" s="420"/>
      <c r="M144" s="420"/>
      <c r="N144" s="420"/>
      <c r="O144" s="420"/>
      <c r="P144" s="420"/>
      <c r="Q144" s="420"/>
      <c r="R144" s="420"/>
      <c r="S144" s="420"/>
      <c r="T144" s="420"/>
      <c r="U144" s="420"/>
      <c r="V144" s="420"/>
      <c r="W144" s="420"/>
      <c r="X144" s="420"/>
      <c r="Y144" s="420"/>
      <c r="Z144" s="420"/>
      <c r="AA144" s="420"/>
      <c r="AB144" s="420"/>
      <c r="AC144" s="420"/>
      <c r="AD144" s="420"/>
      <c r="AE144" s="420"/>
    </row>
    <row r="145" spans="5:31" x14ac:dyDescent="0.25">
      <c r="E145" s="420"/>
      <c r="F145" s="420"/>
      <c r="G145" s="420"/>
      <c r="H145" s="420"/>
      <c r="I145" s="420"/>
      <c r="J145" s="420"/>
      <c r="K145" s="420"/>
      <c r="L145" s="420"/>
      <c r="M145" s="420"/>
      <c r="N145" s="420"/>
      <c r="O145" s="420"/>
      <c r="P145" s="420"/>
      <c r="Q145" s="420"/>
      <c r="R145" s="420"/>
      <c r="S145" s="420"/>
      <c r="T145" s="420"/>
      <c r="U145" s="420"/>
      <c r="V145" s="420"/>
      <c r="W145" s="420"/>
      <c r="X145" s="420"/>
      <c r="Y145" s="420"/>
      <c r="Z145" s="420"/>
      <c r="AA145" s="420"/>
      <c r="AB145" s="420"/>
      <c r="AC145" s="420"/>
      <c r="AD145" s="420"/>
      <c r="AE145" s="420"/>
    </row>
    <row r="146" spans="5:31" x14ac:dyDescent="0.25">
      <c r="E146" s="420"/>
      <c r="F146" s="420"/>
      <c r="G146" s="420"/>
      <c r="H146" s="420"/>
      <c r="I146" s="420"/>
      <c r="J146" s="420"/>
      <c r="K146" s="420"/>
      <c r="L146" s="420"/>
      <c r="M146" s="420"/>
      <c r="N146" s="420"/>
      <c r="O146" s="420"/>
      <c r="P146" s="420"/>
      <c r="Q146" s="420"/>
      <c r="R146" s="420"/>
      <c r="S146" s="420"/>
      <c r="T146" s="420"/>
      <c r="U146" s="420"/>
      <c r="V146" s="420"/>
      <c r="W146" s="420"/>
      <c r="X146" s="420"/>
      <c r="Y146" s="420"/>
      <c r="Z146" s="420"/>
      <c r="AA146" s="420"/>
      <c r="AB146" s="420"/>
      <c r="AC146" s="420"/>
      <c r="AD146" s="420"/>
      <c r="AE146" s="420"/>
    </row>
    <row r="147" spans="5:31" x14ac:dyDescent="0.25">
      <c r="E147" s="420"/>
      <c r="F147" s="420"/>
      <c r="G147" s="420"/>
      <c r="H147" s="420"/>
      <c r="I147" s="420"/>
      <c r="J147" s="420"/>
      <c r="K147" s="420"/>
      <c r="L147" s="420"/>
      <c r="M147" s="420"/>
      <c r="N147" s="420"/>
      <c r="O147" s="420"/>
      <c r="P147" s="420"/>
      <c r="Q147" s="420"/>
      <c r="R147" s="420"/>
      <c r="S147" s="420"/>
      <c r="T147" s="420"/>
      <c r="U147" s="420"/>
      <c r="V147" s="420"/>
      <c r="W147" s="420"/>
      <c r="X147" s="420"/>
      <c r="Y147" s="420"/>
      <c r="Z147" s="420"/>
      <c r="AA147" s="420"/>
      <c r="AB147" s="420"/>
      <c r="AC147" s="420"/>
      <c r="AD147" s="420"/>
      <c r="AE147" s="420"/>
    </row>
    <row r="148" spans="5:31" x14ac:dyDescent="0.25">
      <c r="E148" s="420"/>
      <c r="F148" s="420"/>
      <c r="G148" s="420"/>
      <c r="H148" s="420"/>
      <c r="I148" s="420"/>
      <c r="J148" s="420"/>
      <c r="K148" s="420"/>
      <c r="L148" s="420"/>
      <c r="M148" s="420"/>
      <c r="N148" s="420"/>
      <c r="O148" s="420"/>
      <c r="P148" s="420"/>
      <c r="Q148" s="420"/>
      <c r="R148" s="420"/>
      <c r="S148" s="420"/>
      <c r="T148" s="420"/>
      <c r="U148" s="420"/>
      <c r="V148" s="420"/>
      <c r="W148" s="420"/>
      <c r="X148" s="420"/>
      <c r="Y148" s="420"/>
      <c r="Z148" s="420"/>
      <c r="AA148" s="420"/>
      <c r="AB148" s="420"/>
      <c r="AC148" s="420"/>
      <c r="AD148" s="420"/>
      <c r="AE148" s="420"/>
    </row>
    <row r="149" spans="5:31" x14ac:dyDescent="0.25">
      <c r="E149" s="420"/>
      <c r="F149" s="420"/>
      <c r="G149" s="420"/>
      <c r="H149" s="420"/>
      <c r="I149" s="420"/>
      <c r="J149" s="420"/>
      <c r="K149" s="420"/>
      <c r="L149" s="420"/>
      <c r="M149" s="420"/>
      <c r="N149" s="420"/>
      <c r="O149" s="420"/>
      <c r="P149" s="420"/>
      <c r="Q149" s="420"/>
      <c r="R149" s="420"/>
      <c r="S149" s="420"/>
      <c r="T149" s="420"/>
      <c r="U149" s="420"/>
      <c r="V149" s="420"/>
      <c r="W149" s="420"/>
      <c r="X149" s="420"/>
      <c r="Y149" s="420"/>
      <c r="Z149" s="420"/>
      <c r="AA149" s="420"/>
      <c r="AB149" s="420"/>
      <c r="AC149" s="420"/>
      <c r="AD149" s="420"/>
      <c r="AE149" s="420"/>
    </row>
    <row r="150" spans="5:31" x14ac:dyDescent="0.25">
      <c r="E150" s="420"/>
      <c r="F150" s="420"/>
      <c r="G150" s="420"/>
      <c r="H150" s="420"/>
      <c r="I150" s="420"/>
      <c r="J150" s="420"/>
      <c r="K150" s="420"/>
      <c r="L150" s="420"/>
      <c r="M150" s="420"/>
      <c r="N150" s="420"/>
      <c r="O150" s="420"/>
      <c r="P150" s="420"/>
      <c r="Q150" s="420"/>
      <c r="R150" s="420"/>
      <c r="S150" s="420"/>
      <c r="T150" s="420"/>
      <c r="U150" s="420"/>
      <c r="V150" s="420"/>
      <c r="W150" s="420"/>
      <c r="X150" s="420"/>
      <c r="Y150" s="420"/>
      <c r="Z150" s="420"/>
      <c r="AA150" s="420"/>
      <c r="AB150" s="420"/>
      <c r="AC150" s="420"/>
      <c r="AD150" s="420"/>
      <c r="AE150" s="420"/>
    </row>
    <row r="151" spans="5:31" x14ac:dyDescent="0.25">
      <c r="E151" s="420"/>
      <c r="F151" s="420"/>
      <c r="G151" s="420"/>
      <c r="H151" s="420"/>
      <c r="I151" s="420"/>
      <c r="J151" s="420"/>
      <c r="K151" s="420"/>
      <c r="L151" s="420"/>
      <c r="M151" s="420"/>
      <c r="N151" s="420"/>
      <c r="O151" s="420"/>
      <c r="P151" s="420"/>
      <c r="Q151" s="420"/>
      <c r="R151" s="420"/>
      <c r="S151" s="420"/>
      <c r="T151" s="420"/>
      <c r="U151" s="420"/>
      <c r="V151" s="420"/>
      <c r="W151" s="420"/>
      <c r="X151" s="420"/>
      <c r="Y151" s="420"/>
      <c r="Z151" s="420"/>
      <c r="AA151" s="420"/>
      <c r="AB151" s="420"/>
      <c r="AC151" s="420"/>
      <c r="AD151" s="420"/>
      <c r="AE151" s="420"/>
    </row>
    <row r="152" spans="5:31" x14ac:dyDescent="0.25">
      <c r="E152" s="420"/>
      <c r="F152" s="420"/>
      <c r="G152" s="420"/>
      <c r="H152" s="420"/>
      <c r="I152" s="420"/>
      <c r="J152" s="420"/>
      <c r="K152" s="420"/>
      <c r="L152" s="420"/>
      <c r="M152" s="420"/>
      <c r="N152" s="420"/>
      <c r="O152" s="420"/>
      <c r="P152" s="420"/>
      <c r="Q152" s="420"/>
      <c r="R152" s="420"/>
      <c r="S152" s="420"/>
      <c r="T152" s="420"/>
      <c r="U152" s="420"/>
      <c r="V152" s="420"/>
      <c r="W152" s="420"/>
      <c r="X152" s="420"/>
      <c r="Y152" s="420"/>
      <c r="Z152" s="420"/>
      <c r="AA152" s="420"/>
      <c r="AB152" s="420"/>
      <c r="AC152" s="420"/>
      <c r="AD152" s="420"/>
      <c r="AE152" s="420"/>
    </row>
    <row r="153" spans="5:31" x14ac:dyDescent="0.25">
      <c r="E153" s="420"/>
      <c r="F153" s="420"/>
      <c r="G153" s="420"/>
      <c r="H153" s="420"/>
      <c r="I153" s="420"/>
      <c r="J153" s="420"/>
      <c r="K153" s="420"/>
      <c r="L153" s="420"/>
      <c r="M153" s="420"/>
      <c r="N153" s="420"/>
      <c r="O153" s="420"/>
      <c r="P153" s="420"/>
      <c r="Q153" s="420"/>
      <c r="R153" s="420"/>
      <c r="S153" s="420"/>
      <c r="T153" s="420"/>
      <c r="U153" s="420"/>
      <c r="V153" s="420"/>
      <c r="W153" s="420"/>
      <c r="X153" s="420"/>
      <c r="Y153" s="420"/>
      <c r="Z153" s="420"/>
      <c r="AA153" s="420"/>
      <c r="AB153" s="420"/>
      <c r="AC153" s="420"/>
      <c r="AD153" s="420"/>
      <c r="AE153" s="420"/>
    </row>
    <row r="154" spans="5:31" x14ac:dyDescent="0.25">
      <c r="E154" s="420"/>
      <c r="F154" s="420"/>
      <c r="G154" s="420"/>
      <c r="H154" s="420"/>
      <c r="I154" s="420"/>
      <c r="J154" s="420"/>
      <c r="K154" s="420"/>
      <c r="L154" s="420"/>
      <c r="M154" s="420"/>
      <c r="N154" s="420"/>
      <c r="O154" s="420"/>
      <c r="P154" s="420"/>
      <c r="Q154" s="420"/>
      <c r="R154" s="420"/>
      <c r="S154" s="420"/>
      <c r="T154" s="420"/>
      <c r="U154" s="420"/>
      <c r="V154" s="420"/>
      <c r="W154" s="420"/>
      <c r="X154" s="420"/>
      <c r="Y154" s="420"/>
      <c r="Z154" s="420"/>
      <c r="AA154" s="420"/>
      <c r="AB154" s="420"/>
      <c r="AC154" s="420"/>
      <c r="AD154" s="420"/>
      <c r="AE154" s="420"/>
    </row>
    <row r="155" spans="5:31" x14ac:dyDescent="0.25">
      <c r="E155" s="420"/>
      <c r="F155" s="420"/>
      <c r="G155" s="420"/>
      <c r="H155" s="420"/>
      <c r="I155" s="420"/>
      <c r="J155" s="420"/>
      <c r="K155" s="420"/>
      <c r="L155" s="420"/>
      <c r="M155" s="420"/>
      <c r="N155" s="420"/>
      <c r="O155" s="420"/>
      <c r="P155" s="420"/>
      <c r="Q155" s="420"/>
      <c r="R155" s="420"/>
      <c r="S155" s="420"/>
      <c r="T155" s="420"/>
      <c r="U155" s="420"/>
      <c r="V155" s="420"/>
      <c r="W155" s="420"/>
      <c r="X155" s="420"/>
      <c r="Y155" s="420"/>
      <c r="Z155" s="420"/>
      <c r="AA155" s="420"/>
      <c r="AB155" s="420"/>
      <c r="AC155" s="420"/>
      <c r="AD155" s="420"/>
      <c r="AE155" s="420"/>
    </row>
    <row r="156" spans="5:31" x14ac:dyDescent="0.25">
      <c r="E156" s="420"/>
      <c r="F156" s="420"/>
      <c r="G156" s="420"/>
      <c r="H156" s="420"/>
      <c r="I156" s="420"/>
      <c r="J156" s="420"/>
      <c r="K156" s="420"/>
      <c r="L156" s="420"/>
      <c r="M156" s="420"/>
      <c r="N156" s="420"/>
      <c r="O156" s="420"/>
      <c r="P156" s="420"/>
      <c r="Q156" s="420"/>
      <c r="R156" s="420"/>
      <c r="S156" s="420"/>
      <c r="T156" s="420"/>
      <c r="U156" s="420"/>
      <c r="V156" s="420"/>
      <c r="W156" s="420"/>
      <c r="X156" s="420"/>
      <c r="Y156" s="420"/>
      <c r="Z156" s="420"/>
      <c r="AA156" s="420"/>
      <c r="AB156" s="420"/>
      <c r="AC156" s="420"/>
      <c r="AD156" s="420"/>
      <c r="AE156" s="420"/>
    </row>
    <row r="157" spans="5:31" x14ac:dyDescent="0.25">
      <c r="E157" s="420"/>
      <c r="F157" s="420"/>
      <c r="G157" s="420"/>
      <c r="H157" s="420"/>
      <c r="I157" s="420"/>
      <c r="J157" s="420"/>
      <c r="K157" s="420"/>
      <c r="L157" s="420"/>
      <c r="M157" s="420"/>
      <c r="N157" s="420"/>
      <c r="O157" s="420"/>
      <c r="P157" s="420"/>
      <c r="Q157" s="420"/>
      <c r="R157" s="420"/>
      <c r="S157" s="420"/>
      <c r="T157" s="420"/>
      <c r="U157" s="420"/>
      <c r="V157" s="420"/>
      <c r="W157" s="420"/>
      <c r="X157" s="420"/>
      <c r="Y157" s="420"/>
      <c r="Z157" s="420"/>
      <c r="AA157" s="420"/>
      <c r="AB157" s="420"/>
      <c r="AC157" s="420"/>
      <c r="AD157" s="420"/>
      <c r="AE157" s="420"/>
    </row>
    <row r="158" spans="5:31" x14ac:dyDescent="0.25">
      <c r="E158" s="420"/>
      <c r="F158" s="420"/>
      <c r="G158" s="420"/>
      <c r="H158" s="420"/>
      <c r="I158" s="420"/>
      <c r="J158" s="420"/>
      <c r="K158" s="420"/>
      <c r="L158" s="420"/>
      <c r="M158" s="420"/>
      <c r="N158" s="420"/>
      <c r="O158" s="420"/>
      <c r="P158" s="420"/>
      <c r="Q158" s="420"/>
      <c r="R158" s="420"/>
      <c r="S158" s="420"/>
      <c r="T158" s="420"/>
      <c r="U158" s="420"/>
      <c r="V158" s="420"/>
      <c r="W158" s="420"/>
      <c r="X158" s="420"/>
      <c r="Y158" s="420"/>
      <c r="Z158" s="420"/>
      <c r="AA158" s="420"/>
      <c r="AB158" s="420"/>
      <c r="AC158" s="420"/>
      <c r="AD158" s="420"/>
      <c r="AE158" s="420"/>
    </row>
    <row r="159" spans="5:31" x14ac:dyDescent="0.25">
      <c r="E159" s="420"/>
      <c r="F159" s="420"/>
      <c r="G159" s="420"/>
      <c r="H159" s="420"/>
      <c r="I159" s="420"/>
      <c r="J159" s="420"/>
      <c r="K159" s="420"/>
      <c r="L159" s="420"/>
      <c r="M159" s="420"/>
      <c r="N159" s="420"/>
      <c r="O159" s="420"/>
      <c r="P159" s="420"/>
      <c r="Q159" s="420"/>
      <c r="R159" s="420"/>
      <c r="S159" s="420"/>
      <c r="T159" s="420"/>
      <c r="U159" s="420"/>
      <c r="V159" s="420"/>
      <c r="W159" s="420"/>
      <c r="X159" s="420"/>
      <c r="Y159" s="420"/>
      <c r="Z159" s="420"/>
      <c r="AA159" s="420"/>
      <c r="AB159" s="420"/>
      <c r="AC159" s="420"/>
      <c r="AD159" s="420"/>
      <c r="AE159" s="420"/>
    </row>
    <row r="160" spans="5:31" x14ac:dyDescent="0.25">
      <c r="E160" s="420"/>
      <c r="F160" s="420"/>
      <c r="G160" s="420"/>
      <c r="H160" s="420"/>
      <c r="I160" s="420"/>
      <c r="J160" s="420"/>
      <c r="K160" s="420"/>
      <c r="L160" s="420"/>
      <c r="M160" s="420"/>
      <c r="N160" s="420"/>
      <c r="O160" s="420"/>
      <c r="P160" s="420"/>
      <c r="Q160" s="420"/>
      <c r="R160" s="420"/>
      <c r="S160" s="420"/>
      <c r="T160" s="420"/>
      <c r="U160" s="420"/>
      <c r="V160" s="420"/>
      <c r="W160" s="420"/>
      <c r="X160" s="420"/>
      <c r="Y160" s="420"/>
      <c r="Z160" s="420"/>
      <c r="AA160" s="420"/>
      <c r="AB160" s="420"/>
      <c r="AC160" s="420"/>
      <c r="AD160" s="420"/>
      <c r="AE160" s="420"/>
    </row>
    <row r="161" spans="5:31" x14ac:dyDescent="0.25">
      <c r="E161" s="420"/>
      <c r="F161" s="420"/>
      <c r="G161" s="420"/>
      <c r="H161" s="420"/>
      <c r="I161" s="420"/>
      <c r="J161" s="420"/>
      <c r="K161" s="420"/>
      <c r="L161" s="420"/>
      <c r="M161" s="420"/>
      <c r="N161" s="420"/>
      <c r="O161" s="420"/>
      <c r="P161" s="420"/>
      <c r="Q161" s="420"/>
      <c r="R161" s="420"/>
      <c r="S161" s="420"/>
      <c r="T161" s="420"/>
      <c r="U161" s="420"/>
      <c r="V161" s="420"/>
      <c r="W161" s="420"/>
      <c r="X161" s="420"/>
      <c r="Y161" s="420"/>
      <c r="Z161" s="420"/>
      <c r="AA161" s="420"/>
      <c r="AB161" s="420"/>
      <c r="AC161" s="420"/>
      <c r="AD161" s="420"/>
      <c r="AE161" s="420"/>
    </row>
    <row r="162" spans="5:31" x14ac:dyDescent="0.25">
      <c r="E162" s="420"/>
      <c r="F162" s="420"/>
      <c r="G162" s="420"/>
      <c r="H162" s="420"/>
      <c r="I162" s="420"/>
      <c r="J162" s="420"/>
      <c r="K162" s="420"/>
      <c r="L162" s="420"/>
      <c r="M162" s="420"/>
      <c r="N162" s="420"/>
      <c r="O162" s="420"/>
      <c r="P162" s="420"/>
      <c r="Q162" s="420"/>
      <c r="R162" s="420"/>
      <c r="S162" s="420"/>
      <c r="T162" s="420"/>
      <c r="U162" s="420"/>
      <c r="V162" s="420"/>
      <c r="W162" s="420"/>
      <c r="X162" s="420"/>
      <c r="Y162" s="420"/>
      <c r="Z162" s="420"/>
      <c r="AA162" s="420"/>
      <c r="AB162" s="420"/>
      <c r="AC162" s="420"/>
      <c r="AD162" s="420"/>
      <c r="AE162" s="420"/>
    </row>
    <row r="163" spans="5:31" x14ac:dyDescent="0.25">
      <c r="E163" s="420"/>
      <c r="F163" s="420"/>
      <c r="G163" s="420"/>
      <c r="H163" s="420"/>
      <c r="I163" s="420"/>
      <c r="J163" s="420"/>
      <c r="K163" s="420"/>
      <c r="L163" s="420"/>
      <c r="M163" s="420"/>
      <c r="N163" s="420"/>
      <c r="O163" s="420"/>
      <c r="P163" s="420"/>
      <c r="Q163" s="420"/>
      <c r="R163" s="420"/>
      <c r="S163" s="420"/>
      <c r="T163" s="420"/>
      <c r="U163" s="420"/>
      <c r="V163" s="420"/>
      <c r="W163" s="420"/>
      <c r="X163" s="420"/>
      <c r="Y163" s="420"/>
      <c r="Z163" s="420"/>
      <c r="AA163" s="420"/>
      <c r="AB163" s="420"/>
      <c r="AC163" s="420"/>
      <c r="AD163" s="420"/>
      <c r="AE163" s="420"/>
    </row>
    <row r="164" spans="5:31" x14ac:dyDescent="0.25">
      <c r="E164" s="420"/>
      <c r="F164" s="420"/>
      <c r="G164" s="420"/>
      <c r="H164" s="420"/>
      <c r="I164" s="420"/>
      <c r="J164" s="420"/>
      <c r="K164" s="420"/>
      <c r="L164" s="420"/>
      <c r="M164" s="420"/>
      <c r="N164" s="420"/>
      <c r="O164" s="420"/>
      <c r="P164" s="420"/>
      <c r="Q164" s="420"/>
      <c r="R164" s="420"/>
      <c r="S164" s="420"/>
      <c r="T164" s="420"/>
      <c r="U164" s="420"/>
      <c r="V164" s="420"/>
      <c r="W164" s="420"/>
      <c r="X164" s="420"/>
      <c r="Y164" s="420"/>
      <c r="Z164" s="420"/>
      <c r="AA164" s="420"/>
      <c r="AB164" s="420"/>
      <c r="AC164" s="420"/>
      <c r="AD164" s="420"/>
      <c r="AE164" s="420"/>
    </row>
    <row r="165" spans="5:31" x14ac:dyDescent="0.25">
      <c r="E165" s="420"/>
      <c r="F165" s="420"/>
      <c r="G165" s="420"/>
      <c r="H165" s="420"/>
      <c r="I165" s="420"/>
      <c r="J165" s="420"/>
      <c r="K165" s="420"/>
      <c r="L165" s="420"/>
      <c r="M165" s="420"/>
      <c r="N165" s="420"/>
      <c r="O165" s="420"/>
      <c r="P165" s="420"/>
      <c r="Q165" s="420"/>
      <c r="R165" s="420"/>
      <c r="S165" s="420"/>
      <c r="T165" s="420"/>
      <c r="U165" s="420"/>
      <c r="V165" s="420"/>
      <c r="W165" s="420"/>
      <c r="X165" s="420"/>
      <c r="Y165" s="420"/>
      <c r="Z165" s="420"/>
      <c r="AA165" s="420"/>
      <c r="AB165" s="420"/>
      <c r="AC165" s="420"/>
      <c r="AD165" s="420"/>
      <c r="AE165" s="420"/>
    </row>
    <row r="166" spans="5:31" x14ac:dyDescent="0.25">
      <c r="E166" s="420"/>
      <c r="F166" s="420"/>
      <c r="G166" s="420"/>
      <c r="H166" s="420"/>
      <c r="I166" s="420"/>
      <c r="J166" s="420"/>
      <c r="K166" s="420"/>
      <c r="L166" s="420"/>
      <c r="M166" s="420"/>
      <c r="N166" s="420"/>
      <c r="O166" s="420"/>
      <c r="P166" s="420"/>
      <c r="Q166" s="420"/>
      <c r="R166" s="420"/>
      <c r="S166" s="420"/>
      <c r="T166" s="420"/>
      <c r="U166" s="420"/>
      <c r="V166" s="420"/>
      <c r="W166" s="420"/>
      <c r="X166" s="420"/>
      <c r="Y166" s="420"/>
      <c r="Z166" s="420"/>
      <c r="AA166" s="420"/>
      <c r="AB166" s="420"/>
      <c r="AC166" s="420"/>
      <c r="AD166" s="420"/>
      <c r="AE166" s="420"/>
    </row>
    <row r="167" spans="5:31" x14ac:dyDescent="0.25">
      <c r="E167" s="420"/>
      <c r="F167" s="420"/>
      <c r="G167" s="420"/>
      <c r="H167" s="420"/>
      <c r="I167" s="420"/>
      <c r="J167" s="420"/>
      <c r="K167" s="420"/>
      <c r="L167" s="420"/>
      <c r="M167" s="420"/>
      <c r="N167" s="420"/>
      <c r="O167" s="420"/>
      <c r="P167" s="420"/>
      <c r="Q167" s="420"/>
      <c r="R167" s="420"/>
      <c r="S167" s="420"/>
      <c r="T167" s="420"/>
      <c r="U167" s="420"/>
      <c r="V167" s="420"/>
      <c r="W167" s="420"/>
      <c r="X167" s="420"/>
      <c r="Y167" s="420"/>
      <c r="Z167" s="420"/>
      <c r="AA167" s="420"/>
      <c r="AB167" s="420"/>
      <c r="AC167" s="420"/>
      <c r="AD167" s="420"/>
      <c r="AE167" s="420"/>
    </row>
    <row r="168" spans="5:31" x14ac:dyDescent="0.25">
      <c r="E168" s="420"/>
      <c r="F168" s="420"/>
      <c r="G168" s="420"/>
      <c r="H168" s="420"/>
      <c r="I168" s="420"/>
      <c r="J168" s="420"/>
      <c r="K168" s="420"/>
      <c r="L168" s="420"/>
      <c r="M168" s="420"/>
      <c r="N168" s="420"/>
      <c r="O168" s="420"/>
      <c r="P168" s="420"/>
      <c r="Q168" s="420"/>
      <c r="R168" s="420"/>
      <c r="S168" s="420"/>
      <c r="T168" s="420"/>
      <c r="U168" s="420"/>
      <c r="V168" s="420"/>
      <c r="W168" s="420"/>
      <c r="X168" s="420"/>
      <c r="Y168" s="420"/>
      <c r="Z168" s="420"/>
      <c r="AA168" s="420"/>
      <c r="AB168" s="420"/>
      <c r="AC168" s="420"/>
      <c r="AD168" s="420"/>
      <c r="AE168" s="420"/>
    </row>
    <row r="169" spans="5:31" x14ac:dyDescent="0.25">
      <c r="E169" s="420"/>
      <c r="F169" s="420"/>
      <c r="G169" s="420"/>
      <c r="H169" s="420"/>
      <c r="I169" s="420"/>
      <c r="J169" s="420"/>
      <c r="K169" s="420"/>
      <c r="L169" s="420"/>
      <c r="M169" s="420"/>
      <c r="N169" s="420"/>
      <c r="O169" s="420"/>
      <c r="P169" s="420"/>
      <c r="Q169" s="420"/>
      <c r="R169" s="420"/>
      <c r="S169" s="420"/>
      <c r="T169" s="420"/>
      <c r="U169" s="420"/>
      <c r="V169" s="420"/>
      <c r="W169" s="420"/>
      <c r="X169" s="420"/>
      <c r="Y169" s="420"/>
      <c r="Z169" s="420"/>
      <c r="AA169" s="420"/>
      <c r="AB169" s="420"/>
      <c r="AC169" s="420"/>
      <c r="AD169" s="420"/>
      <c r="AE169" s="420"/>
    </row>
    <row r="170" spans="5:31" x14ac:dyDescent="0.25">
      <c r="E170" s="420"/>
      <c r="F170" s="420"/>
      <c r="G170" s="420"/>
      <c r="H170" s="420"/>
      <c r="I170" s="420"/>
      <c r="J170" s="420"/>
      <c r="K170" s="420"/>
      <c r="L170" s="420"/>
      <c r="M170" s="420"/>
      <c r="N170" s="420"/>
      <c r="O170" s="420"/>
      <c r="P170" s="420"/>
      <c r="Q170" s="420"/>
      <c r="R170" s="420"/>
      <c r="S170" s="420"/>
      <c r="T170" s="420"/>
      <c r="U170" s="420"/>
      <c r="V170" s="420"/>
      <c r="W170" s="420"/>
      <c r="X170" s="420"/>
      <c r="Y170" s="420"/>
      <c r="Z170" s="420"/>
      <c r="AA170" s="420"/>
      <c r="AB170" s="420"/>
      <c r="AC170" s="420"/>
      <c r="AD170" s="420"/>
      <c r="AE170" s="420"/>
    </row>
    <row r="171" spans="5:31" x14ac:dyDescent="0.25">
      <c r="E171" s="420"/>
      <c r="F171" s="420"/>
      <c r="G171" s="420"/>
      <c r="H171" s="420"/>
      <c r="I171" s="420"/>
      <c r="J171" s="420"/>
      <c r="K171" s="420"/>
      <c r="L171" s="420"/>
      <c r="M171" s="420"/>
      <c r="N171" s="420"/>
      <c r="O171" s="420"/>
      <c r="P171" s="420"/>
      <c r="Q171" s="420"/>
      <c r="R171" s="420"/>
      <c r="S171" s="420"/>
      <c r="T171" s="420"/>
      <c r="U171" s="420"/>
      <c r="V171" s="420"/>
      <c r="W171" s="420"/>
      <c r="X171" s="420"/>
      <c r="Y171" s="420"/>
      <c r="Z171" s="420"/>
      <c r="AA171" s="420"/>
      <c r="AB171" s="420"/>
      <c r="AC171" s="420"/>
      <c r="AD171" s="420"/>
      <c r="AE171" s="420"/>
    </row>
    <row r="172" spans="5:31" x14ac:dyDescent="0.25">
      <c r="E172" s="420"/>
      <c r="F172" s="420"/>
      <c r="G172" s="420"/>
      <c r="H172" s="420"/>
      <c r="I172" s="420"/>
      <c r="J172" s="420"/>
      <c r="K172" s="420"/>
      <c r="L172" s="420"/>
      <c r="M172" s="420"/>
      <c r="N172" s="420"/>
      <c r="O172" s="420"/>
      <c r="P172" s="420"/>
      <c r="Q172" s="420"/>
      <c r="R172" s="420"/>
      <c r="S172" s="420"/>
      <c r="T172" s="420"/>
      <c r="U172" s="420"/>
      <c r="V172" s="420"/>
      <c r="W172" s="420"/>
      <c r="X172" s="420"/>
      <c r="Y172" s="420"/>
      <c r="Z172" s="420"/>
      <c r="AA172" s="420"/>
      <c r="AB172" s="420"/>
      <c r="AC172" s="420"/>
      <c r="AD172" s="420"/>
      <c r="AE172" s="420"/>
    </row>
    <row r="173" spans="5:31" x14ac:dyDescent="0.25">
      <c r="E173" s="420"/>
      <c r="F173" s="420"/>
      <c r="G173" s="420"/>
      <c r="H173" s="420"/>
      <c r="I173" s="420"/>
      <c r="J173" s="420"/>
      <c r="K173" s="420"/>
      <c r="L173" s="420"/>
      <c r="M173" s="420"/>
      <c r="N173" s="420"/>
      <c r="O173" s="420"/>
      <c r="P173" s="420"/>
      <c r="Q173" s="420"/>
      <c r="R173" s="420"/>
      <c r="S173" s="420"/>
      <c r="T173" s="420"/>
      <c r="U173" s="420"/>
      <c r="V173" s="420"/>
      <c r="W173" s="420"/>
      <c r="X173" s="420"/>
      <c r="Y173" s="420"/>
      <c r="Z173" s="420"/>
      <c r="AA173" s="420"/>
      <c r="AB173" s="420"/>
      <c r="AC173" s="420"/>
      <c r="AD173" s="420"/>
      <c r="AE173" s="420"/>
    </row>
    <row r="174" spans="5:31" x14ac:dyDescent="0.25">
      <c r="E174" s="420"/>
      <c r="F174" s="420"/>
      <c r="G174" s="420"/>
      <c r="H174" s="420"/>
      <c r="I174" s="420"/>
      <c r="J174" s="420"/>
      <c r="K174" s="420"/>
      <c r="L174" s="420"/>
      <c r="M174" s="420"/>
      <c r="N174" s="420"/>
      <c r="O174" s="420"/>
      <c r="P174" s="420"/>
      <c r="Q174" s="420"/>
      <c r="R174" s="420"/>
      <c r="S174" s="420"/>
      <c r="T174" s="420"/>
      <c r="U174" s="420"/>
      <c r="V174" s="420"/>
      <c r="W174" s="420"/>
      <c r="X174" s="420"/>
      <c r="Y174" s="420"/>
      <c r="Z174" s="420"/>
      <c r="AA174" s="420"/>
      <c r="AB174" s="420"/>
      <c r="AC174" s="420"/>
      <c r="AD174" s="420"/>
      <c r="AE174" s="420"/>
    </row>
    <row r="175" spans="5:31" x14ac:dyDescent="0.25">
      <c r="E175" s="420"/>
      <c r="F175" s="420"/>
      <c r="G175" s="420"/>
      <c r="H175" s="420"/>
      <c r="I175" s="420"/>
      <c r="J175" s="420"/>
      <c r="K175" s="420"/>
      <c r="L175" s="420"/>
      <c r="M175" s="420"/>
      <c r="N175" s="420"/>
      <c r="O175" s="420"/>
      <c r="P175" s="420"/>
      <c r="Q175" s="420"/>
      <c r="R175" s="420"/>
      <c r="S175" s="420"/>
      <c r="T175" s="420"/>
      <c r="U175" s="420"/>
      <c r="V175" s="420"/>
      <c r="W175" s="420"/>
      <c r="X175" s="420"/>
      <c r="Y175" s="420"/>
      <c r="Z175" s="420"/>
      <c r="AA175" s="420"/>
      <c r="AB175" s="420"/>
      <c r="AC175" s="420"/>
      <c r="AD175" s="420"/>
      <c r="AE175" s="420"/>
    </row>
    <row r="176" spans="5:31" x14ac:dyDescent="0.25">
      <c r="E176" s="420"/>
      <c r="F176" s="420"/>
      <c r="G176" s="420"/>
      <c r="H176" s="420"/>
      <c r="I176" s="420"/>
      <c r="J176" s="420"/>
      <c r="K176" s="420"/>
      <c r="L176" s="420"/>
      <c r="M176" s="420"/>
      <c r="N176" s="420"/>
      <c r="O176" s="420"/>
      <c r="P176" s="420"/>
      <c r="Q176" s="420"/>
      <c r="R176" s="420"/>
      <c r="S176" s="420"/>
      <c r="T176" s="420"/>
      <c r="U176" s="420"/>
      <c r="V176" s="420"/>
      <c r="W176" s="420"/>
      <c r="X176" s="420"/>
      <c r="Y176" s="420"/>
      <c r="Z176" s="420"/>
      <c r="AA176" s="420"/>
      <c r="AB176" s="420"/>
      <c r="AC176" s="420"/>
      <c r="AD176" s="420"/>
      <c r="AE176" s="420"/>
    </row>
    <row r="177" spans="5:31" x14ac:dyDescent="0.25">
      <c r="E177" s="420"/>
      <c r="F177" s="420"/>
      <c r="G177" s="420"/>
      <c r="H177" s="420"/>
      <c r="I177" s="420"/>
      <c r="J177" s="420"/>
      <c r="K177" s="420"/>
      <c r="L177" s="420"/>
      <c r="M177" s="420"/>
      <c r="N177" s="420"/>
      <c r="O177" s="420"/>
      <c r="P177" s="420"/>
      <c r="Q177" s="420"/>
      <c r="R177" s="420"/>
      <c r="S177" s="420"/>
      <c r="T177" s="420"/>
      <c r="U177" s="420"/>
      <c r="V177" s="420"/>
      <c r="W177" s="420"/>
      <c r="X177" s="420"/>
      <c r="Y177" s="420"/>
      <c r="Z177" s="420"/>
      <c r="AA177" s="420"/>
      <c r="AB177" s="420"/>
      <c r="AC177" s="420"/>
      <c r="AD177" s="420"/>
      <c r="AE177" s="420"/>
    </row>
    <row r="178" spans="5:31" x14ac:dyDescent="0.25">
      <c r="E178" s="420"/>
    </row>
    <row r="179" spans="5:31" x14ac:dyDescent="0.25">
      <c r="E179" s="420"/>
    </row>
  </sheetData>
  <mergeCells count="10">
    <mergeCell ref="A3:AH3"/>
    <mergeCell ref="A5:A7"/>
    <mergeCell ref="E6:H6"/>
    <mergeCell ref="J6:M6"/>
    <mergeCell ref="W6:Z6"/>
    <mergeCell ref="AB6:AE6"/>
    <mergeCell ref="O6:R6"/>
    <mergeCell ref="C5:R5"/>
    <mergeCell ref="T5:AI5"/>
    <mergeCell ref="AG6:AK6"/>
  </mergeCells>
  <hyperlinks>
    <hyperlink ref="AH2" location="Contents!A1" display="Back to Contents ç" xr:uid="{1924E6F2-1ABF-48DC-A815-4D5A35089AF6}"/>
  </hyperlinks>
  <pageMargins left="0.7" right="0.7" top="0.75" bottom="0.75" header="0.3" footer="0.3"/>
  <pageSetup paperSize="9" scale="50" orientation="landscape" r:id="rId1"/>
  <headerFooter>
    <oddHeader>&amp;L&amp;"Calibri"&amp;10&amp;K000000 [Public]&amp;1#_x000D_</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D01B2-8443-40D8-9910-2E38FBBBC878}">
  <sheetPr>
    <pageSetUpPr fitToPage="1"/>
  </sheetPr>
  <dimension ref="A1:U144"/>
  <sheetViews>
    <sheetView zoomScaleNormal="100" workbookViewId="0">
      <pane xSplit="1" ySplit="7" topLeftCell="F20" activePane="bottomRight" state="frozen"/>
      <selection activeCell="K17" sqref="K17"/>
      <selection pane="topRight" activeCell="K17" sqref="K17"/>
      <selection pane="bottomLeft" activeCell="K17" sqref="K17"/>
      <selection pane="bottomRight" activeCell="U2" sqref="U2"/>
    </sheetView>
  </sheetViews>
  <sheetFormatPr defaultRowHeight="12.75" x14ac:dyDescent="0.2"/>
  <cols>
    <col min="1" max="1" width="13.85546875" style="9" customWidth="1"/>
    <col min="2" max="21" width="16.140625" style="9" customWidth="1"/>
    <col min="22" max="16384" width="9.140625" style="9"/>
  </cols>
  <sheetData>
    <row r="1" spans="1:21" s="140" customFormat="1" ht="15" customHeight="1" x14ac:dyDescent="0.25">
      <c r="A1" s="520" t="s">
        <v>0</v>
      </c>
      <c r="B1" s="520"/>
      <c r="C1" s="520"/>
      <c r="D1" s="520"/>
      <c r="U1" s="301" t="s">
        <v>594</v>
      </c>
    </row>
    <row r="2" spans="1:21" s="140" customFormat="1" ht="15" customHeight="1" x14ac:dyDescent="0.25">
      <c r="A2" s="520" t="s">
        <v>46</v>
      </c>
      <c r="B2" s="520"/>
      <c r="C2" s="520"/>
      <c r="D2" s="520"/>
      <c r="E2" s="348"/>
      <c r="F2" s="348"/>
      <c r="U2" s="104" t="s">
        <v>31</v>
      </c>
    </row>
    <row r="3" spans="1:21" s="140" customFormat="1" ht="15.75" x14ac:dyDescent="0.25">
      <c r="B3" s="313"/>
      <c r="E3" s="313"/>
      <c r="F3" s="313"/>
    </row>
    <row r="4" spans="1:21" s="140" customFormat="1" ht="16.5" customHeight="1" x14ac:dyDescent="0.25">
      <c r="A4" s="467" t="s">
        <v>54</v>
      </c>
      <c r="B4" s="467"/>
      <c r="C4" s="467"/>
      <c r="D4" s="467"/>
      <c r="E4" s="467"/>
      <c r="F4" s="467"/>
      <c r="G4" s="467"/>
      <c r="H4" s="467"/>
      <c r="I4" s="467"/>
      <c r="J4" s="467"/>
      <c r="K4" s="467"/>
      <c r="L4" s="467"/>
      <c r="M4" s="467"/>
      <c r="N4" s="467"/>
      <c r="O4" s="467"/>
      <c r="P4" s="467"/>
      <c r="Q4" s="467"/>
      <c r="R4" s="467"/>
      <c r="S4" s="467"/>
      <c r="T4" s="467"/>
      <c r="U4" s="352" t="s">
        <v>539</v>
      </c>
    </row>
    <row r="5" spans="1:21" s="355" customFormat="1" ht="16.5" customHeight="1" x14ac:dyDescent="0.25">
      <c r="A5" s="528" t="s">
        <v>13</v>
      </c>
      <c r="B5" s="529" t="s">
        <v>593</v>
      </c>
      <c r="C5" s="530"/>
      <c r="D5" s="530"/>
      <c r="E5" s="530"/>
      <c r="F5" s="530"/>
      <c r="G5" s="530"/>
      <c r="H5" s="530"/>
      <c r="I5" s="530"/>
      <c r="J5" s="530"/>
      <c r="K5" s="530"/>
      <c r="L5" s="530"/>
      <c r="M5" s="530"/>
      <c r="N5" s="530"/>
      <c r="O5" s="530"/>
      <c r="P5" s="530"/>
      <c r="Q5" s="531" t="s">
        <v>582</v>
      </c>
      <c r="R5" s="531"/>
      <c r="S5" s="531"/>
      <c r="T5" s="531"/>
      <c r="U5" s="529"/>
    </row>
    <row r="6" spans="1:21" s="355" customFormat="1" ht="16.5" customHeight="1" x14ac:dyDescent="0.25">
      <c r="A6" s="523"/>
      <c r="B6" s="532" t="s">
        <v>592</v>
      </c>
      <c r="C6" s="533"/>
      <c r="D6" s="533"/>
      <c r="E6" s="533"/>
      <c r="F6" s="533"/>
      <c r="G6" s="533"/>
      <c r="H6" s="533"/>
      <c r="I6" s="534"/>
      <c r="J6" s="535" t="s">
        <v>591</v>
      </c>
      <c r="K6" s="534"/>
      <c r="L6" s="534"/>
      <c r="M6" s="534"/>
      <c r="N6" s="534"/>
      <c r="O6" s="534"/>
      <c r="P6" s="534"/>
      <c r="Q6" s="358"/>
      <c r="R6" s="357"/>
      <c r="S6" s="357"/>
      <c r="T6" s="357"/>
      <c r="U6" s="357"/>
    </row>
    <row r="7" spans="1:21" s="355" customFormat="1" ht="36.75" customHeight="1" x14ac:dyDescent="0.25">
      <c r="A7" s="515"/>
      <c r="B7" s="346" t="s">
        <v>590</v>
      </c>
      <c r="C7" s="346" t="s">
        <v>578</v>
      </c>
      <c r="D7" s="346" t="s">
        <v>577</v>
      </c>
      <c r="E7" s="346" t="s">
        <v>576</v>
      </c>
      <c r="F7" s="346" t="s">
        <v>589</v>
      </c>
      <c r="G7" s="346" t="s">
        <v>574</v>
      </c>
      <c r="H7" s="346" t="s">
        <v>573</v>
      </c>
      <c r="I7" s="346" t="s">
        <v>588</v>
      </c>
      <c r="J7" s="356" t="s">
        <v>571</v>
      </c>
      <c r="K7" s="346" t="s">
        <v>535</v>
      </c>
      <c r="L7" s="346" t="s">
        <v>570</v>
      </c>
      <c r="M7" s="346" t="s">
        <v>569</v>
      </c>
      <c r="N7" s="346" t="s">
        <v>534</v>
      </c>
      <c r="O7" s="346" t="s">
        <v>568</v>
      </c>
      <c r="P7" s="346" t="s">
        <v>530</v>
      </c>
      <c r="Q7" s="346" t="s">
        <v>567</v>
      </c>
      <c r="R7" s="346" t="s">
        <v>566</v>
      </c>
      <c r="S7" s="346" t="s">
        <v>587</v>
      </c>
      <c r="T7" s="346" t="s">
        <v>565</v>
      </c>
      <c r="U7" s="346" t="s">
        <v>564</v>
      </c>
    </row>
    <row r="8" spans="1:21" ht="15" customHeight="1" x14ac:dyDescent="0.25">
      <c r="A8" s="340">
        <v>2020</v>
      </c>
      <c r="B8" s="345">
        <f t="shared" ref="B8:U8" si="0">IF(COUNT(B41:B52)=0,"n.a.",AVERAGE(B41:B52))</f>
        <v>119.75775599462115</v>
      </c>
      <c r="C8" s="345">
        <f t="shared" si="0"/>
        <v>156.66611566050153</v>
      </c>
      <c r="D8" s="345">
        <f t="shared" si="0"/>
        <v>145.93930250055874</v>
      </c>
      <c r="E8" s="345">
        <f t="shared" si="0"/>
        <v>124.70612281072833</v>
      </c>
      <c r="F8" s="345">
        <f t="shared" si="0"/>
        <v>211.17863615925276</v>
      </c>
      <c r="G8" s="345">
        <f t="shared" si="0"/>
        <v>133.50983861536434</v>
      </c>
      <c r="H8" s="345">
        <f t="shared" si="0"/>
        <v>33.03882562431864</v>
      </c>
      <c r="I8" s="345">
        <f t="shared" si="0"/>
        <v>31.21719290558956</v>
      </c>
      <c r="J8" s="345">
        <f t="shared" si="0"/>
        <v>214.10129550901991</v>
      </c>
      <c r="K8" s="345">
        <f t="shared" si="0"/>
        <v>140.88952716742645</v>
      </c>
      <c r="L8" s="345">
        <f t="shared" si="0"/>
        <v>212.79019116102685</v>
      </c>
      <c r="M8" s="345">
        <f t="shared" si="0"/>
        <v>176.24542397228598</v>
      </c>
      <c r="N8" s="345">
        <f t="shared" si="0"/>
        <v>160.22085029438645</v>
      </c>
      <c r="O8" s="345">
        <f t="shared" si="0"/>
        <v>142.40992741195168</v>
      </c>
      <c r="P8" s="345">
        <f t="shared" si="0"/>
        <v>144.52793405775586</v>
      </c>
      <c r="Q8" s="345">
        <f t="shared" si="0"/>
        <v>1254.9416997655489</v>
      </c>
      <c r="R8" s="345">
        <f t="shared" si="0"/>
        <v>940.28054019174863</v>
      </c>
      <c r="S8" s="345">
        <f t="shared" si="0"/>
        <v>689.32963620907219</v>
      </c>
      <c r="T8" s="345">
        <f t="shared" si="0"/>
        <v>489.0280175433623</v>
      </c>
      <c r="U8" s="345">
        <f t="shared" si="0"/>
        <v>278.24421869677519</v>
      </c>
    </row>
    <row r="9" spans="1:21" ht="15" customHeight="1" x14ac:dyDescent="0.25">
      <c r="A9" s="342">
        <v>2021</v>
      </c>
      <c r="B9" s="344">
        <f t="shared" ref="B9:U9" si="1">IF(COUNT(B53:B64)=0,"n.a.",AVERAGE(B53:B64))</f>
        <v>113.51372794172495</v>
      </c>
      <c r="C9" s="344">
        <f t="shared" si="1"/>
        <v>195.09931236619875</v>
      </c>
      <c r="D9" s="344">
        <f t="shared" si="1"/>
        <v>182.17247389321309</v>
      </c>
      <c r="E9" s="344">
        <f t="shared" si="1"/>
        <v>157.80611139477585</v>
      </c>
      <c r="F9" s="344">
        <f t="shared" si="1"/>
        <v>268.81068496763169</v>
      </c>
      <c r="G9" s="344">
        <f t="shared" si="1"/>
        <v>194.50044725436214</v>
      </c>
      <c r="H9" s="344">
        <f t="shared" si="1"/>
        <v>32.777544650665767</v>
      </c>
      <c r="I9" s="344">
        <f t="shared" si="1"/>
        <v>33.974576330343787</v>
      </c>
      <c r="J9" s="344">
        <f t="shared" si="1"/>
        <v>257.70614803577286</v>
      </c>
      <c r="K9" s="344">
        <f t="shared" si="1"/>
        <v>183.30723897120959</v>
      </c>
      <c r="L9" s="344">
        <f t="shared" si="1"/>
        <v>232.02253931306794</v>
      </c>
      <c r="M9" s="344">
        <f t="shared" si="1"/>
        <v>211.4035215284234</v>
      </c>
      <c r="N9" s="344">
        <f t="shared" si="1"/>
        <v>204.46910929790781</v>
      </c>
      <c r="O9" s="344">
        <f t="shared" si="1"/>
        <v>172.29476409200797</v>
      </c>
      <c r="P9" s="344">
        <f t="shared" si="1"/>
        <v>151.68729872804636</v>
      </c>
      <c r="Q9" s="344">
        <f t="shared" si="1"/>
        <v>1386.8603728709502</v>
      </c>
      <c r="R9" s="344">
        <f t="shared" si="1"/>
        <v>1069.7131479333837</v>
      </c>
      <c r="S9" s="344">
        <f t="shared" si="1"/>
        <v>709.58885024714891</v>
      </c>
      <c r="T9" s="344">
        <f t="shared" si="1"/>
        <v>528.95466580325103</v>
      </c>
      <c r="U9" s="344">
        <f t="shared" si="1"/>
        <v>275.42650535106759</v>
      </c>
    </row>
    <row r="10" spans="1:21" ht="15" customHeight="1" x14ac:dyDescent="0.25">
      <c r="A10" s="340">
        <v>2022</v>
      </c>
      <c r="B10" s="339">
        <f t="shared" ref="B10:U10" si="2">IF(COUNT(B65:B76)=0,"n.a.",AVERAGE(B65:B76))</f>
        <v>161.58650049790191</v>
      </c>
      <c r="C10" s="339">
        <f t="shared" si="2"/>
        <v>286.66302303279707</v>
      </c>
      <c r="D10" s="339">
        <f t="shared" si="2"/>
        <v>281.74092556169546</v>
      </c>
      <c r="E10" s="339">
        <f t="shared" si="2"/>
        <v>232.28779660142251</v>
      </c>
      <c r="F10" s="339">
        <f t="shared" si="2"/>
        <v>418.64616684026197</v>
      </c>
      <c r="G10" s="339">
        <f t="shared" si="2"/>
        <v>324.97501910767568</v>
      </c>
      <c r="H10" s="339">
        <f t="shared" si="2"/>
        <v>44.64528284032496</v>
      </c>
      <c r="I10" s="339">
        <f t="shared" si="2"/>
        <v>54.994541150018875</v>
      </c>
      <c r="J10" s="339">
        <f t="shared" si="2"/>
        <v>424.87322237032191</v>
      </c>
      <c r="K10" s="339">
        <f t="shared" si="2"/>
        <v>298.48501356387254</v>
      </c>
      <c r="L10" s="339">
        <f t="shared" si="2"/>
        <v>384.07797222290628</v>
      </c>
      <c r="M10" s="339">
        <f t="shared" si="2"/>
        <v>300.94038987683427</v>
      </c>
      <c r="N10" s="339">
        <f t="shared" si="2"/>
        <v>351.18605204784393</v>
      </c>
      <c r="O10" s="339">
        <f t="shared" si="2"/>
        <v>309.33945691671056</v>
      </c>
      <c r="P10" s="339">
        <f t="shared" si="2"/>
        <v>224.50979333005259</v>
      </c>
      <c r="Q10" s="339">
        <f t="shared" si="2"/>
        <v>2172.3691648943959</v>
      </c>
      <c r="R10" s="339">
        <f t="shared" si="2"/>
        <v>1802.8213937356929</v>
      </c>
      <c r="S10" s="339">
        <f t="shared" si="2"/>
        <v>1245.393416260016</v>
      </c>
      <c r="T10" s="339">
        <f t="shared" si="2"/>
        <v>877.93331159194224</v>
      </c>
      <c r="U10" s="339">
        <f t="shared" si="2"/>
        <v>535.82840274781245</v>
      </c>
    </row>
    <row r="11" spans="1:21" ht="15" customHeight="1" x14ac:dyDescent="0.25">
      <c r="A11" s="342">
        <v>2023</v>
      </c>
      <c r="B11" s="343">
        <f t="shared" ref="B11:U11" si="3">IF(COUNT(B77:B88)=0,"n.a.",AVERAGE(B77:B88))</f>
        <v>219.85131985279949</v>
      </c>
      <c r="C11" s="343">
        <f t="shared" si="3"/>
        <v>300.1250796461843</v>
      </c>
      <c r="D11" s="343">
        <f t="shared" si="3"/>
        <v>299.51800564926015</v>
      </c>
      <c r="E11" s="343">
        <f t="shared" si="3"/>
        <v>241.63196664051438</v>
      </c>
      <c r="F11" s="343">
        <f t="shared" si="3"/>
        <v>429.79904590540423</v>
      </c>
      <c r="G11" s="343">
        <f t="shared" si="3"/>
        <v>321.88366339951597</v>
      </c>
      <c r="H11" s="343">
        <f t="shared" si="3"/>
        <v>71.264907190136583</v>
      </c>
      <c r="I11" s="343">
        <f t="shared" si="3"/>
        <v>62.884475885141065</v>
      </c>
      <c r="J11" s="343">
        <f t="shared" si="3"/>
        <v>438.09913172604848</v>
      </c>
      <c r="K11" s="343">
        <f t="shared" si="3"/>
        <v>259.38943027477075</v>
      </c>
      <c r="L11" s="343">
        <f t="shared" si="3"/>
        <v>349.00545258458993</v>
      </c>
      <c r="M11" s="343">
        <f t="shared" si="3"/>
        <v>299.06010453584139</v>
      </c>
      <c r="N11" s="343">
        <f t="shared" si="3"/>
        <v>314.71731384891774</v>
      </c>
      <c r="O11" s="343">
        <f t="shared" si="3"/>
        <v>306.68020012652084</v>
      </c>
      <c r="P11" s="343">
        <f t="shared" si="3"/>
        <v>201.95995333351502</v>
      </c>
      <c r="Q11" s="343">
        <f t="shared" si="3"/>
        <v>2409.3885399087462</v>
      </c>
      <c r="R11" s="343">
        <f t="shared" si="3"/>
        <v>1939.5877420079648</v>
      </c>
      <c r="S11" s="343">
        <f t="shared" si="3"/>
        <v>1384.4958715137136</v>
      </c>
      <c r="T11" s="343">
        <f t="shared" si="3"/>
        <v>935.41419866472472</v>
      </c>
      <c r="U11" s="343">
        <f t="shared" si="3"/>
        <v>563.13319851871665</v>
      </c>
    </row>
    <row r="12" spans="1:21" ht="15" customHeight="1" x14ac:dyDescent="0.25">
      <c r="A12" s="340">
        <v>2024</v>
      </c>
      <c r="B12" s="339">
        <f t="shared" ref="B12:U12" si="4">IF(COUNT(B89:B100)=0,"n.a.",AVERAGE(B89:B100))</f>
        <v>253.46420308750942</v>
      </c>
      <c r="C12" s="339">
        <f t="shared" si="4"/>
        <v>330.2562964568906</v>
      </c>
      <c r="D12" s="339">
        <f t="shared" si="4"/>
        <v>322.21303921793577</v>
      </c>
      <c r="E12" s="339">
        <f t="shared" si="4"/>
        <v>255.59495097845692</v>
      </c>
      <c r="F12" s="339">
        <f t="shared" si="4"/>
        <v>467.83765356765372</v>
      </c>
      <c r="G12" s="339">
        <f t="shared" si="4"/>
        <v>333.11835450914072</v>
      </c>
      <c r="H12" s="339">
        <f t="shared" si="4"/>
        <v>72.300819678609017</v>
      </c>
      <c r="I12" s="339">
        <f t="shared" si="4"/>
        <v>65.168061940175065</v>
      </c>
      <c r="J12" s="339">
        <f t="shared" si="4"/>
        <v>521.47648581853639</v>
      </c>
      <c r="K12" s="339">
        <f t="shared" si="4"/>
        <v>354.72391835941704</v>
      </c>
      <c r="L12" s="339">
        <f t="shared" si="4"/>
        <v>451.57606191759254</v>
      </c>
      <c r="M12" s="339">
        <f t="shared" si="4"/>
        <v>396.80687027304822</v>
      </c>
      <c r="N12" s="339">
        <f t="shared" si="4"/>
        <v>396.37181318576717</v>
      </c>
      <c r="O12" s="339">
        <f t="shared" si="4"/>
        <v>379.31847481300292</v>
      </c>
      <c r="P12" s="339">
        <f t="shared" si="4"/>
        <v>221.57962516934506</v>
      </c>
      <c r="Q12" s="339">
        <f t="shared" si="4"/>
        <v>2349.7357754453951</v>
      </c>
      <c r="R12" s="339">
        <f t="shared" si="4"/>
        <v>1897.5896256344568</v>
      </c>
      <c r="S12" s="339">
        <f t="shared" si="4"/>
        <v>1374.9441011442002</v>
      </c>
      <c r="T12" s="339">
        <f t="shared" si="4"/>
        <v>922.58932606005499</v>
      </c>
      <c r="U12" s="339">
        <f t="shared" si="4"/>
        <v>493.92332556888158</v>
      </c>
    </row>
    <row r="13" spans="1:21" ht="15" customHeight="1" x14ac:dyDescent="0.25">
      <c r="A13" s="342">
        <v>2025</v>
      </c>
      <c r="B13" s="341">
        <f t="shared" ref="B13:U13" si="5">IF(COUNT(B101:B112)=0,"n.a.",AVERAGE(B101:B112))</f>
        <v>208.43930442400833</v>
      </c>
      <c r="C13" s="341">
        <f t="shared" si="5"/>
        <v>361.72760724807046</v>
      </c>
      <c r="D13" s="341">
        <f t="shared" si="5"/>
        <v>354.88312639751013</v>
      </c>
      <c r="E13" s="341">
        <f t="shared" si="5"/>
        <v>278.99609213068123</v>
      </c>
      <c r="F13" s="341">
        <f t="shared" si="5"/>
        <v>519.61439365036676</v>
      </c>
      <c r="G13" s="341">
        <f t="shared" si="5"/>
        <v>388.47144678712243</v>
      </c>
      <c r="H13" s="341">
        <f t="shared" si="5"/>
        <v>70.843704188538823</v>
      </c>
      <c r="I13" s="341">
        <f t="shared" si="5"/>
        <v>66.597539690365537</v>
      </c>
      <c r="J13" s="341">
        <f t="shared" si="5"/>
        <v>561.35982325030125</v>
      </c>
      <c r="K13" s="341">
        <f t="shared" si="5"/>
        <v>345.54141539642507</v>
      </c>
      <c r="L13" s="341">
        <f t="shared" si="5"/>
        <v>512.45281461455693</v>
      </c>
      <c r="M13" s="341">
        <f t="shared" si="5"/>
        <v>328.21962746532859</v>
      </c>
      <c r="N13" s="341">
        <f t="shared" si="5"/>
        <v>365.66245592642025</v>
      </c>
      <c r="O13" s="341">
        <f t="shared" si="5"/>
        <v>363.94078769136735</v>
      </c>
      <c r="P13" s="341">
        <f t="shared" si="5"/>
        <v>212.18839473653648</v>
      </c>
      <c r="Q13" s="341">
        <f t="shared" si="5"/>
        <v>2500.1401437089953</v>
      </c>
      <c r="R13" s="341">
        <f t="shared" si="5"/>
        <v>2051.3859111594602</v>
      </c>
      <c r="S13" s="341">
        <f t="shared" si="5"/>
        <v>1461.7695993429536</v>
      </c>
      <c r="T13" s="341">
        <f t="shared" si="5"/>
        <v>1060.1272296441823</v>
      </c>
      <c r="U13" s="341">
        <f t="shared" si="5"/>
        <v>532.21860879155338</v>
      </c>
    </row>
    <row r="14" spans="1:21" ht="15" customHeight="1" x14ac:dyDescent="0.25">
      <c r="A14" s="342"/>
      <c r="B14" s="343"/>
      <c r="C14" s="343"/>
      <c r="D14" s="343"/>
      <c r="E14" s="343"/>
      <c r="F14" s="343"/>
      <c r="G14" s="343"/>
      <c r="H14" s="343"/>
      <c r="I14" s="343"/>
      <c r="J14" s="343"/>
      <c r="K14" s="343"/>
      <c r="L14" s="343"/>
      <c r="M14" s="343"/>
      <c r="N14" s="343"/>
      <c r="O14" s="343"/>
      <c r="P14" s="343"/>
      <c r="Q14" s="343"/>
      <c r="R14" s="343"/>
      <c r="S14" s="343"/>
      <c r="T14" s="343"/>
      <c r="U14" s="343"/>
    </row>
    <row r="15" spans="1:21" ht="15" customHeight="1" x14ac:dyDescent="0.25">
      <c r="A15" s="340" t="s">
        <v>132</v>
      </c>
      <c r="B15" s="339">
        <f t="shared" ref="B15:U15" si="6">IF(COUNT(B41:B43)=0,"n.a.",AVERAGE(B41:B43))</f>
        <v>133.75842934526995</v>
      </c>
      <c r="C15" s="339">
        <f t="shared" si="6"/>
        <v>183.94502509901449</v>
      </c>
      <c r="D15" s="339">
        <f t="shared" si="6"/>
        <v>176.89476873565414</v>
      </c>
      <c r="E15" s="339">
        <f t="shared" si="6"/>
        <v>169.62156076708999</v>
      </c>
      <c r="F15" s="339">
        <f t="shared" si="6"/>
        <v>229.28748183080191</v>
      </c>
      <c r="G15" s="339">
        <f t="shared" si="6"/>
        <v>158.23916463031955</v>
      </c>
      <c r="H15" s="339">
        <f t="shared" si="6"/>
        <v>18.57552812685228</v>
      </c>
      <c r="I15" s="339">
        <f t="shared" si="6"/>
        <v>32.071694819477038</v>
      </c>
      <c r="J15" s="339">
        <f t="shared" si="6"/>
        <v>253.53250312592195</v>
      </c>
      <c r="K15" s="339">
        <f t="shared" si="6"/>
        <v>174.12381005789788</v>
      </c>
      <c r="L15" s="339">
        <f t="shared" si="6"/>
        <v>320.38606071204396</v>
      </c>
      <c r="M15" s="339">
        <f t="shared" si="6"/>
        <v>288.47324041744906</v>
      </c>
      <c r="N15" s="339">
        <f t="shared" si="6"/>
        <v>254.01453766415929</v>
      </c>
      <c r="O15" s="339">
        <f t="shared" si="6"/>
        <v>190.50223506978253</v>
      </c>
      <c r="P15" s="339">
        <f t="shared" si="6"/>
        <v>131.90820661597974</v>
      </c>
      <c r="Q15" s="339">
        <f t="shared" si="6"/>
        <v>1294.8577756230698</v>
      </c>
      <c r="R15" s="339">
        <f t="shared" si="6"/>
        <v>942.03204718723009</v>
      </c>
      <c r="S15" s="339">
        <f t="shared" si="6"/>
        <v>691.02762544802863</v>
      </c>
      <c r="T15" s="339">
        <f t="shared" si="6"/>
        <v>493.34247741812959</v>
      </c>
      <c r="U15" s="339">
        <f t="shared" si="6"/>
        <v>275.89668016956722</v>
      </c>
    </row>
    <row r="16" spans="1:21" ht="15" customHeight="1" x14ac:dyDescent="0.25">
      <c r="A16" s="340" t="s">
        <v>133</v>
      </c>
      <c r="B16" s="339">
        <f t="shared" ref="B16:U16" si="7">IF(COUNT(B44:B46)=0,"n.a.",AVERAGE(B44:B46))</f>
        <v>102.77707842065615</v>
      </c>
      <c r="C16" s="339">
        <f t="shared" si="7"/>
        <v>126.43373086884692</v>
      </c>
      <c r="D16" s="339">
        <f t="shared" si="7"/>
        <v>109.50003683274961</v>
      </c>
      <c r="E16" s="339">
        <f t="shared" si="7"/>
        <v>102.10112839495537</v>
      </c>
      <c r="F16" s="339">
        <f t="shared" si="7"/>
        <v>160.85965032407685</v>
      </c>
      <c r="G16" s="339">
        <f t="shared" si="7"/>
        <v>110.75160928126382</v>
      </c>
      <c r="H16" s="339">
        <f t="shared" si="7"/>
        <v>50.562176181976071</v>
      </c>
      <c r="I16" s="339">
        <f t="shared" si="7"/>
        <v>30.272368780587204</v>
      </c>
      <c r="J16" s="339">
        <f t="shared" si="7"/>
        <v>161.48332920023469</v>
      </c>
      <c r="K16" s="339">
        <f t="shared" si="7"/>
        <v>117.02584227247216</v>
      </c>
      <c r="L16" s="339">
        <f t="shared" si="7"/>
        <v>160.08899537461363</v>
      </c>
      <c r="M16" s="339">
        <f t="shared" si="7"/>
        <v>154.97329183167997</v>
      </c>
      <c r="N16" s="339">
        <f t="shared" si="7"/>
        <v>115.3497836938097</v>
      </c>
      <c r="O16" s="339">
        <f t="shared" si="7"/>
        <v>113.66076093401138</v>
      </c>
      <c r="P16" s="339">
        <f t="shared" si="7"/>
        <v>126.11065464837309</v>
      </c>
      <c r="Q16" s="339">
        <f t="shared" si="7"/>
        <v>1217.3315914171224</v>
      </c>
      <c r="R16" s="339">
        <f t="shared" si="7"/>
        <v>947.07857409267615</v>
      </c>
      <c r="S16" s="339">
        <f t="shared" si="7"/>
        <v>692.83935065739422</v>
      </c>
      <c r="T16" s="339">
        <f t="shared" si="7"/>
        <v>504.46698944330529</v>
      </c>
      <c r="U16" s="339">
        <f t="shared" si="7"/>
        <v>289.07737105433324</v>
      </c>
    </row>
    <row r="17" spans="1:21" ht="15" customHeight="1" x14ac:dyDescent="0.25">
      <c r="A17" s="340" t="s">
        <v>134</v>
      </c>
      <c r="B17" s="339">
        <f t="shared" ref="B17:U17" si="8">IF(COUNT(B47:B49)=0,"n.a.",AVERAGE(B47:B49))</f>
        <v>122.45518873144799</v>
      </c>
      <c r="C17" s="339">
        <f t="shared" si="8"/>
        <v>149.60765403214984</v>
      </c>
      <c r="D17" s="339">
        <f t="shared" si="8"/>
        <v>134.11961447452052</v>
      </c>
      <c r="E17" s="339">
        <f t="shared" si="8"/>
        <v>108.50192919177677</v>
      </c>
      <c r="F17" s="339">
        <f t="shared" si="8"/>
        <v>202.79455995927972</v>
      </c>
      <c r="G17" s="339">
        <f t="shared" si="8"/>
        <v>123.38291155530578</v>
      </c>
      <c r="H17" s="339">
        <f t="shared" si="8"/>
        <v>33.368974620748389</v>
      </c>
      <c r="I17" s="339">
        <f t="shared" si="8"/>
        <v>31.157491232412383</v>
      </c>
      <c r="J17" s="339">
        <f t="shared" si="8"/>
        <v>215.69112811889329</v>
      </c>
      <c r="K17" s="339">
        <f t="shared" si="8"/>
        <v>141.2634762751139</v>
      </c>
      <c r="L17" s="339">
        <f t="shared" si="8"/>
        <v>173.92530797729205</v>
      </c>
      <c r="M17" s="339">
        <f t="shared" si="8"/>
        <v>134.03931816794886</v>
      </c>
      <c r="N17" s="339">
        <f t="shared" si="8"/>
        <v>133.48143069987603</v>
      </c>
      <c r="O17" s="339">
        <f t="shared" si="8"/>
        <v>134.01633856859499</v>
      </c>
      <c r="P17" s="339">
        <f t="shared" si="8"/>
        <v>149.4583040527165</v>
      </c>
      <c r="Q17" s="339">
        <f t="shared" si="8"/>
        <v>1331.9943424197547</v>
      </c>
      <c r="R17" s="339">
        <f t="shared" si="8"/>
        <v>976.51321405596866</v>
      </c>
      <c r="S17" s="339">
        <f t="shared" si="8"/>
        <v>740.28803306538305</v>
      </c>
      <c r="T17" s="339">
        <f t="shared" si="8"/>
        <v>519.30993505059519</v>
      </c>
      <c r="U17" s="339">
        <f t="shared" si="8"/>
        <v>299.565084887615</v>
      </c>
    </row>
    <row r="18" spans="1:21" ht="15" customHeight="1" x14ac:dyDescent="0.25">
      <c r="A18" s="340" t="s">
        <v>135</v>
      </c>
      <c r="B18" s="339">
        <f t="shared" ref="B18:U18" si="9">IF(COUNT(B50:B52)=0,"n.a.",AVERAGE(B50:B52))</f>
        <v>120.04032748111041</v>
      </c>
      <c r="C18" s="339">
        <f t="shared" si="9"/>
        <v>166.67805264199487</v>
      </c>
      <c r="D18" s="339">
        <f t="shared" si="9"/>
        <v>163.24278995931058</v>
      </c>
      <c r="E18" s="339">
        <f t="shared" si="9"/>
        <v>118.59987288909122</v>
      </c>
      <c r="F18" s="339">
        <f t="shared" si="9"/>
        <v>251.7728525228525</v>
      </c>
      <c r="G18" s="339">
        <f t="shared" si="9"/>
        <v>141.66566899456822</v>
      </c>
      <c r="H18" s="339">
        <f t="shared" si="9"/>
        <v>29.648623567697843</v>
      </c>
      <c r="I18" s="339">
        <f t="shared" si="9"/>
        <v>31.367216789881628</v>
      </c>
      <c r="J18" s="339">
        <f t="shared" si="9"/>
        <v>225.69822159102955</v>
      </c>
      <c r="K18" s="339">
        <f t="shared" si="9"/>
        <v>131.14498006422187</v>
      </c>
      <c r="L18" s="339">
        <f t="shared" si="9"/>
        <v>196.76040058015778</v>
      </c>
      <c r="M18" s="339">
        <f t="shared" si="9"/>
        <v>127.49584547206604</v>
      </c>
      <c r="N18" s="339">
        <f t="shared" si="9"/>
        <v>138.03764911970083</v>
      </c>
      <c r="O18" s="339">
        <f t="shared" si="9"/>
        <v>131.46037507541783</v>
      </c>
      <c r="P18" s="339">
        <f t="shared" si="9"/>
        <v>170.63457091395426</v>
      </c>
      <c r="Q18" s="339">
        <f t="shared" si="9"/>
        <v>1175.5830896022489</v>
      </c>
      <c r="R18" s="339">
        <f t="shared" si="9"/>
        <v>895.4983254311195</v>
      </c>
      <c r="S18" s="339">
        <f t="shared" si="9"/>
        <v>633.16353566548207</v>
      </c>
      <c r="T18" s="339">
        <f t="shared" si="9"/>
        <v>438.99266826141888</v>
      </c>
      <c r="U18" s="339">
        <f t="shared" si="9"/>
        <v>248.43773867558534</v>
      </c>
    </row>
    <row r="19" spans="1:21" ht="15" customHeight="1" x14ac:dyDescent="0.25">
      <c r="A19" s="342" t="s">
        <v>136</v>
      </c>
      <c r="B19" s="343">
        <f t="shared" ref="B19:U19" si="10">IF(COUNT(B53:B55)=0,"n.a.",AVERAGE(B53:B55))</f>
        <v>117.0765272131888</v>
      </c>
      <c r="C19" s="343">
        <f t="shared" si="10"/>
        <v>198.88713931604437</v>
      </c>
      <c r="D19" s="343">
        <f t="shared" si="10"/>
        <v>165.50995614284901</v>
      </c>
      <c r="E19" s="343">
        <f t="shared" si="10"/>
        <v>156.05188394491401</v>
      </c>
      <c r="F19" s="343">
        <f t="shared" si="10"/>
        <v>267.29205413351229</v>
      </c>
      <c r="G19" s="343">
        <f t="shared" si="10"/>
        <v>165.54676355407244</v>
      </c>
      <c r="H19" s="343">
        <f t="shared" si="10"/>
        <v>27.474297038656832</v>
      </c>
      <c r="I19" s="343">
        <f t="shared" si="10"/>
        <v>32.211081876587485</v>
      </c>
      <c r="J19" s="343">
        <f t="shared" si="10"/>
        <v>209.64859562964628</v>
      </c>
      <c r="K19" s="343">
        <f t="shared" si="10"/>
        <v>131.69386640643597</v>
      </c>
      <c r="L19" s="343">
        <f t="shared" si="10"/>
        <v>205.06101509039294</v>
      </c>
      <c r="M19" s="343">
        <f t="shared" si="10"/>
        <v>144.01837715299601</v>
      </c>
      <c r="N19" s="343">
        <f t="shared" si="10"/>
        <v>191.97538860103626</v>
      </c>
      <c r="O19" s="343">
        <f t="shared" si="10"/>
        <v>182.06361732059966</v>
      </c>
      <c r="P19" s="343">
        <f t="shared" si="10"/>
        <v>137.83807139877226</v>
      </c>
      <c r="Q19" s="343">
        <f t="shared" si="10"/>
        <v>1282.6938311737174</v>
      </c>
      <c r="R19" s="343">
        <f t="shared" si="10"/>
        <v>954.366554084933</v>
      </c>
      <c r="S19" s="343">
        <f t="shared" si="10"/>
        <v>681.51033417568908</v>
      </c>
      <c r="T19" s="343">
        <f t="shared" si="10"/>
        <v>496.66653595186114</v>
      </c>
      <c r="U19" s="343">
        <f t="shared" si="10"/>
        <v>246.13401691095757</v>
      </c>
    </row>
    <row r="20" spans="1:21" ht="15" customHeight="1" x14ac:dyDescent="0.25">
      <c r="A20" s="342" t="s">
        <v>137</v>
      </c>
      <c r="B20" s="343">
        <f t="shared" ref="B20:U20" si="11">IF(COUNT(B56:B58)=0,"n.a.",AVERAGE(B56:B58))</f>
        <v>110.95709090006402</v>
      </c>
      <c r="C20" s="343">
        <f t="shared" si="11"/>
        <v>173.70973007070074</v>
      </c>
      <c r="D20" s="343">
        <f t="shared" si="11"/>
        <v>152.78086059494836</v>
      </c>
      <c r="E20" s="343">
        <f t="shared" si="11"/>
        <v>140.71869798335467</v>
      </c>
      <c r="F20" s="343">
        <f t="shared" si="11"/>
        <v>227.12800723126131</v>
      </c>
      <c r="G20" s="343">
        <f t="shared" si="11"/>
        <v>173.21452329686065</v>
      </c>
      <c r="H20" s="343">
        <f t="shared" si="11"/>
        <v>27.66675228341229</v>
      </c>
      <c r="I20" s="343">
        <f t="shared" si="11"/>
        <v>33.065089953978763</v>
      </c>
      <c r="J20" s="343">
        <f t="shared" si="11"/>
        <v>226.77279754687606</v>
      </c>
      <c r="K20" s="343">
        <f t="shared" si="11"/>
        <v>167.12151691697906</v>
      </c>
      <c r="L20" s="343">
        <f t="shared" si="11"/>
        <v>221.18062217224588</v>
      </c>
      <c r="M20" s="343">
        <f t="shared" si="11"/>
        <v>175.62161209503799</v>
      </c>
      <c r="N20" s="343">
        <f t="shared" si="11"/>
        <v>173.24944727891159</v>
      </c>
      <c r="O20" s="343">
        <f t="shared" si="11"/>
        <v>157.97117315034228</v>
      </c>
      <c r="P20" s="343">
        <f t="shared" si="11"/>
        <v>134.88679668066507</v>
      </c>
      <c r="Q20" s="343">
        <f t="shared" si="11"/>
        <v>1353.9618015227773</v>
      </c>
      <c r="R20" s="343">
        <f t="shared" si="11"/>
        <v>1074.2553376906319</v>
      </c>
      <c r="S20" s="343">
        <f t="shared" si="11"/>
        <v>688.68136645962738</v>
      </c>
      <c r="T20" s="343">
        <f t="shared" si="11"/>
        <v>544.5538205712536</v>
      </c>
      <c r="U20" s="343">
        <f t="shared" si="11"/>
        <v>276.4768621906797</v>
      </c>
    </row>
    <row r="21" spans="1:21" ht="15" customHeight="1" x14ac:dyDescent="0.25">
      <c r="A21" s="342" t="s">
        <v>138</v>
      </c>
      <c r="B21" s="343">
        <f t="shared" ref="B21:U21" si="12">IF(COUNT(B59:B61)=0,"n.a.",AVERAGE(B59:B61))</f>
        <v>107.61930178227612</v>
      </c>
      <c r="C21" s="343">
        <f t="shared" si="12"/>
        <v>175.09494742930326</v>
      </c>
      <c r="D21" s="343">
        <f t="shared" si="12"/>
        <v>161.80004269607318</v>
      </c>
      <c r="E21" s="343">
        <f t="shared" si="12"/>
        <v>140.76170527782367</v>
      </c>
      <c r="F21" s="343">
        <f t="shared" si="12"/>
        <v>230.3162192291696</v>
      </c>
      <c r="G21" s="343">
        <f t="shared" si="12"/>
        <v>175.47782086196867</v>
      </c>
      <c r="H21" s="343">
        <f t="shared" si="12"/>
        <v>29.774590881522666</v>
      </c>
      <c r="I21" s="343">
        <f t="shared" si="12"/>
        <v>33.680530225090671</v>
      </c>
      <c r="J21" s="343">
        <f t="shared" si="12"/>
        <v>245.84622532071478</v>
      </c>
      <c r="K21" s="343">
        <f t="shared" si="12"/>
        <v>180.83183688739246</v>
      </c>
      <c r="L21" s="343">
        <f t="shared" si="12"/>
        <v>201.63745341932869</v>
      </c>
      <c r="M21" s="343">
        <f t="shared" si="12"/>
        <v>224.31536061815987</v>
      </c>
      <c r="N21" s="343">
        <f t="shared" si="12"/>
        <v>149.25916372426434</v>
      </c>
      <c r="O21" s="343">
        <f t="shared" si="12"/>
        <v>156.90007401219893</v>
      </c>
      <c r="P21" s="343">
        <f t="shared" si="12"/>
        <v>155.95133979422772</v>
      </c>
      <c r="Q21" s="343">
        <f t="shared" si="12"/>
        <v>1413.4355860096941</v>
      </c>
      <c r="R21" s="343">
        <f t="shared" si="12"/>
        <v>1074.7873844894839</v>
      </c>
      <c r="S21" s="343">
        <f t="shared" si="12"/>
        <v>699.43115458912416</v>
      </c>
      <c r="T21" s="343">
        <f t="shared" si="12"/>
        <v>544.9784390925671</v>
      </c>
      <c r="U21" s="343">
        <f t="shared" si="12"/>
        <v>292.41929874453427</v>
      </c>
    </row>
    <row r="22" spans="1:21" ht="15" customHeight="1" x14ac:dyDescent="0.25">
      <c r="A22" s="342" t="s">
        <v>139</v>
      </c>
      <c r="B22" s="343">
        <f t="shared" ref="B22:U22" si="13">IF(COUNT(B62:B64)=0,"n.a.",AVERAGE(B62:B64))</f>
        <v>118.4019918713708</v>
      </c>
      <c r="C22" s="343">
        <f t="shared" si="13"/>
        <v>232.70543264874661</v>
      </c>
      <c r="D22" s="343">
        <f t="shared" si="13"/>
        <v>248.5990361389818</v>
      </c>
      <c r="E22" s="343">
        <f t="shared" si="13"/>
        <v>193.69215837301104</v>
      </c>
      <c r="F22" s="343">
        <f t="shared" si="13"/>
        <v>350.50645927658366</v>
      </c>
      <c r="G22" s="343">
        <f t="shared" si="13"/>
        <v>263.76268130454685</v>
      </c>
      <c r="H22" s="343">
        <f t="shared" si="13"/>
        <v>46.194538399071241</v>
      </c>
      <c r="I22" s="343">
        <f t="shared" si="13"/>
        <v>36.941603265718271</v>
      </c>
      <c r="J22" s="343">
        <f t="shared" si="13"/>
        <v>348.55697364585421</v>
      </c>
      <c r="K22" s="343">
        <f t="shared" si="13"/>
        <v>253.58173567403094</v>
      </c>
      <c r="L22" s="343">
        <f t="shared" si="13"/>
        <v>300.21106657030435</v>
      </c>
      <c r="M22" s="343">
        <f t="shared" si="13"/>
        <v>301.65873624749958</v>
      </c>
      <c r="N22" s="343">
        <f t="shared" si="13"/>
        <v>303.39243758741901</v>
      </c>
      <c r="O22" s="343">
        <f t="shared" si="13"/>
        <v>192.24419188489102</v>
      </c>
      <c r="P22" s="343">
        <f t="shared" si="13"/>
        <v>178.07298703852041</v>
      </c>
      <c r="Q22" s="343">
        <f t="shared" si="13"/>
        <v>1497.3502727776111</v>
      </c>
      <c r="R22" s="343">
        <f t="shared" si="13"/>
        <v>1175.4433154684857</v>
      </c>
      <c r="S22" s="343">
        <f t="shared" si="13"/>
        <v>768.73254576415491</v>
      </c>
      <c r="T22" s="343">
        <f t="shared" si="13"/>
        <v>529.6198675973227</v>
      </c>
      <c r="U22" s="343">
        <f t="shared" si="13"/>
        <v>286.6758435580989</v>
      </c>
    </row>
    <row r="23" spans="1:21" ht="15" customHeight="1" x14ac:dyDescent="0.25">
      <c r="A23" s="340" t="s">
        <v>140</v>
      </c>
      <c r="B23" s="339">
        <f t="shared" ref="B23:U23" si="14">IF(COUNT(B65:B67)=0,"n.a.",AVERAGE(B65:B67))</f>
        <v>130.80177672678454</v>
      </c>
      <c r="C23" s="339">
        <f t="shared" si="14"/>
        <v>265.43503763494545</v>
      </c>
      <c r="D23" s="339">
        <f t="shared" si="14"/>
        <v>234.23285108915357</v>
      </c>
      <c r="E23" s="339">
        <f t="shared" si="14"/>
        <v>210.6165008952299</v>
      </c>
      <c r="F23" s="339">
        <f t="shared" si="14"/>
        <v>355.93056775901852</v>
      </c>
      <c r="G23" s="339">
        <f t="shared" si="14"/>
        <v>275.77229058289981</v>
      </c>
      <c r="H23" s="339">
        <f t="shared" si="14"/>
        <v>28.262124413868111</v>
      </c>
      <c r="I23" s="339">
        <f t="shared" si="14"/>
        <v>45.857743097238888</v>
      </c>
      <c r="J23" s="339">
        <f t="shared" si="14"/>
        <v>321.28823257508134</v>
      </c>
      <c r="K23" s="339">
        <f t="shared" si="14"/>
        <v>247.29280650721827</v>
      </c>
      <c r="L23" s="339">
        <f t="shared" si="14"/>
        <v>402.96085344394169</v>
      </c>
      <c r="M23" s="339">
        <f t="shared" si="14"/>
        <v>262.46146933132229</v>
      </c>
      <c r="N23" s="339">
        <f t="shared" si="14"/>
        <v>259.11451606283538</v>
      </c>
      <c r="O23" s="339">
        <f t="shared" si="14"/>
        <v>293.66426778912466</v>
      </c>
      <c r="P23" s="339">
        <f t="shared" si="14"/>
        <v>177.65502713766668</v>
      </c>
      <c r="Q23" s="339">
        <f t="shared" si="14"/>
        <v>1684.9706200994842</v>
      </c>
      <c r="R23" s="339">
        <f t="shared" si="14"/>
        <v>1313.8042949047926</v>
      </c>
      <c r="S23" s="339">
        <f t="shared" si="14"/>
        <v>889.42669507171524</v>
      </c>
      <c r="T23" s="339">
        <f t="shared" si="14"/>
        <v>606.11835325825257</v>
      </c>
      <c r="U23" s="339">
        <f t="shared" si="14"/>
        <v>307.61717375984313</v>
      </c>
    </row>
    <row r="24" spans="1:21" ht="15" customHeight="1" x14ac:dyDescent="0.25">
      <c r="A24" s="340" t="s">
        <v>141</v>
      </c>
      <c r="B24" s="339">
        <f t="shared" ref="B24:U24" si="15">IF(COUNT(B68:B70)=0,"n.a.",AVERAGE(B68:B70))</f>
        <v>142.57283652882958</v>
      </c>
      <c r="C24" s="339">
        <f t="shared" si="15"/>
        <v>281.35133340536066</v>
      </c>
      <c r="D24" s="339">
        <f t="shared" si="15"/>
        <v>272.56398095108199</v>
      </c>
      <c r="E24" s="339">
        <f t="shared" si="15"/>
        <v>237.95418620346686</v>
      </c>
      <c r="F24" s="339">
        <f t="shared" si="15"/>
        <v>404.46493280398801</v>
      </c>
      <c r="G24" s="339">
        <f t="shared" si="15"/>
        <v>322.23010599561707</v>
      </c>
      <c r="H24" s="339">
        <f t="shared" si="15"/>
        <v>54.689236791435057</v>
      </c>
      <c r="I24" s="339">
        <f t="shared" si="15"/>
        <v>52.34320573282556</v>
      </c>
      <c r="J24" s="339">
        <f t="shared" si="15"/>
        <v>471.17726370379415</v>
      </c>
      <c r="K24" s="339">
        <f t="shared" si="15"/>
        <v>256.73505121873637</v>
      </c>
      <c r="L24" s="339">
        <f t="shared" si="15"/>
        <v>338.55909485382244</v>
      </c>
      <c r="M24" s="339">
        <f t="shared" si="15"/>
        <v>264.5780344672616</v>
      </c>
      <c r="N24" s="339">
        <f t="shared" si="15"/>
        <v>473.80912858575147</v>
      </c>
      <c r="O24" s="339">
        <f t="shared" si="15"/>
        <v>298.48413822053266</v>
      </c>
      <c r="P24" s="339">
        <f t="shared" si="15"/>
        <v>226.50549699043202</v>
      </c>
      <c r="Q24" s="339">
        <f t="shared" si="15"/>
        <v>2093.8636601668127</v>
      </c>
      <c r="R24" s="339">
        <f t="shared" si="15"/>
        <v>1716.8262913476326</v>
      </c>
      <c r="S24" s="339">
        <f t="shared" si="15"/>
        <v>1161.5345670182967</v>
      </c>
      <c r="T24" s="339">
        <f t="shared" si="15"/>
        <v>858.94557565331388</v>
      </c>
      <c r="U24" s="339">
        <f t="shared" si="15"/>
        <v>504.63301518941762</v>
      </c>
    </row>
    <row r="25" spans="1:21" ht="15" customHeight="1" x14ac:dyDescent="0.25">
      <c r="A25" s="340" t="s">
        <v>142</v>
      </c>
      <c r="B25" s="339">
        <f t="shared" ref="B25:U25" si="16">IF(COUNT(B71:B73)=0,"n.a.",AVERAGE(B71:B73))</f>
        <v>167.96938456732275</v>
      </c>
      <c r="C25" s="339">
        <f t="shared" si="16"/>
        <v>296.51355587975007</v>
      </c>
      <c r="D25" s="339">
        <f t="shared" si="16"/>
        <v>295.94059036200093</v>
      </c>
      <c r="E25" s="339">
        <f t="shared" si="16"/>
        <v>250.91552407729714</v>
      </c>
      <c r="F25" s="339">
        <f t="shared" si="16"/>
        <v>443.29899289311351</v>
      </c>
      <c r="G25" s="339">
        <f t="shared" si="16"/>
        <v>352.3929498262226</v>
      </c>
      <c r="H25" s="339">
        <f t="shared" si="16"/>
        <v>46.857700089420455</v>
      </c>
      <c r="I25" s="339">
        <f t="shared" si="16"/>
        <v>59.011242388728768</v>
      </c>
      <c r="J25" s="339">
        <f t="shared" si="16"/>
        <v>470.47915266454328</v>
      </c>
      <c r="K25" s="339">
        <f t="shared" si="16"/>
        <v>373.19680975891214</v>
      </c>
      <c r="L25" s="339">
        <f t="shared" si="16"/>
        <v>381.50380710659897</v>
      </c>
      <c r="M25" s="339">
        <f t="shared" si="16"/>
        <v>299.89582735846312</v>
      </c>
      <c r="N25" s="339">
        <f t="shared" si="16"/>
        <v>347.27709607288216</v>
      </c>
      <c r="O25" s="339">
        <f t="shared" si="16"/>
        <v>298.17354596622891</v>
      </c>
      <c r="P25" s="339">
        <f t="shared" si="16"/>
        <v>253.99584772312048</v>
      </c>
      <c r="Q25" s="339">
        <f t="shared" si="16"/>
        <v>2609.3660130718958</v>
      </c>
      <c r="R25" s="339">
        <f t="shared" si="16"/>
        <v>2248.1046525221586</v>
      </c>
      <c r="S25" s="339">
        <f t="shared" si="16"/>
        <v>1592.21041662315</v>
      </c>
      <c r="T25" s="339">
        <f t="shared" si="16"/>
        <v>1161.3088276246172</v>
      </c>
      <c r="U25" s="339">
        <f t="shared" si="16"/>
        <v>777.13618766057789</v>
      </c>
    </row>
    <row r="26" spans="1:21" ht="15" customHeight="1" x14ac:dyDescent="0.25">
      <c r="A26" s="340" t="s">
        <v>143</v>
      </c>
      <c r="B26" s="339">
        <f t="shared" ref="B26:U26" si="17">IF(COUNT(B74:B76)=0,"n.a.",AVERAGE(B74:B76))</f>
        <v>205.00200416867085</v>
      </c>
      <c r="C26" s="339">
        <f t="shared" si="17"/>
        <v>303.35216521113205</v>
      </c>
      <c r="D26" s="339">
        <f t="shared" si="17"/>
        <v>324.2262798445451</v>
      </c>
      <c r="E26" s="339">
        <f t="shared" si="17"/>
        <v>229.66497522969601</v>
      </c>
      <c r="F26" s="339">
        <f t="shared" si="17"/>
        <v>470.89017390492785</v>
      </c>
      <c r="G26" s="339">
        <f t="shared" si="17"/>
        <v>349.504730025963</v>
      </c>
      <c r="H26" s="339">
        <f t="shared" si="17"/>
        <v>48.77207006657617</v>
      </c>
      <c r="I26" s="339">
        <f t="shared" si="17"/>
        <v>62.765973381282286</v>
      </c>
      <c r="J26" s="339">
        <f t="shared" si="17"/>
        <v>436.54824053786894</v>
      </c>
      <c r="K26" s="339">
        <f t="shared" si="17"/>
        <v>316.71538677062352</v>
      </c>
      <c r="L26" s="339">
        <f t="shared" si="17"/>
        <v>413.2881334872618</v>
      </c>
      <c r="M26" s="339">
        <f t="shared" si="17"/>
        <v>376.82622835029002</v>
      </c>
      <c r="N26" s="339">
        <f t="shared" si="17"/>
        <v>324.54346746990672</v>
      </c>
      <c r="O26" s="339">
        <f t="shared" si="17"/>
        <v>347.03587569095589</v>
      </c>
      <c r="P26" s="339">
        <f t="shared" si="17"/>
        <v>239.882801468991</v>
      </c>
      <c r="Q26" s="339">
        <f t="shared" si="17"/>
        <v>2301.2763662393913</v>
      </c>
      <c r="R26" s="339">
        <f t="shared" si="17"/>
        <v>1932.5503361681876</v>
      </c>
      <c r="S26" s="339">
        <f t="shared" si="17"/>
        <v>1338.4019863269014</v>
      </c>
      <c r="T26" s="339">
        <f t="shared" si="17"/>
        <v>885.36048983158526</v>
      </c>
      <c r="U26" s="339">
        <f t="shared" si="17"/>
        <v>553.92723438141138</v>
      </c>
    </row>
    <row r="27" spans="1:21" ht="15" customHeight="1" x14ac:dyDescent="0.25">
      <c r="A27" s="342" t="s">
        <v>144</v>
      </c>
      <c r="B27" s="343">
        <f t="shared" ref="B27:U27" si="18">IF(COUNT(B77:B79)=0,"n.a.",AVERAGE(B77:B79))</f>
        <v>211.50676355451489</v>
      </c>
      <c r="C27" s="343">
        <f t="shared" si="18"/>
        <v>296.92494578289762</v>
      </c>
      <c r="D27" s="343">
        <f t="shared" si="18"/>
        <v>274.29647510384967</v>
      </c>
      <c r="E27" s="343">
        <f t="shared" si="18"/>
        <v>251.62148234879774</v>
      </c>
      <c r="F27" s="343">
        <f t="shared" si="18"/>
        <v>417.0194860422078</v>
      </c>
      <c r="G27" s="343">
        <f t="shared" si="18"/>
        <v>281.86773278224058</v>
      </c>
      <c r="H27" s="343">
        <f t="shared" si="18"/>
        <v>31.203640320928645</v>
      </c>
      <c r="I27" s="343">
        <f t="shared" si="18"/>
        <v>63.643228730467371</v>
      </c>
      <c r="J27" s="343">
        <f t="shared" si="18"/>
        <v>407.97693723485696</v>
      </c>
      <c r="K27" s="343">
        <f t="shared" si="18"/>
        <v>172.74932677672405</v>
      </c>
      <c r="L27" s="343">
        <f t="shared" si="18"/>
        <v>254.56169108637678</v>
      </c>
      <c r="M27" s="343">
        <f t="shared" si="18"/>
        <v>302.64108804441315</v>
      </c>
      <c r="N27" s="343">
        <f t="shared" si="18"/>
        <v>264.44074742733346</v>
      </c>
      <c r="O27" s="343">
        <f t="shared" si="18"/>
        <v>286.42424242424244</v>
      </c>
      <c r="P27" s="343">
        <f t="shared" si="18"/>
        <v>168.33056073880599</v>
      </c>
      <c r="Q27" s="343">
        <f t="shared" si="18"/>
        <v>2342.7389121179144</v>
      </c>
      <c r="R27" s="343">
        <f t="shared" si="18"/>
        <v>1841.4341798552325</v>
      </c>
      <c r="S27" s="343">
        <f t="shared" si="18"/>
        <v>1306.4717455681309</v>
      </c>
      <c r="T27" s="343">
        <f t="shared" si="18"/>
        <v>950.44770178222518</v>
      </c>
      <c r="U27" s="343">
        <f t="shared" si="18"/>
        <v>541.13209426057517</v>
      </c>
    </row>
    <row r="28" spans="1:21" ht="15" customHeight="1" x14ac:dyDescent="0.25">
      <c r="A28" s="342" t="s">
        <v>145</v>
      </c>
      <c r="B28" s="343">
        <f t="shared" ref="B28:U28" si="19">IF(COUNT(B80:B82)=0,"n.a.",AVERAGE(B80:B82))</f>
        <v>205.752624641746</v>
      </c>
      <c r="C28" s="343">
        <f t="shared" si="19"/>
        <v>289.48694448600924</v>
      </c>
      <c r="D28" s="343">
        <f t="shared" si="19"/>
        <v>279.51827040268489</v>
      </c>
      <c r="E28" s="343">
        <f t="shared" si="19"/>
        <v>233.42185221637479</v>
      </c>
      <c r="F28" s="343">
        <f t="shared" si="19"/>
        <v>409.6031129399953</v>
      </c>
      <c r="G28" s="343">
        <f t="shared" si="19"/>
        <v>316.99197315892297</v>
      </c>
      <c r="H28" s="343">
        <f t="shared" si="19"/>
        <v>44.956888615229843</v>
      </c>
      <c r="I28" s="343">
        <f t="shared" si="19"/>
        <v>62.246780281385213</v>
      </c>
      <c r="J28" s="343">
        <f t="shared" si="19"/>
        <v>380.0843915343915</v>
      </c>
      <c r="K28" s="343">
        <f t="shared" si="19"/>
        <v>275.71849122807015</v>
      </c>
      <c r="L28" s="343">
        <f t="shared" si="19"/>
        <v>324.08299496887048</v>
      </c>
      <c r="M28" s="343">
        <f t="shared" si="19"/>
        <v>331.36690807605095</v>
      </c>
      <c r="N28" s="343">
        <f t="shared" si="19"/>
        <v>293.45687947886904</v>
      </c>
      <c r="O28" s="343">
        <f t="shared" si="19"/>
        <v>324.05651870019585</v>
      </c>
      <c r="P28" s="343">
        <f t="shared" si="19"/>
        <v>189.45709002004591</v>
      </c>
      <c r="Q28" s="343">
        <f t="shared" si="19"/>
        <v>2448.7941236049032</v>
      </c>
      <c r="R28" s="343">
        <f t="shared" si="19"/>
        <v>2012.4347988264037</v>
      </c>
      <c r="S28" s="343">
        <f t="shared" si="19"/>
        <v>1396.3173628523671</v>
      </c>
      <c r="T28" s="343">
        <f t="shared" si="19"/>
        <v>1068.1777319567527</v>
      </c>
      <c r="U28" s="343">
        <f t="shared" si="19"/>
        <v>629.84436982050977</v>
      </c>
    </row>
    <row r="29" spans="1:21" ht="15" customHeight="1" x14ac:dyDescent="0.25">
      <c r="A29" s="342" t="s">
        <v>146</v>
      </c>
      <c r="B29" s="343">
        <f t="shared" ref="B29:U29" si="20">IF(COUNT(B83:B85)=0,"n.a.",AVERAGE(B83:B85))</f>
        <v>210.01097618019574</v>
      </c>
      <c r="C29" s="343">
        <f t="shared" si="20"/>
        <v>256.10682857048999</v>
      </c>
      <c r="D29" s="343">
        <f t="shared" si="20"/>
        <v>287.09802375778014</v>
      </c>
      <c r="E29" s="343">
        <f t="shared" si="20"/>
        <v>217.83040066622155</v>
      </c>
      <c r="F29" s="343">
        <f t="shared" si="20"/>
        <v>387.6584831050389</v>
      </c>
      <c r="G29" s="343">
        <f t="shared" si="20"/>
        <v>305.6505017429858</v>
      </c>
      <c r="H29" s="343">
        <f t="shared" si="20"/>
        <v>73.203657514910418</v>
      </c>
      <c r="I29" s="343">
        <f t="shared" si="20"/>
        <v>62.613194413365342</v>
      </c>
      <c r="J29" s="343">
        <f t="shared" si="20"/>
        <v>440.07171685763097</v>
      </c>
      <c r="K29" s="343">
        <f t="shared" si="20"/>
        <v>259.07443183271045</v>
      </c>
      <c r="L29" s="343">
        <f t="shared" si="20"/>
        <v>408.36307122051738</v>
      </c>
      <c r="M29" s="343">
        <f t="shared" si="20"/>
        <v>264.56894846378071</v>
      </c>
      <c r="N29" s="343">
        <f t="shared" si="20"/>
        <v>305.67709670632684</v>
      </c>
      <c r="O29" s="343">
        <f t="shared" si="20"/>
        <v>280.82188148690847</v>
      </c>
      <c r="P29" s="343">
        <f t="shared" si="20"/>
        <v>219.67489851822063</v>
      </c>
      <c r="Q29" s="343">
        <f t="shared" si="20"/>
        <v>2599.1266109369558</v>
      </c>
      <c r="R29" s="343">
        <f t="shared" si="20"/>
        <v>2110.4745118301557</v>
      </c>
      <c r="S29" s="343">
        <f t="shared" si="20"/>
        <v>1552.9938651802729</v>
      </c>
      <c r="T29" s="343">
        <f t="shared" si="20"/>
        <v>998.68033236756321</v>
      </c>
      <c r="U29" s="343">
        <f t="shared" si="20"/>
        <v>638.92232262536379</v>
      </c>
    </row>
    <row r="30" spans="1:21" ht="15" customHeight="1" x14ac:dyDescent="0.25">
      <c r="A30" s="342" t="s">
        <v>147</v>
      </c>
      <c r="B30" s="343">
        <f t="shared" ref="B30:U30" si="21">IF(COUNT(B86:B88)=0,"n.a.",AVERAGE(B86:B88))</f>
        <v>252.13491503474154</v>
      </c>
      <c r="C30" s="343">
        <f t="shared" si="21"/>
        <v>357.98159974534036</v>
      </c>
      <c r="D30" s="343">
        <f t="shared" si="21"/>
        <v>357.15925333272571</v>
      </c>
      <c r="E30" s="343">
        <f t="shared" si="21"/>
        <v>263.65413133066323</v>
      </c>
      <c r="F30" s="343">
        <f t="shared" si="21"/>
        <v>504.91510153437457</v>
      </c>
      <c r="G30" s="343">
        <f t="shared" si="21"/>
        <v>383.02444591391458</v>
      </c>
      <c r="H30" s="343">
        <f t="shared" si="21"/>
        <v>135.69544230947739</v>
      </c>
      <c r="I30" s="343">
        <f t="shared" si="21"/>
        <v>63.034700115346347</v>
      </c>
      <c r="J30" s="343">
        <f t="shared" si="21"/>
        <v>524.26348127731455</v>
      </c>
      <c r="K30" s="343">
        <f t="shared" si="21"/>
        <v>330.01547126157828</v>
      </c>
      <c r="L30" s="343">
        <f t="shared" si="21"/>
        <v>409.01405306259534</v>
      </c>
      <c r="M30" s="343">
        <f t="shared" si="21"/>
        <v>297.66347355912063</v>
      </c>
      <c r="N30" s="343">
        <f t="shared" si="21"/>
        <v>395.29453178314162</v>
      </c>
      <c r="O30" s="343">
        <f t="shared" si="21"/>
        <v>335.41815789473685</v>
      </c>
      <c r="P30" s="343">
        <f t="shared" si="21"/>
        <v>230.37726405698757</v>
      </c>
      <c r="Q30" s="343">
        <f t="shared" si="21"/>
        <v>2246.8945129752105</v>
      </c>
      <c r="R30" s="343">
        <f t="shared" si="21"/>
        <v>1794.0074775200658</v>
      </c>
      <c r="S30" s="343">
        <f t="shared" si="21"/>
        <v>1282.200512454084</v>
      </c>
      <c r="T30" s="343">
        <f t="shared" si="21"/>
        <v>724.35102855235789</v>
      </c>
      <c r="U30" s="343">
        <f t="shared" si="21"/>
        <v>442.634007368418</v>
      </c>
    </row>
    <row r="31" spans="1:21" ht="15" customHeight="1" x14ac:dyDescent="0.25">
      <c r="A31" s="340" t="s">
        <v>148</v>
      </c>
      <c r="B31" s="339">
        <f t="shared" ref="B31:U31" si="22">IF(COUNT(B89:B91)=0,"n.a.",AVERAGE(B89:B91))</f>
        <v>304.76203459043967</v>
      </c>
      <c r="C31" s="339">
        <f t="shared" si="22"/>
        <v>381.14201142905046</v>
      </c>
      <c r="D31" s="339">
        <f t="shared" si="22"/>
        <v>379.47924129612971</v>
      </c>
      <c r="E31" s="339">
        <f t="shared" si="22"/>
        <v>338.71938566109537</v>
      </c>
      <c r="F31" s="339">
        <f t="shared" si="22"/>
        <v>520.71836217322141</v>
      </c>
      <c r="G31" s="339">
        <f t="shared" si="22"/>
        <v>423.75402678194649</v>
      </c>
      <c r="H31" s="339">
        <f t="shared" si="22"/>
        <v>41.52281620777061</v>
      </c>
      <c r="I31" s="339">
        <f t="shared" si="22"/>
        <v>65.673684988179673</v>
      </c>
      <c r="J31" s="339">
        <f t="shared" si="22"/>
        <v>633.39293580271021</v>
      </c>
      <c r="K31" s="339">
        <f t="shared" si="22"/>
        <v>547.84274732568826</v>
      </c>
      <c r="L31" s="339">
        <f t="shared" si="22"/>
        <v>808.33174545621966</v>
      </c>
      <c r="M31" s="339">
        <f t="shared" si="22"/>
        <v>476.35252139241487</v>
      </c>
      <c r="N31" s="339">
        <f t="shared" si="22"/>
        <v>607.10683479532156</v>
      </c>
      <c r="O31" s="339">
        <f t="shared" si="22"/>
        <v>518.38776589315933</v>
      </c>
      <c r="P31" s="339">
        <f t="shared" si="22"/>
        <v>202.52212723989081</v>
      </c>
      <c r="Q31" s="339">
        <f t="shared" si="22"/>
        <v>2322.7038351572514</v>
      </c>
      <c r="R31" s="339">
        <f t="shared" si="22"/>
        <v>1800.4219508265089</v>
      </c>
      <c r="S31" s="339">
        <f t="shared" si="22"/>
        <v>1346.3431049104236</v>
      </c>
      <c r="T31" s="339">
        <f t="shared" si="22"/>
        <v>869.87464122656411</v>
      </c>
      <c r="U31" s="339">
        <f t="shared" si="22"/>
        <v>471.80894454564032</v>
      </c>
    </row>
    <row r="32" spans="1:21" ht="15" customHeight="1" x14ac:dyDescent="0.25">
      <c r="A32" s="340" t="s">
        <v>149</v>
      </c>
      <c r="B32" s="339">
        <f t="shared" ref="B32:U32" si="23">IF(COUNT(B92:B94)=0,"n.a.",AVERAGE(B92:B94))</f>
        <v>225.71314887676706</v>
      </c>
      <c r="C32" s="339">
        <f t="shared" si="23"/>
        <v>298.397681759455</v>
      </c>
      <c r="D32" s="339">
        <f t="shared" si="23"/>
        <v>286.37040580383569</v>
      </c>
      <c r="E32" s="339">
        <f t="shared" si="23"/>
        <v>231.03485325754232</v>
      </c>
      <c r="F32" s="339">
        <f t="shared" si="23"/>
        <v>420.00707772707773</v>
      </c>
      <c r="G32" s="339">
        <f t="shared" si="23"/>
        <v>305.52445796326396</v>
      </c>
      <c r="H32" s="339">
        <f t="shared" si="23"/>
        <v>109.79309309309311</v>
      </c>
      <c r="I32" s="339">
        <f t="shared" si="23"/>
        <v>64.696040953165422</v>
      </c>
      <c r="J32" s="339">
        <f t="shared" si="23"/>
        <v>451.74513747695363</v>
      </c>
      <c r="K32" s="339">
        <f t="shared" si="23"/>
        <v>276.97095361710086</v>
      </c>
      <c r="L32" s="339">
        <f t="shared" si="23"/>
        <v>354.41014921850137</v>
      </c>
      <c r="M32" s="339">
        <f t="shared" si="23"/>
        <v>388.28850574712641</v>
      </c>
      <c r="N32" s="339">
        <f t="shared" si="23"/>
        <v>286.0862910400599</v>
      </c>
      <c r="O32" s="339">
        <f t="shared" si="23"/>
        <v>375.38665912535254</v>
      </c>
      <c r="P32" s="339">
        <f t="shared" si="23"/>
        <v>204.54328000775647</v>
      </c>
      <c r="Q32" s="339">
        <f t="shared" si="23"/>
        <v>2461.4665750915751</v>
      </c>
      <c r="R32" s="339">
        <f t="shared" si="23"/>
        <v>1980.8745789673894</v>
      </c>
      <c r="S32" s="339">
        <f t="shared" si="23"/>
        <v>1421.1485096587342</v>
      </c>
      <c r="T32" s="339">
        <f t="shared" si="23"/>
        <v>964.74637188208624</v>
      </c>
      <c r="U32" s="339">
        <f t="shared" si="23"/>
        <v>534.88983064490162</v>
      </c>
    </row>
    <row r="33" spans="1:21" ht="15" customHeight="1" x14ac:dyDescent="0.25">
      <c r="A33" s="340" t="s">
        <v>150</v>
      </c>
      <c r="B33" s="339">
        <f t="shared" ref="B33:U33" si="24">IF(COUNT(B95:B97)=0,"n.a.",AVERAGE(B95:B97))</f>
        <v>258.9445617763609</v>
      </c>
      <c r="C33" s="339">
        <f t="shared" si="24"/>
        <v>322.41080609423216</v>
      </c>
      <c r="D33" s="339">
        <f t="shared" si="24"/>
        <v>306.46551951590993</v>
      </c>
      <c r="E33" s="339">
        <f t="shared" si="24"/>
        <v>230.47259722222225</v>
      </c>
      <c r="F33" s="339">
        <f t="shared" si="24"/>
        <v>426.57285955550122</v>
      </c>
      <c r="G33" s="339">
        <f t="shared" si="24"/>
        <v>297.84421437845185</v>
      </c>
      <c r="H33" s="339">
        <f t="shared" si="24"/>
        <v>74.575125238120066</v>
      </c>
      <c r="I33" s="339">
        <f t="shared" si="24"/>
        <v>64.932435588492865</v>
      </c>
      <c r="J33" s="339">
        <f t="shared" si="24"/>
        <v>520.26844897959188</v>
      </c>
      <c r="K33" s="339">
        <f t="shared" si="24"/>
        <v>336.85734200241825</v>
      </c>
      <c r="L33" s="339">
        <f t="shared" si="24"/>
        <v>395.42959156785241</v>
      </c>
      <c r="M33" s="339">
        <f t="shared" si="24"/>
        <v>421.00412539933973</v>
      </c>
      <c r="N33" s="339">
        <f t="shared" si="24"/>
        <v>341.07540365543809</v>
      </c>
      <c r="O33" s="339">
        <f t="shared" si="24"/>
        <v>349.16491970650958</v>
      </c>
      <c r="P33" s="339">
        <f t="shared" si="24"/>
        <v>243.81284663253714</v>
      </c>
      <c r="Q33" s="339">
        <f t="shared" si="24"/>
        <v>2388.6143790849674</v>
      </c>
      <c r="R33" s="339">
        <f t="shared" si="24"/>
        <v>1915.2204804555122</v>
      </c>
      <c r="S33" s="339">
        <f t="shared" si="24"/>
        <v>1406.3828062678065</v>
      </c>
      <c r="T33" s="339">
        <f t="shared" si="24"/>
        <v>926.1471554668442</v>
      </c>
      <c r="U33" s="339">
        <f t="shared" si="24"/>
        <v>494.77685185185186</v>
      </c>
    </row>
    <row r="34" spans="1:21" ht="15" customHeight="1" x14ac:dyDescent="0.25">
      <c r="A34" s="340" t="s">
        <v>151</v>
      </c>
      <c r="B34" s="339">
        <f t="shared" ref="B34:U34" si="25">IF(COUNT(B98:B100)=0,"n.a.",AVERAGE(B98:B100))</f>
        <v>224.43706710647007</v>
      </c>
      <c r="C34" s="339">
        <f t="shared" si="25"/>
        <v>319.07468654482471</v>
      </c>
      <c r="D34" s="339">
        <f t="shared" si="25"/>
        <v>316.53699025586769</v>
      </c>
      <c r="E34" s="339">
        <f t="shared" si="25"/>
        <v>222.1529677729678</v>
      </c>
      <c r="F34" s="339">
        <f t="shared" si="25"/>
        <v>504.05231481481479</v>
      </c>
      <c r="G34" s="339">
        <f t="shared" si="25"/>
        <v>305.35071891290039</v>
      </c>
      <c r="H34" s="339">
        <f t="shared" si="25"/>
        <v>63.3122441754523</v>
      </c>
      <c r="I34" s="339">
        <f t="shared" si="25"/>
        <v>65.37008623086227</v>
      </c>
      <c r="J34" s="339">
        <f t="shared" si="25"/>
        <v>480.49942101488961</v>
      </c>
      <c r="K34" s="339">
        <f t="shared" si="25"/>
        <v>257.22463049246102</v>
      </c>
      <c r="L34" s="339">
        <f t="shared" si="25"/>
        <v>248.13276142779645</v>
      </c>
      <c r="M34" s="339">
        <f t="shared" si="25"/>
        <v>301.58232855331192</v>
      </c>
      <c r="N34" s="339">
        <f t="shared" si="25"/>
        <v>351.21872325224905</v>
      </c>
      <c r="O34" s="339">
        <f t="shared" si="25"/>
        <v>274.33455452699025</v>
      </c>
      <c r="P34" s="339">
        <f t="shared" si="25"/>
        <v>235.44024679719601</v>
      </c>
      <c r="Q34" s="339">
        <f t="shared" si="25"/>
        <v>2226.1583124477861</v>
      </c>
      <c r="R34" s="339">
        <f t="shared" si="25"/>
        <v>1893.8414922884165</v>
      </c>
      <c r="S34" s="339">
        <f t="shared" si="25"/>
        <v>1325.9019837398373</v>
      </c>
      <c r="T34" s="339">
        <f t="shared" si="25"/>
        <v>929.58913566472575</v>
      </c>
      <c r="U34" s="339">
        <f t="shared" si="25"/>
        <v>474.2176752331323</v>
      </c>
    </row>
    <row r="35" spans="1:21" ht="15" customHeight="1" x14ac:dyDescent="0.25">
      <c r="A35" s="342" t="s">
        <v>401</v>
      </c>
      <c r="B35" s="341">
        <f t="shared" ref="B35:U35" si="26">IF(COUNT(B101:B103)=0,"n.a.",AVERAGE(B101:B103))</f>
        <v>237.31120917512735</v>
      </c>
      <c r="C35" s="341">
        <f t="shared" si="26"/>
        <v>387.0540644900675</v>
      </c>
      <c r="D35" s="341">
        <f t="shared" si="26"/>
        <v>365.90317761987382</v>
      </c>
      <c r="E35" s="341">
        <f t="shared" si="26"/>
        <v>298.41506190744769</v>
      </c>
      <c r="F35" s="341">
        <f t="shared" si="26"/>
        <v>538.50299539868672</v>
      </c>
      <c r="G35" s="341">
        <f t="shared" si="26"/>
        <v>380.21692462311557</v>
      </c>
      <c r="H35" s="341">
        <f t="shared" si="26"/>
        <v>37.93279551136694</v>
      </c>
      <c r="I35" s="341">
        <f t="shared" si="26"/>
        <v>67.205881253832331</v>
      </c>
      <c r="J35" s="341">
        <f t="shared" si="26"/>
        <v>504.14332098573885</v>
      </c>
      <c r="K35" s="341">
        <f t="shared" si="26"/>
        <v>339.01215730230507</v>
      </c>
      <c r="L35" s="341">
        <f t="shared" si="26"/>
        <v>585.52443203927862</v>
      </c>
      <c r="M35" s="341">
        <f t="shared" si="26"/>
        <v>361.09806819993332</v>
      </c>
      <c r="N35" s="341">
        <f t="shared" si="26"/>
        <v>322.81041817742329</v>
      </c>
      <c r="O35" s="341">
        <f t="shared" si="26"/>
        <v>398.30746102978713</v>
      </c>
      <c r="P35" s="341">
        <f t="shared" si="26"/>
        <v>211.06360578055168</v>
      </c>
      <c r="Q35" s="341">
        <f t="shared" si="26"/>
        <v>2315.9607417151665</v>
      </c>
      <c r="R35" s="341">
        <f t="shared" si="26"/>
        <v>1825.1333130196169</v>
      </c>
      <c r="S35" s="341">
        <f t="shared" si="26"/>
        <v>1367.3533219104338</v>
      </c>
      <c r="T35" s="341">
        <f t="shared" si="26"/>
        <v>1008.0267537122376</v>
      </c>
      <c r="U35" s="341">
        <f t="shared" si="26"/>
        <v>475.7972528906476</v>
      </c>
    </row>
    <row r="36" spans="1:21" ht="15" customHeight="1" x14ac:dyDescent="0.25">
      <c r="A36" s="342" t="s">
        <v>362</v>
      </c>
      <c r="B36" s="341">
        <f t="shared" ref="B36:U36" si="27">IF(COUNT(B104:B106)=0,"n.a.",AVERAGE(B104:B106))</f>
        <v>218.88266986346375</v>
      </c>
      <c r="C36" s="341">
        <f t="shared" si="27"/>
        <v>382.96503410007767</v>
      </c>
      <c r="D36" s="341">
        <f t="shared" si="27"/>
        <v>362.26443770748591</v>
      </c>
      <c r="E36" s="341">
        <f t="shared" si="27"/>
        <v>311.33532676661434</v>
      </c>
      <c r="F36" s="341">
        <f t="shared" si="27"/>
        <v>536.6440370053499</v>
      </c>
      <c r="G36" s="341">
        <f t="shared" si="27"/>
        <v>440.30368212085608</v>
      </c>
      <c r="H36" s="341">
        <f t="shared" si="27"/>
        <v>41.023500027598395</v>
      </c>
      <c r="I36" s="341">
        <f t="shared" si="27"/>
        <v>66.29826361804048</v>
      </c>
      <c r="J36" s="341">
        <f t="shared" si="27"/>
        <v>601.24077523422159</v>
      </c>
      <c r="K36" s="341">
        <f t="shared" si="27"/>
        <v>432.56757532308592</v>
      </c>
      <c r="L36" s="341">
        <f t="shared" si="27"/>
        <v>680.57886136910895</v>
      </c>
      <c r="M36" s="341">
        <f t="shared" si="27"/>
        <v>353.31212830325961</v>
      </c>
      <c r="N36" s="341">
        <f t="shared" si="27"/>
        <v>601.42014751212912</v>
      </c>
      <c r="O36" s="341">
        <f t="shared" si="27"/>
        <v>475.70845526965809</v>
      </c>
      <c r="P36" s="341">
        <f t="shared" si="27"/>
        <v>208.93776081933979</v>
      </c>
      <c r="Q36" s="341">
        <f t="shared" si="27"/>
        <v>2488.4689526348702</v>
      </c>
      <c r="R36" s="341">
        <f t="shared" si="27"/>
        <v>2127.1510266905998</v>
      </c>
      <c r="S36" s="341">
        <f t="shared" si="27"/>
        <v>1477.7830271604664</v>
      </c>
      <c r="T36" s="341">
        <f t="shared" si="27"/>
        <v>1132.4117259552042</v>
      </c>
      <c r="U36" s="341">
        <f t="shared" si="27"/>
        <v>572.6166508995949</v>
      </c>
    </row>
    <row r="37" spans="1:21" ht="15" customHeight="1" x14ac:dyDescent="0.25">
      <c r="A37" s="342" t="s">
        <v>152</v>
      </c>
      <c r="B37" s="341">
        <f t="shared" ref="B37:U37" si="28">IF(COUNT(B107:B109)=0,"n.a.",AVERAGE(B107:B109))</f>
        <v>180.47089152008004</v>
      </c>
      <c r="C37" s="341">
        <f t="shared" si="28"/>
        <v>293.77069745085873</v>
      </c>
      <c r="D37" s="341">
        <f t="shared" si="28"/>
        <v>303.91909831165003</v>
      </c>
      <c r="E37" s="341">
        <f t="shared" si="28"/>
        <v>227.25030003505972</v>
      </c>
      <c r="F37" s="341">
        <f t="shared" si="28"/>
        <v>421.48288206074022</v>
      </c>
      <c r="G37" s="341">
        <f t="shared" si="28"/>
        <v>346.4537981167976</v>
      </c>
      <c r="H37" s="341">
        <f t="shared" si="28"/>
        <v>58.337511132065593</v>
      </c>
      <c r="I37" s="341">
        <f t="shared" si="28"/>
        <v>66.002204871649951</v>
      </c>
      <c r="J37" s="341">
        <f t="shared" si="28"/>
        <v>542.75313229402843</v>
      </c>
      <c r="K37" s="341">
        <f t="shared" si="28"/>
        <v>314.05921186794052</v>
      </c>
      <c r="L37" s="341">
        <f t="shared" si="28"/>
        <v>424.82949347999357</v>
      </c>
      <c r="M37" s="341">
        <f t="shared" si="28"/>
        <v>280.64448887999504</v>
      </c>
      <c r="N37" s="341">
        <f t="shared" si="28"/>
        <v>216.34126075698188</v>
      </c>
      <c r="O37" s="341">
        <f t="shared" si="28"/>
        <v>253.76741029745233</v>
      </c>
      <c r="P37" s="341">
        <f t="shared" si="28"/>
        <v>208.9123429631579</v>
      </c>
      <c r="Q37" s="341">
        <f t="shared" si="28"/>
        <v>2560.8806933431679</v>
      </c>
      <c r="R37" s="341">
        <f t="shared" si="28"/>
        <v>2108.0469246866319</v>
      </c>
      <c r="S37" s="341">
        <f t="shared" si="28"/>
        <v>1539.5023734215654</v>
      </c>
      <c r="T37" s="341">
        <f t="shared" si="28"/>
        <v>1078.5612675577638</v>
      </c>
      <c r="U37" s="341">
        <f t="shared" si="28"/>
        <v>573.21465732268939</v>
      </c>
    </row>
    <row r="38" spans="1:21" ht="15" customHeight="1" x14ac:dyDescent="0.25">
      <c r="A38" s="342" t="s">
        <v>153</v>
      </c>
      <c r="B38" s="341">
        <f t="shared" ref="B38:U38" si="29">IF(COUNT(B110:B112)=0,"n.a.",AVERAGE(B110:B112))</f>
        <v>197.0924471373622</v>
      </c>
      <c r="C38" s="341">
        <f t="shared" si="29"/>
        <v>383.12063295127808</v>
      </c>
      <c r="D38" s="341">
        <f t="shared" si="29"/>
        <v>387.44579195103097</v>
      </c>
      <c r="E38" s="341">
        <f t="shared" si="29"/>
        <v>278.98367981360303</v>
      </c>
      <c r="F38" s="341">
        <f t="shared" si="29"/>
        <v>581.82766013669061</v>
      </c>
      <c r="G38" s="341">
        <f t="shared" si="29"/>
        <v>386.91138228772053</v>
      </c>
      <c r="H38" s="341">
        <f t="shared" si="29"/>
        <v>146.0810100831244</v>
      </c>
      <c r="I38" s="341">
        <f t="shared" si="29"/>
        <v>66.883809017939384</v>
      </c>
      <c r="J38" s="341">
        <f t="shared" si="29"/>
        <v>597.30206448721628</v>
      </c>
      <c r="K38" s="341">
        <f t="shared" si="29"/>
        <v>296.5267170923691</v>
      </c>
      <c r="L38" s="341">
        <f t="shared" si="29"/>
        <v>358.87847156984634</v>
      </c>
      <c r="M38" s="341">
        <f t="shared" si="29"/>
        <v>317.82382447812648</v>
      </c>
      <c r="N38" s="341">
        <f t="shared" si="29"/>
        <v>322.07799725914668</v>
      </c>
      <c r="O38" s="341">
        <f t="shared" si="29"/>
        <v>327.97982416857189</v>
      </c>
      <c r="P38" s="341">
        <f t="shared" si="29"/>
        <v>219.83986938309667</v>
      </c>
      <c r="Q38" s="341">
        <f t="shared" si="29"/>
        <v>2635.2501871427744</v>
      </c>
      <c r="R38" s="341">
        <f t="shared" si="29"/>
        <v>2145.2123802409919</v>
      </c>
      <c r="S38" s="341">
        <f t="shared" si="29"/>
        <v>1462.4396748793497</v>
      </c>
      <c r="T38" s="341">
        <f t="shared" si="29"/>
        <v>1021.5091713515243</v>
      </c>
      <c r="U38" s="341">
        <f t="shared" si="29"/>
        <v>507.24587405328151</v>
      </c>
    </row>
    <row r="39" spans="1:21" s="354" customFormat="1" ht="15" customHeight="1" x14ac:dyDescent="0.25">
      <c r="A39" s="340" t="s">
        <v>457</v>
      </c>
      <c r="B39" s="339">
        <f t="shared" ref="B39:U39" si="30">IF(COUNT(B113:B115)=0,"n.a.",AVERAGE(B113:B115))</f>
        <v>244.49021501134885</v>
      </c>
      <c r="C39" s="339">
        <f t="shared" si="30"/>
        <v>389.01319091056467</v>
      </c>
      <c r="D39" s="339">
        <f t="shared" si="30"/>
        <v>338.66478183605017</v>
      </c>
      <c r="E39" s="339">
        <f t="shared" si="30"/>
        <v>295.2359334469399</v>
      </c>
      <c r="F39" s="339">
        <f t="shared" si="30"/>
        <v>559.05905147628698</v>
      </c>
      <c r="G39" s="339">
        <f t="shared" si="30"/>
        <v>361.04962149500989</v>
      </c>
      <c r="H39" s="339">
        <f t="shared" si="30"/>
        <v>36.739651984677536</v>
      </c>
      <c r="I39" s="339">
        <f t="shared" si="30"/>
        <v>69.069095443218657</v>
      </c>
      <c r="J39" s="339">
        <f t="shared" si="30"/>
        <v>527.53581078482955</v>
      </c>
      <c r="K39" s="339">
        <f t="shared" si="30"/>
        <v>332.69681658433427</v>
      </c>
      <c r="L39" s="339">
        <f t="shared" si="30"/>
        <v>422.22816814129033</v>
      </c>
      <c r="M39" s="339">
        <f t="shared" si="30"/>
        <v>393.49249630845435</v>
      </c>
      <c r="N39" s="339">
        <f t="shared" si="30"/>
        <v>357.14665775478028</v>
      </c>
      <c r="O39" s="339">
        <f t="shared" si="30"/>
        <v>407.95646212954551</v>
      </c>
      <c r="P39" s="339">
        <f t="shared" si="30"/>
        <v>201.98671899979408</v>
      </c>
      <c r="Q39" s="339">
        <f t="shared" si="30"/>
        <v>2717.0333333333333</v>
      </c>
      <c r="R39" s="339">
        <f t="shared" si="30"/>
        <v>2158.093961904262</v>
      </c>
      <c r="S39" s="339">
        <f t="shared" si="30"/>
        <v>1521.1321096000538</v>
      </c>
      <c r="T39" s="339">
        <f t="shared" si="30"/>
        <v>1157.1446928895559</v>
      </c>
      <c r="U39" s="339">
        <f t="shared" si="30"/>
        <v>570.04150696797763</v>
      </c>
    </row>
    <row r="40" spans="1:21" ht="15" customHeight="1" x14ac:dyDescent="0.25">
      <c r="A40" s="342"/>
      <c r="B40" s="343"/>
      <c r="C40" s="343"/>
      <c r="D40" s="343"/>
      <c r="E40" s="343"/>
      <c r="F40" s="343"/>
      <c r="G40" s="341"/>
      <c r="H40" s="341"/>
      <c r="I40" s="341"/>
      <c r="J40" s="341"/>
      <c r="K40" s="341"/>
      <c r="L40" s="341"/>
      <c r="M40" s="341"/>
      <c r="N40" s="353"/>
      <c r="O40" s="353"/>
      <c r="P40" s="353"/>
      <c r="Q40" s="353"/>
      <c r="R40" s="353"/>
      <c r="S40" s="353"/>
    </row>
    <row r="41" spans="1:21" ht="15" customHeight="1" x14ac:dyDescent="0.25">
      <c r="A41" s="340" t="s">
        <v>259</v>
      </c>
      <c r="B41" s="339">
        <v>143.76270739064859</v>
      </c>
      <c r="C41" s="339">
        <v>227.10650386847198</v>
      </c>
      <c r="D41" s="339">
        <v>210.74269330373659</v>
      </c>
      <c r="E41" s="339">
        <v>204.25139116202945</v>
      </c>
      <c r="F41" s="339">
        <v>271.83894230769232</v>
      </c>
      <c r="G41" s="339">
        <v>198.85672955974843</v>
      </c>
      <c r="H41" s="339">
        <v>19.579487606363301</v>
      </c>
      <c r="I41" s="339">
        <v>32.309008509064</v>
      </c>
      <c r="J41" s="339">
        <v>320.12763596004436</v>
      </c>
      <c r="K41" s="339">
        <v>196.98079726230117</v>
      </c>
      <c r="L41" s="339">
        <v>391.65590365511923</v>
      </c>
      <c r="M41" s="339">
        <v>363.9780652013917</v>
      </c>
      <c r="N41" s="339">
        <v>287.52488687782807</v>
      </c>
      <c r="O41" s="339">
        <v>244.65721153846155</v>
      </c>
      <c r="P41" s="339">
        <v>137.90455182072827</v>
      </c>
      <c r="Q41" s="339">
        <v>1271.7787114845937</v>
      </c>
      <c r="R41" s="339">
        <v>957.20768002322882</v>
      </c>
      <c r="S41" s="339">
        <v>693.11491935483866</v>
      </c>
      <c r="T41" s="339">
        <v>493.450040950041</v>
      </c>
      <c r="U41" s="339">
        <v>269.64370248053262</v>
      </c>
    </row>
    <row r="42" spans="1:21" ht="15" customHeight="1" x14ac:dyDescent="0.25">
      <c r="A42" s="340" t="s">
        <v>260</v>
      </c>
      <c r="B42" s="339">
        <v>137.19</v>
      </c>
      <c r="C42" s="339">
        <v>194.55</v>
      </c>
      <c r="D42" s="339">
        <v>187.49</v>
      </c>
      <c r="E42" s="339">
        <v>187.05</v>
      </c>
      <c r="F42" s="339">
        <v>243.17</v>
      </c>
      <c r="G42" s="339">
        <v>147.02000000000001</v>
      </c>
      <c r="H42" s="339">
        <v>17.36</v>
      </c>
      <c r="I42" s="339">
        <v>32.520000000000003</v>
      </c>
      <c r="J42" s="339">
        <v>273.27999999999997</v>
      </c>
      <c r="K42" s="339">
        <v>182.84</v>
      </c>
      <c r="L42" s="339">
        <v>356.92</v>
      </c>
      <c r="M42" s="339">
        <v>307.62</v>
      </c>
      <c r="N42" s="339">
        <v>315.92</v>
      </c>
      <c r="O42" s="339">
        <v>198.59</v>
      </c>
      <c r="P42" s="339">
        <v>133.65</v>
      </c>
      <c r="Q42" s="339">
        <v>1313.66</v>
      </c>
      <c r="R42" s="339">
        <v>943.35</v>
      </c>
      <c r="S42" s="339">
        <v>698.14</v>
      </c>
      <c r="T42" s="339">
        <v>497.36</v>
      </c>
      <c r="U42" s="339">
        <v>279.49</v>
      </c>
    </row>
    <row r="43" spans="1:21" ht="15" customHeight="1" x14ac:dyDescent="0.25">
      <c r="A43" s="340" t="s">
        <v>261</v>
      </c>
      <c r="B43" s="339">
        <v>120.3225806451613</v>
      </c>
      <c r="C43" s="339">
        <v>130.17857142857142</v>
      </c>
      <c r="D43" s="339">
        <v>132.45161290322579</v>
      </c>
      <c r="E43" s="339">
        <v>117.5632911392405</v>
      </c>
      <c r="F43" s="339">
        <v>172.85350318471339</v>
      </c>
      <c r="G43" s="339">
        <v>128.84076433121018</v>
      </c>
      <c r="H43" s="339">
        <v>18.787096774193547</v>
      </c>
      <c r="I43" s="339">
        <v>31.38607594936709</v>
      </c>
      <c r="J43" s="339">
        <v>167.18987341772151</v>
      </c>
      <c r="K43" s="339">
        <v>142.5506329113924</v>
      </c>
      <c r="L43" s="339">
        <v>212.58227848101265</v>
      </c>
      <c r="M43" s="339">
        <v>193.82165605095543</v>
      </c>
      <c r="N43" s="339">
        <v>158.59872611464968</v>
      </c>
      <c r="O43" s="339">
        <v>128.25949367088609</v>
      </c>
      <c r="P43" s="339">
        <v>124.17006802721089</v>
      </c>
      <c r="Q43" s="339">
        <v>1299.1346153846155</v>
      </c>
      <c r="R43" s="339">
        <v>925.53846153846155</v>
      </c>
      <c r="S43" s="339">
        <v>681.82795698924735</v>
      </c>
      <c r="T43" s="339">
        <v>489.21739130434781</v>
      </c>
      <c r="U43" s="339">
        <v>278.55633802816902</v>
      </c>
    </row>
    <row r="44" spans="1:21" ht="15" customHeight="1" x14ac:dyDescent="0.25">
      <c r="A44" s="340" t="s">
        <v>262</v>
      </c>
      <c r="B44" s="339">
        <v>98.875</v>
      </c>
      <c r="C44" s="339">
        <v>107.42857142857143</v>
      </c>
      <c r="D44" s="339">
        <v>98.07692307692308</v>
      </c>
      <c r="E44" s="339">
        <v>90.131578947368425</v>
      </c>
      <c r="F44" s="339">
        <v>130.76923076923077</v>
      </c>
      <c r="G44" s="339">
        <v>95.25</v>
      </c>
      <c r="H44" s="339">
        <v>43.025641025641029</v>
      </c>
      <c r="I44" s="339">
        <v>29.166666666666668</v>
      </c>
      <c r="J44" s="339">
        <v>139.75</v>
      </c>
      <c r="K44" s="339">
        <v>101.75</v>
      </c>
      <c r="L44" s="339">
        <v>148.29268292682926</v>
      </c>
      <c r="M44" s="339">
        <v>146.58536585365854</v>
      </c>
      <c r="N44" s="339">
        <v>80.952380952380949</v>
      </c>
      <c r="O44" s="339">
        <v>93.974358974358978</v>
      </c>
      <c r="P44" s="339">
        <v>116.85714285714286</v>
      </c>
      <c r="Q44" s="339">
        <v>1141.1764705882354</v>
      </c>
      <c r="R44" s="339">
        <v>932.72727272727275</v>
      </c>
      <c r="S44" s="339">
        <v>684.61538461538464</v>
      </c>
      <c r="T44" s="339">
        <v>478.6</v>
      </c>
      <c r="U44" s="339">
        <v>269.10714285714283</v>
      </c>
    </row>
    <row r="45" spans="1:21" ht="15" customHeight="1" x14ac:dyDescent="0.25">
      <c r="A45" s="340" t="s">
        <v>263</v>
      </c>
      <c r="B45" s="339">
        <v>97.08291320480761</v>
      </c>
      <c r="C45" s="339">
        <v>121.02555579773323</v>
      </c>
      <c r="D45" s="339">
        <v>108.32336472629027</v>
      </c>
      <c r="E45" s="339">
        <v>100.70310283687942</v>
      </c>
      <c r="F45" s="339">
        <v>148.09886621315192</v>
      </c>
      <c r="G45" s="339">
        <v>104.62116601026375</v>
      </c>
      <c r="H45" s="339">
        <v>53.731478605935131</v>
      </c>
      <c r="I45" s="339">
        <v>30.745988347492105</v>
      </c>
      <c r="J45" s="339">
        <v>154.58938580216778</v>
      </c>
      <c r="K45" s="339">
        <v>110.25902412280701</v>
      </c>
      <c r="L45" s="339">
        <v>149.98285893304691</v>
      </c>
      <c r="M45" s="339">
        <v>148.25205871822413</v>
      </c>
      <c r="N45" s="339">
        <v>96.978322429450245</v>
      </c>
      <c r="O45" s="339">
        <v>105.47535691908342</v>
      </c>
      <c r="P45" s="339">
        <v>121.56126487194999</v>
      </c>
      <c r="Q45" s="339">
        <v>1181.9755244755245</v>
      </c>
      <c r="R45" s="339">
        <v>925.89764337829354</v>
      </c>
      <c r="S45" s="339">
        <v>626.67261904761904</v>
      </c>
      <c r="T45" s="339">
        <v>494.15868838763572</v>
      </c>
      <c r="U45" s="339">
        <v>284.30719454156957</v>
      </c>
    </row>
    <row r="46" spans="1:21" ht="15" customHeight="1" x14ac:dyDescent="0.25">
      <c r="A46" s="340" t="s">
        <v>264</v>
      </c>
      <c r="B46" s="339">
        <v>112.37332205716083</v>
      </c>
      <c r="C46" s="339">
        <v>150.8470653802361</v>
      </c>
      <c r="D46" s="339">
        <v>122.09982269503546</v>
      </c>
      <c r="E46" s="339">
        <v>115.46870340061828</v>
      </c>
      <c r="F46" s="339">
        <v>203.71085398984792</v>
      </c>
      <c r="G46" s="339">
        <v>132.38366183352773</v>
      </c>
      <c r="H46" s="339">
        <v>54.929408914352052</v>
      </c>
      <c r="I46" s="339">
        <v>30.904451327602839</v>
      </c>
      <c r="J46" s="339">
        <v>190.11060179853624</v>
      </c>
      <c r="K46" s="339">
        <v>139.06850269460946</v>
      </c>
      <c r="L46" s="339">
        <v>181.99144426396475</v>
      </c>
      <c r="M46" s="339">
        <v>170.08245092315727</v>
      </c>
      <c r="N46" s="339">
        <v>168.11864769959789</v>
      </c>
      <c r="O46" s="339">
        <v>141.53256690859175</v>
      </c>
      <c r="P46" s="339">
        <v>139.91355621602639</v>
      </c>
      <c r="Q46" s="339">
        <v>1328.8427791876068</v>
      </c>
      <c r="R46" s="339">
        <v>982.61080617246239</v>
      </c>
      <c r="S46" s="339">
        <v>767.23004830917876</v>
      </c>
      <c r="T46" s="339">
        <v>540.64227994228008</v>
      </c>
      <c r="U46" s="339">
        <v>313.81777576428738</v>
      </c>
    </row>
    <row r="47" spans="1:21" ht="15" customHeight="1" x14ac:dyDescent="0.25">
      <c r="A47" s="340" t="s">
        <v>265</v>
      </c>
      <c r="B47" s="339">
        <v>112.99965277777778</v>
      </c>
      <c r="C47" s="339">
        <v>127.59654471544715</v>
      </c>
      <c r="D47" s="339">
        <v>113.57463496036712</v>
      </c>
      <c r="E47" s="339">
        <v>104.08866847134111</v>
      </c>
      <c r="F47" s="339">
        <v>192.81698750422154</v>
      </c>
      <c r="G47" s="339">
        <v>112.52523444160272</v>
      </c>
      <c r="H47" s="339">
        <v>44.899281076047025</v>
      </c>
      <c r="I47" s="339">
        <v>30.964089350818959</v>
      </c>
      <c r="J47" s="339">
        <v>167.76798095124576</v>
      </c>
      <c r="K47" s="339">
        <v>128.70680279512359</v>
      </c>
      <c r="L47" s="339">
        <v>167.59275090239612</v>
      </c>
      <c r="M47" s="339">
        <v>138.31549944677224</v>
      </c>
      <c r="N47" s="339">
        <v>136.92567566341987</v>
      </c>
      <c r="O47" s="339">
        <v>129.75364722207109</v>
      </c>
      <c r="P47" s="339">
        <v>155.71540210366905</v>
      </c>
      <c r="Q47" s="339">
        <v>1355.7697044334975</v>
      </c>
      <c r="R47" s="339">
        <v>977.8939649781114</v>
      </c>
      <c r="S47" s="339">
        <v>750.35619552860931</v>
      </c>
      <c r="T47" s="339">
        <v>533.31502976190473</v>
      </c>
      <c r="U47" s="339">
        <v>309.57083741556232</v>
      </c>
    </row>
    <row r="48" spans="1:21" ht="15" customHeight="1" x14ac:dyDescent="0.25">
      <c r="A48" s="340" t="s">
        <v>266</v>
      </c>
      <c r="B48" s="339">
        <v>124.69200037308792</v>
      </c>
      <c r="C48" s="339">
        <v>148.64445016788767</v>
      </c>
      <c r="D48" s="339">
        <v>131.17857466037756</v>
      </c>
      <c r="E48" s="339">
        <v>105.22830791517802</v>
      </c>
      <c r="F48" s="339">
        <v>194.56669237361766</v>
      </c>
      <c r="G48" s="339">
        <v>130.79251430882169</v>
      </c>
      <c r="H48" s="339">
        <v>31.910767786198139</v>
      </c>
      <c r="I48" s="339">
        <v>31.163556760211296</v>
      </c>
      <c r="J48" s="339">
        <v>234.37582594064534</v>
      </c>
      <c r="K48" s="339">
        <v>142.08362603021806</v>
      </c>
      <c r="L48" s="339">
        <v>166.25213854672143</v>
      </c>
      <c r="M48" s="339">
        <v>129.53672079134006</v>
      </c>
      <c r="N48" s="339">
        <v>104.62206471207033</v>
      </c>
      <c r="O48" s="339">
        <v>136.64019606992082</v>
      </c>
      <c r="P48" s="339">
        <v>148.36112295770621</v>
      </c>
      <c r="Q48" s="339">
        <v>1327.9056305180743</v>
      </c>
      <c r="R48" s="339">
        <v>977.94819819819827</v>
      </c>
      <c r="S48" s="339">
        <v>734.97849190283409</v>
      </c>
      <c r="T48" s="339">
        <v>534.56575578203774</v>
      </c>
      <c r="U48" s="339">
        <v>301.56139203719846</v>
      </c>
    </row>
    <row r="49" spans="1:21" ht="15" customHeight="1" x14ac:dyDescent="0.25">
      <c r="A49" s="340" t="s">
        <v>267</v>
      </c>
      <c r="B49" s="339">
        <v>129.67391304347825</v>
      </c>
      <c r="C49" s="339">
        <v>172.58196721311475</v>
      </c>
      <c r="D49" s="339">
        <v>157.6056338028169</v>
      </c>
      <c r="E49" s="339">
        <v>116.18881118881119</v>
      </c>
      <c r="F49" s="339">
        <v>221</v>
      </c>
      <c r="G49" s="339">
        <v>126.83098591549296</v>
      </c>
      <c r="H49" s="339">
        <v>23.296875</v>
      </c>
      <c r="I49" s="339">
        <v>31.344827586206897</v>
      </c>
      <c r="J49" s="339">
        <v>244.92957746478874</v>
      </c>
      <c r="K49" s="339">
        <v>153</v>
      </c>
      <c r="L49" s="339">
        <v>187.93103448275863</v>
      </c>
      <c r="M49" s="339">
        <v>134.26573426573427</v>
      </c>
      <c r="N49" s="339">
        <v>158.89655172413794</v>
      </c>
      <c r="O49" s="339">
        <v>135.65517241379311</v>
      </c>
      <c r="P49" s="339">
        <v>144.29838709677421</v>
      </c>
      <c r="Q49" s="339">
        <v>1312.3076923076924</v>
      </c>
      <c r="R49" s="339">
        <v>973.69747899159665</v>
      </c>
      <c r="S49" s="339">
        <v>735.52941176470586</v>
      </c>
      <c r="T49" s="339">
        <v>490.04901960784315</v>
      </c>
      <c r="U49" s="339">
        <v>287.56302521008405</v>
      </c>
    </row>
    <row r="50" spans="1:21" ht="15" customHeight="1" x14ac:dyDescent="0.25">
      <c r="A50" s="340" t="s">
        <v>268</v>
      </c>
      <c r="B50" s="339">
        <v>125.73684210526316</v>
      </c>
      <c r="C50" s="339">
        <v>152.96319018404907</v>
      </c>
      <c r="D50" s="339">
        <v>153.98395721925132</v>
      </c>
      <c r="E50" s="339">
        <v>114.79274611398964</v>
      </c>
      <c r="F50" s="339">
        <v>245.72972972972974</v>
      </c>
      <c r="G50" s="339">
        <v>124.31958762886597</v>
      </c>
      <c r="H50" s="339">
        <v>22.620767822435099</v>
      </c>
      <c r="I50" s="339">
        <v>31.336787564766841</v>
      </c>
      <c r="J50" s="339">
        <v>226.70157068062827</v>
      </c>
      <c r="K50" s="339">
        <v>143.23684210526315</v>
      </c>
      <c r="L50" s="339">
        <v>187.08762886597938</v>
      </c>
      <c r="M50" s="339">
        <v>128.39378238341968</v>
      </c>
      <c r="N50" s="339">
        <v>155.30927835051546</v>
      </c>
      <c r="O50" s="339">
        <v>126.78756476683938</v>
      </c>
      <c r="P50" s="339">
        <v>148.58552631578948</v>
      </c>
      <c r="Q50" s="339">
        <v>1248.0392156862745</v>
      </c>
      <c r="R50" s="339">
        <v>980.82191780821915</v>
      </c>
      <c r="S50" s="339">
        <v>724.53608247422676</v>
      </c>
      <c r="T50" s="339">
        <v>477.43697478991595</v>
      </c>
      <c r="U50" s="339">
        <v>277.79310344827587</v>
      </c>
    </row>
    <row r="51" spans="1:21" ht="15" customHeight="1" x14ac:dyDescent="0.25">
      <c r="A51" s="340" t="s">
        <v>269</v>
      </c>
      <c r="B51" s="339">
        <v>115.43252743484224</v>
      </c>
      <c r="C51" s="339">
        <v>151.6</v>
      </c>
      <c r="D51" s="339">
        <v>152.52100840336135</v>
      </c>
      <c r="E51" s="339">
        <v>111.85950413223141</v>
      </c>
      <c r="F51" s="339">
        <v>235.08333333333334</v>
      </c>
      <c r="G51" s="339">
        <v>134.67741935483872</v>
      </c>
      <c r="H51" s="339">
        <v>31.213991769547324</v>
      </c>
      <c r="I51" s="339">
        <v>31.280487804878049</v>
      </c>
      <c r="J51" s="339">
        <v>218.92712550607288</v>
      </c>
      <c r="K51" s="339">
        <v>127.63265306122449</v>
      </c>
      <c r="L51" s="339">
        <v>193.50607287449392</v>
      </c>
      <c r="M51" s="339">
        <v>127.21544715447155</v>
      </c>
      <c r="N51" s="339">
        <v>128.5655737704918</v>
      </c>
      <c r="O51" s="339">
        <v>120.8739837398374</v>
      </c>
      <c r="P51" s="339">
        <v>165.36238532110093</v>
      </c>
      <c r="Q51" s="339">
        <v>1038.7234042553191</v>
      </c>
      <c r="R51" s="339">
        <v>795.14285714285711</v>
      </c>
      <c r="S51" s="339">
        <v>566.8604651162791</v>
      </c>
      <c r="T51" s="339">
        <v>390.50877192982455</v>
      </c>
      <c r="U51" s="339">
        <v>217.08387096774194</v>
      </c>
    </row>
    <row r="52" spans="1:21" ht="15" customHeight="1" x14ac:dyDescent="0.25">
      <c r="A52" s="340" t="s">
        <v>270</v>
      </c>
      <c r="B52" s="339">
        <v>118.95161290322581</v>
      </c>
      <c r="C52" s="339">
        <v>195.47096774193548</v>
      </c>
      <c r="D52" s="339">
        <v>183.22340425531914</v>
      </c>
      <c r="E52" s="339">
        <v>129.14736842105262</v>
      </c>
      <c r="F52" s="339">
        <v>274.50549450549448</v>
      </c>
      <c r="G52" s="339">
        <v>166</v>
      </c>
      <c r="H52" s="339">
        <v>35.111111111111114</v>
      </c>
      <c r="I52" s="339">
        <v>31.484375</v>
      </c>
      <c r="J52" s="339">
        <v>231.46596858638745</v>
      </c>
      <c r="K52" s="339">
        <v>122.56544502617801</v>
      </c>
      <c r="L52" s="339">
        <v>209.6875</v>
      </c>
      <c r="M52" s="339">
        <v>126.87830687830687</v>
      </c>
      <c r="N52" s="339">
        <v>130.23809523809524</v>
      </c>
      <c r="O52" s="339">
        <v>146.71957671957671</v>
      </c>
      <c r="P52" s="339">
        <v>197.95580110497238</v>
      </c>
      <c r="Q52" s="339">
        <v>1239.9866488651535</v>
      </c>
      <c r="R52" s="339">
        <v>910.53020134228188</v>
      </c>
      <c r="S52" s="339">
        <v>608.09405940594058</v>
      </c>
      <c r="T52" s="339">
        <v>449.03225806451616</v>
      </c>
      <c r="U52" s="339">
        <v>250.43624161073825</v>
      </c>
    </row>
    <row r="53" spans="1:21" ht="15" customHeight="1" x14ac:dyDescent="0.25">
      <c r="A53" s="342" t="s">
        <v>271</v>
      </c>
      <c r="B53" s="343">
        <v>119.57777777777778</v>
      </c>
      <c r="C53" s="343">
        <v>203.94630872483222</v>
      </c>
      <c r="D53" s="343">
        <v>178.92265193370164</v>
      </c>
      <c r="E53" s="343">
        <v>147.19101123595505</v>
      </c>
      <c r="F53" s="343">
        <v>284.67836257309943</v>
      </c>
      <c r="G53" s="343">
        <v>165.16483516483515</v>
      </c>
      <c r="H53" s="343">
        <v>32.411602209944753</v>
      </c>
      <c r="I53" s="343">
        <v>31.494565217391305</v>
      </c>
      <c r="J53" s="343">
        <v>218.69565217391303</v>
      </c>
      <c r="K53" s="343">
        <v>113.77049180327869</v>
      </c>
      <c r="L53" s="343">
        <v>196.79347826086956</v>
      </c>
      <c r="M53" s="343">
        <v>128.24043715846994</v>
      </c>
      <c r="N53" s="343">
        <v>163.75</v>
      </c>
      <c r="O53" s="343">
        <v>177.99438202247191</v>
      </c>
      <c r="P53" s="343">
        <v>152.29411764705881</v>
      </c>
      <c r="Q53" s="343">
        <v>1274.018691588785</v>
      </c>
      <c r="R53" s="343">
        <v>932.21476510067112</v>
      </c>
      <c r="S53" s="343">
        <v>669.44954128440372</v>
      </c>
      <c r="T53" s="343">
        <v>480.70866141732284</v>
      </c>
      <c r="U53" s="343">
        <v>244.52229299363057</v>
      </c>
    </row>
    <row r="54" spans="1:21" ht="15" customHeight="1" x14ac:dyDescent="0.25">
      <c r="A54" s="342" t="s">
        <v>272</v>
      </c>
      <c r="B54" s="343">
        <v>119.59895833333333</v>
      </c>
      <c r="C54" s="343">
        <v>215.09375</v>
      </c>
      <c r="D54" s="343">
        <v>176.90721649484536</v>
      </c>
      <c r="E54" s="343">
        <v>177.67195767195767</v>
      </c>
      <c r="F54" s="343">
        <v>281.82894736842104</v>
      </c>
      <c r="G54" s="343">
        <v>204.7434554973822</v>
      </c>
      <c r="H54" s="343">
        <v>27.375661375661377</v>
      </c>
      <c r="I54" s="343">
        <v>32.922680412371136</v>
      </c>
      <c r="J54" s="343">
        <v>211.51813471502589</v>
      </c>
      <c r="K54" s="343">
        <v>135.39175257731958</v>
      </c>
      <c r="L54" s="343">
        <v>216.18556701030928</v>
      </c>
      <c r="M54" s="343">
        <v>160.36269430051814</v>
      </c>
      <c r="N54" s="343">
        <v>222.1761658031088</v>
      </c>
      <c r="O54" s="343">
        <v>218.91891891891891</v>
      </c>
      <c r="P54" s="343">
        <v>138.12765957446808</v>
      </c>
      <c r="Q54" s="343">
        <v>1276.7460317460318</v>
      </c>
      <c r="R54" s="343">
        <v>967.33727810650885</v>
      </c>
      <c r="S54" s="343">
        <v>682.70491803278685</v>
      </c>
      <c r="T54" s="343">
        <v>508.64661654135341</v>
      </c>
      <c r="U54" s="343">
        <v>249.5549132947977</v>
      </c>
    </row>
    <row r="55" spans="1:21" ht="15" customHeight="1" x14ac:dyDescent="0.25">
      <c r="A55" s="342" t="s">
        <v>273</v>
      </c>
      <c r="B55" s="343">
        <v>112.05284552845528</v>
      </c>
      <c r="C55" s="343">
        <v>177.62135922330097</v>
      </c>
      <c r="D55" s="343">
        <v>140.69999999999999</v>
      </c>
      <c r="E55" s="343">
        <v>143.29268292682926</v>
      </c>
      <c r="F55" s="343">
        <v>235.36885245901638</v>
      </c>
      <c r="G55" s="343">
        <v>126.732</v>
      </c>
      <c r="H55" s="343">
        <v>22.635627530364374</v>
      </c>
      <c r="I55" s="343">
        <v>32.216000000000001</v>
      </c>
      <c r="J55" s="343">
        <v>198.732</v>
      </c>
      <c r="K55" s="343">
        <v>145.91935483870967</v>
      </c>
      <c r="L55" s="343">
        <v>202.20400000000001</v>
      </c>
      <c r="M55" s="343">
        <v>143.452</v>
      </c>
      <c r="N55" s="343">
        <v>190</v>
      </c>
      <c r="O55" s="343">
        <v>149.27755102040817</v>
      </c>
      <c r="P55" s="343">
        <v>123.09243697478992</v>
      </c>
      <c r="Q55" s="343">
        <v>1297.3167701863354</v>
      </c>
      <c r="R55" s="343">
        <v>963.54761904761904</v>
      </c>
      <c r="S55" s="343">
        <v>692.37654320987656</v>
      </c>
      <c r="T55" s="343">
        <v>500.64432989690721</v>
      </c>
      <c r="U55" s="343">
        <v>244.32484444444444</v>
      </c>
    </row>
    <row r="56" spans="1:21" ht="15" customHeight="1" x14ac:dyDescent="0.25">
      <c r="A56" s="342" t="s">
        <v>274</v>
      </c>
      <c r="B56" s="343">
        <v>105.26737967914438</v>
      </c>
      <c r="C56" s="343">
        <v>157.26708074534162</v>
      </c>
      <c r="D56" s="343">
        <v>139.16230366492147</v>
      </c>
      <c r="E56" s="343">
        <v>130.546875</v>
      </c>
      <c r="F56" s="343">
        <v>209.40425531914894</v>
      </c>
      <c r="G56" s="343">
        <v>170.20833333333334</v>
      </c>
      <c r="H56" s="343">
        <v>23.476439790575917</v>
      </c>
      <c r="I56" s="343">
        <v>32.283505154639172</v>
      </c>
      <c r="J56" s="343">
        <v>200.6958762886598</v>
      </c>
      <c r="K56" s="343">
        <v>151.13989637305698</v>
      </c>
      <c r="L56" s="343">
        <v>208.09278350515464</v>
      </c>
      <c r="M56" s="343">
        <v>145.66839378238342</v>
      </c>
      <c r="N56" s="343">
        <v>150.96875</v>
      </c>
      <c r="O56" s="343">
        <v>139.40104166666666</v>
      </c>
      <c r="P56" s="343">
        <v>115.02139037433155</v>
      </c>
      <c r="Q56" s="343">
        <v>1355.8536585365853</v>
      </c>
      <c r="R56" s="343">
        <v>1044.7058823529412</v>
      </c>
      <c r="S56" s="343">
        <v>692.08695652173913</v>
      </c>
      <c r="T56" s="343">
        <v>541.89781021897807</v>
      </c>
      <c r="U56" s="343">
        <v>265.46012269938649</v>
      </c>
    </row>
    <row r="57" spans="1:21" ht="15" customHeight="1" x14ac:dyDescent="0.25">
      <c r="A57" s="342" t="s">
        <v>275</v>
      </c>
      <c r="B57" s="343">
        <v>108.65258215962442</v>
      </c>
      <c r="C57" s="343">
        <v>166.48837209302326</v>
      </c>
      <c r="D57" s="343">
        <v>147.48826291079811</v>
      </c>
      <c r="E57" s="343">
        <v>139.71830985915494</v>
      </c>
      <c r="F57" s="343">
        <v>214.36274509803923</v>
      </c>
      <c r="G57" s="343">
        <v>164.09954751131221</v>
      </c>
      <c r="H57" s="343">
        <v>26.812206572769952</v>
      </c>
      <c r="I57" s="343">
        <v>32.500000001415096</v>
      </c>
      <c r="J57" s="343">
        <v>224.63963963963963</v>
      </c>
      <c r="K57" s="343">
        <v>161.47465437788017</v>
      </c>
      <c r="L57" s="343">
        <v>219.40178571428572</v>
      </c>
      <c r="M57" s="343">
        <v>164.50678733031674</v>
      </c>
      <c r="N57" s="343">
        <v>172.46666666666667</v>
      </c>
      <c r="O57" s="343">
        <v>146.42654028436019</v>
      </c>
      <c r="P57" s="343">
        <v>137.18137254901961</v>
      </c>
      <c r="Q57" s="343">
        <v>1400</v>
      </c>
      <c r="R57" s="343">
        <v>1081.0666666666666</v>
      </c>
      <c r="S57" s="343">
        <v>706.07142857142856</v>
      </c>
      <c r="T57" s="343">
        <v>553.26771653543312</v>
      </c>
      <c r="U57" s="343">
        <v>272.96511627906978</v>
      </c>
    </row>
    <row r="58" spans="1:21" ht="15" customHeight="1" x14ac:dyDescent="0.25">
      <c r="A58" s="342" t="s">
        <v>276</v>
      </c>
      <c r="B58" s="343">
        <v>118.95131086142322</v>
      </c>
      <c r="C58" s="343">
        <v>197.37373737373738</v>
      </c>
      <c r="D58" s="343">
        <v>171.69201520912549</v>
      </c>
      <c r="E58" s="343">
        <v>151.8909090909091</v>
      </c>
      <c r="F58" s="343">
        <v>257.61702127659572</v>
      </c>
      <c r="G58" s="343">
        <v>185.33568904593639</v>
      </c>
      <c r="H58" s="343">
        <v>32.711610486890997</v>
      </c>
      <c r="I58" s="343">
        <v>34.411764705882</v>
      </c>
      <c r="J58" s="343">
        <v>254.98287671232876</v>
      </c>
      <c r="K58" s="343">
        <v>188.75</v>
      </c>
      <c r="L58" s="343">
        <v>236.04729729729729</v>
      </c>
      <c r="M58" s="343">
        <v>216.68965517241378</v>
      </c>
      <c r="N58" s="343">
        <v>196.31292517006804</v>
      </c>
      <c r="O58" s="343">
        <v>188.0859375</v>
      </c>
      <c r="P58" s="343">
        <v>152.45762711864407</v>
      </c>
      <c r="Q58" s="343">
        <v>1306.031746031746</v>
      </c>
      <c r="R58" s="343">
        <v>1096.9934640522877</v>
      </c>
      <c r="S58" s="343">
        <v>667.88571428571424</v>
      </c>
      <c r="T58" s="343">
        <v>538.4959349593496</v>
      </c>
      <c r="U58" s="343">
        <v>291.00534759358288</v>
      </c>
    </row>
    <row r="59" spans="1:21" ht="15" customHeight="1" x14ac:dyDescent="0.25">
      <c r="A59" s="342" t="s">
        <v>277</v>
      </c>
      <c r="B59" s="343">
        <v>107.10309278350516</v>
      </c>
      <c r="C59" s="343">
        <v>179.58282208588957</v>
      </c>
      <c r="D59" s="343">
        <v>166.14213197969542</v>
      </c>
      <c r="E59" s="343">
        <v>146.497461928934</v>
      </c>
      <c r="F59" s="343">
        <v>243.89175257731958</v>
      </c>
      <c r="G59" s="343">
        <v>163.5929648241206</v>
      </c>
      <c r="H59" s="343">
        <v>28.685279187816999</v>
      </c>
      <c r="I59" s="343">
        <v>33.368686868687</v>
      </c>
      <c r="J59" s="343">
        <v>244.39393939393941</v>
      </c>
      <c r="K59" s="343">
        <v>180.72222222222223</v>
      </c>
      <c r="L59" s="343">
        <v>205.17587939698493</v>
      </c>
      <c r="M59" s="343">
        <v>212.48730964467006</v>
      </c>
      <c r="N59" s="343">
        <v>144.42211055276383</v>
      </c>
      <c r="O59" s="343">
        <v>172.77777777777777</v>
      </c>
      <c r="P59" s="343">
        <v>149.0972972972973</v>
      </c>
      <c r="Q59" s="343">
        <v>1369.7</v>
      </c>
      <c r="R59" s="343">
        <v>1056.5131578947369</v>
      </c>
      <c r="S59" s="343">
        <v>678.37837837837833</v>
      </c>
      <c r="T59" s="343">
        <v>554.44444444444446</v>
      </c>
      <c r="U59" s="343">
        <v>291.28654970760232</v>
      </c>
    </row>
    <row r="60" spans="1:21" ht="15" customHeight="1" x14ac:dyDescent="0.25">
      <c r="A60" s="342" t="s">
        <v>278</v>
      </c>
      <c r="B60" s="343">
        <v>107.65957446808511</v>
      </c>
      <c r="C60" s="343">
        <v>180.73232323232324</v>
      </c>
      <c r="D60" s="343">
        <v>170.52742616033754</v>
      </c>
      <c r="E60" s="343">
        <v>145.9917355371901</v>
      </c>
      <c r="F60" s="343">
        <v>231.12107623318386</v>
      </c>
      <c r="G60" s="343">
        <v>187.51054852320675</v>
      </c>
      <c r="H60" s="343">
        <v>28.684647302904999</v>
      </c>
      <c r="I60" s="343">
        <v>33.584362139917999</v>
      </c>
      <c r="J60" s="343">
        <v>272.05020920502091</v>
      </c>
      <c r="K60" s="343">
        <v>189.19753086419752</v>
      </c>
      <c r="L60" s="343">
        <v>211.72653061224489</v>
      </c>
      <c r="M60" s="343">
        <v>240.66390041493776</v>
      </c>
      <c r="N60" s="343">
        <v>147.90983606557376</v>
      </c>
      <c r="O60" s="343">
        <v>163.55696202531647</v>
      </c>
      <c r="P60" s="343">
        <v>163.98660714285714</v>
      </c>
      <c r="Q60" s="343">
        <v>1431.2396694214876</v>
      </c>
      <c r="R60" s="343">
        <v>1070.9550561797753</v>
      </c>
      <c r="S60" s="343">
        <v>692.62096774193549</v>
      </c>
      <c r="T60" s="343">
        <v>552.76729559748424</v>
      </c>
      <c r="U60" s="343">
        <v>292.1761658031088</v>
      </c>
    </row>
    <row r="61" spans="1:21" ht="15" customHeight="1" x14ac:dyDescent="0.25">
      <c r="A61" s="342" t="s">
        <v>279</v>
      </c>
      <c r="B61" s="343">
        <v>108.0952380952381</v>
      </c>
      <c r="C61" s="343">
        <v>164.96969696969697</v>
      </c>
      <c r="D61" s="343">
        <v>148.73056994818654</v>
      </c>
      <c r="E61" s="343">
        <v>129.79591836734693</v>
      </c>
      <c r="F61" s="343">
        <v>215.93582887700535</v>
      </c>
      <c r="G61" s="343">
        <v>175.32994923857868</v>
      </c>
      <c r="H61" s="343">
        <v>31.953846153846001</v>
      </c>
      <c r="I61" s="343">
        <v>34.088541666666998</v>
      </c>
      <c r="J61" s="343">
        <v>221.09452736318408</v>
      </c>
      <c r="K61" s="343">
        <v>172.57575757575756</v>
      </c>
      <c r="L61" s="343">
        <v>188.00995024875621</v>
      </c>
      <c r="M61" s="343">
        <v>219.7948717948718</v>
      </c>
      <c r="N61" s="343">
        <v>155.44554455445544</v>
      </c>
      <c r="O61" s="343">
        <v>134.36548223350255</v>
      </c>
      <c r="P61" s="343">
        <v>154.77011494252875</v>
      </c>
      <c r="Q61" s="343">
        <v>1439.367088607595</v>
      </c>
      <c r="R61" s="343">
        <v>1096.8939393939395</v>
      </c>
      <c r="S61" s="343">
        <v>727.29411764705878</v>
      </c>
      <c r="T61" s="343">
        <v>527.72357723577238</v>
      </c>
      <c r="U61" s="343">
        <v>293.79518072289159</v>
      </c>
    </row>
    <row r="62" spans="1:21" ht="15" customHeight="1" x14ac:dyDescent="0.25">
      <c r="A62" s="342" t="s">
        <v>280</v>
      </c>
      <c r="B62" s="343">
        <v>103.74196553621448</v>
      </c>
      <c r="C62" s="343">
        <v>170.21040974529348</v>
      </c>
      <c r="D62" s="343">
        <v>182.35689102564103</v>
      </c>
      <c r="E62" s="343">
        <v>140.12254901960785</v>
      </c>
      <c r="F62" s="343">
        <v>261.53621841535301</v>
      </c>
      <c r="G62" s="343">
        <v>201.73978514482715</v>
      </c>
      <c r="H62" s="343">
        <v>40.276778846153846</v>
      </c>
      <c r="I62" s="343">
        <v>33.58162495767538</v>
      </c>
      <c r="J62" s="343">
        <v>268.41373626373627</v>
      </c>
      <c r="K62" s="343">
        <v>169.49626004247853</v>
      </c>
      <c r="L62" s="343">
        <v>184.09306030104349</v>
      </c>
      <c r="M62" s="343">
        <v>214.40551941930619</v>
      </c>
      <c r="N62" s="343">
        <v>140.83281485671191</v>
      </c>
      <c r="O62" s="343">
        <v>126.30584772370487</v>
      </c>
      <c r="P62" s="343">
        <v>154.17125364945133</v>
      </c>
      <c r="Q62" s="343">
        <v>1457.087690025955</v>
      </c>
      <c r="R62" s="343">
        <v>1114.2530347559418</v>
      </c>
      <c r="S62" s="343">
        <v>754.61286717752228</v>
      </c>
      <c r="T62" s="343">
        <v>504.84682038115932</v>
      </c>
      <c r="U62" s="343">
        <v>281.15286771507863</v>
      </c>
    </row>
    <row r="63" spans="1:21" ht="15" customHeight="1" x14ac:dyDescent="0.25">
      <c r="A63" s="342" t="s">
        <v>281</v>
      </c>
      <c r="B63" s="343">
        <v>114.55422794117646</v>
      </c>
      <c r="C63" s="343">
        <v>237.94836655592471</v>
      </c>
      <c r="D63" s="343">
        <v>248.68351063829789</v>
      </c>
      <c r="E63" s="343">
        <v>197.93982843137255</v>
      </c>
      <c r="F63" s="343">
        <v>357.74424193436238</v>
      </c>
      <c r="G63" s="343">
        <v>251.39506727945169</v>
      </c>
      <c r="H63" s="343">
        <v>52.803811736958934</v>
      </c>
      <c r="I63" s="343">
        <v>35.586885298386406</v>
      </c>
      <c r="J63" s="343">
        <v>357.05945963290975</v>
      </c>
      <c r="K63" s="343">
        <v>221.45541065482797</v>
      </c>
      <c r="L63" s="343">
        <v>297.3780281169071</v>
      </c>
      <c r="M63" s="343">
        <v>304.94536199095023</v>
      </c>
      <c r="N63" s="343">
        <v>341.71694062240283</v>
      </c>
      <c r="O63" s="343">
        <v>156.30279831526224</v>
      </c>
      <c r="P63" s="343">
        <v>181.31811260444979</v>
      </c>
      <c r="Q63" s="343">
        <v>1477.90625</v>
      </c>
      <c r="R63" s="343">
        <v>1173.0763579396591</v>
      </c>
      <c r="S63" s="343">
        <v>763.50287356321837</v>
      </c>
      <c r="T63" s="343">
        <v>533.04235347985355</v>
      </c>
      <c r="U63" s="343">
        <v>290.61788001348168</v>
      </c>
    </row>
    <row r="64" spans="1:21" ht="15" customHeight="1" x14ac:dyDescent="0.25">
      <c r="A64" s="342" t="s">
        <v>282</v>
      </c>
      <c r="B64" s="343">
        <v>136.90978213672147</v>
      </c>
      <c r="C64" s="343">
        <v>289.95752164502164</v>
      </c>
      <c r="D64" s="343">
        <v>314.75670675300648</v>
      </c>
      <c r="E64" s="343">
        <v>243.0140976680527</v>
      </c>
      <c r="F64" s="343">
        <v>432.23891748003552</v>
      </c>
      <c r="G64" s="343">
        <v>338.15319148936169</v>
      </c>
      <c r="H64" s="343">
        <v>45.503024614100958</v>
      </c>
      <c r="I64" s="343">
        <v>41.656299541093034</v>
      </c>
      <c r="J64" s="343">
        <v>420.19772504091651</v>
      </c>
      <c r="K64" s="343">
        <v>369.79353632478632</v>
      </c>
      <c r="L64" s="343">
        <v>419.16211129296238</v>
      </c>
      <c r="M64" s="343">
        <v>385.62532733224225</v>
      </c>
      <c r="N64" s="343">
        <v>427.62755728314238</v>
      </c>
      <c r="O64" s="343">
        <v>294.12392961570595</v>
      </c>
      <c r="P64" s="343">
        <v>198.72959486166008</v>
      </c>
      <c r="Q64" s="343">
        <v>1557.0568783068784</v>
      </c>
      <c r="R64" s="343">
        <v>1239.0005537098559</v>
      </c>
      <c r="S64" s="343">
        <v>788.08189655172418</v>
      </c>
      <c r="T64" s="343">
        <v>550.97042893095522</v>
      </c>
      <c r="U64" s="343">
        <v>288.25678294573646</v>
      </c>
    </row>
    <row r="65" spans="1:21" ht="15" customHeight="1" x14ac:dyDescent="0.25">
      <c r="A65" s="340" t="s">
        <v>283</v>
      </c>
      <c r="B65" s="339">
        <v>138.18727576136837</v>
      </c>
      <c r="C65" s="339">
        <v>281.26451800232292</v>
      </c>
      <c r="D65" s="339">
        <v>260.52526395173453</v>
      </c>
      <c r="E65" s="339">
        <v>221.72886577708005</v>
      </c>
      <c r="F65" s="339">
        <v>371.91666666666669</v>
      </c>
      <c r="G65" s="339">
        <v>316.60492081447967</v>
      </c>
      <c r="H65" s="339">
        <v>34.406968325791858</v>
      </c>
      <c r="I65" s="339">
        <v>44.582142857142863</v>
      </c>
      <c r="J65" s="339">
        <v>389.23038461538465</v>
      </c>
      <c r="K65" s="339">
        <v>311.53731469510882</v>
      </c>
      <c r="L65" s="339">
        <v>426.61295248868777</v>
      </c>
      <c r="M65" s="339">
        <v>329.91018099547512</v>
      </c>
      <c r="N65" s="339">
        <v>264.4442684766214</v>
      </c>
      <c r="O65" s="339">
        <v>337.67109143792129</v>
      </c>
      <c r="P65" s="339">
        <v>198.97567940219565</v>
      </c>
      <c r="Q65" s="339">
        <v>1667.2163978494623</v>
      </c>
      <c r="R65" s="339">
        <v>1291.9487750857575</v>
      </c>
      <c r="S65" s="339">
        <v>851.45833333333337</v>
      </c>
      <c r="T65" s="339">
        <v>567.53980422730422</v>
      </c>
      <c r="U65" s="339">
        <v>298.32815734989651</v>
      </c>
    </row>
    <row r="66" spans="1:21" ht="15" customHeight="1" x14ac:dyDescent="0.25">
      <c r="A66" s="340" t="s">
        <v>284</v>
      </c>
      <c r="B66" s="339">
        <v>128.65148492907798</v>
      </c>
      <c r="C66" s="339">
        <v>278.75315656565658</v>
      </c>
      <c r="D66" s="339">
        <v>236.22230892356941</v>
      </c>
      <c r="E66" s="339">
        <v>222.16825980392159</v>
      </c>
      <c r="F66" s="339">
        <v>367.78563020953061</v>
      </c>
      <c r="G66" s="339">
        <v>280.62757102841135</v>
      </c>
      <c r="H66" s="339">
        <v>26.343933573429371</v>
      </c>
      <c r="I66" s="339">
        <v>45.819387755102042</v>
      </c>
      <c r="J66" s="339">
        <v>301.88509803921568</v>
      </c>
      <c r="K66" s="339">
        <v>249.57745098039214</v>
      </c>
      <c r="L66" s="339">
        <v>438.74264705882354</v>
      </c>
      <c r="M66" s="339">
        <v>253.62230392156863</v>
      </c>
      <c r="N66" s="339">
        <v>216.61866746698678</v>
      </c>
      <c r="O66" s="339">
        <v>310.56861068895643</v>
      </c>
      <c r="P66" s="339">
        <v>176.61777210884355</v>
      </c>
      <c r="Q66" s="339">
        <v>1664.0966694595727</v>
      </c>
      <c r="R66" s="339">
        <v>1293.4419180395685</v>
      </c>
      <c r="S66" s="339">
        <v>884.3439476597091</v>
      </c>
      <c r="T66" s="339">
        <v>583.74681636523735</v>
      </c>
      <c r="U66" s="339">
        <v>298.09058819087886</v>
      </c>
    </row>
    <row r="67" spans="1:21" ht="15" customHeight="1" x14ac:dyDescent="0.25">
      <c r="A67" s="340" t="s">
        <v>285</v>
      </c>
      <c r="B67" s="339">
        <v>125.56656948990725</v>
      </c>
      <c r="C67" s="339">
        <v>236.28743833685692</v>
      </c>
      <c r="D67" s="339">
        <v>205.95098039215685</v>
      </c>
      <c r="E67" s="339">
        <v>187.95237710468805</v>
      </c>
      <c r="F67" s="339">
        <v>328.08940640085825</v>
      </c>
      <c r="G67" s="339">
        <v>230.08437990580848</v>
      </c>
      <c r="H67" s="339">
        <v>24.035471342383108</v>
      </c>
      <c r="I67" s="339">
        <v>47.171698679471781</v>
      </c>
      <c r="J67" s="339">
        <v>272.74921507064369</v>
      </c>
      <c r="K67" s="339">
        <v>180.76365384615383</v>
      </c>
      <c r="L67" s="339">
        <v>343.5269607843137</v>
      </c>
      <c r="M67" s="339">
        <v>203.85192307692307</v>
      </c>
      <c r="N67" s="339">
        <v>296.28061224489795</v>
      </c>
      <c r="O67" s="339">
        <v>232.75310124049619</v>
      </c>
      <c r="P67" s="339">
        <v>157.37162990196077</v>
      </c>
      <c r="Q67" s="339">
        <v>1723.5987929894179</v>
      </c>
      <c r="R67" s="339">
        <v>1356.022191589052</v>
      </c>
      <c r="S67" s="339">
        <v>932.47780422210349</v>
      </c>
      <c r="T67" s="339">
        <v>667.06843918221625</v>
      </c>
      <c r="U67" s="339">
        <v>326.432775738754</v>
      </c>
    </row>
    <row r="68" spans="1:21" ht="15" customHeight="1" x14ac:dyDescent="0.25">
      <c r="A68" s="340" t="s">
        <v>286</v>
      </c>
      <c r="B68" s="339">
        <v>123.82867907801418</v>
      </c>
      <c r="C68" s="339">
        <v>210.62194446695298</v>
      </c>
      <c r="D68" s="339">
        <v>200.35448717948719</v>
      </c>
      <c r="E68" s="339">
        <v>169.03737745098039</v>
      </c>
      <c r="F68" s="339">
        <v>289.74990942028984</v>
      </c>
      <c r="G68" s="339">
        <v>257.86006713651091</v>
      </c>
      <c r="H68" s="339">
        <v>39.25728291316527</v>
      </c>
      <c r="I68" s="339">
        <v>49.049387254901958</v>
      </c>
      <c r="J68" s="339">
        <v>296.84158278696094</v>
      </c>
      <c r="K68" s="339">
        <v>167.4760180995475</v>
      </c>
      <c r="L68" s="339">
        <v>255.53409825468651</v>
      </c>
      <c r="M68" s="339">
        <v>196.84251777634128</v>
      </c>
      <c r="N68" s="339">
        <v>202.49924749163878</v>
      </c>
      <c r="O68" s="339">
        <v>201.43887171890034</v>
      </c>
      <c r="P68" s="339">
        <v>194.21521153751354</v>
      </c>
      <c r="Q68" s="339">
        <v>1787.6756912442397</v>
      </c>
      <c r="R68" s="339">
        <v>1451.4643210283455</v>
      </c>
      <c r="S68" s="339">
        <v>961.78571428571422</v>
      </c>
      <c r="T68" s="339">
        <v>672.11474151636423</v>
      </c>
      <c r="U68" s="339">
        <v>343.74229513711225</v>
      </c>
    </row>
    <row r="69" spans="1:21" ht="15" customHeight="1" x14ac:dyDescent="0.25">
      <c r="A69" s="340" t="s">
        <v>287</v>
      </c>
      <c r="B69" s="339">
        <v>140.88983050847457</v>
      </c>
      <c r="C69" s="339">
        <v>299.28571428571428</v>
      </c>
      <c r="D69" s="339">
        <v>276.09787234042551</v>
      </c>
      <c r="E69" s="339">
        <v>232.89583333333334</v>
      </c>
      <c r="F69" s="339">
        <v>410.08510638297872</v>
      </c>
      <c r="G69" s="339">
        <v>339.89795918367349</v>
      </c>
      <c r="H69" s="339">
        <v>62.012500000000003</v>
      </c>
      <c r="I69" s="339">
        <v>51.588477366255141</v>
      </c>
      <c r="J69" s="339">
        <v>485.91701244813277</v>
      </c>
      <c r="K69" s="339">
        <v>238.86178861788619</v>
      </c>
      <c r="L69" s="339">
        <v>340.80645161290323</v>
      </c>
      <c r="M69" s="339">
        <v>264.45344129554655</v>
      </c>
      <c r="N69" s="339">
        <v>532.79411764705878</v>
      </c>
      <c r="O69" s="339">
        <v>302.91139240506328</v>
      </c>
      <c r="P69" s="339">
        <v>220.82278481012659</v>
      </c>
      <c r="Q69" s="339">
        <v>1990.1652892561983</v>
      </c>
      <c r="R69" s="339">
        <v>1621.7837837837837</v>
      </c>
      <c r="S69" s="339">
        <v>1032.9243697478992</v>
      </c>
      <c r="T69" s="339">
        <v>810.76158940397352</v>
      </c>
      <c r="U69" s="339">
        <v>450.12626262626264</v>
      </c>
    </row>
    <row r="70" spans="1:21" ht="15" customHeight="1" x14ac:dyDescent="0.25">
      <c r="A70" s="340" t="s">
        <v>288</v>
      </c>
      <c r="B70" s="339">
        <v>163</v>
      </c>
      <c r="C70" s="339">
        <v>334.14634146341461</v>
      </c>
      <c r="D70" s="339">
        <v>341.23958333333331</v>
      </c>
      <c r="E70" s="339">
        <v>311.92934782608694</v>
      </c>
      <c r="F70" s="339">
        <v>513.55978260869563</v>
      </c>
      <c r="G70" s="339">
        <v>368.93229166666669</v>
      </c>
      <c r="H70" s="339">
        <v>62.797927461139899</v>
      </c>
      <c r="I70" s="339">
        <v>56.391752577319586</v>
      </c>
      <c r="J70" s="339">
        <v>630.7731958762887</v>
      </c>
      <c r="K70" s="339">
        <v>363.86734693877548</v>
      </c>
      <c r="L70" s="339">
        <v>419.33673469387753</v>
      </c>
      <c r="M70" s="339">
        <v>332.43814432989689</v>
      </c>
      <c r="N70" s="339">
        <v>686.13402061855675</v>
      </c>
      <c r="O70" s="339">
        <v>391.10215053763443</v>
      </c>
      <c r="P70" s="339">
        <v>264.47849462365593</v>
      </c>
      <c r="Q70" s="339">
        <v>2503.75</v>
      </c>
      <c r="R70" s="339">
        <v>2077.2307692307691</v>
      </c>
      <c r="S70" s="339">
        <v>1489.8936170212767</v>
      </c>
      <c r="T70" s="339">
        <v>1093.9603960396039</v>
      </c>
      <c r="U70" s="339">
        <v>720.03048780487802</v>
      </c>
    </row>
    <row r="71" spans="1:21" ht="15" customHeight="1" x14ac:dyDescent="0.25">
      <c r="A71" s="340" t="s">
        <v>289</v>
      </c>
      <c r="B71" s="339">
        <v>160</v>
      </c>
      <c r="C71" s="339">
        <v>293.55828220858893</v>
      </c>
      <c r="D71" s="339">
        <v>310.24590163934425</v>
      </c>
      <c r="E71" s="339">
        <v>290.21276595744683</v>
      </c>
      <c r="F71" s="339">
        <v>451.69312169312167</v>
      </c>
      <c r="G71" s="339">
        <v>343.17708333333331</v>
      </c>
      <c r="H71" s="339">
        <v>54.616580310880828</v>
      </c>
      <c r="I71" s="339">
        <v>57.809278350515463</v>
      </c>
      <c r="J71" s="339">
        <v>469.03743315508024</v>
      </c>
      <c r="K71" s="339">
        <v>352.5263157894737</v>
      </c>
      <c r="L71" s="339">
        <v>380.76142131979697</v>
      </c>
      <c r="M71" s="339">
        <v>305.15384615384613</v>
      </c>
      <c r="N71" s="339">
        <v>363.65979381443299</v>
      </c>
      <c r="O71" s="339">
        <v>343.33333333333331</v>
      </c>
      <c r="P71" s="339">
        <v>264.81081081081084</v>
      </c>
      <c r="Q71" s="339">
        <v>2461.7647058823532</v>
      </c>
      <c r="R71" s="339">
        <v>2113.5433070866143</v>
      </c>
      <c r="S71" s="339">
        <v>1528.2926829268292</v>
      </c>
      <c r="T71" s="339">
        <v>1131.2280701754387</v>
      </c>
      <c r="U71" s="339">
        <v>746.46103896103898</v>
      </c>
    </row>
    <row r="72" spans="1:21" ht="15" customHeight="1" x14ac:dyDescent="0.25">
      <c r="A72" s="340" t="s">
        <v>290</v>
      </c>
      <c r="B72" s="339">
        <v>165.45454545454547</v>
      </c>
      <c r="C72" s="339">
        <v>293.49753694581278</v>
      </c>
      <c r="D72" s="339">
        <v>287.19008264462809</v>
      </c>
      <c r="E72" s="339">
        <v>243.42213114754099</v>
      </c>
      <c r="F72" s="339">
        <v>436.7219917012448</v>
      </c>
      <c r="G72" s="339">
        <v>367.88381742738591</v>
      </c>
      <c r="H72" s="339">
        <v>44.53815261044177</v>
      </c>
      <c r="I72" s="339">
        <v>59.377510040160644</v>
      </c>
      <c r="J72" s="339">
        <v>470.43032786885249</v>
      </c>
      <c r="K72" s="339">
        <v>371.09504132231405</v>
      </c>
      <c r="L72" s="339">
        <v>372.5</v>
      </c>
      <c r="M72" s="339">
        <v>285.32258064516128</v>
      </c>
      <c r="N72" s="339">
        <v>373.91129032258067</v>
      </c>
      <c r="O72" s="339">
        <v>268.59756097560978</v>
      </c>
      <c r="P72" s="339">
        <v>236.3305785123967</v>
      </c>
      <c r="Q72" s="339">
        <v>2650</v>
      </c>
      <c r="R72" s="339">
        <v>2289.8802395209582</v>
      </c>
      <c r="S72" s="339">
        <v>1626.7256637168141</v>
      </c>
      <c r="T72" s="339">
        <v>1194.4444444444443</v>
      </c>
      <c r="U72" s="339">
        <v>802.34146341463418</v>
      </c>
    </row>
    <row r="73" spans="1:21" ht="15" customHeight="1" x14ac:dyDescent="0.25">
      <c r="A73" s="340" t="s">
        <v>291</v>
      </c>
      <c r="B73" s="339">
        <v>178.45360824742269</v>
      </c>
      <c r="C73" s="339">
        <v>302.4848484848485</v>
      </c>
      <c r="D73" s="339">
        <v>290.38578680203045</v>
      </c>
      <c r="E73" s="339">
        <v>219.11167512690355</v>
      </c>
      <c r="F73" s="339">
        <v>441.48186528497411</v>
      </c>
      <c r="G73" s="339">
        <v>346.11794871794871</v>
      </c>
      <c r="H73" s="339">
        <v>41.418367346938773</v>
      </c>
      <c r="I73" s="339">
        <v>59.846938775510203</v>
      </c>
      <c r="J73" s="339">
        <v>471.969696969697</v>
      </c>
      <c r="K73" s="339">
        <v>395.96907216494844</v>
      </c>
      <c r="L73" s="339">
        <v>391.25</v>
      </c>
      <c r="M73" s="339">
        <v>309.2110552763819</v>
      </c>
      <c r="N73" s="339">
        <v>304.26020408163265</v>
      </c>
      <c r="O73" s="339">
        <v>282.58974358974359</v>
      </c>
      <c r="P73" s="339">
        <v>260.84615384615387</v>
      </c>
      <c r="Q73" s="339">
        <v>2716.3333333333335</v>
      </c>
      <c r="R73" s="339">
        <v>2340.8904109589039</v>
      </c>
      <c r="S73" s="339">
        <v>1621.6129032258063</v>
      </c>
      <c r="T73" s="339">
        <v>1158.2539682539682</v>
      </c>
      <c r="U73" s="339">
        <v>782.60606060606062</v>
      </c>
    </row>
    <row r="74" spans="1:21" ht="15" customHeight="1" x14ac:dyDescent="0.25">
      <c r="A74" s="340" t="s">
        <v>292</v>
      </c>
      <c r="B74" s="339">
        <v>194.31818181818181</v>
      </c>
      <c r="C74" s="339">
        <v>292.621359223301</v>
      </c>
      <c r="D74" s="339">
        <v>309.38271604938274</v>
      </c>
      <c r="E74" s="339">
        <v>226.36904761904762</v>
      </c>
      <c r="F74" s="339">
        <v>470.48780487804879</v>
      </c>
      <c r="G74" s="339">
        <v>340.88259109311741</v>
      </c>
      <c r="H74" s="339">
        <v>57.927999999999997</v>
      </c>
      <c r="I74" s="339">
        <v>62.408000000000001</v>
      </c>
      <c r="J74" s="339">
        <v>429.99200000000002</v>
      </c>
      <c r="K74" s="339">
        <v>353.57723577235771</v>
      </c>
      <c r="L74" s="339">
        <v>393.102766798419</v>
      </c>
      <c r="M74" s="339">
        <v>328.52</v>
      </c>
      <c r="N74" s="339">
        <v>326.58730158730157</v>
      </c>
      <c r="O74" s="339">
        <v>317.62396694214874</v>
      </c>
      <c r="P74" s="339">
        <v>241.7741935483871</v>
      </c>
      <c r="Q74" s="339">
        <v>2434.3697478991598</v>
      </c>
      <c r="R74" s="339">
        <v>2049.0395480225989</v>
      </c>
      <c r="S74" s="339">
        <v>1506.1475409836066</v>
      </c>
      <c r="T74" s="339">
        <v>909.32960893854749</v>
      </c>
      <c r="U74" s="339">
        <v>631.1219512195122</v>
      </c>
    </row>
    <row r="75" spans="1:21" ht="15" customHeight="1" x14ac:dyDescent="0.25">
      <c r="A75" s="340" t="s">
        <v>293</v>
      </c>
      <c r="B75" s="339">
        <v>206.32275132275132</v>
      </c>
      <c r="C75" s="339">
        <v>314.01898734177217</v>
      </c>
      <c r="D75" s="339">
        <v>347.72020725388603</v>
      </c>
      <c r="E75" s="339">
        <v>237.70202020202021</v>
      </c>
      <c r="F75" s="339">
        <v>481.4795918367347</v>
      </c>
      <c r="G75" s="339">
        <v>390.52499999999998</v>
      </c>
      <c r="H75" s="339">
        <v>51.074074074074076</v>
      </c>
      <c r="I75" s="339">
        <v>62.146464646464644</v>
      </c>
      <c r="J75" s="339">
        <v>439.90147783251234</v>
      </c>
      <c r="K75" s="339">
        <v>318.72549019607845</v>
      </c>
      <c r="L75" s="339">
        <v>440.33663366336634</v>
      </c>
      <c r="M75" s="339">
        <v>376.30541871921184</v>
      </c>
      <c r="N75" s="339">
        <v>377.91044776119401</v>
      </c>
      <c r="O75" s="339">
        <v>339.68686868686871</v>
      </c>
      <c r="P75" s="339">
        <v>249.34895833333334</v>
      </c>
      <c r="Q75" s="339">
        <v>2303.010752688172</v>
      </c>
      <c r="R75" s="339">
        <v>1895.3597122302158</v>
      </c>
      <c r="S75" s="339">
        <v>1300.0961538461538</v>
      </c>
      <c r="T75" s="339">
        <v>854.92753623188401</v>
      </c>
      <c r="U75" s="339">
        <v>520.83832335329339</v>
      </c>
    </row>
    <row r="76" spans="1:21" ht="15" customHeight="1" x14ac:dyDescent="0.25">
      <c r="A76" s="340" t="s">
        <v>294</v>
      </c>
      <c r="B76" s="339">
        <v>214.36507936507937</v>
      </c>
      <c r="C76" s="339">
        <v>303.41614906832297</v>
      </c>
      <c r="D76" s="339">
        <v>315.57591623036649</v>
      </c>
      <c r="E76" s="339">
        <v>224.92385786802029</v>
      </c>
      <c r="F76" s="339">
        <v>460.703125</v>
      </c>
      <c r="G76" s="339">
        <v>317.10659898477155</v>
      </c>
      <c r="H76" s="339">
        <v>37.31413612565445</v>
      </c>
      <c r="I76" s="339">
        <v>63.7434554973822</v>
      </c>
      <c r="J76" s="339">
        <v>439.7512437810945</v>
      </c>
      <c r="K76" s="339">
        <v>277.84343434343435</v>
      </c>
      <c r="L76" s="339">
        <v>406.42500000000001</v>
      </c>
      <c r="M76" s="339">
        <v>425.6532663316583</v>
      </c>
      <c r="N76" s="339">
        <v>269.13265306122452</v>
      </c>
      <c r="O76" s="339">
        <v>383.79679144385028</v>
      </c>
      <c r="P76" s="339">
        <v>228.52525252525251</v>
      </c>
      <c r="Q76" s="339">
        <v>2166.4485981308412</v>
      </c>
      <c r="R76" s="339">
        <v>1853.2517482517483</v>
      </c>
      <c r="S76" s="339">
        <v>1208.9622641509434</v>
      </c>
      <c r="T76" s="339">
        <v>891.82432432432438</v>
      </c>
      <c r="U76" s="339">
        <v>509.82142857142856</v>
      </c>
    </row>
    <row r="77" spans="1:21" ht="15" customHeight="1" x14ac:dyDescent="0.25">
      <c r="A77" s="342" t="s">
        <v>295</v>
      </c>
      <c r="B77" s="341">
        <v>212.22627737226279</v>
      </c>
      <c r="C77" s="341">
        <v>318.54700854700855</v>
      </c>
      <c r="D77" s="341">
        <v>305.83333333333331</v>
      </c>
      <c r="E77" s="341">
        <v>253.76760563380282</v>
      </c>
      <c r="F77" s="341">
        <v>433.53741496598639</v>
      </c>
      <c r="G77" s="341">
        <v>356.55405405405406</v>
      </c>
      <c r="H77" s="341">
        <v>30.868965517241378</v>
      </c>
      <c r="I77" s="341">
        <v>64.691780821917803</v>
      </c>
      <c r="J77" s="341">
        <v>487.70833333333331</v>
      </c>
      <c r="K77" s="341">
        <v>200.06849315068493</v>
      </c>
      <c r="L77" s="341">
        <v>294.37931034482756</v>
      </c>
      <c r="M77" s="341">
        <v>351.76870748299319</v>
      </c>
      <c r="N77" s="341">
        <v>258.37931034482756</v>
      </c>
      <c r="O77" s="341">
        <v>361.54411764705884</v>
      </c>
      <c r="P77" s="341">
        <v>175.72916666666666</v>
      </c>
      <c r="Q77" s="341">
        <v>2460.506329113924</v>
      </c>
      <c r="R77" s="341">
        <v>1883.5454545454545</v>
      </c>
      <c r="S77" s="341">
        <v>1314.8192771084337</v>
      </c>
      <c r="T77" s="341">
        <v>971.80555555555554</v>
      </c>
      <c r="U77" s="341">
        <v>548.89763779527561</v>
      </c>
    </row>
    <row r="78" spans="1:21" ht="15" customHeight="1" x14ac:dyDescent="0.25">
      <c r="A78" s="342" t="s">
        <v>296</v>
      </c>
      <c r="B78" s="341">
        <v>214.76683937823833</v>
      </c>
      <c r="C78" s="341">
        <v>307.81065088757396</v>
      </c>
      <c r="D78" s="341">
        <v>277.1608040201005</v>
      </c>
      <c r="E78" s="341">
        <v>260.79896907216494</v>
      </c>
      <c r="F78" s="341">
        <v>417.69035532994923</v>
      </c>
      <c r="G78" s="341">
        <v>241.30303030303031</v>
      </c>
      <c r="H78" s="341">
        <v>30.554455445544555</v>
      </c>
      <c r="I78" s="341">
        <v>63.474747474747474</v>
      </c>
      <c r="J78" s="341">
        <v>428.5678391959799</v>
      </c>
      <c r="K78" s="341">
        <v>161.66666666666666</v>
      </c>
      <c r="L78" s="341">
        <v>248.8235294117647</v>
      </c>
      <c r="M78" s="341">
        <v>293.02955665024632</v>
      </c>
      <c r="N78" s="341">
        <v>285.10000000000002</v>
      </c>
      <c r="O78" s="341">
        <v>258.78921568627453</v>
      </c>
      <c r="P78" s="341">
        <v>171.28855721641793</v>
      </c>
      <c r="Q78" s="341">
        <v>2320.7692307692309</v>
      </c>
      <c r="R78" s="341">
        <v>1855.5263157894738</v>
      </c>
      <c r="S78" s="341">
        <v>1291.8181818181818</v>
      </c>
      <c r="T78" s="341">
        <v>949.04109589041093</v>
      </c>
      <c r="U78" s="341">
        <v>528.88888888888891</v>
      </c>
    </row>
    <row r="79" spans="1:21" ht="15" customHeight="1" x14ac:dyDescent="0.25">
      <c r="A79" s="342" t="s">
        <v>297</v>
      </c>
      <c r="B79" s="341">
        <v>207.52717391304347</v>
      </c>
      <c r="C79" s="341">
        <v>264.41717791411043</v>
      </c>
      <c r="D79" s="341">
        <v>239.89528795811518</v>
      </c>
      <c r="E79" s="341">
        <v>240.29787234042553</v>
      </c>
      <c r="F79" s="341">
        <v>399.83068783068785</v>
      </c>
      <c r="G79" s="341">
        <v>247.74611398963731</v>
      </c>
      <c r="H79" s="341">
        <v>32.1875</v>
      </c>
      <c r="I79" s="341">
        <v>62.763157894736842</v>
      </c>
      <c r="J79" s="341">
        <v>307.65463917525773</v>
      </c>
      <c r="K79" s="341">
        <v>156.51282051282053</v>
      </c>
      <c r="L79" s="341">
        <v>220.48223350253807</v>
      </c>
      <c r="M79" s="341">
        <v>263.125</v>
      </c>
      <c r="N79" s="341">
        <v>249.84293193717278</v>
      </c>
      <c r="O79" s="341">
        <v>238.93939393939394</v>
      </c>
      <c r="P79" s="341">
        <v>157.97395833333334</v>
      </c>
      <c r="Q79" s="341">
        <v>2246.9411764705883</v>
      </c>
      <c r="R79" s="341">
        <v>1785.2307692307693</v>
      </c>
      <c r="S79" s="341">
        <v>1312.7777777777778</v>
      </c>
      <c r="T79" s="341">
        <v>930.49645390070918</v>
      </c>
      <c r="U79" s="341">
        <v>545.60975609756099</v>
      </c>
    </row>
    <row r="80" spans="1:21" ht="15" customHeight="1" x14ac:dyDescent="0.25">
      <c r="A80" s="342" t="s">
        <v>298</v>
      </c>
      <c r="B80" s="341">
        <v>197.12637362637363</v>
      </c>
      <c r="C80" s="341">
        <v>236.57668711656441</v>
      </c>
      <c r="D80" s="341">
        <v>210.39690721649484</v>
      </c>
      <c r="E80" s="341">
        <v>201.26153846153846</v>
      </c>
      <c r="F80" s="341">
        <v>317.28947368421052</v>
      </c>
      <c r="G80" s="341">
        <v>275.02590673575128</v>
      </c>
      <c r="H80" s="341">
        <v>42.397959183673471</v>
      </c>
      <c r="I80" s="341">
        <v>61.943005181347154</v>
      </c>
      <c r="J80" s="341">
        <v>267.25</v>
      </c>
      <c r="K80" s="341">
        <v>189.99</v>
      </c>
      <c r="L80" s="341">
        <v>229.2636815920398</v>
      </c>
      <c r="M80" s="341">
        <v>279.51794871794874</v>
      </c>
      <c r="N80" s="341">
        <v>231.39487179487179</v>
      </c>
      <c r="O80" s="341">
        <v>229.76683937823833</v>
      </c>
      <c r="P80" s="341">
        <v>172.75384615384615</v>
      </c>
      <c r="Q80" s="341">
        <v>2309.3577981651374</v>
      </c>
      <c r="R80" s="341">
        <v>1831.7808219178082</v>
      </c>
      <c r="S80" s="341">
        <v>1284.1121495327102</v>
      </c>
      <c r="T80" s="341">
        <v>955.58620689655174</v>
      </c>
      <c r="U80" s="341">
        <v>559.32926829268297</v>
      </c>
    </row>
    <row r="81" spans="1:21" ht="15" customHeight="1" x14ac:dyDescent="0.25">
      <c r="A81" s="342" t="s">
        <v>299</v>
      </c>
      <c r="B81" s="341">
        <v>208.70292887029288</v>
      </c>
      <c r="C81" s="341">
        <v>311.63414634146341</v>
      </c>
      <c r="D81" s="341">
        <v>281.41322314049586</v>
      </c>
      <c r="E81" s="341">
        <v>233.40816326530611</v>
      </c>
      <c r="F81" s="341">
        <v>416.46610169491527</v>
      </c>
      <c r="G81" s="341">
        <v>338.38524590163934</v>
      </c>
      <c r="H81" s="341">
        <v>46.32377049180328</v>
      </c>
      <c r="I81" s="341">
        <v>62.323651452282157</v>
      </c>
      <c r="J81" s="341">
        <v>408.4</v>
      </c>
      <c r="K81" s="341">
        <v>287.87599999999998</v>
      </c>
      <c r="L81" s="341">
        <v>314.70325203252031</v>
      </c>
      <c r="M81" s="341">
        <v>337.64400000000001</v>
      </c>
      <c r="N81" s="341">
        <v>328.08571428571429</v>
      </c>
      <c r="O81" s="341">
        <v>325.301652892562</v>
      </c>
      <c r="P81" s="341">
        <v>196.51271186440678</v>
      </c>
      <c r="Q81" s="341">
        <v>2452.6495726495727</v>
      </c>
      <c r="R81" s="341">
        <v>2012.7604166666667</v>
      </c>
      <c r="S81" s="341">
        <v>1397.2357723577236</v>
      </c>
      <c r="T81" s="341">
        <v>1032.6111111111111</v>
      </c>
      <c r="U81" s="341">
        <v>614.10628019323667</v>
      </c>
    </row>
    <row r="82" spans="1:21" ht="15" customHeight="1" x14ac:dyDescent="0.25">
      <c r="A82" s="342" t="s">
        <v>300</v>
      </c>
      <c r="B82" s="341">
        <v>211.42857142857142</v>
      </c>
      <c r="C82" s="341">
        <v>320.25</v>
      </c>
      <c r="D82" s="341">
        <v>346.74468085106383</v>
      </c>
      <c r="E82" s="341">
        <v>265.59585492227978</v>
      </c>
      <c r="F82" s="341">
        <v>495.05376344086022</v>
      </c>
      <c r="G82" s="341">
        <v>337.56476683937825</v>
      </c>
      <c r="H82" s="341">
        <v>46.148936170212764</v>
      </c>
      <c r="I82" s="341">
        <v>62.473684210526315</v>
      </c>
      <c r="J82" s="341">
        <v>464.60317460317458</v>
      </c>
      <c r="K82" s="341">
        <v>349.28947368421052</v>
      </c>
      <c r="L82" s="341">
        <v>428.28205128205127</v>
      </c>
      <c r="M82" s="341">
        <v>376.9387755102041</v>
      </c>
      <c r="N82" s="341">
        <v>320.89005235602093</v>
      </c>
      <c r="O82" s="341">
        <v>417.10106382978722</v>
      </c>
      <c r="P82" s="341">
        <v>199.10471204188482</v>
      </c>
      <c r="Q82" s="341">
        <v>2584.375</v>
      </c>
      <c r="R82" s="341">
        <v>2192.7631578947367</v>
      </c>
      <c r="S82" s="341">
        <v>1507.6041666666667</v>
      </c>
      <c r="T82" s="341">
        <v>1216.3358778625955</v>
      </c>
      <c r="U82" s="341">
        <v>716.09756097560978</v>
      </c>
    </row>
    <row r="83" spans="1:21" ht="15" customHeight="1" x14ac:dyDescent="0.25">
      <c r="A83" s="342" t="s">
        <v>301</v>
      </c>
      <c r="B83" s="341">
        <v>216.07772020725389</v>
      </c>
      <c r="C83" s="341">
        <v>284.97023809523807</v>
      </c>
      <c r="D83" s="341">
        <v>331.78217821782181</v>
      </c>
      <c r="E83" s="341">
        <v>259.1044776119403</v>
      </c>
      <c r="F83" s="341">
        <v>444.11167512690355</v>
      </c>
      <c r="G83" s="341">
        <v>334.80099502487565</v>
      </c>
      <c r="H83" s="341">
        <v>47.725888324873097</v>
      </c>
      <c r="I83" s="341">
        <v>63.419689119170982</v>
      </c>
      <c r="J83" s="341">
        <v>482.4875621890547</v>
      </c>
      <c r="K83" s="341">
        <v>303.41584158415844</v>
      </c>
      <c r="L83" s="341">
        <v>475.02463054187194</v>
      </c>
      <c r="M83" s="341">
        <v>332.36318407960198</v>
      </c>
      <c r="N83" s="341">
        <v>436.42500000000001</v>
      </c>
      <c r="O83" s="341">
        <v>383.57216494845363</v>
      </c>
      <c r="P83" s="341">
        <v>226.59405940594058</v>
      </c>
      <c r="Q83" s="341">
        <v>2662.7586206896553</v>
      </c>
      <c r="R83" s="341">
        <v>2252.3841059602651</v>
      </c>
      <c r="S83" s="341">
        <v>1580.9514563106795</v>
      </c>
      <c r="T83" s="341">
        <v>1172.6016260162601</v>
      </c>
      <c r="U83" s="341">
        <v>704.53488372093022</v>
      </c>
    </row>
    <row r="84" spans="1:21" ht="15" customHeight="1" x14ac:dyDescent="0.25">
      <c r="A84" s="342" t="s">
        <v>302</v>
      </c>
      <c r="B84" s="341">
        <v>206.78333333333333</v>
      </c>
      <c r="C84" s="341">
        <v>249.38036809815952</v>
      </c>
      <c r="D84" s="341">
        <v>274.9738219895288</v>
      </c>
      <c r="E84" s="341">
        <v>210.39682539682539</v>
      </c>
      <c r="F84" s="341">
        <v>361.22459893048131</v>
      </c>
      <c r="G84" s="341">
        <v>303.125</v>
      </c>
      <c r="H84" s="341">
        <v>66.651041666666671</v>
      </c>
      <c r="I84" s="341">
        <v>62.162162162162161</v>
      </c>
      <c r="J84" s="341">
        <v>439.67708333333331</v>
      </c>
      <c r="K84" s="341">
        <v>269.15263157894736</v>
      </c>
      <c r="L84" s="341">
        <v>438.61734693877548</v>
      </c>
      <c r="M84" s="341">
        <v>257.56476683937825</v>
      </c>
      <c r="N84" s="341">
        <v>265.17989417989418</v>
      </c>
      <c r="O84" s="341">
        <v>243.00515463917526</v>
      </c>
      <c r="P84" s="341">
        <v>220.02659574468086</v>
      </c>
      <c r="Q84" s="341">
        <v>2575.8333333333335</v>
      </c>
      <c r="R84" s="341">
        <v>2081.6644295302012</v>
      </c>
      <c r="S84" s="341">
        <v>1543.3454545454545</v>
      </c>
      <c r="T84" s="341">
        <v>967.6223776223776</v>
      </c>
      <c r="U84" s="341">
        <v>633.88888888888891</v>
      </c>
    </row>
    <row r="85" spans="1:21" ht="15" customHeight="1" x14ac:dyDescent="0.25">
      <c r="A85" s="342" t="s">
        <v>303</v>
      </c>
      <c r="B85" s="341">
        <v>207.171875</v>
      </c>
      <c r="C85" s="341">
        <v>233.96987951807228</v>
      </c>
      <c r="D85" s="341">
        <v>254.53807106598984</v>
      </c>
      <c r="E85" s="341">
        <v>183.98989898989899</v>
      </c>
      <c r="F85" s="341">
        <v>357.63917525773195</v>
      </c>
      <c r="G85" s="341">
        <v>279.02551020408163</v>
      </c>
      <c r="H85" s="341">
        <v>105.23404255319149</v>
      </c>
      <c r="I85" s="341">
        <v>62.257731958762889</v>
      </c>
      <c r="J85" s="341">
        <v>398.05050505050502</v>
      </c>
      <c r="K85" s="341">
        <v>204.65482233502539</v>
      </c>
      <c r="L85" s="341">
        <v>311.4472361809045</v>
      </c>
      <c r="M85" s="341">
        <v>203.7788944723618</v>
      </c>
      <c r="N85" s="341">
        <v>215.42639593908629</v>
      </c>
      <c r="O85" s="341">
        <v>215.88832487309645</v>
      </c>
      <c r="P85" s="341">
        <v>212.40404040404042</v>
      </c>
      <c r="Q85" s="341">
        <v>2558.787878787879</v>
      </c>
      <c r="R85" s="341">
        <v>1997.375</v>
      </c>
      <c r="S85" s="341">
        <v>1534.6846846846847</v>
      </c>
      <c r="T85" s="341">
        <v>855.8169934640523</v>
      </c>
      <c r="U85" s="341">
        <v>578.34319526627223</v>
      </c>
    </row>
    <row r="86" spans="1:21" ht="15" customHeight="1" x14ac:dyDescent="0.25">
      <c r="A86" s="342" t="s">
        <v>304</v>
      </c>
      <c r="B86" s="341">
        <v>215.10300429184548</v>
      </c>
      <c r="C86" s="341">
        <v>273.84158415841586</v>
      </c>
      <c r="D86" s="341">
        <v>290.72614107883817</v>
      </c>
      <c r="E86" s="341">
        <v>213.13709677419354</v>
      </c>
      <c r="F86" s="341">
        <v>407.46721311475409</v>
      </c>
      <c r="G86" s="341">
        <v>313.99193548387098</v>
      </c>
      <c r="H86" s="341">
        <v>139.35087719298247</v>
      </c>
      <c r="I86" s="341">
        <v>62.183673469387756</v>
      </c>
      <c r="J86" s="341">
        <v>448.41269841269843</v>
      </c>
      <c r="K86" s="341">
        <v>211.256</v>
      </c>
      <c r="L86" s="341">
        <v>301.22529644268775</v>
      </c>
      <c r="M86" s="341">
        <v>199.416</v>
      </c>
      <c r="N86" s="341">
        <v>233.14634146341464</v>
      </c>
      <c r="O86" s="341">
        <v>220.86</v>
      </c>
      <c r="P86" s="341">
        <v>213.96774193548387</v>
      </c>
      <c r="Q86" s="341">
        <v>2304.9618320610689</v>
      </c>
      <c r="R86" s="341">
        <v>1818.9320388349515</v>
      </c>
      <c r="S86" s="341">
        <v>1345.0746268656717</v>
      </c>
      <c r="T86" s="341">
        <v>742.76923076923072</v>
      </c>
      <c r="U86" s="341">
        <v>477.94545454545454</v>
      </c>
    </row>
    <row r="87" spans="1:21" ht="15" customHeight="1" x14ac:dyDescent="0.25">
      <c r="A87" s="342" t="s">
        <v>305</v>
      </c>
      <c r="B87" s="341">
        <v>251.57446808510639</v>
      </c>
      <c r="C87" s="341">
        <v>382.03048780487802</v>
      </c>
      <c r="D87" s="341">
        <v>385.43718592964825</v>
      </c>
      <c r="E87" s="341">
        <v>276.96097560975608</v>
      </c>
      <c r="F87" s="341">
        <v>521.0100502512563</v>
      </c>
      <c r="G87" s="341">
        <v>377.31372549019608</v>
      </c>
      <c r="H87" s="341">
        <v>157.73544973544975</v>
      </c>
      <c r="I87" s="341">
        <v>62.48743718592965</v>
      </c>
      <c r="J87" s="341">
        <v>526.26829268292681</v>
      </c>
      <c r="K87" s="341">
        <v>332.5317073170732</v>
      </c>
      <c r="L87" s="341">
        <v>418.15686274509807</v>
      </c>
      <c r="M87" s="341">
        <v>298.21078431372547</v>
      </c>
      <c r="N87" s="341">
        <v>350.53</v>
      </c>
      <c r="O87" s="341">
        <v>307.70499999999998</v>
      </c>
      <c r="P87" s="341">
        <v>230.01020408163265</v>
      </c>
      <c r="Q87" s="341">
        <v>2178.2727272727275</v>
      </c>
      <c r="R87" s="341">
        <v>1738.3435582822085</v>
      </c>
      <c r="S87" s="341">
        <v>1188.9830508474577</v>
      </c>
      <c r="T87" s="341">
        <v>647.67515923566884</v>
      </c>
      <c r="U87" s="341">
        <v>390.93922651933701</v>
      </c>
    </row>
    <row r="88" spans="1:21" ht="15" customHeight="1" x14ac:dyDescent="0.25">
      <c r="A88" s="342" t="s">
        <v>306</v>
      </c>
      <c r="B88" s="341">
        <v>289.72727272727275</v>
      </c>
      <c r="C88" s="341">
        <v>418.07272727272726</v>
      </c>
      <c r="D88" s="341">
        <v>395.31443298969072</v>
      </c>
      <c r="E88" s="341">
        <v>300.8643216080402</v>
      </c>
      <c r="F88" s="341">
        <v>586.26804123711338</v>
      </c>
      <c r="G88" s="341">
        <v>457.76767676767679</v>
      </c>
      <c r="H88" s="341">
        <v>110</v>
      </c>
      <c r="I88" s="341">
        <v>64.432989690721655</v>
      </c>
      <c r="J88" s="341">
        <v>598.10945273631842</v>
      </c>
      <c r="K88" s="341">
        <v>446.25870646766168</v>
      </c>
      <c r="L88" s="341">
        <v>507.66</v>
      </c>
      <c r="M88" s="341">
        <v>395.36363636363637</v>
      </c>
      <c r="N88" s="341">
        <v>602.20725388601034</v>
      </c>
      <c r="O88" s="341">
        <v>477.68947368421055</v>
      </c>
      <c r="P88" s="341">
        <v>247.15384615384616</v>
      </c>
      <c r="Q88" s="341">
        <v>2257.4489795918366</v>
      </c>
      <c r="R88" s="341">
        <v>1824.746835443038</v>
      </c>
      <c r="S88" s="341">
        <v>1312.5438596491229</v>
      </c>
      <c r="T88" s="341">
        <v>782.60869565217388</v>
      </c>
      <c r="U88" s="341">
        <v>459.01734104046244</v>
      </c>
    </row>
    <row r="89" spans="1:21" ht="15" customHeight="1" x14ac:dyDescent="0.25">
      <c r="A89" s="340" t="s">
        <v>307</v>
      </c>
      <c r="B89" s="339">
        <v>322.10000000000002</v>
      </c>
      <c r="C89" s="339">
        <v>468.21078431372547</v>
      </c>
      <c r="D89" s="339">
        <v>446.44303797468353</v>
      </c>
      <c r="E89" s="339">
        <v>378.68464730290458</v>
      </c>
      <c r="F89" s="339">
        <v>622.05150214592277</v>
      </c>
      <c r="G89" s="339">
        <v>611.93388429752065</v>
      </c>
      <c r="H89" s="339">
        <v>59.03404255319149</v>
      </c>
      <c r="I89" s="339">
        <v>65.510638297872347</v>
      </c>
      <c r="J89" s="339">
        <v>806.31578947368416</v>
      </c>
      <c r="K89" s="339">
        <v>647.54098360655735</v>
      </c>
      <c r="L89" s="339">
        <v>1168.2833333333333</v>
      </c>
      <c r="M89" s="339">
        <v>575.31147540983602</v>
      </c>
      <c r="N89" s="339">
        <v>654.17083333333335</v>
      </c>
      <c r="O89" s="339">
        <v>681.91964285714289</v>
      </c>
      <c r="P89" s="339">
        <v>212.1673640167364</v>
      </c>
      <c r="Q89" s="339">
        <v>2355.8333333333335</v>
      </c>
      <c r="R89" s="339">
        <v>1903.0989583333333</v>
      </c>
      <c r="S89" s="339">
        <v>1391.655172413793</v>
      </c>
      <c r="T89" s="339">
        <v>878.71345029239762</v>
      </c>
      <c r="U89" s="339">
        <v>495.7466063348416</v>
      </c>
    </row>
    <row r="90" spans="1:21" ht="15" customHeight="1" x14ac:dyDescent="0.25">
      <c r="A90" s="340" t="s">
        <v>308</v>
      </c>
      <c r="B90" s="339">
        <v>314.77173913043481</v>
      </c>
      <c r="C90" s="339">
        <v>398.52662721893489</v>
      </c>
      <c r="D90" s="339">
        <v>395.60406091370561</v>
      </c>
      <c r="E90" s="339">
        <v>379.85929648241205</v>
      </c>
      <c r="F90" s="339">
        <v>539.54973821989529</v>
      </c>
      <c r="G90" s="339">
        <v>386.21938775816329</v>
      </c>
      <c r="H90" s="339">
        <v>33.79081632653061</v>
      </c>
      <c r="I90" s="339">
        <v>66.197916666666671</v>
      </c>
      <c r="J90" s="339">
        <v>690.42424242424238</v>
      </c>
      <c r="K90" s="339">
        <v>563.51010101010104</v>
      </c>
      <c r="L90" s="339">
        <v>800.24489795918362</v>
      </c>
      <c r="M90" s="339">
        <v>503.98974358974357</v>
      </c>
      <c r="N90" s="339">
        <v>752.78125</v>
      </c>
      <c r="O90" s="339">
        <v>513.24365482233497</v>
      </c>
      <c r="P90" s="339">
        <v>191.38860103626942</v>
      </c>
      <c r="Q90" s="339">
        <v>2301.7346938775509</v>
      </c>
      <c r="R90" s="339">
        <v>1764.3452380952381</v>
      </c>
      <c r="S90" s="339">
        <v>1334.6218487394958</v>
      </c>
      <c r="T90" s="339">
        <v>872.31788079470198</v>
      </c>
      <c r="U90" s="339">
        <v>461.91011235955057</v>
      </c>
    </row>
    <row r="91" spans="1:21" ht="15" customHeight="1" x14ac:dyDescent="0.25">
      <c r="A91" s="340" t="s">
        <v>309</v>
      </c>
      <c r="B91" s="339">
        <v>277.414364640884</v>
      </c>
      <c r="C91" s="339">
        <v>276.68862275449101</v>
      </c>
      <c r="D91" s="339">
        <v>296.390625</v>
      </c>
      <c r="E91" s="339">
        <v>257.61421319796955</v>
      </c>
      <c r="F91" s="339">
        <v>400.55384615384617</v>
      </c>
      <c r="G91" s="339">
        <v>273.10880829015542</v>
      </c>
      <c r="H91" s="339">
        <v>31.743589743589745</v>
      </c>
      <c r="I91" s="339">
        <v>65.3125</v>
      </c>
      <c r="J91" s="339">
        <v>403.4387755102041</v>
      </c>
      <c r="K91" s="339">
        <v>432.47715736040607</v>
      </c>
      <c r="L91" s="339">
        <v>456.46700507614213</v>
      </c>
      <c r="M91" s="339">
        <v>349.75634517766497</v>
      </c>
      <c r="N91" s="339">
        <v>414.36842105263156</v>
      </c>
      <c r="O91" s="339">
        <v>360</v>
      </c>
      <c r="P91" s="339">
        <v>204.01041666666666</v>
      </c>
      <c r="Q91" s="339">
        <v>2310.5434782608695</v>
      </c>
      <c r="R91" s="339">
        <v>1733.8216560509554</v>
      </c>
      <c r="S91" s="339">
        <v>1312.7522935779816</v>
      </c>
      <c r="T91" s="339">
        <v>858.59259259259261</v>
      </c>
      <c r="U91" s="339">
        <v>457.77011494252872</v>
      </c>
    </row>
    <row r="92" spans="1:21" ht="15" customHeight="1" x14ac:dyDescent="0.25">
      <c r="A92" s="340" t="s">
        <v>310</v>
      </c>
      <c r="B92" s="339">
        <v>219.47465437788017</v>
      </c>
      <c r="C92" s="339">
        <v>235.17708333333334</v>
      </c>
      <c r="D92" s="339">
        <v>218.9825327510917</v>
      </c>
      <c r="E92" s="339">
        <v>188.2094017094017</v>
      </c>
      <c r="F92" s="339">
        <v>300.64069264069263</v>
      </c>
      <c r="G92" s="339">
        <v>235.86147186147187</v>
      </c>
      <c r="H92" s="339">
        <v>64.75</v>
      </c>
      <c r="I92" s="339">
        <v>63.433476394849784</v>
      </c>
      <c r="J92" s="339">
        <v>277.42194092827003</v>
      </c>
      <c r="K92" s="339">
        <v>279.71739130434781</v>
      </c>
      <c r="L92" s="339">
        <v>345.5930735930736</v>
      </c>
      <c r="M92" s="339">
        <v>287.4655172413793</v>
      </c>
      <c r="N92" s="339">
        <v>198.14285714285714</v>
      </c>
      <c r="O92" s="339">
        <v>278.35930735930737</v>
      </c>
      <c r="P92" s="339">
        <v>195.14222222222222</v>
      </c>
      <c r="Q92" s="339">
        <v>2295.6730769230771</v>
      </c>
      <c r="R92" s="339">
        <v>1859.6571428571428</v>
      </c>
      <c r="S92" s="339">
        <v>1314.3880597014925</v>
      </c>
      <c r="T92" s="339">
        <v>880.91428571428571</v>
      </c>
      <c r="U92" s="339">
        <v>493.00492610837438</v>
      </c>
    </row>
    <row r="93" spans="1:21" ht="15" customHeight="1" x14ac:dyDescent="0.25">
      <c r="A93" s="340" t="s">
        <v>311</v>
      </c>
      <c r="B93" s="339">
        <v>206.25757575757575</v>
      </c>
      <c r="C93" s="339">
        <v>284.05232558139534</v>
      </c>
      <c r="D93" s="339">
        <v>267.4070351758794</v>
      </c>
      <c r="E93" s="339">
        <v>217.56862745098039</v>
      </c>
      <c r="F93" s="339">
        <v>358.84</v>
      </c>
      <c r="G93" s="339">
        <v>248.36318407960198</v>
      </c>
      <c r="H93" s="339">
        <v>133.08333333333334</v>
      </c>
      <c r="I93" s="339">
        <v>64.19</v>
      </c>
      <c r="J93" s="339">
        <v>417.81347150259069</v>
      </c>
      <c r="K93" s="339">
        <v>238.07425742574259</v>
      </c>
      <c r="L93" s="339">
        <v>272.29064039408865</v>
      </c>
      <c r="M93" s="339">
        <v>314.81</v>
      </c>
      <c r="N93" s="339">
        <v>187.84422110552765</v>
      </c>
      <c r="O93" s="339">
        <v>323.4673366834171</v>
      </c>
      <c r="P93" s="339">
        <v>198.98500000000001</v>
      </c>
      <c r="Q93" s="339">
        <v>2488.3516483516482</v>
      </c>
      <c r="R93" s="339">
        <v>1921.7901234567901</v>
      </c>
      <c r="S93" s="339">
        <v>1415.7547169811321</v>
      </c>
      <c r="T93" s="339">
        <v>930.40816326530614</v>
      </c>
      <c r="U93" s="339">
        <v>515.17647058823525</v>
      </c>
    </row>
    <row r="94" spans="1:21" ht="15" customHeight="1" x14ac:dyDescent="0.25">
      <c r="A94" s="340" t="s">
        <v>312</v>
      </c>
      <c r="B94" s="339">
        <v>251.40721649484536</v>
      </c>
      <c r="C94" s="339">
        <v>375.96363636363634</v>
      </c>
      <c r="D94" s="339">
        <v>372.7216494845361</v>
      </c>
      <c r="E94" s="339">
        <v>287.32653061224488</v>
      </c>
      <c r="F94" s="339">
        <v>600.54054054054052</v>
      </c>
      <c r="G94" s="339">
        <v>432.34871794871793</v>
      </c>
      <c r="H94" s="339">
        <v>131.54594594594596</v>
      </c>
      <c r="I94" s="339">
        <v>66.464646464646464</v>
      </c>
      <c r="J94" s="339">
        <v>660</v>
      </c>
      <c r="K94" s="339">
        <v>313.12121212121212</v>
      </c>
      <c r="L94" s="339">
        <v>445.3467336683417</v>
      </c>
      <c r="M94" s="339">
        <v>562.59</v>
      </c>
      <c r="N94" s="339">
        <v>472.2717948717949</v>
      </c>
      <c r="O94" s="339">
        <v>524.33333333333337</v>
      </c>
      <c r="P94" s="339">
        <v>219.50261780104711</v>
      </c>
      <c r="Q94" s="339">
        <v>2600.375</v>
      </c>
      <c r="R94" s="339">
        <v>2161.1764705882351</v>
      </c>
      <c r="S94" s="339">
        <v>1533.3027522935779</v>
      </c>
      <c r="T94" s="339">
        <v>1082.9166666666667</v>
      </c>
      <c r="U94" s="339">
        <v>596.48809523809518</v>
      </c>
    </row>
    <row r="95" spans="1:21" ht="15" customHeight="1" x14ac:dyDescent="0.25">
      <c r="A95" s="340" t="s">
        <v>313</v>
      </c>
      <c r="B95" s="339">
        <v>271.73333333333335</v>
      </c>
      <c r="C95" s="339">
        <v>357.35265700483092</v>
      </c>
      <c r="D95" s="339">
        <v>355.53754940711462</v>
      </c>
      <c r="E95" s="339">
        <v>275.20400000000001</v>
      </c>
      <c r="F95" s="339">
        <v>554.46473029045649</v>
      </c>
      <c r="G95" s="339">
        <v>323.17269076305223</v>
      </c>
      <c r="H95" s="339">
        <v>101.35918367346939</v>
      </c>
      <c r="I95" s="339">
        <v>65.928853754940718</v>
      </c>
      <c r="J95" s="339">
        <v>654.28571428571433</v>
      </c>
      <c r="K95" s="339">
        <v>356.88755020080322</v>
      </c>
      <c r="L95" s="339">
        <v>494.26877470355731</v>
      </c>
      <c r="M95" s="339">
        <v>522.80321285140565</v>
      </c>
      <c r="N95" s="339">
        <v>453.81124497991971</v>
      </c>
      <c r="O95" s="339">
        <v>483.41632653061225</v>
      </c>
      <c r="P95" s="339">
        <v>269.27125506072872</v>
      </c>
      <c r="Q95" s="339">
        <v>2429.1911764705883</v>
      </c>
      <c r="R95" s="339">
        <v>1912.3115577889448</v>
      </c>
      <c r="S95" s="339">
        <v>1480.9027777777778</v>
      </c>
      <c r="T95" s="339">
        <v>972.1556886227545</v>
      </c>
      <c r="U95" s="339">
        <v>517.82222222222219</v>
      </c>
    </row>
    <row r="96" spans="1:21" ht="15" customHeight="1" x14ac:dyDescent="0.25">
      <c r="A96" s="340" t="s">
        <v>314</v>
      </c>
      <c r="B96" s="339">
        <v>263.53968253968253</v>
      </c>
      <c r="C96" s="339">
        <v>309.07407407407408</v>
      </c>
      <c r="D96" s="339">
        <v>309.92783505154637</v>
      </c>
      <c r="E96" s="339">
        <v>223.86979166666666</v>
      </c>
      <c r="F96" s="339">
        <v>371.21319796954316</v>
      </c>
      <c r="G96" s="339">
        <v>293.51256281407035</v>
      </c>
      <c r="H96" s="339">
        <v>70.454545454545453</v>
      </c>
      <c r="I96" s="339">
        <v>64.577114427860693</v>
      </c>
      <c r="J96" s="339">
        <v>528.83163265306121</v>
      </c>
      <c r="K96" s="339">
        <v>351.53125</v>
      </c>
      <c r="L96" s="339">
        <v>381</v>
      </c>
      <c r="M96" s="339">
        <v>405.5</v>
      </c>
      <c r="N96" s="339">
        <v>308.93333333333334</v>
      </c>
      <c r="O96" s="339">
        <v>325.51794871794874</v>
      </c>
      <c r="P96" s="339">
        <v>238.66331658291458</v>
      </c>
      <c r="Q96" s="339">
        <v>2441.0784313725489</v>
      </c>
      <c r="R96" s="339">
        <v>1945.0335570469799</v>
      </c>
      <c r="S96" s="339">
        <v>1404.72</v>
      </c>
      <c r="T96" s="339">
        <v>908.74133333333339</v>
      </c>
      <c r="U96" s="339">
        <v>489.375</v>
      </c>
    </row>
    <row r="97" spans="1:21" ht="15" customHeight="1" x14ac:dyDescent="0.25">
      <c r="A97" s="340" t="s">
        <v>315</v>
      </c>
      <c r="B97" s="339">
        <v>241.56066945606693</v>
      </c>
      <c r="C97" s="339">
        <v>300.80568720379148</v>
      </c>
      <c r="D97" s="339">
        <v>253.93117408906883</v>
      </c>
      <c r="E97" s="339">
        <v>192.34399999999999</v>
      </c>
      <c r="F97" s="339">
        <v>354.04065040650408</v>
      </c>
      <c r="G97" s="339">
        <v>276.84738955823292</v>
      </c>
      <c r="H97" s="339">
        <v>51.911646586345384</v>
      </c>
      <c r="I97" s="339">
        <v>64.29133858267717</v>
      </c>
      <c r="J97" s="339">
        <v>377.68799999999999</v>
      </c>
      <c r="K97" s="339">
        <v>302.15322580645159</v>
      </c>
      <c r="L97" s="339">
        <v>311.02</v>
      </c>
      <c r="M97" s="339">
        <v>334.70916334661354</v>
      </c>
      <c r="N97" s="339">
        <v>260.48163265306124</v>
      </c>
      <c r="O97" s="339">
        <v>238.56048387096774</v>
      </c>
      <c r="P97" s="339">
        <v>223.50396825396825</v>
      </c>
      <c r="Q97" s="339">
        <v>2295.5735294117649</v>
      </c>
      <c r="R97" s="339">
        <v>1888.3163265306123</v>
      </c>
      <c r="S97" s="339">
        <v>1333.5256410256411</v>
      </c>
      <c r="T97" s="339">
        <v>897.54444444444448</v>
      </c>
      <c r="U97" s="339">
        <v>477.13333333333333</v>
      </c>
    </row>
    <row r="98" spans="1:21" ht="15" customHeight="1" x14ac:dyDescent="0.25">
      <c r="A98" s="340" t="s">
        <v>316</v>
      </c>
      <c r="B98" s="339">
        <v>223.2923076923077</v>
      </c>
      <c r="C98" s="339">
        <v>270.53757225433526</v>
      </c>
      <c r="D98" s="339">
        <v>269.80710659898477</v>
      </c>
      <c r="E98" s="339">
        <v>198.89</v>
      </c>
      <c r="F98" s="339">
        <v>412.96410256410257</v>
      </c>
      <c r="G98" s="339">
        <v>232.87562189054725</v>
      </c>
      <c r="H98" s="339">
        <v>58.238578680203048</v>
      </c>
      <c r="I98" s="339">
        <v>64.651741293532339</v>
      </c>
      <c r="J98" s="339">
        <v>418.79187817258884</v>
      </c>
      <c r="K98" s="339">
        <v>251.065</v>
      </c>
      <c r="L98" s="339">
        <v>227.48743718592965</v>
      </c>
      <c r="M98" s="339">
        <v>285.66169154228857</v>
      </c>
      <c r="N98" s="339">
        <v>309.87564766839381</v>
      </c>
      <c r="O98" s="339">
        <v>220.44670050761422</v>
      </c>
      <c r="P98" s="339">
        <v>218.25888324873097</v>
      </c>
      <c r="Q98" s="339">
        <v>2193.8596491228072</v>
      </c>
      <c r="R98" s="339">
        <v>1879.1836734693877</v>
      </c>
      <c r="S98" s="339">
        <v>1294.624</v>
      </c>
      <c r="T98" s="339">
        <v>874.05797101449275</v>
      </c>
      <c r="U98" s="339">
        <v>470.88764044943821</v>
      </c>
    </row>
    <row r="99" spans="1:21" ht="15" customHeight="1" x14ac:dyDescent="0.25">
      <c r="A99" s="340" t="s">
        <v>317</v>
      </c>
      <c r="B99" s="339">
        <v>216.01492537313433</v>
      </c>
      <c r="C99" s="339">
        <v>305.66279069767444</v>
      </c>
      <c r="D99" s="339">
        <v>284.10714285714283</v>
      </c>
      <c r="E99" s="339">
        <v>211.35858585858585</v>
      </c>
      <c r="F99" s="339">
        <v>465.64583333333331</v>
      </c>
      <c r="G99" s="339">
        <v>289.5678391959799</v>
      </c>
      <c r="H99" s="339">
        <v>69.84615384615384</v>
      </c>
      <c r="I99" s="339">
        <v>65.122549019607845</v>
      </c>
      <c r="J99" s="339">
        <v>444.06896551724139</v>
      </c>
      <c r="K99" s="339">
        <v>226.30693069306932</v>
      </c>
      <c r="L99" s="339">
        <v>213.81280788177341</v>
      </c>
      <c r="M99" s="339">
        <v>269.3480392156863</v>
      </c>
      <c r="N99" s="339">
        <v>314.14999999999998</v>
      </c>
      <c r="O99" s="339">
        <v>235.67171717171718</v>
      </c>
      <c r="P99" s="339">
        <v>226.13499999999999</v>
      </c>
      <c r="Q99" s="339">
        <v>2199.5438596491226</v>
      </c>
      <c r="R99" s="339">
        <v>1862.9689440993789</v>
      </c>
      <c r="S99" s="339">
        <v>1312.96</v>
      </c>
      <c r="T99" s="339">
        <v>917.05426356589146</v>
      </c>
      <c r="U99" s="339">
        <v>464.82758620689657</v>
      </c>
    </row>
    <row r="100" spans="1:21" ht="15" customHeight="1" x14ac:dyDescent="0.25">
      <c r="A100" s="340" t="s">
        <v>318</v>
      </c>
      <c r="B100" s="339">
        <v>234.00396825396825</v>
      </c>
      <c r="C100" s="339">
        <v>381.02369668246445</v>
      </c>
      <c r="D100" s="339">
        <v>395.69672131147541</v>
      </c>
      <c r="E100" s="339">
        <v>256.21031746031747</v>
      </c>
      <c r="F100" s="339">
        <v>633.54700854700855</v>
      </c>
      <c r="G100" s="339">
        <v>393.60869565217394</v>
      </c>
      <c r="H100" s="339">
        <v>61.851999999999997</v>
      </c>
      <c r="I100" s="339">
        <v>66.335968379446641</v>
      </c>
      <c r="J100" s="339">
        <v>578.6374193548387</v>
      </c>
      <c r="K100" s="339">
        <v>294.30196078431374</v>
      </c>
      <c r="L100" s="339">
        <v>303.0980392156863</v>
      </c>
      <c r="M100" s="339">
        <v>349.7372549019608</v>
      </c>
      <c r="N100" s="339">
        <v>429.63052208835342</v>
      </c>
      <c r="O100" s="339">
        <v>366.88524590163934</v>
      </c>
      <c r="P100" s="339">
        <v>261.92685714285716</v>
      </c>
      <c r="Q100" s="339">
        <v>2285.0714285714284</v>
      </c>
      <c r="R100" s="339">
        <v>1939.3718592964824</v>
      </c>
      <c r="S100" s="339">
        <v>1370.1219512195121</v>
      </c>
      <c r="T100" s="339">
        <v>997.65517241379314</v>
      </c>
      <c r="U100" s="339">
        <v>486.93779904306223</v>
      </c>
    </row>
    <row r="101" spans="1:21" ht="15" customHeight="1" x14ac:dyDescent="0.25">
      <c r="A101" s="342" t="s">
        <v>363</v>
      </c>
      <c r="B101" s="341">
        <v>236.73366834170855</v>
      </c>
      <c r="C101" s="341">
        <v>369.10119047619048</v>
      </c>
      <c r="D101" s="341">
        <v>346.7704081632653</v>
      </c>
      <c r="E101" s="341">
        <v>255.93908629441626</v>
      </c>
      <c r="F101" s="341">
        <v>528.73684210526312</v>
      </c>
      <c r="G101" s="341">
        <v>351.95477386934675</v>
      </c>
      <c r="H101" s="341">
        <v>46.897959183673471</v>
      </c>
      <c r="I101" s="341">
        <v>67.034313725490193</v>
      </c>
      <c r="J101" s="341">
        <v>470.8423645320197</v>
      </c>
      <c r="K101" s="341">
        <v>281.78431372549022</v>
      </c>
      <c r="L101" s="341">
        <v>351.29353233830847</v>
      </c>
      <c r="M101" s="341">
        <v>345.87317073170732</v>
      </c>
      <c r="N101" s="341">
        <v>383.2741116751269</v>
      </c>
      <c r="O101" s="341">
        <v>458.42408376963351</v>
      </c>
      <c r="P101" s="341">
        <v>227.30653266331657</v>
      </c>
      <c r="Q101" s="341">
        <v>2336.4166666666665</v>
      </c>
      <c r="R101" s="341">
        <v>1892.5766871165645</v>
      </c>
      <c r="S101" s="341">
        <v>1391.7164179104477</v>
      </c>
      <c r="T101" s="341">
        <v>1021.6666666666666</v>
      </c>
      <c r="U101" s="341">
        <v>484.48275862068965</v>
      </c>
    </row>
    <row r="102" spans="1:21" ht="15" customHeight="1" x14ac:dyDescent="0.25">
      <c r="A102" s="342" t="s">
        <v>402</v>
      </c>
      <c r="B102" s="341">
        <v>245.14795918367346</v>
      </c>
      <c r="C102" s="341">
        <v>397.74850299401197</v>
      </c>
      <c r="D102" s="341">
        <v>403.65539999999999</v>
      </c>
      <c r="E102" s="341">
        <v>323.89340101522845</v>
      </c>
      <c r="F102" s="341">
        <v>588.89119170984452</v>
      </c>
      <c r="G102" s="341">
        <v>477.92</v>
      </c>
      <c r="H102" s="341">
        <v>35.594871794871793</v>
      </c>
      <c r="I102" s="341">
        <v>67.603015075376888</v>
      </c>
      <c r="J102" s="341">
        <v>518.375</v>
      </c>
      <c r="K102" s="341">
        <v>370.16915422885575</v>
      </c>
      <c r="L102" s="341">
        <v>682.39</v>
      </c>
      <c r="M102" s="341">
        <v>400.18181818181819</v>
      </c>
      <c r="N102" s="341">
        <v>290.68367346938777</v>
      </c>
      <c r="O102" s="341">
        <v>422.79591836734693</v>
      </c>
      <c r="P102" s="341">
        <v>207.68020304568529</v>
      </c>
      <c r="Q102" s="341">
        <v>2349.9115044247787</v>
      </c>
      <c r="R102" s="341">
        <v>1811.132075471698</v>
      </c>
      <c r="S102" s="341">
        <v>1383.4645669291338</v>
      </c>
      <c r="T102" s="341">
        <v>1016.6071428571429</v>
      </c>
      <c r="U102" s="341">
        <v>465.3631284916201</v>
      </c>
    </row>
    <row r="103" spans="1:21" ht="15" customHeight="1" x14ac:dyDescent="0.25">
      <c r="A103" s="342" t="s">
        <v>364</v>
      </c>
      <c r="B103" s="341">
        <v>230.05199999999999</v>
      </c>
      <c r="C103" s="341">
        <v>394.3125</v>
      </c>
      <c r="D103" s="341">
        <v>347.28372469635627</v>
      </c>
      <c r="E103" s="341">
        <v>315.41269841269843</v>
      </c>
      <c r="F103" s="341">
        <v>497.88095238095241</v>
      </c>
      <c r="G103" s="341">
        <v>310.77600000000001</v>
      </c>
      <c r="H103" s="341">
        <v>31.305555555555557</v>
      </c>
      <c r="I103" s="341">
        <v>66.980314960629926</v>
      </c>
      <c r="J103" s="341">
        <v>523.2125984251968</v>
      </c>
      <c r="K103" s="341">
        <v>365.08300395256919</v>
      </c>
      <c r="L103" s="341">
        <v>722.88976377952758</v>
      </c>
      <c r="M103" s="341">
        <v>337.23921568627452</v>
      </c>
      <c r="N103" s="341">
        <v>294.47346938775507</v>
      </c>
      <c r="O103" s="341">
        <v>313.70238095238096</v>
      </c>
      <c r="P103" s="341">
        <v>198.20408163265307</v>
      </c>
      <c r="Q103" s="341">
        <v>2261.5540540540542</v>
      </c>
      <c r="R103" s="341">
        <v>1771.6911764705883</v>
      </c>
      <c r="S103" s="341">
        <v>1326.8789808917197</v>
      </c>
      <c r="T103" s="341">
        <v>985.80645161290317</v>
      </c>
      <c r="U103" s="341">
        <v>477.54587155963304</v>
      </c>
    </row>
    <row r="104" spans="1:21" ht="15" customHeight="1" x14ac:dyDescent="0.25">
      <c r="A104" s="342" t="s">
        <v>365</v>
      </c>
      <c r="B104" s="341">
        <v>225.73793103448276</v>
      </c>
      <c r="C104" s="341">
        <v>409.14516129032256</v>
      </c>
      <c r="D104" s="341">
        <v>364.43243243243245</v>
      </c>
      <c r="E104" s="341">
        <v>329.95973154362417</v>
      </c>
      <c r="F104" s="341">
        <v>497.36486486486484</v>
      </c>
      <c r="G104" s="341">
        <v>459.37837837837839</v>
      </c>
      <c r="H104" s="341">
        <v>34.805555555555557</v>
      </c>
      <c r="I104" s="341">
        <v>65.827814569536429</v>
      </c>
      <c r="J104" s="341">
        <v>596.59602649006627</v>
      </c>
      <c r="K104" s="341">
        <v>398.41447368421052</v>
      </c>
      <c r="L104" s="341">
        <v>572.1973684210526</v>
      </c>
      <c r="M104" s="341">
        <v>306.7763157894737</v>
      </c>
      <c r="N104" s="341">
        <v>519.95302013422815</v>
      </c>
      <c r="O104" s="341">
        <v>448.87755102040819</v>
      </c>
      <c r="P104" s="341">
        <v>201.26351351351352</v>
      </c>
      <c r="Q104" s="341">
        <v>2305.2439024390242</v>
      </c>
      <c r="R104" s="341">
        <v>1980.0862068965516</v>
      </c>
      <c r="S104" s="341">
        <v>1411.6279069767443</v>
      </c>
      <c r="T104" s="341">
        <v>1087.8260869565217</v>
      </c>
      <c r="U104" s="341">
        <v>511.98473282442745</v>
      </c>
    </row>
    <row r="105" spans="1:21" ht="15" customHeight="1" x14ac:dyDescent="0.25">
      <c r="A105" s="342" t="s">
        <v>403</v>
      </c>
      <c r="B105" s="341">
        <v>229.10362694300517</v>
      </c>
      <c r="C105" s="341">
        <v>412.64417177914112</v>
      </c>
      <c r="D105" s="341">
        <v>382.89340101522845</v>
      </c>
      <c r="E105" s="341">
        <v>337.95024875621891</v>
      </c>
      <c r="F105" s="341">
        <v>568.52659574468089</v>
      </c>
      <c r="G105" s="341">
        <v>453.505</v>
      </c>
      <c r="H105" s="341">
        <v>41.601010101010104</v>
      </c>
      <c r="I105" s="341">
        <v>66.564999999999998</v>
      </c>
      <c r="J105" s="341">
        <v>622.02</v>
      </c>
      <c r="K105" s="341">
        <v>463.4221105527638</v>
      </c>
      <c r="L105" s="341">
        <v>816.5</v>
      </c>
      <c r="M105" s="341">
        <v>360.1758793969849</v>
      </c>
      <c r="N105" s="341">
        <v>783.74871794871797</v>
      </c>
      <c r="O105" s="341">
        <v>523.88235294117646</v>
      </c>
      <c r="P105" s="341">
        <v>219.91414141414143</v>
      </c>
      <c r="Q105" s="341">
        <v>2426.0576923076924</v>
      </c>
      <c r="R105" s="341">
        <v>2147.5496688741723</v>
      </c>
      <c r="S105" s="341">
        <v>1486.0169491525423</v>
      </c>
      <c r="T105" s="341">
        <v>1120.909090909091</v>
      </c>
      <c r="U105" s="341">
        <v>554.11764705882354</v>
      </c>
    </row>
    <row r="106" spans="1:21" ht="15" customHeight="1" x14ac:dyDescent="0.25">
      <c r="A106" s="342" t="s">
        <v>404</v>
      </c>
      <c r="B106" s="341">
        <v>201.80645161290323</v>
      </c>
      <c r="C106" s="341">
        <v>327.10576923076923</v>
      </c>
      <c r="D106" s="341">
        <v>339.46747967479672</v>
      </c>
      <c r="E106" s="341">
        <v>266.096</v>
      </c>
      <c r="F106" s="341">
        <v>544.04065040650403</v>
      </c>
      <c r="G106" s="341">
        <v>408.02766798418975</v>
      </c>
      <c r="H106" s="341">
        <v>46.66393442622951</v>
      </c>
      <c r="I106" s="341">
        <v>66.501976284584984</v>
      </c>
      <c r="J106" s="341">
        <v>585.1062992125984</v>
      </c>
      <c r="K106" s="341">
        <v>435.86614173228344</v>
      </c>
      <c r="L106" s="341">
        <v>653.03921568627447</v>
      </c>
      <c r="M106" s="341">
        <v>392.98418972332018</v>
      </c>
      <c r="N106" s="341">
        <v>500.55870445344129</v>
      </c>
      <c r="O106" s="341">
        <v>454.36546184738955</v>
      </c>
      <c r="P106" s="341">
        <v>205.63562753036436</v>
      </c>
      <c r="Q106" s="341">
        <v>2734.1052631578946</v>
      </c>
      <c r="R106" s="341">
        <v>2253.8172043010754</v>
      </c>
      <c r="S106" s="341">
        <v>1535.7042253521126</v>
      </c>
      <c r="T106" s="341">
        <v>1188.5</v>
      </c>
      <c r="U106" s="341">
        <v>651.747572815534</v>
      </c>
    </row>
    <row r="107" spans="1:21" ht="15" customHeight="1" x14ac:dyDescent="0.25">
      <c r="A107" s="342" t="s">
        <v>405</v>
      </c>
      <c r="B107" s="341">
        <v>188.01932367149757</v>
      </c>
      <c r="C107" s="341">
        <v>285.12280701754383</v>
      </c>
      <c r="D107" s="341">
        <v>314.27093596059115</v>
      </c>
      <c r="E107" s="341">
        <v>227.87081339712918</v>
      </c>
      <c r="F107" s="341">
        <v>441.61764705882354</v>
      </c>
      <c r="G107" s="341">
        <v>365.36893203883494</v>
      </c>
      <c r="H107" s="341">
        <v>42.881188118811885</v>
      </c>
      <c r="I107" s="341">
        <v>65.63636363636364</v>
      </c>
      <c r="J107" s="341">
        <v>551.6</v>
      </c>
      <c r="K107" s="341">
        <v>342.88461538461536</v>
      </c>
      <c r="L107" s="341">
        <v>446.15311004784689</v>
      </c>
      <c r="M107" s="341">
        <v>313.53110047846889</v>
      </c>
      <c r="N107" s="341">
        <v>213.07843137254903</v>
      </c>
      <c r="O107" s="341">
        <v>290.625</v>
      </c>
      <c r="P107" s="341">
        <v>205.59708737864077</v>
      </c>
      <c r="Q107" s="341">
        <v>2573.7272727272725</v>
      </c>
      <c r="R107" s="341">
        <v>2126.1635220125786</v>
      </c>
      <c r="S107" s="341">
        <v>1538.1746031746031</v>
      </c>
      <c r="T107" s="341">
        <v>1148.7394957983192</v>
      </c>
      <c r="U107" s="341">
        <v>623.10734463276833</v>
      </c>
    </row>
    <row r="108" spans="1:21" ht="15" customHeight="1" x14ac:dyDescent="0.25">
      <c r="A108" s="342" t="s">
        <v>510</v>
      </c>
      <c r="B108" s="341">
        <v>178.93367346938774</v>
      </c>
      <c r="C108" s="341">
        <v>294.98837209302326</v>
      </c>
      <c r="D108" s="341">
        <v>304.37435897435898</v>
      </c>
      <c r="E108" s="341">
        <v>221.5075376884422</v>
      </c>
      <c r="F108" s="341">
        <v>403.15228426395942</v>
      </c>
      <c r="G108" s="341">
        <v>345.4924623115578</v>
      </c>
      <c r="H108" s="341">
        <v>40.801980198019805</v>
      </c>
      <c r="I108" s="341">
        <v>66.277227722772281</v>
      </c>
      <c r="J108" s="341">
        <v>609.60406091370555</v>
      </c>
      <c r="K108" s="341">
        <v>317.46231155778895</v>
      </c>
      <c r="L108" s="341">
        <v>475.2487562189055</v>
      </c>
      <c r="M108" s="341">
        <v>279.27638190954775</v>
      </c>
      <c r="N108" s="341">
        <v>217.82233502538071</v>
      </c>
      <c r="O108" s="341">
        <v>245.46938775510205</v>
      </c>
      <c r="P108" s="341">
        <v>206.75879396984925</v>
      </c>
      <c r="Q108" s="341">
        <v>2561.1206896551726</v>
      </c>
      <c r="R108" s="341">
        <v>2097.8343949044588</v>
      </c>
      <c r="S108" s="341">
        <v>1543.8016528925621</v>
      </c>
      <c r="T108" s="341">
        <v>1037.9323308270677</v>
      </c>
      <c r="U108" s="341">
        <v>551.02777777777783</v>
      </c>
    </row>
    <row r="109" spans="1:21" ht="15" customHeight="1" x14ac:dyDescent="0.25">
      <c r="A109" s="342" t="s">
        <v>326</v>
      </c>
      <c r="B109" s="341">
        <v>174.45967741935485</v>
      </c>
      <c r="C109" s="341">
        <v>301.20091324200911</v>
      </c>
      <c r="D109" s="341">
        <v>293.11200000000002</v>
      </c>
      <c r="E109" s="341">
        <v>232.37254901960785</v>
      </c>
      <c r="F109" s="341">
        <v>419.67871485943778</v>
      </c>
      <c r="G109" s="341">
        <v>328.5</v>
      </c>
      <c r="H109" s="341">
        <v>91.329365079365076</v>
      </c>
      <c r="I109" s="341">
        <v>66.093023255813947</v>
      </c>
      <c r="J109" s="341">
        <v>467.05533596837944</v>
      </c>
      <c r="K109" s="341">
        <v>281.8307086614173</v>
      </c>
      <c r="L109" s="341">
        <v>353.08661417322833</v>
      </c>
      <c r="M109" s="341">
        <v>249.1259842519685</v>
      </c>
      <c r="N109" s="341">
        <v>218.12301587301587</v>
      </c>
      <c r="O109" s="341">
        <v>225.20784313725491</v>
      </c>
      <c r="P109" s="341">
        <v>214.38114754098362</v>
      </c>
      <c r="Q109" s="341">
        <v>2547.794117647059</v>
      </c>
      <c r="R109" s="341">
        <v>2100.1428571428573</v>
      </c>
      <c r="S109" s="341">
        <v>1536.5308641975309</v>
      </c>
      <c r="T109" s="341">
        <v>1049.0119760479042</v>
      </c>
      <c r="U109" s="341">
        <v>545.50884955752213</v>
      </c>
    </row>
    <row r="110" spans="1:21" ht="15" customHeight="1" x14ac:dyDescent="0.25">
      <c r="A110" s="342" t="s">
        <v>407</v>
      </c>
      <c r="B110" s="341">
        <v>177.49019607843138</v>
      </c>
      <c r="C110" s="341">
        <v>278.56043956043953</v>
      </c>
      <c r="D110" s="341">
        <v>283.63235294117646</v>
      </c>
      <c r="E110" s="341">
        <v>239.96135265700482</v>
      </c>
      <c r="F110" s="341">
        <v>409.4264705882353</v>
      </c>
      <c r="G110" s="341">
        <v>290.51207729468598</v>
      </c>
      <c r="H110" s="341">
        <v>194.78021978021977</v>
      </c>
      <c r="I110" s="341">
        <v>66.018957345971558</v>
      </c>
      <c r="J110" s="341">
        <v>418.67475728155341</v>
      </c>
      <c r="K110" s="341">
        <v>240.32057416267943</v>
      </c>
      <c r="L110" s="341">
        <v>266.92307692307691</v>
      </c>
      <c r="M110" s="341">
        <v>235.32692307692307</v>
      </c>
      <c r="N110" s="341">
        <v>229.88292682926829</v>
      </c>
      <c r="O110" s="341">
        <v>209.04784688995215</v>
      </c>
      <c r="P110" s="341">
        <v>212.82233502538071</v>
      </c>
      <c r="Q110" s="341">
        <v>2654.9107142857142</v>
      </c>
      <c r="R110" s="341">
        <v>2095.7763975155281</v>
      </c>
      <c r="S110" s="341">
        <v>1456.5322580645161</v>
      </c>
      <c r="T110" s="341">
        <v>1015.034965034965</v>
      </c>
      <c r="U110" s="341">
        <v>498.07894736842104</v>
      </c>
    </row>
    <row r="111" spans="1:21" ht="15" customHeight="1" x14ac:dyDescent="0.25">
      <c r="A111" s="342" t="s">
        <v>408</v>
      </c>
      <c r="B111" s="341">
        <v>177.70854271356785</v>
      </c>
      <c r="C111" s="341">
        <v>347.39285714285717</v>
      </c>
      <c r="D111" s="341">
        <v>326.57286432160805</v>
      </c>
      <c r="E111" s="341">
        <v>244.36363636363637</v>
      </c>
      <c r="F111" s="341">
        <v>538.2110552763819</v>
      </c>
      <c r="G111" s="341">
        <v>326.23880597014926</v>
      </c>
      <c r="H111" s="341">
        <v>162.09042553191489</v>
      </c>
      <c r="I111" s="341">
        <v>65.628140703517587</v>
      </c>
      <c r="J111" s="341">
        <v>470.1194029850746</v>
      </c>
      <c r="K111" s="341">
        <v>247.08457711442787</v>
      </c>
      <c r="L111" s="341">
        <v>286.17258883248729</v>
      </c>
      <c r="M111" s="341">
        <v>248.68656716417911</v>
      </c>
      <c r="N111" s="341">
        <v>210.52261306532662</v>
      </c>
      <c r="O111" s="341">
        <v>248.40886699507388</v>
      </c>
      <c r="P111" s="341">
        <v>210.47643979057591</v>
      </c>
      <c r="Q111" s="341">
        <v>2541.9801980198022</v>
      </c>
      <c r="R111" s="341">
        <v>2150.1369863013697</v>
      </c>
      <c r="S111" s="341">
        <v>1443.3064516129032</v>
      </c>
      <c r="T111" s="341">
        <v>959.70588235294122</v>
      </c>
      <c r="U111" s="341">
        <v>479.32369942196533</v>
      </c>
    </row>
    <row r="112" spans="1:21" ht="15" customHeight="1" x14ac:dyDescent="0.25">
      <c r="A112" s="342" t="s">
        <v>409</v>
      </c>
      <c r="B112" s="341">
        <v>236.07860262008734</v>
      </c>
      <c r="C112" s="341">
        <v>523.4086021505376</v>
      </c>
      <c r="D112" s="341">
        <v>552.13215859030834</v>
      </c>
      <c r="E112" s="341">
        <v>352.62605042016804</v>
      </c>
      <c r="F112" s="341">
        <v>797.84545454545457</v>
      </c>
      <c r="G112" s="341">
        <v>543.9832635983264</v>
      </c>
      <c r="H112" s="341">
        <v>81.372384937238493</v>
      </c>
      <c r="I112" s="341">
        <v>69.004329004329009</v>
      </c>
      <c r="J112" s="341">
        <v>903.11203319502079</v>
      </c>
      <c r="K112" s="341">
        <v>402.17500000000001</v>
      </c>
      <c r="L112" s="341">
        <v>523.53974895397494</v>
      </c>
      <c r="M112" s="341">
        <v>469.4579831932773</v>
      </c>
      <c r="N112" s="341">
        <v>525.82845188284523</v>
      </c>
      <c r="O112" s="341">
        <v>526.48275862068965</v>
      </c>
      <c r="P112" s="341">
        <v>236.22083333333333</v>
      </c>
      <c r="Q112" s="341">
        <v>2708.8596491228072</v>
      </c>
      <c r="R112" s="341">
        <v>2189.7237569060771</v>
      </c>
      <c r="S112" s="341">
        <v>1487.4803149606298</v>
      </c>
      <c r="T112" s="341">
        <v>1089.7866666666666</v>
      </c>
      <c r="U112" s="341">
        <v>544.33497536945811</v>
      </c>
    </row>
    <row r="113" spans="1:21" ht="15" customHeight="1" x14ac:dyDescent="0.25">
      <c r="A113" s="340" t="s">
        <v>456</v>
      </c>
      <c r="B113" s="339">
        <v>266.0990099009901</v>
      </c>
      <c r="C113" s="339">
        <v>515.81286549707602</v>
      </c>
      <c r="D113" s="339">
        <v>424.20873786407765</v>
      </c>
      <c r="E113" s="339">
        <v>352.49275362318838</v>
      </c>
      <c r="F113" s="339">
        <v>688.74626865671644</v>
      </c>
      <c r="G113" s="339">
        <v>456.39423076923077</v>
      </c>
      <c r="H113" s="339">
        <v>45.395408163265309</v>
      </c>
      <c r="I113" s="339">
        <v>69.754901960784309</v>
      </c>
      <c r="J113" s="339">
        <v>677.67149758454104</v>
      </c>
      <c r="K113" s="339">
        <v>396.13106796116506</v>
      </c>
      <c r="L113" s="339">
        <v>478.98086124401914</v>
      </c>
      <c r="M113" s="339">
        <v>472.18181818181819</v>
      </c>
      <c r="N113" s="339">
        <v>546.39215686274508</v>
      </c>
      <c r="O113" s="339">
        <v>622</v>
      </c>
      <c r="P113" s="339">
        <v>212.79207920792078</v>
      </c>
      <c r="Q113" s="339">
        <v>2638</v>
      </c>
      <c r="R113" s="339">
        <v>2182.7647058823532</v>
      </c>
      <c r="S113" s="339">
        <v>1524.4545454545455</v>
      </c>
      <c r="T113" s="339">
        <v>1113.3566433566434</v>
      </c>
      <c r="U113" s="339">
        <v>563.36263736263732</v>
      </c>
    </row>
    <row r="114" spans="1:21" ht="15" customHeight="1" x14ac:dyDescent="0.25">
      <c r="A114" s="340" t="s">
        <v>455</v>
      </c>
      <c r="B114" s="339">
        <v>241.78787878787878</v>
      </c>
      <c r="C114" s="339">
        <v>359.11494252873564</v>
      </c>
      <c r="D114" s="339">
        <v>317.1764705882353</v>
      </c>
      <c r="E114" s="339">
        <v>285.44390243902438</v>
      </c>
      <c r="F114" s="339">
        <v>545.62686567164178</v>
      </c>
      <c r="G114" s="339">
        <v>312.57281553398059</v>
      </c>
      <c r="H114" s="339">
        <v>35.175879396984925</v>
      </c>
      <c r="I114" s="339">
        <v>69.323671497584542</v>
      </c>
      <c r="J114" s="339">
        <v>487.47058823529414</v>
      </c>
      <c r="K114" s="339">
        <v>320.06829268292682</v>
      </c>
      <c r="L114" s="339">
        <v>400.46601941747571</v>
      </c>
      <c r="M114" s="339">
        <v>378.13725490196077</v>
      </c>
      <c r="N114" s="339">
        <v>310.94472361809045</v>
      </c>
      <c r="O114" s="339">
        <v>360.50485436893206</v>
      </c>
      <c r="P114" s="339">
        <v>190.97536945812809</v>
      </c>
      <c r="Q114" s="339">
        <v>2750.6</v>
      </c>
      <c r="R114" s="339">
        <v>2193.5542168674697</v>
      </c>
      <c r="S114" s="339">
        <v>1533.8983050847457</v>
      </c>
      <c r="T114" s="339">
        <v>1174.6527777777778</v>
      </c>
      <c r="U114" s="339">
        <v>573.12299465240642</v>
      </c>
    </row>
    <row r="115" spans="1:21" ht="15" customHeight="1" x14ac:dyDescent="0.25">
      <c r="A115" s="340" t="s">
        <v>454</v>
      </c>
      <c r="B115" s="339">
        <v>225.58375634517768</v>
      </c>
      <c r="C115" s="339">
        <v>292.11176470588236</v>
      </c>
      <c r="D115" s="339">
        <v>274.60913705583755</v>
      </c>
      <c r="E115" s="339">
        <v>247.77114427860695</v>
      </c>
      <c r="F115" s="339">
        <v>442.8040201005025</v>
      </c>
      <c r="G115" s="339">
        <v>314.18181818181819</v>
      </c>
      <c r="H115" s="339">
        <v>29.647668393782382</v>
      </c>
      <c r="I115" s="339">
        <v>68.128712871287135</v>
      </c>
      <c r="J115" s="339">
        <v>417.46534653465346</v>
      </c>
      <c r="K115" s="339">
        <v>281.89108910891088</v>
      </c>
      <c r="L115" s="339">
        <v>387.23762376237624</v>
      </c>
      <c r="M115" s="339">
        <v>330.15841584158414</v>
      </c>
      <c r="N115" s="339">
        <v>214.10309278350516</v>
      </c>
      <c r="O115" s="339">
        <v>241.36453201970443</v>
      </c>
      <c r="P115" s="339">
        <v>202.19270833333334</v>
      </c>
      <c r="Q115" s="339">
        <v>2762.5</v>
      </c>
      <c r="R115" s="339">
        <v>2097.962962962963</v>
      </c>
      <c r="S115" s="339">
        <v>1505.0434782608695</v>
      </c>
      <c r="T115" s="339">
        <v>1183.4246575342465</v>
      </c>
      <c r="U115" s="339">
        <v>573.63888888888891</v>
      </c>
    </row>
    <row r="116" spans="1:21" ht="15" customHeight="1" x14ac:dyDescent="0.25">
      <c r="A116" s="338" t="s">
        <v>526</v>
      </c>
      <c r="B116" s="337">
        <v>218.28571428571428</v>
      </c>
      <c r="C116" s="337">
        <v>287.64705882352939</v>
      </c>
      <c r="D116" s="337">
        <v>270.53521126760563</v>
      </c>
      <c r="E116" s="337">
        <v>247.31914893617022</v>
      </c>
      <c r="F116" s="337">
        <v>359.05633802816902</v>
      </c>
      <c r="G116" s="337">
        <v>263.34042553191489</v>
      </c>
      <c r="H116" s="337">
        <v>41.133802816901408</v>
      </c>
      <c r="I116" s="337">
        <v>68.827586206896555</v>
      </c>
      <c r="J116" s="337">
        <v>415.91549295774649</v>
      </c>
      <c r="K116" s="337">
        <v>261.37062937062939</v>
      </c>
      <c r="L116" s="337">
        <v>413.24305556249999</v>
      </c>
      <c r="M116" s="337">
        <v>317.95774647887322</v>
      </c>
      <c r="N116" s="337">
        <v>191.27659574468086</v>
      </c>
      <c r="O116" s="337">
        <v>224.38888888888889</v>
      </c>
      <c r="P116" s="337">
        <v>201.02097902097901</v>
      </c>
      <c r="Q116" s="337">
        <v>2670.5405405405404</v>
      </c>
      <c r="R116" s="337">
        <v>2144.2105263157896</v>
      </c>
      <c r="S116" s="337">
        <v>1499</v>
      </c>
      <c r="T116" s="337">
        <v>1219.1509433962265</v>
      </c>
      <c r="U116" s="337">
        <v>592.84552845528458</v>
      </c>
    </row>
    <row r="117" spans="1:21" ht="13.5" customHeight="1" x14ac:dyDescent="0.2">
      <c r="A117" s="17" t="s">
        <v>453</v>
      </c>
      <c r="B117" s="519" t="s">
        <v>586</v>
      </c>
      <c r="C117" s="519"/>
      <c r="D117" s="519"/>
      <c r="E117" s="519"/>
      <c r="F117" s="519"/>
      <c r="G117" s="334"/>
      <c r="U117" s="336" t="s">
        <v>542</v>
      </c>
    </row>
    <row r="118" spans="1:21" ht="13.5" customHeight="1" x14ac:dyDescent="0.2">
      <c r="A118" s="17" t="s">
        <v>450</v>
      </c>
      <c r="B118" s="334" t="s">
        <v>502</v>
      </c>
      <c r="C118" s="334"/>
      <c r="D118" s="320"/>
      <c r="E118" s="320"/>
      <c r="F118" s="320"/>
      <c r="G118" s="334"/>
    </row>
    <row r="119" spans="1:21" ht="12.75" customHeight="1" x14ac:dyDescent="0.2">
      <c r="A119" s="17"/>
      <c r="C119" s="334"/>
      <c r="D119" s="334"/>
      <c r="E119" s="334"/>
      <c r="F119" s="334"/>
      <c r="G119" s="334"/>
    </row>
    <row r="128" spans="1:21" x14ac:dyDescent="0.2">
      <c r="C128" s="333"/>
      <c r="D128" s="333"/>
      <c r="E128" s="333"/>
    </row>
    <row r="129" spans="2:21" x14ac:dyDescent="0.2">
      <c r="B129" s="332"/>
      <c r="C129" s="332"/>
      <c r="D129" s="332"/>
      <c r="E129" s="332"/>
      <c r="F129" s="332"/>
      <c r="G129" s="332"/>
      <c r="H129" s="332"/>
      <c r="I129" s="332"/>
      <c r="J129" s="332"/>
      <c r="K129" s="332"/>
      <c r="L129" s="332"/>
      <c r="M129" s="332"/>
      <c r="N129" s="332"/>
      <c r="O129" s="332"/>
      <c r="P129" s="332"/>
      <c r="Q129" s="332"/>
      <c r="R129" s="332"/>
      <c r="S129" s="332"/>
      <c r="T129" s="332"/>
      <c r="U129" s="332"/>
    </row>
    <row r="130" spans="2:21" x14ac:dyDescent="0.2">
      <c r="B130" s="332"/>
      <c r="C130" s="332"/>
      <c r="D130" s="332"/>
      <c r="E130" s="332"/>
      <c r="F130" s="332"/>
      <c r="G130" s="332"/>
      <c r="H130" s="332"/>
      <c r="I130" s="332"/>
      <c r="J130" s="332"/>
      <c r="K130" s="332"/>
      <c r="L130" s="332"/>
      <c r="M130" s="332"/>
      <c r="N130" s="332"/>
      <c r="O130" s="332"/>
      <c r="P130" s="332"/>
      <c r="Q130" s="332"/>
      <c r="R130" s="332"/>
      <c r="S130" s="332"/>
      <c r="T130" s="332"/>
      <c r="U130" s="332"/>
    </row>
    <row r="131" spans="2:21" x14ac:dyDescent="0.2">
      <c r="B131" s="332"/>
      <c r="C131" s="332"/>
      <c r="D131" s="332"/>
      <c r="E131" s="332"/>
      <c r="F131" s="332"/>
      <c r="G131" s="332"/>
      <c r="H131" s="332"/>
      <c r="I131" s="332"/>
      <c r="J131" s="332"/>
      <c r="K131" s="332"/>
      <c r="L131" s="332"/>
      <c r="M131" s="332"/>
      <c r="N131" s="332"/>
      <c r="O131" s="332"/>
      <c r="P131" s="332"/>
      <c r="Q131" s="332"/>
      <c r="R131" s="332"/>
      <c r="S131" s="332"/>
      <c r="T131" s="332"/>
      <c r="U131" s="332"/>
    </row>
    <row r="132" spans="2:21" x14ac:dyDescent="0.2">
      <c r="B132" s="332"/>
      <c r="C132" s="332"/>
      <c r="D132" s="332"/>
      <c r="E132" s="332"/>
      <c r="F132" s="332"/>
      <c r="G132" s="332"/>
      <c r="H132" s="332"/>
      <c r="I132" s="332"/>
      <c r="J132" s="332"/>
      <c r="K132" s="332"/>
      <c r="L132" s="332"/>
      <c r="M132" s="332"/>
      <c r="N132" s="332"/>
      <c r="O132" s="332"/>
      <c r="P132" s="332"/>
      <c r="Q132" s="332"/>
      <c r="R132" s="332"/>
      <c r="S132" s="332"/>
      <c r="T132" s="332"/>
      <c r="U132" s="332"/>
    </row>
    <row r="133" spans="2:21" x14ac:dyDescent="0.2">
      <c r="B133" s="332"/>
      <c r="C133" s="332"/>
      <c r="D133" s="332"/>
      <c r="E133" s="332"/>
      <c r="F133" s="332"/>
      <c r="G133" s="332"/>
      <c r="H133" s="332"/>
      <c r="I133" s="332"/>
      <c r="J133" s="332"/>
      <c r="K133" s="332"/>
      <c r="L133" s="332"/>
      <c r="M133" s="332"/>
      <c r="N133" s="332"/>
      <c r="O133" s="332"/>
      <c r="P133" s="332"/>
      <c r="Q133" s="332"/>
      <c r="R133" s="332"/>
      <c r="S133" s="332"/>
      <c r="T133" s="332"/>
      <c r="U133" s="332"/>
    </row>
    <row r="134" spans="2:21" x14ac:dyDescent="0.2">
      <c r="B134" s="332"/>
      <c r="C134" s="332"/>
      <c r="D134" s="332"/>
      <c r="E134" s="332"/>
      <c r="F134" s="332"/>
      <c r="G134" s="332"/>
      <c r="H134" s="332"/>
      <c r="I134" s="332"/>
      <c r="J134" s="332"/>
      <c r="K134" s="332"/>
      <c r="L134" s="332"/>
      <c r="M134" s="332"/>
      <c r="N134" s="332"/>
      <c r="O134" s="332"/>
      <c r="P134" s="332"/>
      <c r="Q134" s="332"/>
      <c r="R134" s="332"/>
      <c r="S134" s="332"/>
      <c r="T134" s="332"/>
      <c r="U134" s="332"/>
    </row>
    <row r="135" spans="2:21" x14ac:dyDescent="0.2">
      <c r="B135" s="332"/>
      <c r="C135" s="332"/>
      <c r="D135" s="332"/>
      <c r="E135" s="332"/>
      <c r="F135" s="332"/>
      <c r="G135" s="332"/>
      <c r="H135" s="332"/>
      <c r="I135" s="332"/>
      <c r="J135" s="332"/>
      <c r="K135" s="332"/>
      <c r="L135" s="332"/>
      <c r="M135" s="332"/>
      <c r="N135" s="332"/>
      <c r="O135" s="332"/>
      <c r="P135" s="332"/>
      <c r="Q135" s="332"/>
      <c r="R135" s="332"/>
      <c r="S135" s="332"/>
      <c r="T135" s="332"/>
      <c r="U135" s="332"/>
    </row>
    <row r="136" spans="2:21" x14ac:dyDescent="0.2">
      <c r="B136" s="332"/>
      <c r="C136" s="332"/>
      <c r="D136" s="332"/>
      <c r="E136" s="332"/>
      <c r="F136" s="332"/>
      <c r="G136" s="332"/>
      <c r="H136" s="332"/>
      <c r="I136" s="332"/>
      <c r="J136" s="332"/>
      <c r="K136" s="332"/>
      <c r="L136" s="332"/>
      <c r="M136" s="332"/>
      <c r="N136" s="332"/>
      <c r="O136" s="332"/>
      <c r="P136" s="332"/>
      <c r="Q136" s="332"/>
      <c r="R136" s="332"/>
      <c r="S136" s="332"/>
      <c r="T136" s="332"/>
      <c r="U136" s="332"/>
    </row>
    <row r="137" spans="2:21" x14ac:dyDescent="0.2">
      <c r="B137" s="332"/>
      <c r="C137" s="332"/>
      <c r="D137" s="332"/>
      <c r="E137" s="332"/>
      <c r="F137" s="332"/>
      <c r="G137" s="332"/>
      <c r="H137" s="332"/>
      <c r="I137" s="332"/>
      <c r="J137" s="332"/>
      <c r="K137" s="332"/>
      <c r="L137" s="332"/>
      <c r="M137" s="332"/>
      <c r="N137" s="332"/>
      <c r="O137" s="332"/>
      <c r="P137" s="332"/>
      <c r="Q137" s="332"/>
      <c r="R137" s="332"/>
      <c r="S137" s="332"/>
      <c r="T137" s="332"/>
      <c r="U137" s="332"/>
    </row>
    <row r="138" spans="2:21" x14ac:dyDescent="0.2">
      <c r="B138" s="332"/>
      <c r="C138" s="332"/>
      <c r="D138" s="332"/>
      <c r="E138" s="332"/>
      <c r="F138" s="332"/>
      <c r="G138" s="332"/>
      <c r="H138" s="332"/>
      <c r="I138" s="332"/>
      <c r="J138" s="332"/>
      <c r="K138" s="332"/>
      <c r="L138" s="332"/>
      <c r="M138" s="332"/>
      <c r="N138" s="332"/>
      <c r="O138" s="332"/>
      <c r="P138" s="332"/>
      <c r="Q138" s="332"/>
      <c r="R138" s="332"/>
      <c r="S138" s="332"/>
      <c r="T138" s="332"/>
      <c r="U138" s="332"/>
    </row>
    <row r="139" spans="2:21" x14ac:dyDescent="0.2">
      <c r="B139" s="332"/>
      <c r="C139" s="332"/>
      <c r="D139" s="332"/>
      <c r="E139" s="332"/>
      <c r="F139" s="332"/>
      <c r="G139" s="332"/>
      <c r="H139" s="332"/>
      <c r="I139" s="332"/>
      <c r="J139" s="332"/>
      <c r="K139" s="332"/>
      <c r="L139" s="332"/>
      <c r="M139" s="332"/>
      <c r="N139" s="332"/>
      <c r="O139" s="332"/>
      <c r="P139" s="332"/>
      <c r="Q139" s="332"/>
      <c r="R139" s="332"/>
      <c r="S139" s="332"/>
      <c r="T139" s="332"/>
      <c r="U139" s="332"/>
    </row>
    <row r="140" spans="2:21" x14ac:dyDescent="0.2">
      <c r="B140" s="332"/>
      <c r="C140" s="332"/>
      <c r="D140" s="332"/>
      <c r="E140" s="332"/>
      <c r="F140" s="332"/>
      <c r="G140" s="332"/>
      <c r="H140" s="332"/>
      <c r="I140" s="332"/>
      <c r="J140" s="332"/>
      <c r="K140" s="332"/>
      <c r="L140" s="332"/>
      <c r="M140" s="332"/>
      <c r="N140" s="332"/>
      <c r="O140" s="332"/>
      <c r="P140" s="332"/>
      <c r="Q140" s="332"/>
      <c r="R140" s="332"/>
      <c r="S140" s="332"/>
      <c r="T140" s="332"/>
      <c r="U140" s="332"/>
    </row>
    <row r="141" spans="2:21" x14ac:dyDescent="0.2">
      <c r="B141" s="332"/>
      <c r="C141" s="332"/>
      <c r="D141" s="332"/>
      <c r="E141" s="332"/>
      <c r="F141" s="332"/>
      <c r="G141" s="332"/>
      <c r="H141" s="332"/>
      <c r="I141" s="332"/>
      <c r="J141" s="332"/>
      <c r="K141" s="332"/>
      <c r="L141" s="332"/>
      <c r="M141" s="332"/>
      <c r="N141" s="332"/>
      <c r="O141" s="332"/>
      <c r="P141" s="332"/>
      <c r="Q141" s="332"/>
      <c r="R141" s="332"/>
      <c r="S141" s="332"/>
      <c r="T141" s="332"/>
      <c r="U141" s="332"/>
    </row>
    <row r="142" spans="2:21" x14ac:dyDescent="0.2">
      <c r="B142" s="332"/>
      <c r="C142" s="332"/>
      <c r="D142" s="332"/>
      <c r="E142" s="332"/>
      <c r="F142" s="332"/>
      <c r="G142" s="332"/>
      <c r="H142" s="332"/>
      <c r="I142" s="332"/>
      <c r="J142" s="332"/>
      <c r="K142" s="332"/>
      <c r="L142" s="332"/>
      <c r="M142" s="332"/>
      <c r="N142" s="332"/>
      <c r="O142" s="332"/>
      <c r="P142" s="332"/>
      <c r="Q142" s="332"/>
      <c r="R142" s="332"/>
      <c r="S142" s="332"/>
      <c r="T142" s="332"/>
      <c r="U142" s="332"/>
    </row>
    <row r="143" spans="2:21" x14ac:dyDescent="0.2">
      <c r="B143" s="332"/>
      <c r="C143" s="332"/>
      <c r="D143" s="332"/>
      <c r="E143" s="332"/>
      <c r="F143" s="332"/>
      <c r="G143" s="332"/>
      <c r="H143" s="332"/>
      <c r="I143" s="332"/>
      <c r="J143" s="332"/>
      <c r="K143" s="332"/>
      <c r="L143" s="332"/>
      <c r="M143" s="332"/>
      <c r="N143" s="332"/>
      <c r="O143" s="332"/>
      <c r="P143" s="332"/>
      <c r="Q143" s="332"/>
      <c r="R143" s="332"/>
      <c r="S143" s="332"/>
      <c r="T143" s="332"/>
      <c r="U143" s="332"/>
    </row>
    <row r="144" spans="2:21" x14ac:dyDescent="0.2">
      <c r="B144" s="332"/>
      <c r="C144" s="332"/>
      <c r="D144" s="332"/>
      <c r="E144" s="332"/>
      <c r="F144" s="332"/>
      <c r="G144" s="332"/>
      <c r="H144" s="332"/>
      <c r="I144" s="332"/>
      <c r="J144" s="332"/>
      <c r="K144" s="332"/>
      <c r="L144" s="332"/>
      <c r="M144" s="332"/>
      <c r="N144" s="332"/>
      <c r="O144" s="332"/>
      <c r="P144" s="332"/>
      <c r="Q144" s="332"/>
      <c r="R144" s="332"/>
      <c r="S144" s="332"/>
      <c r="T144" s="332"/>
      <c r="U144" s="332"/>
    </row>
  </sheetData>
  <mergeCells count="9">
    <mergeCell ref="B117:F117"/>
    <mergeCell ref="A1:D1"/>
    <mergeCell ref="A2:D2"/>
    <mergeCell ref="A4:T4"/>
    <mergeCell ref="A5:A7"/>
    <mergeCell ref="B5:P5"/>
    <mergeCell ref="Q5:U5"/>
    <mergeCell ref="B6:I6"/>
    <mergeCell ref="J6:P6"/>
  </mergeCells>
  <hyperlinks>
    <hyperlink ref="U2" location="Contents!A1" display="Back to Contents ç" xr:uid="{46B284CC-8F57-4135-8987-118E74ABE8B0}"/>
  </hyperlinks>
  <pageMargins left="0.4" right="0.19" top="0.75" bottom="0.75" header="0.3" footer="0.3"/>
  <pageSetup scale="68" orientation="portrait" horizontalDpi="4294967294" verticalDpi="4294967294" r:id="rId1"/>
  <headerFooter>
    <oddHeader>&amp;L&amp;"Calibri"&amp;10&amp;K000000 [Limited Sharing]&amp;1#_x000D_</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0D043-B76E-4453-83B1-201C491ECBE6}">
  <sheetPr>
    <pageSetUpPr fitToPage="1"/>
  </sheetPr>
  <dimension ref="A1:M97"/>
  <sheetViews>
    <sheetView zoomScaleNormal="100" workbookViewId="0">
      <pane xSplit="1" ySplit="5" topLeftCell="B6" activePane="bottomRight" state="frozen"/>
      <selection activeCell="K17" sqref="K17"/>
      <selection pane="topRight" activeCell="K17" sqref="K17"/>
      <selection pane="bottomLeft" activeCell="K17" sqref="K17"/>
      <selection pane="bottomRight" activeCell="H2" sqref="H2"/>
    </sheetView>
  </sheetViews>
  <sheetFormatPr defaultRowHeight="12.75" x14ac:dyDescent="0.2"/>
  <cols>
    <col min="1" max="2" width="20.140625" style="5" customWidth="1"/>
    <col min="3" max="4" width="17.140625" style="5" customWidth="1"/>
    <col min="5" max="5" width="1.42578125" style="5" customWidth="1"/>
    <col min="6" max="7" width="17.140625" style="5" customWidth="1"/>
    <col min="8" max="8" width="17.140625" style="359" customWidth="1"/>
    <col min="9" max="255" width="9.140625" style="5"/>
    <col min="256" max="256" width="4.140625" style="5" customWidth="1"/>
    <col min="257" max="257" width="24.28515625" style="5" customWidth="1"/>
    <col min="258" max="258" width="15.7109375" style="5" customWidth="1"/>
    <col min="259" max="260" width="14.28515625" style="5" customWidth="1"/>
    <col min="261" max="261" width="1.42578125" style="5" customWidth="1"/>
    <col min="262" max="262" width="14" style="5" customWidth="1"/>
    <col min="263" max="263" width="13.7109375" style="5" customWidth="1"/>
    <col min="264" max="264" width="12.28515625" style="5" customWidth="1"/>
    <col min="265" max="511" width="9.140625" style="5"/>
    <col min="512" max="512" width="4.140625" style="5" customWidth="1"/>
    <col min="513" max="513" width="24.28515625" style="5" customWidth="1"/>
    <col min="514" max="514" width="15.7109375" style="5" customWidth="1"/>
    <col min="515" max="516" width="14.28515625" style="5" customWidth="1"/>
    <col min="517" max="517" width="1.42578125" style="5" customWidth="1"/>
    <col min="518" max="518" width="14" style="5" customWidth="1"/>
    <col min="519" max="519" width="13.7109375" style="5" customWidth="1"/>
    <col min="520" max="520" width="12.28515625" style="5" customWidth="1"/>
    <col min="521" max="767" width="9.140625" style="5"/>
    <col min="768" max="768" width="4.140625" style="5" customWidth="1"/>
    <col min="769" max="769" width="24.28515625" style="5" customWidth="1"/>
    <col min="770" max="770" width="15.7109375" style="5" customWidth="1"/>
    <col min="771" max="772" width="14.28515625" style="5" customWidth="1"/>
    <col min="773" max="773" width="1.42578125" style="5" customWidth="1"/>
    <col min="774" max="774" width="14" style="5" customWidth="1"/>
    <col min="775" max="775" width="13.7109375" style="5" customWidth="1"/>
    <col min="776" max="776" width="12.28515625" style="5" customWidth="1"/>
    <col min="777" max="1023" width="9.140625" style="5"/>
    <col min="1024" max="1024" width="4.140625" style="5" customWidth="1"/>
    <col min="1025" max="1025" width="24.28515625" style="5" customWidth="1"/>
    <col min="1026" max="1026" width="15.7109375" style="5" customWidth="1"/>
    <col min="1027" max="1028" width="14.28515625" style="5" customWidth="1"/>
    <col min="1029" max="1029" width="1.42578125" style="5" customWidth="1"/>
    <col min="1030" max="1030" width="14" style="5" customWidth="1"/>
    <col min="1031" max="1031" width="13.7109375" style="5" customWidth="1"/>
    <col min="1032" max="1032" width="12.28515625" style="5" customWidth="1"/>
    <col min="1033" max="1279" width="9.140625" style="5"/>
    <col min="1280" max="1280" width="4.140625" style="5" customWidth="1"/>
    <col min="1281" max="1281" width="24.28515625" style="5" customWidth="1"/>
    <col min="1282" max="1282" width="15.7109375" style="5" customWidth="1"/>
    <col min="1283" max="1284" width="14.28515625" style="5" customWidth="1"/>
    <col min="1285" max="1285" width="1.42578125" style="5" customWidth="1"/>
    <col min="1286" max="1286" width="14" style="5" customWidth="1"/>
    <col min="1287" max="1287" width="13.7109375" style="5" customWidth="1"/>
    <col min="1288" max="1288" width="12.28515625" style="5" customWidth="1"/>
    <col min="1289" max="1535" width="9.140625" style="5"/>
    <col min="1536" max="1536" width="4.140625" style="5" customWidth="1"/>
    <col min="1537" max="1537" width="24.28515625" style="5" customWidth="1"/>
    <col min="1538" max="1538" width="15.7109375" style="5" customWidth="1"/>
    <col min="1539" max="1540" width="14.28515625" style="5" customWidth="1"/>
    <col min="1541" max="1541" width="1.42578125" style="5" customWidth="1"/>
    <col min="1542" max="1542" width="14" style="5" customWidth="1"/>
    <col min="1543" max="1543" width="13.7109375" style="5" customWidth="1"/>
    <col min="1544" max="1544" width="12.28515625" style="5" customWidth="1"/>
    <col min="1545" max="1791" width="9.140625" style="5"/>
    <col min="1792" max="1792" width="4.140625" style="5" customWidth="1"/>
    <col min="1793" max="1793" width="24.28515625" style="5" customWidth="1"/>
    <col min="1794" max="1794" width="15.7109375" style="5" customWidth="1"/>
    <col min="1795" max="1796" width="14.28515625" style="5" customWidth="1"/>
    <col min="1797" max="1797" width="1.42578125" style="5" customWidth="1"/>
    <col min="1798" max="1798" width="14" style="5" customWidth="1"/>
    <col min="1799" max="1799" width="13.7109375" style="5" customWidth="1"/>
    <col min="1800" max="1800" width="12.28515625" style="5" customWidth="1"/>
    <col min="1801" max="2047" width="9.140625" style="5"/>
    <col min="2048" max="2048" width="4.140625" style="5" customWidth="1"/>
    <col min="2049" max="2049" width="24.28515625" style="5" customWidth="1"/>
    <col min="2050" max="2050" width="15.7109375" style="5" customWidth="1"/>
    <col min="2051" max="2052" width="14.28515625" style="5" customWidth="1"/>
    <col min="2053" max="2053" width="1.42578125" style="5" customWidth="1"/>
    <col min="2054" max="2054" width="14" style="5" customWidth="1"/>
    <col min="2055" max="2055" width="13.7109375" style="5" customWidth="1"/>
    <col min="2056" max="2056" width="12.28515625" style="5" customWidth="1"/>
    <col min="2057" max="2303" width="9.140625" style="5"/>
    <col min="2304" max="2304" width="4.140625" style="5" customWidth="1"/>
    <col min="2305" max="2305" width="24.28515625" style="5" customWidth="1"/>
    <col min="2306" max="2306" width="15.7109375" style="5" customWidth="1"/>
    <col min="2307" max="2308" width="14.28515625" style="5" customWidth="1"/>
    <col min="2309" max="2309" width="1.42578125" style="5" customWidth="1"/>
    <col min="2310" max="2310" width="14" style="5" customWidth="1"/>
    <col min="2311" max="2311" width="13.7109375" style="5" customWidth="1"/>
    <col min="2312" max="2312" width="12.28515625" style="5" customWidth="1"/>
    <col min="2313" max="2559" width="9.140625" style="5"/>
    <col min="2560" max="2560" width="4.140625" style="5" customWidth="1"/>
    <col min="2561" max="2561" width="24.28515625" style="5" customWidth="1"/>
    <col min="2562" max="2562" width="15.7109375" style="5" customWidth="1"/>
    <col min="2563" max="2564" width="14.28515625" style="5" customWidth="1"/>
    <col min="2565" max="2565" width="1.42578125" style="5" customWidth="1"/>
    <col min="2566" max="2566" width="14" style="5" customWidth="1"/>
    <col min="2567" max="2567" width="13.7109375" style="5" customWidth="1"/>
    <col min="2568" max="2568" width="12.28515625" style="5" customWidth="1"/>
    <col min="2569" max="2815" width="9.140625" style="5"/>
    <col min="2816" max="2816" width="4.140625" style="5" customWidth="1"/>
    <col min="2817" max="2817" width="24.28515625" style="5" customWidth="1"/>
    <col min="2818" max="2818" width="15.7109375" style="5" customWidth="1"/>
    <col min="2819" max="2820" width="14.28515625" style="5" customWidth="1"/>
    <col min="2821" max="2821" width="1.42578125" style="5" customWidth="1"/>
    <col min="2822" max="2822" width="14" style="5" customWidth="1"/>
    <col min="2823" max="2823" width="13.7109375" style="5" customWidth="1"/>
    <col min="2824" max="2824" width="12.28515625" style="5" customWidth="1"/>
    <col min="2825" max="3071" width="9.140625" style="5"/>
    <col min="3072" max="3072" width="4.140625" style="5" customWidth="1"/>
    <col min="3073" max="3073" width="24.28515625" style="5" customWidth="1"/>
    <col min="3074" max="3074" width="15.7109375" style="5" customWidth="1"/>
    <col min="3075" max="3076" width="14.28515625" style="5" customWidth="1"/>
    <col min="3077" max="3077" width="1.42578125" style="5" customWidth="1"/>
    <col min="3078" max="3078" width="14" style="5" customWidth="1"/>
    <col min="3079" max="3079" width="13.7109375" style="5" customWidth="1"/>
    <col min="3080" max="3080" width="12.28515625" style="5" customWidth="1"/>
    <col min="3081" max="3327" width="9.140625" style="5"/>
    <col min="3328" max="3328" width="4.140625" style="5" customWidth="1"/>
    <col min="3329" max="3329" width="24.28515625" style="5" customWidth="1"/>
    <col min="3330" max="3330" width="15.7109375" style="5" customWidth="1"/>
    <col min="3331" max="3332" width="14.28515625" style="5" customWidth="1"/>
    <col min="3333" max="3333" width="1.42578125" style="5" customWidth="1"/>
    <col min="3334" max="3334" width="14" style="5" customWidth="1"/>
    <col min="3335" max="3335" width="13.7109375" style="5" customWidth="1"/>
    <col min="3336" max="3336" width="12.28515625" style="5" customWidth="1"/>
    <col min="3337" max="3583" width="9.140625" style="5"/>
    <col min="3584" max="3584" width="4.140625" style="5" customWidth="1"/>
    <col min="3585" max="3585" width="24.28515625" style="5" customWidth="1"/>
    <col min="3586" max="3586" width="15.7109375" style="5" customWidth="1"/>
    <col min="3587" max="3588" width="14.28515625" style="5" customWidth="1"/>
    <col min="3589" max="3589" width="1.42578125" style="5" customWidth="1"/>
    <col min="3590" max="3590" width="14" style="5" customWidth="1"/>
    <col min="3591" max="3591" width="13.7109375" style="5" customWidth="1"/>
    <col min="3592" max="3592" width="12.28515625" style="5" customWidth="1"/>
    <col min="3593" max="3839" width="9.140625" style="5"/>
    <col min="3840" max="3840" width="4.140625" style="5" customWidth="1"/>
    <col min="3841" max="3841" width="24.28515625" style="5" customWidth="1"/>
    <col min="3842" max="3842" width="15.7109375" style="5" customWidth="1"/>
    <col min="3843" max="3844" width="14.28515625" style="5" customWidth="1"/>
    <col min="3845" max="3845" width="1.42578125" style="5" customWidth="1"/>
    <col min="3846" max="3846" width="14" style="5" customWidth="1"/>
    <col min="3847" max="3847" width="13.7109375" style="5" customWidth="1"/>
    <col min="3848" max="3848" width="12.28515625" style="5" customWidth="1"/>
    <col min="3849" max="4095" width="9.140625" style="5"/>
    <col min="4096" max="4096" width="4.140625" style="5" customWidth="1"/>
    <col min="4097" max="4097" width="24.28515625" style="5" customWidth="1"/>
    <col min="4098" max="4098" width="15.7109375" style="5" customWidth="1"/>
    <col min="4099" max="4100" width="14.28515625" style="5" customWidth="1"/>
    <col min="4101" max="4101" width="1.42578125" style="5" customWidth="1"/>
    <col min="4102" max="4102" width="14" style="5" customWidth="1"/>
    <col min="4103" max="4103" width="13.7109375" style="5" customWidth="1"/>
    <col min="4104" max="4104" width="12.28515625" style="5" customWidth="1"/>
    <col min="4105" max="4351" width="9.140625" style="5"/>
    <col min="4352" max="4352" width="4.140625" style="5" customWidth="1"/>
    <col min="4353" max="4353" width="24.28515625" style="5" customWidth="1"/>
    <col min="4354" max="4354" width="15.7109375" style="5" customWidth="1"/>
    <col min="4355" max="4356" width="14.28515625" style="5" customWidth="1"/>
    <col min="4357" max="4357" width="1.42578125" style="5" customWidth="1"/>
    <col min="4358" max="4358" width="14" style="5" customWidth="1"/>
    <col min="4359" max="4359" width="13.7109375" style="5" customWidth="1"/>
    <col min="4360" max="4360" width="12.28515625" style="5" customWidth="1"/>
    <col min="4361" max="4607" width="9.140625" style="5"/>
    <col min="4608" max="4608" width="4.140625" style="5" customWidth="1"/>
    <col min="4609" max="4609" width="24.28515625" style="5" customWidth="1"/>
    <col min="4610" max="4610" width="15.7109375" style="5" customWidth="1"/>
    <col min="4611" max="4612" width="14.28515625" style="5" customWidth="1"/>
    <col min="4613" max="4613" width="1.42578125" style="5" customWidth="1"/>
    <col min="4614" max="4614" width="14" style="5" customWidth="1"/>
    <col min="4615" max="4615" width="13.7109375" style="5" customWidth="1"/>
    <col min="4616" max="4616" width="12.28515625" style="5" customWidth="1"/>
    <col min="4617" max="4863" width="9.140625" style="5"/>
    <col min="4864" max="4864" width="4.140625" style="5" customWidth="1"/>
    <col min="4865" max="4865" width="24.28515625" style="5" customWidth="1"/>
    <col min="4866" max="4866" width="15.7109375" style="5" customWidth="1"/>
    <col min="4867" max="4868" width="14.28515625" style="5" customWidth="1"/>
    <col min="4869" max="4869" width="1.42578125" style="5" customWidth="1"/>
    <col min="4870" max="4870" width="14" style="5" customWidth="1"/>
    <col min="4871" max="4871" width="13.7109375" style="5" customWidth="1"/>
    <col min="4872" max="4872" width="12.28515625" style="5" customWidth="1"/>
    <col min="4873" max="5119" width="9.140625" style="5"/>
    <col min="5120" max="5120" width="4.140625" style="5" customWidth="1"/>
    <col min="5121" max="5121" width="24.28515625" style="5" customWidth="1"/>
    <col min="5122" max="5122" width="15.7109375" style="5" customWidth="1"/>
    <col min="5123" max="5124" width="14.28515625" style="5" customWidth="1"/>
    <col min="5125" max="5125" width="1.42578125" style="5" customWidth="1"/>
    <col min="5126" max="5126" width="14" style="5" customWidth="1"/>
    <col min="5127" max="5127" width="13.7109375" style="5" customWidth="1"/>
    <col min="5128" max="5128" width="12.28515625" style="5" customWidth="1"/>
    <col min="5129" max="5375" width="9.140625" style="5"/>
    <col min="5376" max="5376" width="4.140625" style="5" customWidth="1"/>
    <col min="5377" max="5377" width="24.28515625" style="5" customWidth="1"/>
    <col min="5378" max="5378" width="15.7109375" style="5" customWidth="1"/>
    <col min="5379" max="5380" width="14.28515625" style="5" customWidth="1"/>
    <col min="5381" max="5381" width="1.42578125" style="5" customWidth="1"/>
    <col min="5382" max="5382" width="14" style="5" customWidth="1"/>
    <col min="5383" max="5383" width="13.7109375" style="5" customWidth="1"/>
    <col min="5384" max="5384" width="12.28515625" style="5" customWidth="1"/>
    <col min="5385" max="5631" width="9.140625" style="5"/>
    <col min="5632" max="5632" width="4.140625" style="5" customWidth="1"/>
    <col min="5633" max="5633" width="24.28515625" style="5" customWidth="1"/>
    <col min="5634" max="5634" width="15.7109375" style="5" customWidth="1"/>
    <col min="5635" max="5636" width="14.28515625" style="5" customWidth="1"/>
    <col min="5637" max="5637" width="1.42578125" style="5" customWidth="1"/>
    <col min="5638" max="5638" width="14" style="5" customWidth="1"/>
    <col min="5639" max="5639" width="13.7109375" style="5" customWidth="1"/>
    <col min="5640" max="5640" width="12.28515625" style="5" customWidth="1"/>
    <col min="5641" max="5887" width="9.140625" style="5"/>
    <col min="5888" max="5888" width="4.140625" style="5" customWidth="1"/>
    <col min="5889" max="5889" width="24.28515625" style="5" customWidth="1"/>
    <col min="5890" max="5890" width="15.7109375" style="5" customWidth="1"/>
    <col min="5891" max="5892" width="14.28515625" style="5" customWidth="1"/>
    <col min="5893" max="5893" width="1.42578125" style="5" customWidth="1"/>
    <col min="5894" max="5894" width="14" style="5" customWidth="1"/>
    <col min="5895" max="5895" width="13.7109375" style="5" customWidth="1"/>
    <col min="5896" max="5896" width="12.28515625" style="5" customWidth="1"/>
    <col min="5897" max="6143" width="9.140625" style="5"/>
    <col min="6144" max="6144" width="4.140625" style="5" customWidth="1"/>
    <col min="6145" max="6145" width="24.28515625" style="5" customWidth="1"/>
    <col min="6146" max="6146" width="15.7109375" style="5" customWidth="1"/>
    <col min="6147" max="6148" width="14.28515625" style="5" customWidth="1"/>
    <col min="6149" max="6149" width="1.42578125" style="5" customWidth="1"/>
    <col min="6150" max="6150" width="14" style="5" customWidth="1"/>
    <col min="6151" max="6151" width="13.7109375" style="5" customWidth="1"/>
    <col min="6152" max="6152" width="12.28515625" style="5" customWidth="1"/>
    <col min="6153" max="6399" width="9.140625" style="5"/>
    <col min="6400" max="6400" width="4.140625" style="5" customWidth="1"/>
    <col min="6401" max="6401" width="24.28515625" style="5" customWidth="1"/>
    <col min="6402" max="6402" width="15.7109375" style="5" customWidth="1"/>
    <col min="6403" max="6404" width="14.28515625" style="5" customWidth="1"/>
    <col min="6405" max="6405" width="1.42578125" style="5" customWidth="1"/>
    <col min="6406" max="6406" width="14" style="5" customWidth="1"/>
    <col min="6407" max="6407" width="13.7109375" style="5" customWidth="1"/>
    <col min="6408" max="6408" width="12.28515625" style="5" customWidth="1"/>
    <col min="6409" max="6655" width="9.140625" style="5"/>
    <col min="6656" max="6656" width="4.140625" style="5" customWidth="1"/>
    <col min="6657" max="6657" width="24.28515625" style="5" customWidth="1"/>
    <col min="6658" max="6658" width="15.7109375" style="5" customWidth="1"/>
    <col min="6659" max="6660" width="14.28515625" style="5" customWidth="1"/>
    <col min="6661" max="6661" width="1.42578125" style="5" customWidth="1"/>
    <col min="6662" max="6662" width="14" style="5" customWidth="1"/>
    <col min="6663" max="6663" width="13.7109375" style="5" customWidth="1"/>
    <col min="6664" max="6664" width="12.28515625" style="5" customWidth="1"/>
    <col min="6665" max="6911" width="9.140625" style="5"/>
    <col min="6912" max="6912" width="4.140625" style="5" customWidth="1"/>
    <col min="6913" max="6913" width="24.28515625" style="5" customWidth="1"/>
    <col min="6914" max="6914" width="15.7109375" style="5" customWidth="1"/>
    <col min="6915" max="6916" width="14.28515625" style="5" customWidth="1"/>
    <col min="6917" max="6917" width="1.42578125" style="5" customWidth="1"/>
    <col min="6918" max="6918" width="14" style="5" customWidth="1"/>
    <col min="6919" max="6919" width="13.7109375" style="5" customWidth="1"/>
    <col min="6920" max="6920" width="12.28515625" style="5" customWidth="1"/>
    <col min="6921" max="7167" width="9.140625" style="5"/>
    <col min="7168" max="7168" width="4.140625" style="5" customWidth="1"/>
    <col min="7169" max="7169" width="24.28515625" style="5" customWidth="1"/>
    <col min="7170" max="7170" width="15.7109375" style="5" customWidth="1"/>
    <col min="7171" max="7172" width="14.28515625" style="5" customWidth="1"/>
    <col min="7173" max="7173" width="1.42578125" style="5" customWidth="1"/>
    <col min="7174" max="7174" width="14" style="5" customWidth="1"/>
    <col min="7175" max="7175" width="13.7109375" style="5" customWidth="1"/>
    <col min="7176" max="7176" width="12.28515625" style="5" customWidth="1"/>
    <col min="7177" max="7423" width="9.140625" style="5"/>
    <col min="7424" max="7424" width="4.140625" style="5" customWidth="1"/>
    <col min="7425" max="7425" width="24.28515625" style="5" customWidth="1"/>
    <col min="7426" max="7426" width="15.7109375" style="5" customWidth="1"/>
    <col min="7427" max="7428" width="14.28515625" style="5" customWidth="1"/>
    <col min="7429" max="7429" width="1.42578125" style="5" customWidth="1"/>
    <col min="7430" max="7430" width="14" style="5" customWidth="1"/>
    <col min="7431" max="7431" width="13.7109375" style="5" customWidth="1"/>
    <col min="7432" max="7432" width="12.28515625" style="5" customWidth="1"/>
    <col min="7433" max="7679" width="9.140625" style="5"/>
    <col min="7680" max="7680" width="4.140625" style="5" customWidth="1"/>
    <col min="7681" max="7681" width="24.28515625" style="5" customWidth="1"/>
    <col min="7682" max="7682" width="15.7109375" style="5" customWidth="1"/>
    <col min="7683" max="7684" width="14.28515625" style="5" customWidth="1"/>
    <col min="7685" max="7685" width="1.42578125" style="5" customWidth="1"/>
    <col min="7686" max="7686" width="14" style="5" customWidth="1"/>
    <col min="7687" max="7687" width="13.7109375" style="5" customWidth="1"/>
    <col min="7688" max="7688" width="12.28515625" style="5" customWidth="1"/>
    <col min="7689" max="7935" width="9.140625" style="5"/>
    <col min="7936" max="7936" width="4.140625" style="5" customWidth="1"/>
    <col min="7937" max="7937" width="24.28515625" style="5" customWidth="1"/>
    <col min="7938" max="7938" width="15.7109375" style="5" customWidth="1"/>
    <col min="7939" max="7940" width="14.28515625" style="5" customWidth="1"/>
    <col min="7941" max="7941" width="1.42578125" style="5" customWidth="1"/>
    <col min="7942" max="7942" width="14" style="5" customWidth="1"/>
    <col min="7943" max="7943" width="13.7109375" style="5" customWidth="1"/>
    <col min="7944" max="7944" width="12.28515625" style="5" customWidth="1"/>
    <col min="7945" max="8191" width="9.140625" style="5"/>
    <col min="8192" max="8192" width="4.140625" style="5" customWidth="1"/>
    <col min="8193" max="8193" width="24.28515625" style="5" customWidth="1"/>
    <col min="8194" max="8194" width="15.7109375" style="5" customWidth="1"/>
    <col min="8195" max="8196" width="14.28515625" style="5" customWidth="1"/>
    <col min="8197" max="8197" width="1.42578125" style="5" customWidth="1"/>
    <col min="8198" max="8198" width="14" style="5" customWidth="1"/>
    <col min="8199" max="8199" width="13.7109375" style="5" customWidth="1"/>
    <col min="8200" max="8200" width="12.28515625" style="5" customWidth="1"/>
    <col min="8201" max="8447" width="9.140625" style="5"/>
    <col min="8448" max="8448" width="4.140625" style="5" customWidth="1"/>
    <col min="8449" max="8449" width="24.28515625" style="5" customWidth="1"/>
    <col min="8450" max="8450" width="15.7109375" style="5" customWidth="1"/>
    <col min="8451" max="8452" width="14.28515625" style="5" customWidth="1"/>
    <col min="8453" max="8453" width="1.42578125" style="5" customWidth="1"/>
    <col min="8454" max="8454" width="14" style="5" customWidth="1"/>
    <col min="8455" max="8455" width="13.7109375" style="5" customWidth="1"/>
    <col min="8456" max="8456" width="12.28515625" style="5" customWidth="1"/>
    <col min="8457" max="8703" width="9.140625" style="5"/>
    <col min="8704" max="8704" width="4.140625" style="5" customWidth="1"/>
    <col min="8705" max="8705" width="24.28515625" style="5" customWidth="1"/>
    <col min="8706" max="8706" width="15.7109375" style="5" customWidth="1"/>
    <col min="8707" max="8708" width="14.28515625" style="5" customWidth="1"/>
    <col min="8709" max="8709" width="1.42578125" style="5" customWidth="1"/>
    <col min="8710" max="8710" width="14" style="5" customWidth="1"/>
    <col min="8711" max="8711" width="13.7109375" style="5" customWidth="1"/>
    <col min="8712" max="8712" width="12.28515625" style="5" customWidth="1"/>
    <col min="8713" max="8959" width="9.140625" style="5"/>
    <col min="8960" max="8960" width="4.140625" style="5" customWidth="1"/>
    <col min="8961" max="8961" width="24.28515625" style="5" customWidth="1"/>
    <col min="8962" max="8962" width="15.7109375" style="5" customWidth="1"/>
    <col min="8963" max="8964" width="14.28515625" style="5" customWidth="1"/>
    <col min="8965" max="8965" width="1.42578125" style="5" customWidth="1"/>
    <col min="8966" max="8966" width="14" style="5" customWidth="1"/>
    <col min="8967" max="8967" width="13.7109375" style="5" customWidth="1"/>
    <col min="8968" max="8968" width="12.28515625" style="5" customWidth="1"/>
    <col min="8969" max="9215" width="9.140625" style="5"/>
    <col min="9216" max="9216" width="4.140625" style="5" customWidth="1"/>
    <col min="9217" max="9217" width="24.28515625" style="5" customWidth="1"/>
    <col min="9218" max="9218" width="15.7109375" style="5" customWidth="1"/>
    <col min="9219" max="9220" width="14.28515625" style="5" customWidth="1"/>
    <col min="9221" max="9221" width="1.42578125" style="5" customWidth="1"/>
    <col min="9222" max="9222" width="14" style="5" customWidth="1"/>
    <col min="9223" max="9223" width="13.7109375" style="5" customWidth="1"/>
    <col min="9224" max="9224" width="12.28515625" style="5" customWidth="1"/>
    <col min="9225" max="9471" width="9.140625" style="5"/>
    <col min="9472" max="9472" width="4.140625" style="5" customWidth="1"/>
    <col min="9473" max="9473" width="24.28515625" style="5" customWidth="1"/>
    <col min="9474" max="9474" width="15.7109375" style="5" customWidth="1"/>
    <col min="9475" max="9476" width="14.28515625" style="5" customWidth="1"/>
    <col min="9477" max="9477" width="1.42578125" style="5" customWidth="1"/>
    <col min="9478" max="9478" width="14" style="5" customWidth="1"/>
    <col min="9479" max="9479" width="13.7109375" style="5" customWidth="1"/>
    <col min="9480" max="9480" width="12.28515625" style="5" customWidth="1"/>
    <col min="9481" max="9727" width="9.140625" style="5"/>
    <col min="9728" max="9728" width="4.140625" style="5" customWidth="1"/>
    <col min="9729" max="9729" width="24.28515625" style="5" customWidth="1"/>
    <col min="9730" max="9730" width="15.7109375" style="5" customWidth="1"/>
    <col min="9731" max="9732" width="14.28515625" style="5" customWidth="1"/>
    <col min="9733" max="9733" width="1.42578125" style="5" customWidth="1"/>
    <col min="9734" max="9734" width="14" style="5" customWidth="1"/>
    <col min="9735" max="9735" width="13.7109375" style="5" customWidth="1"/>
    <col min="9736" max="9736" width="12.28515625" style="5" customWidth="1"/>
    <col min="9737" max="9983" width="9.140625" style="5"/>
    <col min="9984" max="9984" width="4.140625" style="5" customWidth="1"/>
    <col min="9985" max="9985" width="24.28515625" style="5" customWidth="1"/>
    <col min="9986" max="9986" width="15.7109375" style="5" customWidth="1"/>
    <col min="9987" max="9988" width="14.28515625" style="5" customWidth="1"/>
    <col min="9989" max="9989" width="1.42578125" style="5" customWidth="1"/>
    <col min="9990" max="9990" width="14" style="5" customWidth="1"/>
    <col min="9991" max="9991" width="13.7109375" style="5" customWidth="1"/>
    <col min="9992" max="9992" width="12.28515625" style="5" customWidth="1"/>
    <col min="9993" max="10239" width="9.140625" style="5"/>
    <col min="10240" max="10240" width="4.140625" style="5" customWidth="1"/>
    <col min="10241" max="10241" width="24.28515625" style="5" customWidth="1"/>
    <col min="10242" max="10242" width="15.7109375" style="5" customWidth="1"/>
    <col min="10243" max="10244" width="14.28515625" style="5" customWidth="1"/>
    <col min="10245" max="10245" width="1.42578125" style="5" customWidth="1"/>
    <col min="10246" max="10246" width="14" style="5" customWidth="1"/>
    <col min="10247" max="10247" width="13.7109375" style="5" customWidth="1"/>
    <col min="10248" max="10248" width="12.28515625" style="5" customWidth="1"/>
    <col min="10249" max="10495" width="9.140625" style="5"/>
    <col min="10496" max="10496" width="4.140625" style="5" customWidth="1"/>
    <col min="10497" max="10497" width="24.28515625" style="5" customWidth="1"/>
    <col min="10498" max="10498" width="15.7109375" style="5" customWidth="1"/>
    <col min="10499" max="10500" width="14.28515625" style="5" customWidth="1"/>
    <col min="10501" max="10501" width="1.42578125" style="5" customWidth="1"/>
    <col min="10502" max="10502" width="14" style="5" customWidth="1"/>
    <col min="10503" max="10503" width="13.7109375" style="5" customWidth="1"/>
    <col min="10504" max="10504" width="12.28515625" style="5" customWidth="1"/>
    <col min="10505" max="10751" width="9.140625" style="5"/>
    <col min="10752" max="10752" width="4.140625" style="5" customWidth="1"/>
    <col min="10753" max="10753" width="24.28515625" style="5" customWidth="1"/>
    <col min="10754" max="10754" width="15.7109375" style="5" customWidth="1"/>
    <col min="10755" max="10756" width="14.28515625" style="5" customWidth="1"/>
    <col min="10757" max="10757" width="1.42578125" style="5" customWidth="1"/>
    <col min="10758" max="10758" width="14" style="5" customWidth="1"/>
    <col min="10759" max="10759" width="13.7109375" style="5" customWidth="1"/>
    <col min="10760" max="10760" width="12.28515625" style="5" customWidth="1"/>
    <col min="10761" max="11007" width="9.140625" style="5"/>
    <col min="11008" max="11008" width="4.140625" style="5" customWidth="1"/>
    <col min="11009" max="11009" width="24.28515625" style="5" customWidth="1"/>
    <col min="11010" max="11010" width="15.7109375" style="5" customWidth="1"/>
    <col min="11011" max="11012" width="14.28515625" style="5" customWidth="1"/>
    <col min="11013" max="11013" width="1.42578125" style="5" customWidth="1"/>
    <col min="11014" max="11014" width="14" style="5" customWidth="1"/>
    <col min="11015" max="11015" width="13.7109375" style="5" customWidth="1"/>
    <col min="11016" max="11016" width="12.28515625" style="5" customWidth="1"/>
    <col min="11017" max="11263" width="9.140625" style="5"/>
    <col min="11264" max="11264" width="4.140625" style="5" customWidth="1"/>
    <col min="11265" max="11265" width="24.28515625" style="5" customWidth="1"/>
    <col min="11266" max="11266" width="15.7109375" style="5" customWidth="1"/>
    <col min="11267" max="11268" width="14.28515625" style="5" customWidth="1"/>
    <col min="11269" max="11269" width="1.42578125" style="5" customWidth="1"/>
    <col min="11270" max="11270" width="14" style="5" customWidth="1"/>
    <col min="11271" max="11271" width="13.7109375" style="5" customWidth="1"/>
    <col min="11272" max="11272" width="12.28515625" style="5" customWidth="1"/>
    <col min="11273" max="11519" width="9.140625" style="5"/>
    <col min="11520" max="11520" width="4.140625" style="5" customWidth="1"/>
    <col min="11521" max="11521" width="24.28515625" style="5" customWidth="1"/>
    <col min="11522" max="11522" width="15.7109375" style="5" customWidth="1"/>
    <col min="11523" max="11524" width="14.28515625" style="5" customWidth="1"/>
    <col min="11525" max="11525" width="1.42578125" style="5" customWidth="1"/>
    <col min="11526" max="11526" width="14" style="5" customWidth="1"/>
    <col min="11527" max="11527" width="13.7109375" style="5" customWidth="1"/>
    <col min="11528" max="11528" width="12.28515625" style="5" customWidth="1"/>
    <col min="11529" max="11775" width="9.140625" style="5"/>
    <col min="11776" max="11776" width="4.140625" style="5" customWidth="1"/>
    <col min="11777" max="11777" width="24.28515625" style="5" customWidth="1"/>
    <col min="11778" max="11778" width="15.7109375" style="5" customWidth="1"/>
    <col min="11779" max="11780" width="14.28515625" style="5" customWidth="1"/>
    <col min="11781" max="11781" width="1.42578125" style="5" customWidth="1"/>
    <col min="11782" max="11782" width="14" style="5" customWidth="1"/>
    <col min="11783" max="11783" width="13.7109375" style="5" customWidth="1"/>
    <col min="11784" max="11784" width="12.28515625" style="5" customWidth="1"/>
    <col min="11785" max="12031" width="9.140625" style="5"/>
    <col min="12032" max="12032" width="4.140625" style="5" customWidth="1"/>
    <col min="12033" max="12033" width="24.28515625" style="5" customWidth="1"/>
    <col min="12034" max="12034" width="15.7109375" style="5" customWidth="1"/>
    <col min="12035" max="12036" width="14.28515625" style="5" customWidth="1"/>
    <col min="12037" max="12037" width="1.42578125" style="5" customWidth="1"/>
    <col min="12038" max="12038" width="14" style="5" customWidth="1"/>
    <col min="12039" max="12039" width="13.7109375" style="5" customWidth="1"/>
    <col min="12040" max="12040" width="12.28515625" style="5" customWidth="1"/>
    <col min="12041" max="12287" width="9.140625" style="5"/>
    <col min="12288" max="12288" width="4.140625" style="5" customWidth="1"/>
    <col min="12289" max="12289" width="24.28515625" style="5" customWidth="1"/>
    <col min="12290" max="12290" width="15.7109375" style="5" customWidth="1"/>
    <col min="12291" max="12292" width="14.28515625" style="5" customWidth="1"/>
    <col min="12293" max="12293" width="1.42578125" style="5" customWidth="1"/>
    <col min="12294" max="12294" width="14" style="5" customWidth="1"/>
    <col min="12295" max="12295" width="13.7109375" style="5" customWidth="1"/>
    <col min="12296" max="12296" width="12.28515625" style="5" customWidth="1"/>
    <col min="12297" max="12543" width="9.140625" style="5"/>
    <col min="12544" max="12544" width="4.140625" style="5" customWidth="1"/>
    <col min="12545" max="12545" width="24.28515625" style="5" customWidth="1"/>
    <col min="12546" max="12546" width="15.7109375" style="5" customWidth="1"/>
    <col min="12547" max="12548" width="14.28515625" style="5" customWidth="1"/>
    <col min="12549" max="12549" width="1.42578125" style="5" customWidth="1"/>
    <col min="12550" max="12550" width="14" style="5" customWidth="1"/>
    <col min="12551" max="12551" width="13.7109375" style="5" customWidth="1"/>
    <col min="12552" max="12552" width="12.28515625" style="5" customWidth="1"/>
    <col min="12553" max="12799" width="9.140625" style="5"/>
    <col min="12800" max="12800" width="4.140625" style="5" customWidth="1"/>
    <col min="12801" max="12801" width="24.28515625" style="5" customWidth="1"/>
    <col min="12802" max="12802" width="15.7109375" style="5" customWidth="1"/>
    <col min="12803" max="12804" width="14.28515625" style="5" customWidth="1"/>
    <col min="12805" max="12805" width="1.42578125" style="5" customWidth="1"/>
    <col min="12806" max="12806" width="14" style="5" customWidth="1"/>
    <col min="12807" max="12807" width="13.7109375" style="5" customWidth="1"/>
    <col min="12808" max="12808" width="12.28515625" style="5" customWidth="1"/>
    <col min="12809" max="13055" width="9.140625" style="5"/>
    <col min="13056" max="13056" width="4.140625" style="5" customWidth="1"/>
    <col min="13057" max="13057" width="24.28515625" style="5" customWidth="1"/>
    <col min="13058" max="13058" width="15.7109375" style="5" customWidth="1"/>
    <col min="13059" max="13060" width="14.28515625" style="5" customWidth="1"/>
    <col min="13061" max="13061" width="1.42578125" style="5" customWidth="1"/>
    <col min="13062" max="13062" width="14" style="5" customWidth="1"/>
    <col min="13063" max="13063" width="13.7109375" style="5" customWidth="1"/>
    <col min="13064" max="13064" width="12.28515625" style="5" customWidth="1"/>
    <col min="13065" max="13311" width="9.140625" style="5"/>
    <col min="13312" max="13312" width="4.140625" style="5" customWidth="1"/>
    <col min="13313" max="13313" width="24.28515625" style="5" customWidth="1"/>
    <col min="13314" max="13314" width="15.7109375" style="5" customWidth="1"/>
    <col min="13315" max="13316" width="14.28515625" style="5" customWidth="1"/>
    <col min="13317" max="13317" width="1.42578125" style="5" customWidth="1"/>
    <col min="13318" max="13318" width="14" style="5" customWidth="1"/>
    <col min="13319" max="13319" width="13.7109375" style="5" customWidth="1"/>
    <col min="13320" max="13320" width="12.28515625" style="5" customWidth="1"/>
    <col min="13321" max="13567" width="9.140625" style="5"/>
    <col min="13568" max="13568" width="4.140625" style="5" customWidth="1"/>
    <col min="13569" max="13569" width="24.28515625" style="5" customWidth="1"/>
    <col min="13570" max="13570" width="15.7109375" style="5" customWidth="1"/>
    <col min="13571" max="13572" width="14.28515625" style="5" customWidth="1"/>
    <col min="13573" max="13573" width="1.42578125" style="5" customWidth="1"/>
    <col min="13574" max="13574" width="14" style="5" customWidth="1"/>
    <col min="13575" max="13575" width="13.7109375" style="5" customWidth="1"/>
    <col min="13576" max="13576" width="12.28515625" style="5" customWidth="1"/>
    <col min="13577" max="13823" width="9.140625" style="5"/>
    <col min="13824" max="13824" width="4.140625" style="5" customWidth="1"/>
    <col min="13825" max="13825" width="24.28515625" style="5" customWidth="1"/>
    <col min="13826" max="13826" width="15.7109375" style="5" customWidth="1"/>
    <col min="13827" max="13828" width="14.28515625" style="5" customWidth="1"/>
    <col min="13829" max="13829" width="1.42578125" style="5" customWidth="1"/>
    <col min="13830" max="13830" width="14" style="5" customWidth="1"/>
    <col min="13831" max="13831" width="13.7109375" style="5" customWidth="1"/>
    <col min="13832" max="13832" width="12.28515625" style="5" customWidth="1"/>
    <col min="13833" max="14079" width="9.140625" style="5"/>
    <col min="14080" max="14080" width="4.140625" style="5" customWidth="1"/>
    <col min="14081" max="14081" width="24.28515625" style="5" customWidth="1"/>
    <col min="14082" max="14082" width="15.7109375" style="5" customWidth="1"/>
    <col min="14083" max="14084" width="14.28515625" style="5" customWidth="1"/>
    <col min="14085" max="14085" width="1.42578125" style="5" customWidth="1"/>
    <col min="14086" max="14086" width="14" style="5" customWidth="1"/>
    <col min="14087" max="14087" width="13.7109375" style="5" customWidth="1"/>
    <col min="14088" max="14088" width="12.28515625" style="5" customWidth="1"/>
    <col min="14089" max="14335" width="9.140625" style="5"/>
    <col min="14336" max="14336" width="4.140625" style="5" customWidth="1"/>
    <col min="14337" max="14337" width="24.28515625" style="5" customWidth="1"/>
    <col min="14338" max="14338" width="15.7109375" style="5" customWidth="1"/>
    <col min="14339" max="14340" width="14.28515625" style="5" customWidth="1"/>
    <col min="14341" max="14341" width="1.42578125" style="5" customWidth="1"/>
    <col min="14342" max="14342" width="14" style="5" customWidth="1"/>
    <col min="14343" max="14343" width="13.7109375" style="5" customWidth="1"/>
    <col min="14344" max="14344" width="12.28515625" style="5" customWidth="1"/>
    <col min="14345" max="14591" width="9.140625" style="5"/>
    <col min="14592" max="14592" width="4.140625" style="5" customWidth="1"/>
    <col min="14593" max="14593" width="24.28515625" style="5" customWidth="1"/>
    <col min="14594" max="14594" width="15.7109375" style="5" customWidth="1"/>
    <col min="14595" max="14596" width="14.28515625" style="5" customWidth="1"/>
    <col min="14597" max="14597" width="1.42578125" style="5" customWidth="1"/>
    <col min="14598" max="14598" width="14" style="5" customWidth="1"/>
    <col min="14599" max="14599" width="13.7109375" style="5" customWidth="1"/>
    <col min="14600" max="14600" width="12.28515625" style="5" customWidth="1"/>
    <col min="14601" max="14847" width="9.140625" style="5"/>
    <col min="14848" max="14848" width="4.140625" style="5" customWidth="1"/>
    <col min="14849" max="14849" width="24.28515625" style="5" customWidth="1"/>
    <col min="14850" max="14850" width="15.7109375" style="5" customWidth="1"/>
    <col min="14851" max="14852" width="14.28515625" style="5" customWidth="1"/>
    <col min="14853" max="14853" width="1.42578125" style="5" customWidth="1"/>
    <col min="14854" max="14854" width="14" style="5" customWidth="1"/>
    <col min="14855" max="14855" width="13.7109375" style="5" customWidth="1"/>
    <col min="14856" max="14856" width="12.28515625" style="5" customWidth="1"/>
    <col min="14857" max="15103" width="9.140625" style="5"/>
    <col min="15104" max="15104" width="4.140625" style="5" customWidth="1"/>
    <col min="15105" max="15105" width="24.28515625" style="5" customWidth="1"/>
    <col min="15106" max="15106" width="15.7109375" style="5" customWidth="1"/>
    <col min="15107" max="15108" width="14.28515625" style="5" customWidth="1"/>
    <col min="15109" max="15109" width="1.42578125" style="5" customWidth="1"/>
    <col min="15110" max="15110" width="14" style="5" customWidth="1"/>
    <col min="15111" max="15111" width="13.7109375" style="5" customWidth="1"/>
    <col min="15112" max="15112" width="12.28515625" style="5" customWidth="1"/>
    <col min="15113" max="15359" width="9.140625" style="5"/>
    <col min="15360" max="15360" width="4.140625" style="5" customWidth="1"/>
    <col min="15361" max="15361" width="24.28515625" style="5" customWidth="1"/>
    <col min="15362" max="15362" width="15.7109375" style="5" customWidth="1"/>
    <col min="15363" max="15364" width="14.28515625" style="5" customWidth="1"/>
    <col min="15365" max="15365" width="1.42578125" style="5" customWidth="1"/>
    <col min="15366" max="15366" width="14" style="5" customWidth="1"/>
    <col min="15367" max="15367" width="13.7109375" style="5" customWidth="1"/>
    <col min="15368" max="15368" width="12.28515625" style="5" customWidth="1"/>
    <col min="15369" max="15615" width="9.140625" style="5"/>
    <col min="15616" max="15616" width="4.140625" style="5" customWidth="1"/>
    <col min="15617" max="15617" width="24.28515625" style="5" customWidth="1"/>
    <col min="15618" max="15618" width="15.7109375" style="5" customWidth="1"/>
    <col min="15619" max="15620" width="14.28515625" style="5" customWidth="1"/>
    <col min="15621" max="15621" width="1.42578125" style="5" customWidth="1"/>
    <col min="15622" max="15622" width="14" style="5" customWidth="1"/>
    <col min="15623" max="15623" width="13.7109375" style="5" customWidth="1"/>
    <col min="15624" max="15624" width="12.28515625" style="5" customWidth="1"/>
    <col min="15625" max="15871" width="9.140625" style="5"/>
    <col min="15872" max="15872" width="4.140625" style="5" customWidth="1"/>
    <col min="15873" max="15873" width="24.28515625" style="5" customWidth="1"/>
    <col min="15874" max="15874" width="15.7109375" style="5" customWidth="1"/>
    <col min="15875" max="15876" width="14.28515625" style="5" customWidth="1"/>
    <col min="15877" max="15877" width="1.42578125" style="5" customWidth="1"/>
    <col min="15878" max="15878" width="14" style="5" customWidth="1"/>
    <col min="15879" max="15879" width="13.7109375" style="5" customWidth="1"/>
    <col min="15880" max="15880" width="12.28515625" style="5" customWidth="1"/>
    <col min="15881" max="16127" width="9.140625" style="5"/>
    <col min="16128" max="16128" width="4.140625" style="5" customWidth="1"/>
    <col min="16129" max="16129" width="24.28515625" style="5" customWidth="1"/>
    <col min="16130" max="16130" width="15.7109375" style="5" customWidth="1"/>
    <col min="16131" max="16132" width="14.28515625" style="5" customWidth="1"/>
    <col min="16133" max="16133" width="1.42578125" style="5" customWidth="1"/>
    <col min="16134" max="16134" width="14" style="5" customWidth="1"/>
    <col min="16135" max="16135" width="13.7109375" style="5" customWidth="1"/>
    <col min="16136" max="16136" width="12.28515625" style="5" customWidth="1"/>
    <col min="16137" max="16384" width="9.140625" style="5"/>
  </cols>
  <sheetData>
    <row r="1" spans="1:13" ht="15.75" x14ac:dyDescent="0.25">
      <c r="A1" s="520" t="s">
        <v>0</v>
      </c>
      <c r="B1" s="520"/>
      <c r="C1" s="520"/>
      <c r="D1" s="520"/>
      <c r="H1" s="301" t="s">
        <v>639</v>
      </c>
    </row>
    <row r="2" spans="1:13" ht="15.75" x14ac:dyDescent="0.25">
      <c r="A2" s="520" t="s">
        <v>46</v>
      </c>
      <c r="B2" s="520"/>
      <c r="C2" s="520"/>
      <c r="D2" s="520"/>
      <c r="H2" s="104" t="s">
        <v>31</v>
      </c>
    </row>
    <row r="3" spans="1:13" ht="15.75" x14ac:dyDescent="0.25">
      <c r="A3" s="349"/>
      <c r="B3" s="349"/>
      <c r="C3" s="349"/>
      <c r="D3" s="349"/>
      <c r="H3" s="394"/>
    </row>
    <row r="4" spans="1:13" s="3" customFormat="1" ht="15.75" x14ac:dyDescent="0.25">
      <c r="A4" s="536" t="s">
        <v>638</v>
      </c>
      <c r="B4" s="536"/>
      <c r="C4" s="536"/>
      <c r="D4" s="536"/>
      <c r="E4" s="536"/>
      <c r="F4" s="536"/>
      <c r="G4" s="536"/>
      <c r="H4" s="536"/>
    </row>
    <row r="5" spans="1:13" s="304" customFormat="1" ht="42.75" customHeight="1" x14ac:dyDescent="0.25">
      <c r="A5" s="324" t="s">
        <v>637</v>
      </c>
      <c r="B5" s="324" t="s">
        <v>636</v>
      </c>
      <c r="C5" s="324" t="s">
        <v>635</v>
      </c>
      <c r="D5" s="324" t="s">
        <v>634</v>
      </c>
      <c r="E5" s="324"/>
      <c r="F5" s="324" t="s">
        <v>633</v>
      </c>
      <c r="G5" s="324" t="s">
        <v>632</v>
      </c>
      <c r="H5" s="393" t="s">
        <v>631</v>
      </c>
    </row>
    <row r="6" spans="1:13" x14ac:dyDescent="0.2">
      <c r="A6" s="5" t="s">
        <v>630</v>
      </c>
      <c r="B6" s="14" t="s">
        <v>627</v>
      </c>
      <c r="H6" s="371"/>
      <c r="K6" s="360"/>
      <c r="L6" s="25"/>
      <c r="M6" s="360"/>
    </row>
    <row r="7" spans="1:13" x14ac:dyDescent="0.2">
      <c r="B7" s="5" t="s">
        <v>621</v>
      </c>
      <c r="C7" s="361">
        <v>6</v>
      </c>
      <c r="D7" s="361">
        <v>4</v>
      </c>
      <c r="F7" s="361">
        <f>D7-C7</f>
        <v>-2</v>
      </c>
      <c r="G7" s="369">
        <f>(D7-C7)/C7*100</f>
        <v>-33.333333333333329</v>
      </c>
      <c r="H7" s="16" t="s">
        <v>629</v>
      </c>
      <c r="J7" s="360"/>
      <c r="K7" s="360"/>
      <c r="L7" s="25"/>
      <c r="M7" s="360"/>
    </row>
    <row r="8" spans="1:13" x14ac:dyDescent="0.2">
      <c r="B8" s="384" t="s">
        <v>619</v>
      </c>
      <c r="C8" s="361">
        <v>9</v>
      </c>
      <c r="D8" s="361">
        <v>6</v>
      </c>
      <c r="F8" s="361">
        <f>D8-C8</f>
        <v>-3</v>
      </c>
      <c r="G8" s="369">
        <f>(D8-C8)/C8*100</f>
        <v>-33.333333333333329</v>
      </c>
      <c r="H8" s="16"/>
      <c r="J8" s="360"/>
      <c r="K8" s="360"/>
      <c r="M8" s="360"/>
    </row>
    <row r="9" spans="1:13" x14ac:dyDescent="0.2">
      <c r="H9" s="16"/>
      <c r="J9" s="360"/>
      <c r="K9" s="360"/>
      <c r="L9" s="25"/>
      <c r="M9" s="360"/>
    </row>
    <row r="10" spans="1:13" x14ac:dyDescent="0.2">
      <c r="B10" s="14" t="s">
        <v>626</v>
      </c>
      <c r="H10" s="16"/>
      <c r="J10" s="360"/>
      <c r="K10" s="360"/>
      <c r="L10" s="25"/>
      <c r="M10" s="360"/>
    </row>
    <row r="11" spans="1:13" x14ac:dyDescent="0.2">
      <c r="B11" s="5" t="s">
        <v>625</v>
      </c>
      <c r="C11" s="361">
        <v>15</v>
      </c>
      <c r="D11" s="361">
        <v>11</v>
      </c>
      <c r="E11" s="361"/>
      <c r="F11" s="361">
        <f>D11-C11</f>
        <v>-4</v>
      </c>
      <c r="G11" s="369">
        <f>(D11-C11)/C11*100</f>
        <v>-26.666666666666668</v>
      </c>
      <c r="H11" s="16" t="s">
        <v>629</v>
      </c>
      <c r="J11" s="360"/>
      <c r="K11" s="360"/>
      <c r="M11" s="360"/>
    </row>
    <row r="12" spans="1:13" x14ac:dyDescent="0.2">
      <c r="B12" s="5" t="s">
        <v>618</v>
      </c>
      <c r="C12" s="361">
        <v>18</v>
      </c>
      <c r="D12" s="361">
        <v>14</v>
      </c>
      <c r="E12" s="361"/>
      <c r="F12" s="361">
        <f>D12-C12</f>
        <v>-4</v>
      </c>
      <c r="G12" s="369">
        <f>(D12-C12)/C12*100</f>
        <v>-22.222222222222221</v>
      </c>
      <c r="H12" s="16"/>
      <c r="J12" s="360"/>
      <c r="K12" s="360"/>
      <c r="L12" s="25"/>
      <c r="M12" s="360"/>
    </row>
    <row r="13" spans="1:13" x14ac:dyDescent="0.2">
      <c r="B13" s="5" t="s">
        <v>617</v>
      </c>
      <c r="C13" s="361">
        <v>30</v>
      </c>
      <c r="D13" s="361">
        <v>20</v>
      </c>
      <c r="E13" s="361"/>
      <c r="F13" s="361">
        <f>D13-C13</f>
        <v>-10</v>
      </c>
      <c r="G13" s="369">
        <f>(D13-C13)/C13*100</f>
        <v>-33.333333333333329</v>
      </c>
      <c r="H13" s="16"/>
      <c r="J13" s="360"/>
      <c r="K13" s="360"/>
      <c r="M13" s="360"/>
    </row>
    <row r="14" spans="1:13" x14ac:dyDescent="0.2">
      <c r="B14" s="5" t="s">
        <v>624</v>
      </c>
      <c r="C14" s="361">
        <v>42</v>
      </c>
      <c r="D14" s="361">
        <v>33</v>
      </c>
      <c r="E14" s="361"/>
      <c r="F14" s="361">
        <f>D14-C14</f>
        <v>-9</v>
      </c>
      <c r="G14" s="369">
        <f>(D14-C14)/C14*100</f>
        <v>-21.428571428571427</v>
      </c>
      <c r="H14" s="16"/>
      <c r="J14" s="360"/>
      <c r="K14" s="360"/>
      <c r="L14" s="25"/>
      <c r="M14" s="360"/>
    </row>
    <row r="15" spans="1:13" x14ac:dyDescent="0.2">
      <c r="B15" s="5" t="s">
        <v>623</v>
      </c>
      <c r="C15" s="361">
        <v>65</v>
      </c>
      <c r="D15" s="361">
        <v>52</v>
      </c>
      <c r="F15" s="361">
        <f>D15-C15</f>
        <v>-13</v>
      </c>
      <c r="G15" s="369">
        <f>(D15-C15)/C15*100</f>
        <v>-20</v>
      </c>
      <c r="H15" s="16"/>
      <c r="J15" s="360"/>
      <c r="K15" s="360"/>
      <c r="M15" s="360"/>
    </row>
    <row r="16" spans="1:13" x14ac:dyDescent="0.2">
      <c r="E16" s="361"/>
      <c r="F16" s="369"/>
      <c r="G16" s="369"/>
      <c r="H16" s="16"/>
      <c r="J16" s="360"/>
      <c r="K16" s="360"/>
      <c r="L16" s="25"/>
      <c r="M16" s="360"/>
    </row>
    <row r="17" spans="1:13" ht="13.5" customHeight="1" x14ac:dyDescent="0.2">
      <c r="B17" s="89" t="s">
        <v>622</v>
      </c>
      <c r="H17" s="16"/>
      <c r="J17" s="360"/>
      <c r="M17" s="360"/>
    </row>
    <row r="18" spans="1:13" ht="13.5" customHeight="1" x14ac:dyDescent="0.2">
      <c r="B18" s="5" t="s">
        <v>621</v>
      </c>
      <c r="C18" s="380">
        <v>100</v>
      </c>
      <c r="D18" s="380">
        <v>75</v>
      </c>
      <c r="E18" s="361"/>
      <c r="F18" s="361">
        <f t="shared" ref="F18:F23" si="0">D18-C18</f>
        <v>-25</v>
      </c>
      <c r="G18" s="369">
        <f t="shared" ref="G18:G23" si="1">(D18-C18)/C18*100</f>
        <v>-25</v>
      </c>
      <c r="H18" s="16" t="s">
        <v>629</v>
      </c>
      <c r="J18" s="360"/>
      <c r="K18" s="360"/>
      <c r="L18" s="25"/>
      <c r="M18" s="360"/>
    </row>
    <row r="19" spans="1:13" ht="13.5" customHeight="1" x14ac:dyDescent="0.2">
      <c r="B19" s="384" t="s">
        <v>619</v>
      </c>
      <c r="C19" s="380">
        <v>250</v>
      </c>
      <c r="D19" s="380">
        <v>200</v>
      </c>
      <c r="E19" s="361"/>
      <c r="F19" s="361">
        <f t="shared" si="0"/>
        <v>-50</v>
      </c>
      <c r="G19" s="369">
        <f t="shared" si="1"/>
        <v>-20</v>
      </c>
      <c r="H19" s="16"/>
      <c r="J19" s="360"/>
      <c r="K19" s="360"/>
      <c r="M19" s="360"/>
    </row>
    <row r="20" spans="1:13" ht="13.5" customHeight="1" x14ac:dyDescent="0.2">
      <c r="B20" s="5" t="s">
        <v>618</v>
      </c>
      <c r="C20" s="380">
        <v>400</v>
      </c>
      <c r="D20" s="380">
        <v>400</v>
      </c>
      <c r="E20" s="361"/>
      <c r="F20" s="361">
        <f t="shared" si="0"/>
        <v>0</v>
      </c>
      <c r="G20" s="369">
        <f t="shared" si="1"/>
        <v>0</v>
      </c>
      <c r="H20" s="16"/>
      <c r="J20" s="360"/>
      <c r="K20" s="360"/>
      <c r="L20" s="25"/>
      <c r="M20" s="360"/>
    </row>
    <row r="21" spans="1:13" ht="13.5" customHeight="1" x14ac:dyDescent="0.2">
      <c r="B21" s="5" t="s">
        <v>617</v>
      </c>
      <c r="C21" s="380">
        <v>1000</v>
      </c>
      <c r="D21" s="380">
        <v>1000</v>
      </c>
      <c r="E21" s="361"/>
      <c r="F21" s="361">
        <f t="shared" si="0"/>
        <v>0</v>
      </c>
      <c r="G21" s="369">
        <f t="shared" si="1"/>
        <v>0</v>
      </c>
      <c r="H21" s="16"/>
      <c r="J21" s="360"/>
      <c r="K21" s="360"/>
      <c r="M21" s="360"/>
    </row>
    <row r="22" spans="1:13" ht="13.5" customHeight="1" x14ac:dyDescent="0.2">
      <c r="B22" s="5" t="s">
        <v>616</v>
      </c>
      <c r="C22" s="380">
        <v>1500</v>
      </c>
      <c r="D22" s="380">
        <v>1500</v>
      </c>
      <c r="E22" s="361"/>
      <c r="F22" s="361">
        <f t="shared" si="0"/>
        <v>0</v>
      </c>
      <c r="G22" s="369">
        <f t="shared" si="1"/>
        <v>0</v>
      </c>
      <c r="H22" s="16"/>
      <c r="J22" s="360"/>
      <c r="K22" s="360"/>
      <c r="L22" s="25"/>
      <c r="M22" s="360"/>
    </row>
    <row r="23" spans="1:13" ht="13.5" customHeight="1" x14ac:dyDescent="0.2">
      <c r="B23" s="5" t="s">
        <v>615</v>
      </c>
      <c r="C23" s="380">
        <v>2000</v>
      </c>
      <c r="D23" s="380">
        <v>2000</v>
      </c>
      <c r="E23" s="361"/>
      <c r="F23" s="361">
        <f t="shared" si="0"/>
        <v>0</v>
      </c>
      <c r="G23" s="369">
        <f t="shared" si="1"/>
        <v>0</v>
      </c>
      <c r="H23" s="16"/>
      <c r="J23" s="360"/>
      <c r="K23" s="360"/>
      <c r="M23" s="360"/>
    </row>
    <row r="24" spans="1:13" ht="13.5" customHeight="1" x14ac:dyDescent="0.2">
      <c r="C24" s="361"/>
      <c r="D24" s="361"/>
      <c r="E24" s="361"/>
      <c r="F24" s="361"/>
      <c r="G24" s="369"/>
      <c r="H24" s="16"/>
      <c r="J24" s="360"/>
      <c r="K24" s="360"/>
      <c r="M24" s="360"/>
    </row>
    <row r="25" spans="1:13" ht="13.5" customHeight="1" x14ac:dyDescent="0.2">
      <c r="A25" s="389"/>
      <c r="B25" s="157" t="s">
        <v>627</v>
      </c>
      <c r="C25" s="389"/>
      <c r="D25" s="389"/>
      <c r="E25" s="389"/>
      <c r="F25" s="389"/>
      <c r="G25" s="389"/>
      <c r="H25" s="392"/>
      <c r="J25" s="360"/>
      <c r="K25" s="360"/>
      <c r="M25" s="360"/>
    </row>
    <row r="26" spans="1:13" ht="13.5" customHeight="1" x14ac:dyDescent="0.2">
      <c r="A26" s="389"/>
      <c r="B26" s="389" t="s">
        <v>621</v>
      </c>
      <c r="C26" s="387">
        <v>4</v>
      </c>
      <c r="D26" s="387">
        <v>4.5</v>
      </c>
      <c r="E26" s="389"/>
      <c r="F26" s="387">
        <f>D26-C26</f>
        <v>0.5</v>
      </c>
      <c r="G26" s="386">
        <f>(D26-C26)/C26*100</f>
        <v>12.5</v>
      </c>
      <c r="H26" s="385" t="s">
        <v>628</v>
      </c>
      <c r="J26" s="360"/>
      <c r="K26" s="360"/>
      <c r="M26" s="360"/>
    </row>
    <row r="27" spans="1:13" ht="13.5" customHeight="1" x14ac:dyDescent="0.2">
      <c r="A27" s="389"/>
      <c r="B27" s="390" t="s">
        <v>619</v>
      </c>
      <c r="C27" s="387">
        <v>6</v>
      </c>
      <c r="D27" s="387">
        <v>8</v>
      </c>
      <c r="E27" s="389"/>
      <c r="F27" s="387">
        <f>D27-C27</f>
        <v>2</v>
      </c>
      <c r="G27" s="386">
        <f>(D27-C27)/C27*100</f>
        <v>33.333333333333329</v>
      </c>
      <c r="H27" s="385"/>
      <c r="J27" s="360"/>
      <c r="K27" s="360"/>
      <c r="M27" s="360"/>
    </row>
    <row r="28" spans="1:13" ht="13.5" customHeight="1" x14ac:dyDescent="0.2">
      <c r="A28" s="389"/>
      <c r="B28" s="389"/>
      <c r="C28" s="389"/>
      <c r="D28" s="389"/>
      <c r="E28" s="389"/>
      <c r="F28" s="389"/>
      <c r="G28" s="389"/>
      <c r="H28" s="385"/>
      <c r="J28" s="360"/>
      <c r="K28" s="360"/>
      <c r="M28" s="360"/>
    </row>
    <row r="29" spans="1:13" ht="13.5" customHeight="1" x14ac:dyDescent="0.2">
      <c r="A29" s="389"/>
      <c r="B29" s="157" t="s">
        <v>626</v>
      </c>
      <c r="C29" s="389"/>
      <c r="D29" s="389"/>
      <c r="E29" s="389"/>
      <c r="F29" s="389"/>
      <c r="G29" s="389"/>
      <c r="H29" s="385"/>
      <c r="J29" s="360"/>
      <c r="K29" s="360"/>
      <c r="M29" s="360"/>
    </row>
    <row r="30" spans="1:13" ht="13.5" customHeight="1" x14ac:dyDescent="0.2">
      <c r="A30" s="389"/>
      <c r="B30" s="389" t="s">
        <v>625</v>
      </c>
      <c r="C30" s="387">
        <v>11</v>
      </c>
      <c r="D30" s="387">
        <v>12.75</v>
      </c>
      <c r="E30" s="387"/>
      <c r="F30" s="387">
        <f>D30-C30</f>
        <v>1.75</v>
      </c>
      <c r="G30" s="386">
        <f>(D30-C30)/C30*100</f>
        <v>15.909090909090908</v>
      </c>
      <c r="H30" s="385" t="s">
        <v>628</v>
      </c>
      <c r="J30" s="360"/>
      <c r="K30" s="360"/>
      <c r="M30" s="360"/>
    </row>
    <row r="31" spans="1:13" ht="13.5" customHeight="1" x14ac:dyDescent="0.2">
      <c r="A31" s="389"/>
      <c r="B31" s="389" t="s">
        <v>618</v>
      </c>
      <c r="C31" s="387">
        <v>14</v>
      </c>
      <c r="D31" s="387">
        <v>18.5</v>
      </c>
      <c r="E31" s="387"/>
      <c r="F31" s="387">
        <f>D31-C31</f>
        <v>4.5</v>
      </c>
      <c r="G31" s="386">
        <f>(D31-C31)/C31*100</f>
        <v>32.142857142857146</v>
      </c>
      <c r="H31" s="385"/>
      <c r="J31" s="360"/>
      <c r="K31" s="360"/>
      <c r="M31" s="360"/>
    </row>
    <row r="32" spans="1:13" ht="13.5" customHeight="1" x14ac:dyDescent="0.2">
      <c r="A32" s="389"/>
      <c r="B32" s="389" t="s">
        <v>617</v>
      </c>
      <c r="C32" s="387">
        <v>20</v>
      </c>
      <c r="D32" s="387">
        <v>24</v>
      </c>
      <c r="E32" s="387"/>
      <c r="F32" s="387">
        <f>D32-C32</f>
        <v>4</v>
      </c>
      <c r="G32" s="386">
        <f>(D32-C32)/C32*100</f>
        <v>20</v>
      </c>
      <c r="H32" s="385"/>
      <c r="J32" s="360"/>
      <c r="K32" s="360"/>
      <c r="M32" s="360"/>
    </row>
    <row r="33" spans="1:13" ht="13.5" customHeight="1" x14ac:dyDescent="0.2">
      <c r="A33" s="389"/>
      <c r="B33" s="389" t="s">
        <v>624</v>
      </c>
      <c r="C33" s="387">
        <v>33</v>
      </c>
      <c r="D33" s="387">
        <v>41</v>
      </c>
      <c r="E33" s="387"/>
      <c r="F33" s="387">
        <f>D33-C33</f>
        <v>8</v>
      </c>
      <c r="G33" s="386">
        <f>(D33-C33)/C33*100</f>
        <v>24.242424242424242</v>
      </c>
      <c r="H33" s="385"/>
      <c r="J33" s="360"/>
      <c r="K33" s="360"/>
      <c r="M33" s="360"/>
    </row>
    <row r="34" spans="1:13" ht="13.5" customHeight="1" x14ac:dyDescent="0.2">
      <c r="A34" s="389"/>
      <c r="B34" s="389" t="s">
        <v>623</v>
      </c>
      <c r="C34" s="387">
        <v>52</v>
      </c>
      <c r="D34" s="387">
        <v>61</v>
      </c>
      <c r="E34" s="389"/>
      <c r="F34" s="387">
        <f>D34-C34</f>
        <v>9</v>
      </c>
      <c r="G34" s="386">
        <f>(D34-C34)/C34*100</f>
        <v>17.307692307692307</v>
      </c>
      <c r="H34" s="385"/>
      <c r="J34" s="360"/>
      <c r="K34" s="360"/>
      <c r="M34" s="360"/>
    </row>
    <row r="35" spans="1:13" ht="13.5" customHeight="1" x14ac:dyDescent="0.2">
      <c r="A35" s="389"/>
      <c r="B35" s="389"/>
      <c r="C35" s="389"/>
      <c r="D35" s="389"/>
      <c r="E35" s="387"/>
      <c r="F35" s="386"/>
      <c r="G35" s="386"/>
      <c r="H35" s="385"/>
      <c r="J35" s="360"/>
      <c r="K35" s="360"/>
      <c r="M35" s="360"/>
    </row>
    <row r="36" spans="1:13" ht="13.5" customHeight="1" x14ac:dyDescent="0.2">
      <c r="A36" s="389"/>
      <c r="B36" s="391" t="s">
        <v>622</v>
      </c>
      <c r="C36" s="389"/>
      <c r="D36" s="389"/>
      <c r="E36" s="389"/>
      <c r="F36" s="389"/>
      <c r="G36" s="389"/>
      <c r="H36" s="385"/>
      <c r="J36" s="360"/>
      <c r="K36" s="360"/>
      <c r="M36" s="360"/>
    </row>
    <row r="37" spans="1:13" ht="13.5" customHeight="1" x14ac:dyDescent="0.2">
      <c r="A37" s="389"/>
      <c r="B37" s="389" t="s">
        <v>621</v>
      </c>
      <c r="C37" s="388">
        <v>75</v>
      </c>
      <c r="D37" s="388">
        <v>80</v>
      </c>
      <c r="E37" s="387"/>
      <c r="F37" s="387">
        <f t="shared" ref="F37:F42" si="2">D37-C37</f>
        <v>5</v>
      </c>
      <c r="G37" s="386">
        <f t="shared" ref="G37:G42" si="3">(D37-C37)/C37*100</f>
        <v>6.666666666666667</v>
      </c>
      <c r="H37" s="385" t="s">
        <v>628</v>
      </c>
      <c r="J37" s="360"/>
      <c r="K37" s="360"/>
      <c r="M37" s="360"/>
    </row>
    <row r="38" spans="1:13" ht="13.5" customHeight="1" x14ac:dyDescent="0.2">
      <c r="A38" s="389"/>
      <c r="B38" s="390" t="s">
        <v>619</v>
      </c>
      <c r="C38" s="388">
        <v>200</v>
      </c>
      <c r="D38" s="388">
        <v>210</v>
      </c>
      <c r="E38" s="387"/>
      <c r="F38" s="387">
        <f t="shared" si="2"/>
        <v>10</v>
      </c>
      <c r="G38" s="386">
        <f t="shared" si="3"/>
        <v>5</v>
      </c>
      <c r="H38" s="385"/>
      <c r="J38" s="360"/>
      <c r="K38" s="360"/>
      <c r="M38" s="360"/>
    </row>
    <row r="39" spans="1:13" ht="13.5" customHeight="1" x14ac:dyDescent="0.2">
      <c r="A39" s="389"/>
      <c r="B39" s="389" t="s">
        <v>618</v>
      </c>
      <c r="C39" s="388">
        <v>400</v>
      </c>
      <c r="D39" s="388">
        <v>400</v>
      </c>
      <c r="E39" s="387"/>
      <c r="F39" s="387">
        <f t="shared" si="2"/>
        <v>0</v>
      </c>
      <c r="G39" s="386">
        <f t="shared" si="3"/>
        <v>0</v>
      </c>
      <c r="H39" s="385"/>
      <c r="J39" s="360"/>
      <c r="K39" s="360"/>
      <c r="M39" s="360"/>
    </row>
    <row r="40" spans="1:13" ht="13.5" customHeight="1" x14ac:dyDescent="0.2">
      <c r="A40" s="389"/>
      <c r="B40" s="389" t="s">
        <v>617</v>
      </c>
      <c r="C40" s="388">
        <v>1000</v>
      </c>
      <c r="D40" s="388">
        <v>1000</v>
      </c>
      <c r="E40" s="387"/>
      <c r="F40" s="387">
        <f t="shared" si="2"/>
        <v>0</v>
      </c>
      <c r="G40" s="386">
        <f t="shared" si="3"/>
        <v>0</v>
      </c>
      <c r="H40" s="385"/>
      <c r="J40" s="360"/>
      <c r="K40" s="360"/>
      <c r="M40" s="360"/>
    </row>
    <row r="41" spans="1:13" ht="13.5" customHeight="1" x14ac:dyDescent="0.2">
      <c r="A41" s="389"/>
      <c r="B41" s="389" t="s">
        <v>616</v>
      </c>
      <c r="C41" s="388">
        <v>1500</v>
      </c>
      <c r="D41" s="388">
        <v>1500</v>
      </c>
      <c r="E41" s="387"/>
      <c r="F41" s="387">
        <f t="shared" si="2"/>
        <v>0</v>
      </c>
      <c r="G41" s="386">
        <f t="shared" si="3"/>
        <v>0</v>
      </c>
      <c r="H41" s="385"/>
      <c r="J41" s="360"/>
      <c r="K41" s="360"/>
      <c r="M41" s="360"/>
    </row>
    <row r="42" spans="1:13" ht="13.5" customHeight="1" x14ac:dyDescent="0.2">
      <c r="A42" s="389"/>
      <c r="B42" s="389" t="s">
        <v>615</v>
      </c>
      <c r="C42" s="388">
        <v>2000</v>
      </c>
      <c r="D42" s="388">
        <v>2100</v>
      </c>
      <c r="E42" s="387"/>
      <c r="F42" s="387">
        <f t="shared" si="2"/>
        <v>100</v>
      </c>
      <c r="G42" s="386">
        <f t="shared" si="3"/>
        <v>5</v>
      </c>
      <c r="H42" s="385"/>
      <c r="J42" s="360"/>
      <c r="K42" s="360"/>
      <c r="M42" s="360"/>
    </row>
    <row r="43" spans="1:13" ht="13.5" customHeight="1" x14ac:dyDescent="0.2">
      <c r="C43" s="380"/>
      <c r="D43" s="380"/>
      <c r="E43" s="361"/>
      <c r="F43" s="361"/>
      <c r="G43" s="369"/>
      <c r="H43" s="16"/>
      <c r="J43" s="360"/>
      <c r="K43" s="360"/>
      <c r="M43" s="360"/>
    </row>
    <row r="44" spans="1:13" ht="13.5" customHeight="1" x14ac:dyDescent="0.2">
      <c r="B44" s="14" t="s">
        <v>627</v>
      </c>
      <c r="H44" s="371"/>
      <c r="J44" s="360"/>
      <c r="K44" s="360"/>
      <c r="M44" s="360"/>
    </row>
    <row r="45" spans="1:13" ht="13.5" customHeight="1" x14ac:dyDescent="0.2">
      <c r="B45" s="5" t="s">
        <v>621</v>
      </c>
      <c r="C45" s="361">
        <v>4.5</v>
      </c>
      <c r="D45" s="361">
        <v>5</v>
      </c>
      <c r="F45" s="361">
        <f>D45-C45</f>
        <v>0.5</v>
      </c>
      <c r="G45" s="369">
        <f>(D45-C45)/C45*100</f>
        <v>11.111111111111111</v>
      </c>
      <c r="H45" s="16" t="s">
        <v>620</v>
      </c>
      <c r="J45" s="360"/>
      <c r="K45" s="360"/>
      <c r="M45" s="360"/>
    </row>
    <row r="46" spans="1:13" ht="13.5" customHeight="1" x14ac:dyDescent="0.2">
      <c r="B46" s="384" t="s">
        <v>619</v>
      </c>
      <c r="C46" s="361">
        <v>8</v>
      </c>
      <c r="D46" s="361">
        <v>9</v>
      </c>
      <c r="F46" s="361">
        <f>D46-C46</f>
        <v>1</v>
      </c>
      <c r="G46" s="369">
        <f>(D46-C46)/C46*100</f>
        <v>12.5</v>
      </c>
      <c r="H46" s="16"/>
      <c r="J46" s="360"/>
      <c r="K46" s="360"/>
      <c r="M46" s="360"/>
    </row>
    <row r="47" spans="1:13" ht="13.5" customHeight="1" x14ac:dyDescent="0.2">
      <c r="H47" s="16"/>
      <c r="J47" s="360"/>
      <c r="K47" s="360"/>
      <c r="M47" s="360"/>
    </row>
    <row r="48" spans="1:13" ht="13.5" customHeight="1" x14ac:dyDescent="0.2">
      <c r="B48" s="14" t="s">
        <v>626</v>
      </c>
      <c r="H48" s="16"/>
      <c r="J48" s="360"/>
      <c r="K48" s="360"/>
      <c r="M48" s="360"/>
    </row>
    <row r="49" spans="1:13" ht="13.5" customHeight="1" x14ac:dyDescent="0.2">
      <c r="B49" s="5" t="s">
        <v>625</v>
      </c>
      <c r="C49" s="361">
        <v>12.75</v>
      </c>
      <c r="D49" s="361">
        <v>14</v>
      </c>
      <c r="E49" s="361"/>
      <c r="F49" s="361">
        <f>D49-C49</f>
        <v>1.25</v>
      </c>
      <c r="G49" s="369">
        <f>(D49-C49)/C49*100</f>
        <v>9.8039215686274517</v>
      </c>
      <c r="H49" s="16" t="s">
        <v>620</v>
      </c>
      <c r="J49" s="360"/>
      <c r="K49" s="360"/>
      <c r="M49" s="360"/>
    </row>
    <row r="50" spans="1:13" ht="13.5" customHeight="1" x14ac:dyDescent="0.2">
      <c r="B50" s="5" t="s">
        <v>618</v>
      </c>
      <c r="C50" s="361">
        <v>18.5</v>
      </c>
      <c r="D50" s="361">
        <v>20</v>
      </c>
      <c r="E50" s="361"/>
      <c r="F50" s="361">
        <f>D50-C50</f>
        <v>1.5</v>
      </c>
      <c r="G50" s="369">
        <f>(D50-C50)/C50*100</f>
        <v>8.1081081081081088</v>
      </c>
      <c r="H50" s="16"/>
      <c r="J50" s="360"/>
      <c r="K50" s="360"/>
      <c r="M50" s="360"/>
    </row>
    <row r="51" spans="1:13" ht="13.5" customHeight="1" x14ac:dyDescent="0.2">
      <c r="B51" s="5" t="s">
        <v>617</v>
      </c>
      <c r="C51" s="361">
        <v>24</v>
      </c>
      <c r="D51" s="361">
        <v>28</v>
      </c>
      <c r="E51" s="361"/>
      <c r="F51" s="361">
        <f>D51-C51</f>
        <v>4</v>
      </c>
      <c r="G51" s="369">
        <f>(D51-C51)/C51*100</f>
        <v>16.666666666666664</v>
      </c>
      <c r="H51" s="16"/>
      <c r="J51" s="360"/>
      <c r="K51" s="360"/>
      <c r="M51" s="360"/>
    </row>
    <row r="52" spans="1:13" ht="13.5" customHeight="1" x14ac:dyDescent="0.2">
      <c r="B52" s="5" t="s">
        <v>624</v>
      </c>
      <c r="C52" s="361">
        <v>41</v>
      </c>
      <c r="D52" s="361">
        <v>44</v>
      </c>
      <c r="E52" s="361"/>
      <c r="F52" s="361">
        <f>D52-C52</f>
        <v>3</v>
      </c>
      <c r="G52" s="369">
        <f>(D52-C52)/C52*100</f>
        <v>7.3170731707317067</v>
      </c>
      <c r="H52" s="16"/>
      <c r="J52" s="360"/>
      <c r="K52" s="360"/>
      <c r="M52" s="360"/>
    </row>
    <row r="53" spans="1:13" ht="13.5" customHeight="1" x14ac:dyDescent="0.2">
      <c r="B53" s="5" t="s">
        <v>623</v>
      </c>
      <c r="C53" s="361">
        <v>61</v>
      </c>
      <c r="D53" s="361">
        <v>85</v>
      </c>
      <c r="F53" s="361">
        <f>D53-C53</f>
        <v>24</v>
      </c>
      <c r="G53" s="369">
        <f>(D53-C53)/C53*100</f>
        <v>39.344262295081968</v>
      </c>
      <c r="H53" s="16"/>
      <c r="J53" s="360"/>
      <c r="K53" s="360"/>
      <c r="M53" s="360"/>
    </row>
    <row r="54" spans="1:13" ht="13.5" customHeight="1" x14ac:dyDescent="0.2">
      <c r="E54" s="361"/>
      <c r="F54" s="369"/>
      <c r="G54" s="369"/>
      <c r="H54" s="16"/>
      <c r="J54" s="360"/>
      <c r="K54" s="360"/>
      <c r="M54" s="360"/>
    </row>
    <row r="55" spans="1:13" ht="13.5" customHeight="1" x14ac:dyDescent="0.2">
      <c r="B55" s="89" t="s">
        <v>622</v>
      </c>
      <c r="H55" s="16"/>
      <c r="J55" s="360"/>
      <c r="K55" s="360"/>
      <c r="M55" s="360"/>
    </row>
    <row r="56" spans="1:13" ht="13.5" customHeight="1" x14ac:dyDescent="0.2">
      <c r="B56" s="5" t="s">
        <v>621</v>
      </c>
      <c r="C56" s="380">
        <v>80</v>
      </c>
      <c r="D56" s="380">
        <v>80</v>
      </c>
      <c r="E56" s="361"/>
      <c r="F56" s="361">
        <f t="shared" ref="F56:F61" si="4">D56-C56</f>
        <v>0</v>
      </c>
      <c r="G56" s="369">
        <f t="shared" ref="G56:G61" si="5">(D56-C56)/C56*100</f>
        <v>0</v>
      </c>
      <c r="H56" s="16" t="s">
        <v>620</v>
      </c>
      <c r="J56" s="360"/>
      <c r="K56" s="360"/>
      <c r="M56" s="360"/>
    </row>
    <row r="57" spans="1:13" ht="13.5" customHeight="1" x14ac:dyDescent="0.2">
      <c r="B57" s="384" t="s">
        <v>619</v>
      </c>
      <c r="C57" s="380">
        <v>210</v>
      </c>
      <c r="D57" s="380">
        <v>210</v>
      </c>
      <c r="E57" s="361"/>
      <c r="F57" s="361">
        <f t="shared" si="4"/>
        <v>0</v>
      </c>
      <c r="G57" s="369">
        <f t="shared" si="5"/>
        <v>0</v>
      </c>
      <c r="H57" s="16"/>
      <c r="J57" s="360"/>
      <c r="K57" s="360"/>
      <c r="M57" s="360"/>
    </row>
    <row r="58" spans="1:13" ht="13.5" customHeight="1" x14ac:dyDescent="0.2">
      <c r="B58" s="5" t="s">
        <v>618</v>
      </c>
      <c r="C58" s="380">
        <v>400</v>
      </c>
      <c r="D58" s="380">
        <v>400</v>
      </c>
      <c r="E58" s="361"/>
      <c r="F58" s="361">
        <f t="shared" si="4"/>
        <v>0</v>
      </c>
      <c r="G58" s="369">
        <f t="shared" si="5"/>
        <v>0</v>
      </c>
      <c r="H58" s="16"/>
      <c r="J58" s="360"/>
      <c r="K58" s="360"/>
      <c r="M58" s="360"/>
    </row>
    <row r="59" spans="1:13" ht="13.5" customHeight="1" x14ac:dyDescent="0.2">
      <c r="B59" s="5" t="s">
        <v>617</v>
      </c>
      <c r="C59" s="380">
        <v>1000</v>
      </c>
      <c r="D59" s="380">
        <v>1000</v>
      </c>
      <c r="E59" s="361"/>
      <c r="F59" s="361">
        <f t="shared" si="4"/>
        <v>0</v>
      </c>
      <c r="G59" s="369">
        <f t="shared" si="5"/>
        <v>0</v>
      </c>
      <c r="H59" s="16"/>
      <c r="J59" s="360"/>
      <c r="K59" s="360"/>
      <c r="M59" s="360"/>
    </row>
    <row r="60" spans="1:13" ht="13.5" customHeight="1" x14ac:dyDescent="0.2">
      <c r="B60" s="5" t="s">
        <v>616</v>
      </c>
      <c r="C60" s="380">
        <v>1500</v>
      </c>
      <c r="D60" s="380">
        <v>1500</v>
      </c>
      <c r="E60" s="361"/>
      <c r="F60" s="361">
        <f t="shared" si="4"/>
        <v>0</v>
      </c>
      <c r="G60" s="369">
        <f t="shared" si="5"/>
        <v>0</v>
      </c>
      <c r="H60" s="16"/>
      <c r="J60" s="360"/>
      <c r="K60" s="360"/>
      <c r="M60" s="360"/>
    </row>
    <row r="61" spans="1:13" ht="13.5" customHeight="1" x14ac:dyDescent="0.2">
      <c r="A61" s="379"/>
      <c r="B61" s="379" t="s">
        <v>615</v>
      </c>
      <c r="C61" s="377">
        <v>2100</v>
      </c>
      <c r="D61" s="377">
        <v>2100</v>
      </c>
      <c r="E61" s="365"/>
      <c r="F61" s="365">
        <f t="shared" si="4"/>
        <v>0</v>
      </c>
      <c r="G61" s="364">
        <f t="shared" si="5"/>
        <v>0</v>
      </c>
      <c r="H61" s="383"/>
      <c r="J61" s="360"/>
      <c r="K61" s="360"/>
      <c r="M61" s="360"/>
    </row>
    <row r="62" spans="1:13" x14ac:dyDescent="0.2">
      <c r="A62" s="5" t="s">
        <v>614</v>
      </c>
      <c r="B62" s="89" t="s">
        <v>613</v>
      </c>
      <c r="C62" s="361"/>
      <c r="D62" s="361"/>
      <c r="E62" s="361"/>
      <c r="F62" s="369"/>
      <c r="G62" s="369"/>
    </row>
    <row r="63" spans="1:13" x14ac:dyDescent="0.2">
      <c r="B63" s="381" t="s">
        <v>610</v>
      </c>
      <c r="C63" s="361">
        <v>60</v>
      </c>
      <c r="D63" s="361">
        <v>50</v>
      </c>
      <c r="E63" s="361"/>
      <c r="F63" s="361">
        <f t="shared" ref="F63:F73" si="6">+D63-C63</f>
        <v>-10</v>
      </c>
      <c r="G63" s="369">
        <f t="shared" ref="G63:G73" si="7">+(D63/C63-1)*100</f>
        <v>-16.666666666666664</v>
      </c>
      <c r="H63" s="371" t="s">
        <v>609</v>
      </c>
    </row>
    <row r="64" spans="1:13" x14ac:dyDescent="0.2">
      <c r="B64" s="381" t="s">
        <v>608</v>
      </c>
      <c r="C64" s="361">
        <v>80</v>
      </c>
      <c r="D64" s="361">
        <v>70</v>
      </c>
      <c r="E64" s="361"/>
      <c r="F64" s="361">
        <f t="shared" si="6"/>
        <v>-10</v>
      </c>
      <c r="G64" s="369">
        <f t="shared" si="7"/>
        <v>-12.5</v>
      </c>
      <c r="H64" s="371" t="s">
        <v>612</v>
      </c>
    </row>
    <row r="65" spans="2:8" x14ac:dyDescent="0.2">
      <c r="B65" s="381" t="s">
        <v>607</v>
      </c>
      <c r="C65" s="361">
        <v>100</v>
      </c>
      <c r="D65" s="361">
        <v>90</v>
      </c>
      <c r="E65" s="361"/>
      <c r="F65" s="361">
        <f t="shared" si="6"/>
        <v>-10</v>
      </c>
      <c r="G65" s="369">
        <f t="shared" si="7"/>
        <v>-9.9999999999999982</v>
      </c>
      <c r="H65" s="371"/>
    </row>
    <row r="66" spans="2:8" x14ac:dyDescent="0.2">
      <c r="B66" s="381" t="s">
        <v>606</v>
      </c>
      <c r="C66" s="361">
        <v>110</v>
      </c>
      <c r="D66" s="361">
        <v>100</v>
      </c>
      <c r="E66" s="361"/>
      <c r="F66" s="361">
        <f t="shared" si="6"/>
        <v>-10</v>
      </c>
      <c r="G66" s="369">
        <f t="shared" si="7"/>
        <v>-9.0909090909090935</v>
      </c>
      <c r="H66" s="371"/>
    </row>
    <row r="67" spans="2:8" x14ac:dyDescent="0.2">
      <c r="B67" s="381" t="s">
        <v>605</v>
      </c>
      <c r="C67" s="361">
        <v>130</v>
      </c>
      <c r="D67" s="361">
        <v>120</v>
      </c>
      <c r="E67" s="361"/>
      <c r="F67" s="361">
        <f t="shared" si="6"/>
        <v>-10</v>
      </c>
      <c r="G67" s="369">
        <f t="shared" si="7"/>
        <v>-7.6923076923076872</v>
      </c>
      <c r="H67" s="371"/>
    </row>
    <row r="68" spans="2:8" x14ac:dyDescent="0.2">
      <c r="B68" s="381" t="s">
        <v>604</v>
      </c>
      <c r="C68" s="361">
        <v>160</v>
      </c>
      <c r="D68" s="361">
        <v>150</v>
      </c>
      <c r="E68" s="361"/>
      <c r="F68" s="361">
        <f t="shared" si="6"/>
        <v>-10</v>
      </c>
      <c r="G68" s="369">
        <f t="shared" si="7"/>
        <v>-6.25</v>
      </c>
      <c r="H68" s="371"/>
    </row>
    <row r="69" spans="2:8" x14ac:dyDescent="0.2">
      <c r="B69" s="381" t="s">
        <v>603</v>
      </c>
      <c r="C69" s="361">
        <v>180</v>
      </c>
      <c r="D69" s="361">
        <v>170</v>
      </c>
      <c r="E69" s="361"/>
      <c r="F69" s="361">
        <f t="shared" si="6"/>
        <v>-10</v>
      </c>
      <c r="G69" s="369">
        <f t="shared" si="7"/>
        <v>-5.555555555555558</v>
      </c>
      <c r="H69" s="371"/>
    </row>
    <row r="70" spans="2:8" x14ac:dyDescent="0.2">
      <c r="B70" s="381" t="s">
        <v>602</v>
      </c>
      <c r="C70" s="361">
        <v>210</v>
      </c>
      <c r="D70" s="361">
        <v>195</v>
      </c>
      <c r="E70" s="361"/>
      <c r="F70" s="361">
        <f t="shared" si="6"/>
        <v>-15</v>
      </c>
      <c r="G70" s="369">
        <f t="shared" si="7"/>
        <v>-7.1428571428571397</v>
      </c>
      <c r="H70" s="371"/>
    </row>
    <row r="71" spans="2:8" x14ac:dyDescent="0.2">
      <c r="B71" s="381" t="s">
        <v>601</v>
      </c>
      <c r="C71" s="361">
        <v>240</v>
      </c>
      <c r="D71" s="361">
        <v>225</v>
      </c>
      <c r="E71" s="361"/>
      <c r="F71" s="361">
        <f t="shared" si="6"/>
        <v>-15</v>
      </c>
      <c r="G71" s="369">
        <f t="shared" si="7"/>
        <v>-6.25</v>
      </c>
      <c r="H71" s="371"/>
    </row>
    <row r="72" spans="2:8" x14ac:dyDescent="0.2">
      <c r="B72" s="381" t="s">
        <v>600</v>
      </c>
      <c r="C72" s="361">
        <v>270</v>
      </c>
      <c r="D72" s="361">
        <v>250</v>
      </c>
      <c r="E72" s="361"/>
      <c r="F72" s="361">
        <f t="shared" si="6"/>
        <v>-20</v>
      </c>
      <c r="G72" s="369">
        <f t="shared" si="7"/>
        <v>-7.4074074074074066</v>
      </c>
      <c r="H72" s="371"/>
    </row>
    <row r="73" spans="2:8" x14ac:dyDescent="0.2">
      <c r="B73" s="381" t="s">
        <v>599</v>
      </c>
      <c r="C73" s="361">
        <v>300</v>
      </c>
      <c r="D73" s="361">
        <v>280</v>
      </c>
      <c r="E73" s="361"/>
      <c r="F73" s="361">
        <f t="shared" si="6"/>
        <v>-20</v>
      </c>
      <c r="G73" s="369">
        <f t="shared" si="7"/>
        <v>-6.6666666666666652</v>
      </c>
      <c r="H73" s="371"/>
    </row>
    <row r="74" spans="2:8" x14ac:dyDescent="0.2">
      <c r="B74" s="89"/>
      <c r="C74" s="361"/>
      <c r="D74" s="361"/>
      <c r="E74" s="361"/>
      <c r="F74" s="369"/>
      <c r="G74" s="369"/>
      <c r="H74" s="371"/>
    </row>
    <row r="75" spans="2:8" x14ac:dyDescent="0.2">
      <c r="B75" s="89" t="s">
        <v>611</v>
      </c>
      <c r="C75" s="382"/>
      <c r="D75" s="382"/>
      <c r="E75" s="361"/>
      <c r="F75" s="369"/>
      <c r="G75" s="369"/>
      <c r="H75" s="371"/>
    </row>
    <row r="76" spans="2:8" x14ac:dyDescent="0.2">
      <c r="B76" s="381" t="s">
        <v>610</v>
      </c>
      <c r="C76" s="380">
        <v>300</v>
      </c>
      <c r="D76" s="380">
        <v>300</v>
      </c>
      <c r="E76" s="361"/>
      <c r="F76" s="361">
        <f t="shared" ref="F76:F86" si="8">+D76-C76</f>
        <v>0</v>
      </c>
      <c r="G76" s="369">
        <f t="shared" ref="G76:G86" si="9">+(D76/C76-1)*100</f>
        <v>0</v>
      </c>
      <c r="H76" s="371" t="s">
        <v>609</v>
      </c>
    </row>
    <row r="77" spans="2:8" x14ac:dyDescent="0.2">
      <c r="B77" s="381" t="s">
        <v>608</v>
      </c>
      <c r="C77" s="380">
        <v>300</v>
      </c>
      <c r="D77" s="380">
        <v>300</v>
      </c>
      <c r="E77" s="361"/>
      <c r="F77" s="361">
        <f t="shared" si="8"/>
        <v>0</v>
      </c>
      <c r="G77" s="369">
        <f t="shared" si="9"/>
        <v>0</v>
      </c>
      <c r="H77" s="371"/>
    </row>
    <row r="78" spans="2:8" x14ac:dyDescent="0.2">
      <c r="B78" s="381" t="s">
        <v>607</v>
      </c>
      <c r="C78" s="380">
        <v>300</v>
      </c>
      <c r="D78" s="380">
        <v>300</v>
      </c>
      <c r="E78" s="361"/>
      <c r="F78" s="361">
        <f t="shared" si="8"/>
        <v>0</v>
      </c>
      <c r="G78" s="369">
        <f t="shared" si="9"/>
        <v>0</v>
      </c>
      <c r="H78" s="371"/>
    </row>
    <row r="79" spans="2:8" x14ac:dyDescent="0.2">
      <c r="B79" s="381" t="s">
        <v>606</v>
      </c>
      <c r="C79" s="380">
        <v>400</v>
      </c>
      <c r="D79" s="380">
        <v>400</v>
      </c>
      <c r="E79" s="361"/>
      <c r="F79" s="361">
        <f t="shared" si="8"/>
        <v>0</v>
      </c>
      <c r="G79" s="369">
        <f t="shared" si="9"/>
        <v>0</v>
      </c>
      <c r="H79" s="371"/>
    </row>
    <row r="80" spans="2:8" x14ac:dyDescent="0.2">
      <c r="B80" s="381" t="s">
        <v>605</v>
      </c>
      <c r="C80" s="380">
        <v>500</v>
      </c>
      <c r="D80" s="380">
        <v>500</v>
      </c>
      <c r="E80" s="361"/>
      <c r="F80" s="361">
        <f t="shared" si="8"/>
        <v>0</v>
      </c>
      <c r="G80" s="369">
        <f t="shared" si="9"/>
        <v>0</v>
      </c>
      <c r="H80" s="371"/>
    </row>
    <row r="81" spans="1:13" ht="12" customHeight="1" x14ac:dyDescent="0.2">
      <c r="B81" s="381" t="s">
        <v>604</v>
      </c>
      <c r="C81" s="380">
        <v>600</v>
      </c>
      <c r="D81" s="380">
        <v>600</v>
      </c>
      <c r="E81" s="361"/>
      <c r="F81" s="361">
        <f t="shared" si="8"/>
        <v>0</v>
      </c>
      <c r="G81" s="369">
        <f t="shared" si="9"/>
        <v>0</v>
      </c>
      <c r="H81" s="371"/>
    </row>
    <row r="82" spans="1:13" x14ac:dyDescent="0.2">
      <c r="B82" s="381" t="s">
        <v>603</v>
      </c>
      <c r="C82" s="380">
        <v>1500</v>
      </c>
      <c r="D82" s="380">
        <v>1500</v>
      </c>
      <c r="E82" s="361"/>
      <c r="F82" s="361">
        <f t="shared" si="8"/>
        <v>0</v>
      </c>
      <c r="G82" s="369">
        <f t="shared" si="9"/>
        <v>0</v>
      </c>
      <c r="H82" s="371"/>
    </row>
    <row r="83" spans="1:13" x14ac:dyDescent="0.2">
      <c r="B83" s="381" t="s">
        <v>602</v>
      </c>
      <c r="C83" s="380">
        <v>3000</v>
      </c>
      <c r="D83" s="380">
        <v>3000</v>
      </c>
      <c r="E83" s="361"/>
      <c r="F83" s="361">
        <f t="shared" si="8"/>
        <v>0</v>
      </c>
      <c r="G83" s="369">
        <f t="shared" si="9"/>
        <v>0</v>
      </c>
      <c r="H83" s="371"/>
    </row>
    <row r="84" spans="1:13" x14ac:dyDescent="0.2">
      <c r="B84" s="381" t="s">
        <v>601</v>
      </c>
      <c r="C84" s="380">
        <v>3500</v>
      </c>
      <c r="D84" s="380">
        <v>3500</v>
      </c>
      <c r="E84" s="361"/>
      <c r="F84" s="361">
        <f t="shared" si="8"/>
        <v>0</v>
      </c>
      <c r="G84" s="369">
        <f t="shared" si="9"/>
        <v>0</v>
      </c>
      <c r="H84" s="371"/>
    </row>
    <row r="85" spans="1:13" x14ac:dyDescent="0.2">
      <c r="B85" s="381" t="s">
        <v>600</v>
      </c>
      <c r="C85" s="380">
        <v>4000</v>
      </c>
      <c r="D85" s="380">
        <v>4000</v>
      </c>
      <c r="E85" s="361"/>
      <c r="F85" s="361">
        <f t="shared" si="8"/>
        <v>0</v>
      </c>
      <c r="G85" s="369">
        <f t="shared" si="9"/>
        <v>0</v>
      </c>
      <c r="H85" s="371"/>
    </row>
    <row r="86" spans="1:13" x14ac:dyDescent="0.2">
      <c r="A86" s="379"/>
      <c r="B86" s="378" t="s">
        <v>599</v>
      </c>
      <c r="C86" s="377">
        <v>4500</v>
      </c>
      <c r="D86" s="377">
        <v>4500</v>
      </c>
      <c r="E86" s="365"/>
      <c r="F86" s="365">
        <f t="shared" si="8"/>
        <v>0</v>
      </c>
      <c r="G86" s="364">
        <f t="shared" si="9"/>
        <v>0</v>
      </c>
      <c r="H86" s="376"/>
    </row>
    <row r="87" spans="1:13" ht="15" customHeight="1" x14ac:dyDescent="0.2">
      <c r="A87" s="4" t="s">
        <v>598</v>
      </c>
      <c r="B87" s="375" t="s">
        <v>597</v>
      </c>
      <c r="C87" s="373"/>
      <c r="D87" s="373"/>
      <c r="E87" s="374"/>
      <c r="F87" s="373"/>
      <c r="G87" s="373"/>
      <c r="H87" s="372"/>
    </row>
    <row r="88" spans="1:13" x14ac:dyDescent="0.2">
      <c r="B88" s="14">
        <v>1</v>
      </c>
      <c r="C88" s="361">
        <v>27</v>
      </c>
      <c r="D88" s="361">
        <v>30</v>
      </c>
      <c r="E88" s="370"/>
      <c r="F88" s="361">
        <f>D88-C88</f>
        <v>3</v>
      </c>
      <c r="G88" s="369">
        <f>(D88-C88)/C88*100</f>
        <v>11.111111111111111</v>
      </c>
      <c r="H88" s="371" t="s">
        <v>596</v>
      </c>
      <c r="J88" s="360"/>
      <c r="M88" s="25"/>
    </row>
    <row r="89" spans="1:13" x14ac:dyDescent="0.2">
      <c r="B89" s="14">
        <v>2</v>
      </c>
      <c r="C89" s="361">
        <v>35</v>
      </c>
      <c r="D89" s="361">
        <v>39</v>
      </c>
      <c r="E89" s="370"/>
      <c r="F89" s="361">
        <f>D89-C89</f>
        <v>4</v>
      </c>
      <c r="G89" s="369">
        <f>(D89-C89)/C89*100</f>
        <v>11.428571428571429</v>
      </c>
      <c r="H89" s="371"/>
      <c r="I89" s="360"/>
      <c r="J89" s="360"/>
      <c r="K89" s="25"/>
      <c r="L89" s="360"/>
      <c r="M89" s="25"/>
    </row>
    <row r="90" spans="1:13" x14ac:dyDescent="0.2">
      <c r="B90" s="14">
        <v>3</v>
      </c>
      <c r="C90" s="361">
        <v>45</v>
      </c>
      <c r="D90" s="361">
        <v>50</v>
      </c>
      <c r="E90" s="370"/>
      <c r="F90" s="361">
        <f>D90-C90</f>
        <v>5</v>
      </c>
      <c r="G90" s="369">
        <f>(D90-C90)/C90*100</f>
        <v>11.111111111111111</v>
      </c>
      <c r="H90" s="371"/>
      <c r="I90" s="360"/>
      <c r="J90" s="360"/>
      <c r="K90" s="25"/>
      <c r="L90" s="360"/>
      <c r="M90" s="25"/>
    </row>
    <row r="91" spans="1:13" x14ac:dyDescent="0.2">
      <c r="B91" s="14">
        <v>4</v>
      </c>
      <c r="C91" s="361">
        <v>55</v>
      </c>
      <c r="D91" s="361">
        <v>62</v>
      </c>
      <c r="E91" s="370"/>
      <c r="F91" s="361">
        <f>D91-C91</f>
        <v>7</v>
      </c>
      <c r="G91" s="369">
        <f>(D91-C91)/C91*100</f>
        <v>12.727272727272727</v>
      </c>
      <c r="I91" s="360"/>
      <c r="J91" s="360"/>
      <c r="K91" s="25"/>
      <c r="L91" s="360"/>
      <c r="M91" s="25"/>
    </row>
    <row r="92" spans="1:13" x14ac:dyDescent="0.2">
      <c r="A92" s="368"/>
      <c r="B92" s="367">
        <v>5</v>
      </c>
      <c r="C92" s="365">
        <v>66</v>
      </c>
      <c r="D92" s="365">
        <v>74</v>
      </c>
      <c r="E92" s="366"/>
      <c r="F92" s="365">
        <f>D92-C92</f>
        <v>8</v>
      </c>
      <c r="G92" s="364">
        <f>(D92-C92)/C92*100</f>
        <v>12.121212121212121</v>
      </c>
      <c r="H92" s="363"/>
      <c r="I92" s="360"/>
      <c r="J92" s="360"/>
      <c r="K92" s="25"/>
      <c r="L92" s="360"/>
      <c r="M92" s="25"/>
    </row>
    <row r="93" spans="1:13" x14ac:dyDescent="0.2">
      <c r="B93" s="362"/>
      <c r="C93" s="361"/>
      <c r="D93" s="361"/>
      <c r="E93" s="361"/>
      <c r="F93" s="537" t="s">
        <v>595</v>
      </c>
      <c r="G93" s="538"/>
      <c r="H93" s="538"/>
      <c r="I93" s="360"/>
      <c r="J93" s="360"/>
      <c r="K93" s="25"/>
      <c r="L93" s="360"/>
    </row>
    <row r="94" spans="1:13" x14ac:dyDescent="0.2">
      <c r="F94" s="538"/>
      <c r="G94" s="538"/>
      <c r="H94" s="538"/>
    </row>
    <row r="95" spans="1:13" x14ac:dyDescent="0.2">
      <c r="F95" s="538"/>
      <c r="G95" s="538"/>
      <c r="H95" s="538"/>
    </row>
    <row r="96" spans="1:13" x14ac:dyDescent="0.2">
      <c r="H96" s="5"/>
    </row>
    <row r="97" s="5" customFormat="1" x14ac:dyDescent="0.2"/>
  </sheetData>
  <mergeCells count="4">
    <mergeCell ref="A1:D1"/>
    <mergeCell ref="A2:D2"/>
    <mergeCell ref="A4:H4"/>
    <mergeCell ref="F93:H95"/>
  </mergeCells>
  <hyperlinks>
    <hyperlink ref="H2" location="Contents!A1" display="Back to Contents ç" xr:uid="{9EF41020-F5AC-4A48-830E-EF9506B733DA}"/>
  </hyperlinks>
  <pageMargins left="0.25" right="0.25" top="0.75" bottom="0.75" header="0.3" footer="0.3"/>
  <pageSetup paperSize="39" scale="56" firstPageNumber="0" orientation="portrait" r:id="rId1"/>
  <headerFooter alignWithMargins="0">
    <oddHeader>&amp;L&amp;"Calibri"&amp;10&amp;K000000 [Limited Sharing]&amp;1#_x000D_</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12BE5-75C7-4D3C-B9D9-A11750288385}">
  <sheetPr>
    <pageSetUpPr fitToPage="1"/>
  </sheetPr>
  <dimension ref="A1:O128"/>
  <sheetViews>
    <sheetView zoomScaleNormal="100" workbookViewId="0">
      <selection activeCell="I2" sqref="I2"/>
    </sheetView>
  </sheetViews>
  <sheetFormatPr defaultRowHeight="12.75" x14ac:dyDescent="0.2"/>
  <cols>
    <col min="1" max="1" width="13.85546875" style="5" customWidth="1"/>
    <col min="2" max="9" width="14.85546875" style="5" customWidth="1"/>
    <col min="10" max="16384" width="9.140625" style="5"/>
  </cols>
  <sheetData>
    <row r="1" spans="1:10" s="3" customFormat="1" ht="15" customHeight="1" x14ac:dyDescent="0.25">
      <c r="A1" s="493" t="s">
        <v>0</v>
      </c>
      <c r="B1" s="493"/>
      <c r="C1" s="493"/>
      <c r="D1" s="493"/>
      <c r="I1" s="144" t="s">
        <v>659</v>
      </c>
    </row>
    <row r="2" spans="1:10" s="3" customFormat="1" ht="15" customHeight="1" x14ac:dyDescent="0.25">
      <c r="A2" s="493" t="s">
        <v>46</v>
      </c>
      <c r="B2" s="493"/>
      <c r="C2" s="493"/>
      <c r="D2" s="493"/>
      <c r="E2" s="314"/>
      <c r="F2" s="314"/>
      <c r="I2" s="104" t="s">
        <v>31</v>
      </c>
    </row>
    <row r="3" spans="1:10" s="3" customFormat="1" ht="15.75" x14ac:dyDescent="0.25">
      <c r="B3" s="313"/>
      <c r="E3" s="313"/>
      <c r="F3" s="313"/>
    </row>
    <row r="4" spans="1:10" s="3" customFormat="1" ht="16.5" customHeight="1" x14ac:dyDescent="0.25">
      <c r="A4" s="494" t="s">
        <v>658</v>
      </c>
      <c r="B4" s="494"/>
      <c r="C4" s="494"/>
      <c r="D4" s="494"/>
      <c r="E4" s="494"/>
      <c r="F4" s="494"/>
      <c r="G4" s="494"/>
      <c r="H4" s="494"/>
      <c r="I4" s="494"/>
    </row>
    <row r="5" spans="1:10" s="3" customFormat="1" ht="33" customHeight="1" x14ac:dyDescent="0.25">
      <c r="A5" s="544" t="s">
        <v>13</v>
      </c>
      <c r="B5" s="539" t="s">
        <v>657</v>
      </c>
      <c r="C5" s="539"/>
      <c r="D5" s="539" t="s">
        <v>656</v>
      </c>
      <c r="E5" s="539"/>
      <c r="F5" s="539" t="s">
        <v>655</v>
      </c>
      <c r="G5" s="539"/>
      <c r="H5" s="539" t="s">
        <v>654</v>
      </c>
      <c r="I5" s="539"/>
    </row>
    <row r="6" spans="1:10" s="3" customFormat="1" ht="16.5" customHeight="1" x14ac:dyDescent="0.25">
      <c r="A6" s="545"/>
      <c r="B6" s="404" t="s">
        <v>652</v>
      </c>
      <c r="C6" s="404" t="s">
        <v>653</v>
      </c>
      <c r="D6" s="404" t="s">
        <v>652</v>
      </c>
      <c r="E6" s="404" t="s">
        <v>651</v>
      </c>
      <c r="F6" s="404" t="s">
        <v>652</v>
      </c>
      <c r="G6" s="404" t="s">
        <v>651</v>
      </c>
      <c r="H6" s="404" t="s">
        <v>652</v>
      </c>
      <c r="I6" s="404" t="s">
        <v>651</v>
      </c>
    </row>
    <row r="7" spans="1:10" s="3" customFormat="1" ht="16.5" customHeight="1" x14ac:dyDescent="0.25">
      <c r="A7" s="546"/>
      <c r="B7" s="403" t="s">
        <v>650</v>
      </c>
      <c r="C7" s="403" t="s">
        <v>649</v>
      </c>
      <c r="D7" s="403" t="s">
        <v>650</v>
      </c>
      <c r="E7" s="403" t="s">
        <v>649</v>
      </c>
      <c r="F7" s="403" t="s">
        <v>650</v>
      </c>
      <c r="G7" s="403" t="s">
        <v>649</v>
      </c>
      <c r="H7" s="403" t="s">
        <v>650</v>
      </c>
      <c r="I7" s="403" t="s">
        <v>649</v>
      </c>
    </row>
    <row r="8" spans="1:10" ht="15" customHeight="1" x14ac:dyDescent="0.25">
      <c r="A8" s="157">
        <v>2020</v>
      </c>
      <c r="B8" s="402">
        <f t="shared" ref="B8:I8" si="0">IF(COUNT(B41:B52)=0,"n.a.",AVERAGE(B41:B52))</f>
        <v>4785.6050000000005</v>
      </c>
      <c r="C8" s="402">
        <f t="shared" si="0"/>
        <v>99.287246957736087</v>
      </c>
      <c r="D8" s="402">
        <f t="shared" si="0"/>
        <v>3806.18</v>
      </c>
      <c r="E8" s="402">
        <f t="shared" si="0"/>
        <v>78.967093051042696</v>
      </c>
      <c r="F8" s="402">
        <f t="shared" si="0"/>
        <v>2684.18</v>
      </c>
      <c r="G8" s="402">
        <f t="shared" si="0"/>
        <v>55.688877516498906</v>
      </c>
      <c r="H8" s="402">
        <f t="shared" si="0"/>
        <v>4281.9941666666646</v>
      </c>
      <c r="I8" s="402">
        <f t="shared" si="0"/>
        <v>88.838824113551254</v>
      </c>
      <c r="J8" s="3"/>
    </row>
    <row r="9" spans="1:10" ht="15" customHeight="1" x14ac:dyDescent="0.25">
      <c r="A9" s="14">
        <v>2021</v>
      </c>
      <c r="B9" s="401">
        <f t="shared" ref="B9:I9" si="1">IF(COUNT(B53:B64)=0,"n.a.",AVERAGE(B53:B64))</f>
        <v>9492.0375000000004</v>
      </c>
      <c r="C9" s="401">
        <f t="shared" si="1"/>
        <v>185.46608870064554</v>
      </c>
      <c r="D9" s="401">
        <f t="shared" si="1"/>
        <v>4061.067500000001</v>
      </c>
      <c r="E9" s="401">
        <f t="shared" si="1"/>
        <v>79.443218853568467</v>
      </c>
      <c r="F9" s="401">
        <f t="shared" si="1"/>
        <v>2845.0591666666664</v>
      </c>
      <c r="G9" s="401">
        <f t="shared" si="1"/>
        <v>55.666238666431752</v>
      </c>
      <c r="H9" s="401">
        <f t="shared" si="1"/>
        <v>7469.4941666666664</v>
      </c>
      <c r="I9" s="401">
        <f t="shared" si="1"/>
        <v>145.97631782153005</v>
      </c>
      <c r="J9" s="3"/>
    </row>
    <row r="10" spans="1:10" ht="15" customHeight="1" x14ac:dyDescent="0.25">
      <c r="A10" s="157">
        <v>2022</v>
      </c>
      <c r="B10" s="398">
        <f t="shared" ref="B10:I10" si="2">IF(COUNT(B65:B76)=0,"n.a.",AVERAGE(B65:B76))</f>
        <v>10441.694999999998</v>
      </c>
      <c r="C10" s="398">
        <f t="shared" si="2"/>
        <v>143.78108324851794</v>
      </c>
      <c r="D10" s="398">
        <f t="shared" si="2"/>
        <v>4417.9100000000008</v>
      </c>
      <c r="E10" s="398">
        <f t="shared" si="2"/>
        <v>60.83872212576361</v>
      </c>
      <c r="F10" s="398">
        <f t="shared" si="2"/>
        <v>3070.2900000000004</v>
      </c>
      <c r="G10" s="398">
        <f t="shared" si="2"/>
        <v>42.280743644734905</v>
      </c>
      <c r="H10" s="398">
        <f t="shared" si="2"/>
        <v>8198.5550000000003</v>
      </c>
      <c r="I10" s="398">
        <f t="shared" si="2"/>
        <v>112.89459863422051</v>
      </c>
      <c r="J10" s="3"/>
    </row>
    <row r="11" spans="1:10" ht="15" customHeight="1" x14ac:dyDescent="0.25">
      <c r="A11" s="14">
        <v>2023</v>
      </c>
      <c r="B11" s="400">
        <f t="shared" ref="B11:I11" si="3">IF(COUNT(B77:B88)=0,"n.a.",AVERAGE(B77:B88))</f>
        <v>10446.855833333333</v>
      </c>
      <c r="C11" s="400">
        <f t="shared" si="3"/>
        <v>118.07295275852813</v>
      </c>
      <c r="D11" s="400">
        <f t="shared" si="3"/>
        <v>4585.6933333333336</v>
      </c>
      <c r="E11" s="400">
        <f t="shared" si="3"/>
        <v>51.823103000724075</v>
      </c>
      <c r="F11" s="400">
        <f t="shared" si="3"/>
        <v>3070.2900000000004</v>
      </c>
      <c r="G11" s="400">
        <f t="shared" si="3"/>
        <v>34.701183067406753</v>
      </c>
      <c r="H11" s="400">
        <f t="shared" si="3"/>
        <v>8232.8541666666661</v>
      </c>
      <c r="I11" s="400">
        <f t="shared" si="3"/>
        <v>93.048738529581399</v>
      </c>
      <c r="J11" s="3"/>
    </row>
    <row r="12" spans="1:10" ht="15" customHeight="1" x14ac:dyDescent="0.25">
      <c r="A12" s="157">
        <v>2024</v>
      </c>
      <c r="B12" s="398">
        <f t="shared" ref="B12:I12" si="4">IF(COUNT(B89:B100)=0,"n.a.",AVERAGE(B89:B100))</f>
        <v>10447.795833333332</v>
      </c>
      <c r="C12" s="398">
        <f t="shared" si="4"/>
        <v>116.66347425503841</v>
      </c>
      <c r="D12" s="398">
        <f t="shared" si="4"/>
        <v>4619.25</v>
      </c>
      <c r="E12" s="398">
        <f t="shared" si="4"/>
        <v>51.580118538920196</v>
      </c>
      <c r="F12" s="398">
        <f t="shared" si="4"/>
        <v>3070.2900000000004</v>
      </c>
      <c r="G12" s="398">
        <f t="shared" si="4"/>
        <v>34.283903696241012</v>
      </c>
      <c r="H12" s="398">
        <f t="shared" si="4"/>
        <v>8239.6541666666672</v>
      </c>
      <c r="I12" s="398">
        <f t="shared" si="4"/>
        <v>92.00667039709009</v>
      </c>
      <c r="J12" s="3"/>
    </row>
    <row r="13" spans="1:10" ht="15" customHeight="1" x14ac:dyDescent="0.25">
      <c r="A13" s="14">
        <v>2025</v>
      </c>
      <c r="B13" s="399">
        <f t="shared" ref="B13:I13" si="5">IF(COUNT(B101:B112)=0,"n.a.",AVERAGE(B101:B112))</f>
        <v>13075.500833333334</v>
      </c>
      <c r="C13" s="399">
        <f t="shared" si="5"/>
        <v>146.57285413777794</v>
      </c>
      <c r="D13" s="399">
        <f t="shared" si="5"/>
        <v>7041.4000000000015</v>
      </c>
      <c r="E13" s="399">
        <f t="shared" si="5"/>
        <v>78.887318087067598</v>
      </c>
      <c r="F13" s="399">
        <f t="shared" si="5"/>
        <v>4846.165</v>
      </c>
      <c r="G13" s="399">
        <f t="shared" si="5"/>
        <v>54.288464795723492</v>
      </c>
      <c r="H13" s="399">
        <f t="shared" si="5"/>
        <v>10698.460833333336</v>
      </c>
      <c r="I13" s="399">
        <f t="shared" si="5"/>
        <v>119.91311092337175</v>
      </c>
      <c r="J13" s="3"/>
    </row>
    <row r="14" spans="1:10" ht="15" customHeight="1" x14ac:dyDescent="0.2">
      <c r="A14" s="14"/>
      <c r="B14" s="400"/>
      <c r="C14" s="400"/>
      <c r="D14" s="400"/>
      <c r="E14" s="400"/>
      <c r="F14" s="400"/>
      <c r="G14" s="400"/>
      <c r="H14" s="400"/>
      <c r="I14" s="400"/>
    </row>
    <row r="15" spans="1:10" ht="15" customHeight="1" x14ac:dyDescent="0.2">
      <c r="A15" s="157" t="s">
        <v>132</v>
      </c>
      <c r="B15" s="398">
        <f t="shared" ref="B15:I15" si="6">IF(COUNT(B41:B43)=0,"n.a.",AVERAGE(B41:B43))</f>
        <v>4785.4033333333327</v>
      </c>
      <c r="C15" s="398">
        <f t="shared" si="6"/>
        <v>100.13819032845571</v>
      </c>
      <c r="D15" s="398">
        <f t="shared" si="6"/>
        <v>3806.18</v>
      </c>
      <c r="E15" s="398">
        <f t="shared" si="6"/>
        <v>79.647204333187034</v>
      </c>
      <c r="F15" s="398">
        <f t="shared" si="6"/>
        <v>2684.18</v>
      </c>
      <c r="G15" s="398">
        <f t="shared" si="6"/>
        <v>56.168503046901087</v>
      </c>
      <c r="H15" s="398">
        <f t="shared" si="6"/>
        <v>4281.8766666666661</v>
      </c>
      <c r="I15" s="398">
        <f t="shared" si="6"/>
        <v>89.601521966826056</v>
      </c>
    </row>
    <row r="16" spans="1:10" ht="15" customHeight="1" x14ac:dyDescent="0.2">
      <c r="A16" s="157" t="s">
        <v>133</v>
      </c>
      <c r="B16" s="398">
        <f t="shared" ref="B16:I16" si="7">IF(COUNT(B44:B46)=0,"n.a.",AVERAGE(B44:B46))</f>
        <v>4785.420000000001</v>
      </c>
      <c r="C16" s="398">
        <f t="shared" si="7"/>
        <v>100.01527539922732</v>
      </c>
      <c r="D16" s="398">
        <f t="shared" si="7"/>
        <v>3806.18</v>
      </c>
      <c r="E16" s="398">
        <f t="shared" si="7"/>
        <v>79.549172891434992</v>
      </c>
      <c r="F16" s="398">
        <f t="shared" si="7"/>
        <v>2684.18</v>
      </c>
      <c r="G16" s="398">
        <f t="shared" si="7"/>
        <v>56.099369680816984</v>
      </c>
      <c r="H16" s="398">
        <f t="shared" si="7"/>
        <v>4281.9466666666667</v>
      </c>
      <c r="I16" s="398">
        <f t="shared" si="7"/>
        <v>89.492696621233335</v>
      </c>
    </row>
    <row r="17" spans="1:14" ht="15" customHeight="1" x14ac:dyDescent="0.2">
      <c r="A17" s="157" t="s">
        <v>134</v>
      </c>
      <c r="B17" s="398">
        <f t="shared" ref="B17:I17" si="8">IF(COUNT(B47:B49)=0,"n.a.",AVERAGE(B47:B49))</f>
        <v>4785.6566666666668</v>
      </c>
      <c r="C17" s="398">
        <f t="shared" si="8"/>
        <v>99.035729107908438</v>
      </c>
      <c r="D17" s="398">
        <f t="shared" si="8"/>
        <v>3806.18</v>
      </c>
      <c r="E17" s="398">
        <f t="shared" si="8"/>
        <v>78.766164954033243</v>
      </c>
      <c r="F17" s="398">
        <f t="shared" si="8"/>
        <v>2684.18</v>
      </c>
      <c r="G17" s="398">
        <f t="shared" si="8"/>
        <v>55.547179756689637</v>
      </c>
      <c r="H17" s="398">
        <f t="shared" si="8"/>
        <v>4281.9800000000005</v>
      </c>
      <c r="I17" s="398">
        <f t="shared" si="8"/>
        <v>88.612502840095715</v>
      </c>
    </row>
    <row r="18" spans="1:14" ht="15" customHeight="1" x14ac:dyDescent="0.2">
      <c r="A18" s="157" t="s">
        <v>135</v>
      </c>
      <c r="B18" s="398">
        <f t="shared" ref="B18:I18" si="9">IF(COUNT(B50:B52)=0,"n.a.",AVERAGE(B50:B52))</f>
        <v>4785.9399999999996</v>
      </c>
      <c r="C18" s="398">
        <f t="shared" si="9"/>
        <v>97.959792995352885</v>
      </c>
      <c r="D18" s="398">
        <f t="shared" si="9"/>
        <v>3806.18</v>
      </c>
      <c r="E18" s="398">
        <f t="shared" si="9"/>
        <v>77.905830025515542</v>
      </c>
      <c r="F18" s="398">
        <f t="shared" si="9"/>
        <v>2684.18</v>
      </c>
      <c r="G18" s="398">
        <f t="shared" si="9"/>
        <v>54.940457581587928</v>
      </c>
      <c r="H18" s="398">
        <f t="shared" si="9"/>
        <v>4282.1733333333332</v>
      </c>
      <c r="I18" s="398">
        <f t="shared" si="9"/>
        <v>87.648575026049897</v>
      </c>
    </row>
    <row r="19" spans="1:14" ht="15" customHeight="1" x14ac:dyDescent="0.2">
      <c r="A19" s="14" t="s">
        <v>136</v>
      </c>
      <c r="B19" s="400">
        <f t="shared" ref="B19:I19" si="10">IF(COUNT(B53:B55)=0,"n.a.",AVERAGE(B53:B55))</f>
        <v>6668.4900000000007</v>
      </c>
      <c r="C19" s="400">
        <f t="shared" si="10"/>
        <v>134.8191781784875</v>
      </c>
      <c r="D19" s="400">
        <f t="shared" si="10"/>
        <v>3806.18</v>
      </c>
      <c r="E19" s="400">
        <f t="shared" si="10"/>
        <v>76.950893508468212</v>
      </c>
      <c r="F19" s="400">
        <f t="shared" si="10"/>
        <v>2684.18</v>
      </c>
      <c r="G19" s="400">
        <f t="shared" si="10"/>
        <v>54.267020828641897</v>
      </c>
      <c r="H19" s="400">
        <f t="shared" si="10"/>
        <v>5528.5033333333331</v>
      </c>
      <c r="I19" s="400">
        <f t="shared" si="10"/>
        <v>111.77168083070636</v>
      </c>
    </row>
    <row r="20" spans="1:14" ht="15" customHeight="1" x14ac:dyDescent="0.2">
      <c r="A20" s="14" t="s">
        <v>137</v>
      </c>
      <c r="B20" s="400">
        <f t="shared" ref="B20:I20" si="11">IF(COUNT(B56:B58)=0,"n.a.",AVERAGE(B56:B58))</f>
        <v>10432.916666666666</v>
      </c>
      <c r="C20" s="400">
        <f t="shared" si="11"/>
        <v>208.54664611844984</v>
      </c>
      <c r="D20" s="400">
        <f t="shared" si="11"/>
        <v>3806.18</v>
      </c>
      <c r="E20" s="400">
        <f t="shared" si="11"/>
        <v>76.082864149228769</v>
      </c>
      <c r="F20" s="400">
        <f t="shared" si="11"/>
        <v>2684.18</v>
      </c>
      <c r="G20" s="400">
        <f t="shared" si="11"/>
        <v>53.654872415933276</v>
      </c>
      <c r="H20" s="400">
        <f t="shared" si="11"/>
        <v>8020.7233333333324</v>
      </c>
      <c r="I20" s="400">
        <f t="shared" si="11"/>
        <v>160.32860550454845</v>
      </c>
    </row>
    <row r="21" spans="1:14" ht="15" customHeight="1" x14ac:dyDescent="0.2">
      <c r="A21" s="14" t="s">
        <v>138</v>
      </c>
      <c r="B21" s="400">
        <f t="shared" ref="B21:I21" si="12">IF(COUNT(B59:B61)=0,"n.a.",AVERAGE(B59:B61))</f>
        <v>10432.766666666668</v>
      </c>
      <c r="C21" s="400">
        <f t="shared" si="12"/>
        <v>204.06825790084619</v>
      </c>
      <c r="D21" s="400">
        <f t="shared" si="12"/>
        <v>4214</v>
      </c>
      <c r="E21" s="400">
        <f t="shared" si="12"/>
        <v>82.414209041545647</v>
      </c>
      <c r="F21" s="400">
        <f t="shared" si="12"/>
        <v>2941.5866666666661</v>
      </c>
      <c r="G21" s="400">
        <f t="shared" si="12"/>
        <v>57.530183843592994</v>
      </c>
      <c r="H21" s="400">
        <f t="shared" si="12"/>
        <v>8135.3066666666664</v>
      </c>
      <c r="I21" s="400">
        <f t="shared" si="12"/>
        <v>159.12555399908305</v>
      </c>
    </row>
    <row r="22" spans="1:14" ht="15" customHeight="1" x14ac:dyDescent="0.2">
      <c r="A22" s="14" t="s">
        <v>139</v>
      </c>
      <c r="B22" s="400">
        <f t="shared" ref="B22:I22" si="13">IF(COUNT(B62:B64)=0,"n.a.",AVERAGE(B62:B64))</f>
        <v>10433.976666666667</v>
      </c>
      <c r="C22" s="400">
        <f t="shared" si="13"/>
        <v>194.43027260479869</v>
      </c>
      <c r="D22" s="400">
        <f t="shared" si="13"/>
        <v>4417.91</v>
      </c>
      <c r="E22" s="400">
        <f t="shared" si="13"/>
        <v>82.324908715031214</v>
      </c>
      <c r="F22" s="400">
        <f t="shared" si="13"/>
        <v>3070.2899999999995</v>
      </c>
      <c r="G22" s="400">
        <f t="shared" si="13"/>
        <v>57.212877577558892</v>
      </c>
      <c r="H22" s="400">
        <f t="shared" si="13"/>
        <v>8193.4433333333327</v>
      </c>
      <c r="I22" s="400">
        <f t="shared" si="13"/>
        <v>152.67943095178228</v>
      </c>
    </row>
    <row r="23" spans="1:14" ht="15" customHeight="1" x14ac:dyDescent="0.2">
      <c r="A23" s="157" t="s">
        <v>140</v>
      </c>
      <c r="B23" s="398">
        <f t="shared" ref="B23:I23" si="14">IF(COUNT(B65:B67)=0,"n.a.",AVERAGE(B65:B67))</f>
        <v>10435.870000000001</v>
      </c>
      <c r="C23" s="398">
        <f t="shared" si="14"/>
        <v>181.92596389049336</v>
      </c>
      <c r="D23" s="398">
        <f t="shared" si="14"/>
        <v>4417.91</v>
      </c>
      <c r="E23" s="398">
        <f t="shared" si="14"/>
        <v>77.016381424789515</v>
      </c>
      <c r="F23" s="398">
        <f t="shared" si="14"/>
        <v>3070.2899999999995</v>
      </c>
      <c r="G23" s="398">
        <f t="shared" si="14"/>
        <v>53.523640301571788</v>
      </c>
      <c r="H23" s="398">
        <f t="shared" si="14"/>
        <v>8194.7000000000025</v>
      </c>
      <c r="I23" s="398">
        <f t="shared" si="14"/>
        <v>142.85620778310917</v>
      </c>
      <c r="J23" s="109"/>
      <c r="K23" s="109"/>
      <c r="L23" s="109"/>
      <c r="M23" s="109"/>
      <c r="N23" s="109"/>
    </row>
    <row r="24" spans="1:14" ht="15" customHeight="1" x14ac:dyDescent="0.2">
      <c r="A24" s="157" t="s">
        <v>141</v>
      </c>
      <c r="B24" s="398">
        <f t="shared" ref="B24:I24" si="15">IF(COUNT(B68:B70)=0,"n.a.",AVERAGE(B68:B70))</f>
        <v>10438.933333333332</v>
      </c>
      <c r="C24" s="398">
        <f t="shared" si="15"/>
        <v>148.65814107363934</v>
      </c>
      <c r="D24" s="398">
        <f t="shared" si="15"/>
        <v>4417.91</v>
      </c>
      <c r="E24" s="398">
        <f t="shared" si="15"/>
        <v>62.915186696898765</v>
      </c>
      <c r="F24" s="398">
        <f t="shared" si="15"/>
        <v>3070.2899999999995</v>
      </c>
      <c r="G24" s="398">
        <f t="shared" si="15"/>
        <v>43.723812518503394</v>
      </c>
      <c r="H24" s="398">
        <f t="shared" si="15"/>
        <v>8196.7266666666674</v>
      </c>
      <c r="I24" s="398">
        <f t="shared" si="15"/>
        <v>116.72771551693894</v>
      </c>
      <c r="J24" s="109"/>
      <c r="K24" s="109"/>
      <c r="L24" s="109"/>
      <c r="M24" s="109"/>
      <c r="N24" s="109"/>
    </row>
    <row r="25" spans="1:14" ht="15" customHeight="1" x14ac:dyDescent="0.2">
      <c r="A25" s="157" t="s">
        <v>142</v>
      </c>
      <c r="B25" s="398">
        <f t="shared" ref="B25:I25" si="16">IF(COUNT(B71:B73)=0,"n.a.",AVERAGE(B71:B73))</f>
        <v>10445.276666666667</v>
      </c>
      <c r="C25" s="398">
        <f t="shared" si="16"/>
        <v>123.91356705508083</v>
      </c>
      <c r="D25" s="398">
        <f t="shared" si="16"/>
        <v>4417.91</v>
      </c>
      <c r="E25" s="398">
        <f t="shared" si="16"/>
        <v>52.41029911492496</v>
      </c>
      <c r="F25" s="398">
        <f t="shared" si="16"/>
        <v>3070.2899999999995</v>
      </c>
      <c r="G25" s="398">
        <f t="shared" si="16"/>
        <v>36.423290032971011</v>
      </c>
      <c r="H25" s="398">
        <f t="shared" si="16"/>
        <v>8200.9233333333341</v>
      </c>
      <c r="I25" s="398">
        <f t="shared" si="16"/>
        <v>97.288564956083704</v>
      </c>
      <c r="J25" s="109"/>
      <c r="K25" s="109"/>
      <c r="L25" s="109"/>
      <c r="M25" s="109"/>
      <c r="N25" s="109"/>
    </row>
    <row r="26" spans="1:14" ht="15" customHeight="1" x14ac:dyDescent="0.2">
      <c r="A26" s="157" t="s">
        <v>143</v>
      </c>
      <c r="B26" s="398">
        <f t="shared" ref="B26:I26" si="17">IF(COUNT(B74:B76)=0,"n.a.",AVERAGE(B74:B76))</f>
        <v>10446.699999999999</v>
      </c>
      <c r="C26" s="398">
        <f t="shared" si="17"/>
        <v>120.6266609748583</v>
      </c>
      <c r="D26" s="398">
        <f t="shared" si="17"/>
        <v>4417.91</v>
      </c>
      <c r="E26" s="398">
        <f t="shared" si="17"/>
        <v>51.0130212664412</v>
      </c>
      <c r="F26" s="398">
        <f t="shared" si="17"/>
        <v>3070.2899999999995</v>
      </c>
      <c r="G26" s="398">
        <f t="shared" si="17"/>
        <v>35.452231725893412</v>
      </c>
      <c r="H26" s="398">
        <f t="shared" si="17"/>
        <v>8201.8700000000008</v>
      </c>
      <c r="I26" s="398">
        <f t="shared" si="17"/>
        <v>94.705906280750284</v>
      </c>
      <c r="J26" s="109"/>
      <c r="K26" s="109"/>
      <c r="L26" s="109"/>
      <c r="M26" s="109"/>
      <c r="N26" s="109"/>
    </row>
    <row r="27" spans="1:14" ht="15" customHeight="1" x14ac:dyDescent="0.2">
      <c r="A27" s="14" t="s">
        <v>144</v>
      </c>
      <c r="B27" s="400">
        <f t="shared" ref="B27:I27" si="18">IF(COUNT(B77:B79)=0,"n.a.",AVERAGE(B77:B79))</f>
        <v>10446.82</v>
      </c>
      <c r="C27" s="400">
        <f t="shared" si="18"/>
        <v>118.58053806960977</v>
      </c>
      <c r="D27" s="400">
        <f t="shared" si="18"/>
        <v>4485.0233333333335</v>
      </c>
      <c r="E27" s="400">
        <f t="shared" si="18"/>
        <v>50.89328612337647</v>
      </c>
      <c r="F27" s="400">
        <f t="shared" si="18"/>
        <v>3070.2899999999995</v>
      </c>
      <c r="G27" s="400">
        <f t="shared" si="18"/>
        <v>34.850481645254881</v>
      </c>
      <c r="H27" s="400">
        <f t="shared" si="18"/>
        <v>8214.3000000000011</v>
      </c>
      <c r="I27" s="400">
        <f t="shared" si="18"/>
        <v>93.236605200761971</v>
      </c>
      <c r="J27" s="109"/>
      <c r="K27" s="109"/>
      <c r="L27" s="109"/>
      <c r="M27" s="109"/>
      <c r="N27" s="109"/>
    </row>
    <row r="28" spans="1:14" ht="15" customHeight="1" x14ac:dyDescent="0.2">
      <c r="A28" s="14" t="s">
        <v>145</v>
      </c>
      <c r="B28" s="400">
        <f t="shared" ref="B28:I28" si="19">IF(COUNT(B80:B82)=0,"n.a.",AVERAGE(B80:B82))</f>
        <v>10446.74</v>
      </c>
      <c r="C28" s="400">
        <f t="shared" si="19"/>
        <v>117.77299320337363</v>
      </c>
      <c r="D28" s="400">
        <f t="shared" si="19"/>
        <v>4619.25</v>
      </c>
      <c r="E28" s="400">
        <f t="shared" si="19"/>
        <v>52.075853218772899</v>
      </c>
      <c r="F28" s="400">
        <f t="shared" si="19"/>
        <v>3070.2899999999995</v>
      </c>
      <c r="G28" s="400">
        <f t="shared" si="19"/>
        <v>34.613405072049844</v>
      </c>
      <c r="H28" s="400">
        <f t="shared" si="19"/>
        <v>8238.9566666666651</v>
      </c>
      <c r="I28" s="400">
        <f t="shared" si="19"/>
        <v>92.883194901588737</v>
      </c>
      <c r="J28" s="109"/>
      <c r="K28" s="109"/>
      <c r="L28" s="109"/>
      <c r="M28" s="109"/>
      <c r="N28" s="109"/>
    </row>
    <row r="29" spans="1:14" ht="15" customHeight="1" x14ac:dyDescent="0.2">
      <c r="A29" s="14" t="s">
        <v>146</v>
      </c>
      <c r="B29" s="400">
        <f t="shared" ref="B29:I29" si="20">IF(COUNT(B83:B85)=0,"n.a.",AVERAGE(B83:B85))</f>
        <v>10446.773333333333</v>
      </c>
      <c r="C29" s="400">
        <f t="shared" si="20"/>
        <v>118.76348652798863</v>
      </c>
      <c r="D29" s="400">
        <f t="shared" si="20"/>
        <v>4619.25</v>
      </c>
      <c r="E29" s="400">
        <f t="shared" si="20"/>
        <v>52.513650542828429</v>
      </c>
      <c r="F29" s="400">
        <f t="shared" si="20"/>
        <v>3070.2899999999995</v>
      </c>
      <c r="G29" s="400">
        <f t="shared" si="20"/>
        <v>34.904397061241696</v>
      </c>
      <c r="H29" s="400">
        <f t="shared" si="20"/>
        <v>8238.9733333333334</v>
      </c>
      <c r="I29" s="400">
        <f t="shared" si="20"/>
        <v>93.664250109853484</v>
      </c>
      <c r="J29" s="109"/>
      <c r="K29" s="109"/>
      <c r="L29" s="109"/>
      <c r="M29" s="109"/>
      <c r="N29" s="109"/>
    </row>
    <row r="30" spans="1:14" ht="15" customHeight="1" x14ac:dyDescent="0.2">
      <c r="A30" s="14" t="s">
        <v>147</v>
      </c>
      <c r="B30" s="400">
        <f t="shared" ref="B30:I30" si="21">IF(COUNT(B86:B88)=0,"n.a.",AVERAGE(B86:B88))</f>
        <v>10447.09</v>
      </c>
      <c r="C30" s="400">
        <f t="shared" si="21"/>
        <v>117.17479323314053</v>
      </c>
      <c r="D30" s="400">
        <f t="shared" si="21"/>
        <v>4619.25</v>
      </c>
      <c r="E30" s="400">
        <f t="shared" si="21"/>
        <v>51.809622117918501</v>
      </c>
      <c r="F30" s="400">
        <f t="shared" si="21"/>
        <v>3070.2899999999995</v>
      </c>
      <c r="G30" s="400">
        <f t="shared" si="21"/>
        <v>34.43644849108059</v>
      </c>
      <c r="H30" s="400">
        <f t="shared" si="21"/>
        <v>8239.1866666666665</v>
      </c>
      <c r="I30" s="400">
        <f t="shared" si="21"/>
        <v>92.410903906121419</v>
      </c>
      <c r="J30" s="109"/>
      <c r="K30" s="109"/>
      <c r="L30" s="109"/>
      <c r="M30" s="109"/>
      <c r="N30" s="109"/>
    </row>
    <row r="31" spans="1:14" ht="15" customHeight="1" x14ac:dyDescent="0.2">
      <c r="A31" s="157" t="s">
        <v>148</v>
      </c>
      <c r="B31" s="398">
        <f t="shared" ref="B31:I31" si="22">IF(COUNT(B89:B91)=0,"n.a.",AVERAGE(B89:B91))</f>
        <v>10449.223333333333</v>
      </c>
      <c r="C31" s="398">
        <f t="shared" si="22"/>
        <v>113.65447272926708</v>
      </c>
      <c r="D31" s="398">
        <f t="shared" si="22"/>
        <v>4619.25</v>
      </c>
      <c r="E31" s="398">
        <f t="shared" si="22"/>
        <v>50.242809656094721</v>
      </c>
      <c r="F31" s="398">
        <f t="shared" si="22"/>
        <v>3070.2899999999995</v>
      </c>
      <c r="G31" s="398">
        <f t="shared" si="22"/>
        <v>33.395030807817513</v>
      </c>
      <c r="H31" s="398">
        <f t="shared" si="22"/>
        <v>8240.6</v>
      </c>
      <c r="I31" s="398">
        <f t="shared" si="22"/>
        <v>89.63164022378642</v>
      </c>
      <c r="J31" s="109"/>
      <c r="K31" s="109"/>
      <c r="L31" s="109"/>
      <c r="M31" s="109"/>
      <c r="N31" s="109"/>
    </row>
    <row r="32" spans="1:14" ht="15" customHeight="1" x14ac:dyDescent="0.2">
      <c r="A32" s="157" t="s">
        <v>149</v>
      </c>
      <c r="B32" s="398">
        <f t="shared" ref="B32:I32" si="23">IF(COUNT(B92:B94)=0,"n.a.",AVERAGE(B92:B94))</f>
        <v>10447.713333333333</v>
      </c>
      <c r="C32" s="398">
        <f t="shared" si="23"/>
        <v>116.17420392295158</v>
      </c>
      <c r="D32" s="398">
        <f t="shared" si="23"/>
        <v>4619.25</v>
      </c>
      <c r="E32" s="398">
        <f t="shared" si="23"/>
        <v>51.364127440754402</v>
      </c>
      <c r="F32" s="398">
        <f t="shared" si="23"/>
        <v>3070.2899999999995</v>
      </c>
      <c r="G32" s="398">
        <f t="shared" si="23"/>
        <v>34.140340280364533</v>
      </c>
      <c r="H32" s="398">
        <f t="shared" si="23"/>
        <v>8239.6</v>
      </c>
      <c r="I32" s="398">
        <f t="shared" si="23"/>
        <v>91.620906509585851</v>
      </c>
      <c r="J32" s="109"/>
      <c r="K32" s="109"/>
      <c r="L32" s="109"/>
      <c r="M32" s="109"/>
      <c r="N32" s="109"/>
    </row>
    <row r="33" spans="1:15" ht="15" customHeight="1" x14ac:dyDescent="0.2">
      <c r="A33" s="157" t="s">
        <v>150</v>
      </c>
      <c r="B33" s="398">
        <f t="shared" ref="B33:I33" si="24">IF(COUNT(B95:B97)=0,"n.a.",AVERAGE(B95:B97))</f>
        <v>10447.533333333333</v>
      </c>
      <c r="C33" s="398">
        <f t="shared" si="24"/>
        <v>117.83241942901299</v>
      </c>
      <c r="D33" s="398">
        <f t="shared" si="24"/>
        <v>4619.25</v>
      </c>
      <c r="E33" s="398">
        <f t="shared" si="24"/>
        <v>52.098184403729647</v>
      </c>
      <c r="F33" s="398">
        <f t="shared" si="24"/>
        <v>3070.2899999999995</v>
      </c>
      <c r="G33" s="398">
        <f t="shared" si="24"/>
        <v>34.628248004097443</v>
      </c>
      <c r="H33" s="398">
        <f t="shared" si="24"/>
        <v>8239.4800000000014</v>
      </c>
      <c r="I33" s="398">
        <f t="shared" si="24"/>
        <v>92.928910787253471</v>
      </c>
    </row>
    <row r="34" spans="1:15" ht="15" customHeight="1" x14ac:dyDescent="0.2">
      <c r="A34" s="157" t="s">
        <v>151</v>
      </c>
      <c r="B34" s="398">
        <f t="shared" ref="B34:I34" si="25">IF(COUNT(B98:B100)=0,"n.a.",AVERAGE(B98:B100))</f>
        <v>10446.713333333333</v>
      </c>
      <c r="C34" s="398">
        <f t="shared" si="25"/>
        <v>118.992800938922</v>
      </c>
      <c r="D34" s="398">
        <f t="shared" si="25"/>
        <v>4619.25</v>
      </c>
      <c r="E34" s="398">
        <f t="shared" si="25"/>
        <v>52.615352655102015</v>
      </c>
      <c r="F34" s="398">
        <f t="shared" si="25"/>
        <v>3070.2899999999995</v>
      </c>
      <c r="G34" s="398">
        <f t="shared" si="25"/>
        <v>34.971995692684565</v>
      </c>
      <c r="H34" s="398">
        <f t="shared" si="25"/>
        <v>8238.9366666666665</v>
      </c>
      <c r="I34" s="398">
        <f t="shared" si="25"/>
        <v>93.845224067734662</v>
      </c>
      <c r="J34" s="109"/>
      <c r="K34" s="109"/>
      <c r="L34" s="109"/>
      <c r="M34" s="109"/>
      <c r="N34" s="109"/>
    </row>
    <row r="35" spans="1:15" ht="15" customHeight="1" x14ac:dyDescent="0.2">
      <c r="A35" s="14" t="s">
        <v>401</v>
      </c>
      <c r="B35" s="399">
        <f t="shared" ref="B35:I35" si="26">IF(COUNT(B101:B103)=0,"n.a.",AVERAGE(B101:B103))</f>
        <v>10447.676666666666</v>
      </c>
      <c r="C35" s="399">
        <f t="shared" si="26"/>
        <v>117.88626843156133</v>
      </c>
      <c r="D35" s="399">
        <f t="shared" si="26"/>
        <v>4619.25</v>
      </c>
      <c r="E35" s="399">
        <f t="shared" si="26"/>
        <v>52.121265161841045</v>
      </c>
      <c r="F35" s="399">
        <f t="shared" si="26"/>
        <v>3070.2899999999995</v>
      </c>
      <c r="G35" s="399">
        <f t="shared" si="26"/>
        <v>34.6435891570599</v>
      </c>
      <c r="H35" s="399">
        <f t="shared" si="26"/>
        <v>8239.5766666666677</v>
      </c>
      <c r="I35" s="399">
        <f t="shared" si="26"/>
        <v>92.971190890789515</v>
      </c>
      <c r="J35" s="109"/>
      <c r="K35" s="109"/>
      <c r="L35" s="109"/>
      <c r="M35" s="109"/>
      <c r="N35" s="109"/>
    </row>
    <row r="36" spans="1:15" ht="15" customHeight="1" x14ac:dyDescent="0.2">
      <c r="A36" s="14" t="s">
        <v>362</v>
      </c>
      <c r="B36" s="399">
        <f t="shared" ref="B36:I36" si="27">IF(COUNT(B104:B106)=0,"n.a.",AVERAGE(B104:B106))</f>
        <v>10448.026666666667</v>
      </c>
      <c r="C36" s="399">
        <f t="shared" si="27"/>
        <v>117.46744180746525</v>
      </c>
      <c r="D36" s="399">
        <f t="shared" si="27"/>
        <v>4619.25</v>
      </c>
      <c r="E36" s="399">
        <f t="shared" si="27"/>
        <v>51.934358318887519</v>
      </c>
      <c r="F36" s="399">
        <f t="shared" si="27"/>
        <v>3070.2899999999995</v>
      </c>
      <c r="G36" s="399">
        <f t="shared" si="27"/>
        <v>34.51935725559283</v>
      </c>
      <c r="H36" s="399">
        <f t="shared" si="27"/>
        <v>8239.8066666666655</v>
      </c>
      <c r="I36" s="399">
        <f t="shared" si="27"/>
        <v>92.640367386985773</v>
      </c>
      <c r="J36" s="109"/>
      <c r="K36" s="109"/>
      <c r="L36" s="109"/>
      <c r="M36" s="109"/>
      <c r="N36" s="109"/>
      <c r="O36" s="109"/>
    </row>
    <row r="37" spans="1:15" ht="15" customHeight="1" x14ac:dyDescent="0.2">
      <c r="A37" s="14" t="s">
        <v>152</v>
      </c>
      <c r="B37" s="399">
        <f t="shared" ref="B37:I37" si="28">IF(COUNT(B107:B109)=0,"n.a.",AVERAGE(B107:B109))</f>
        <v>15703.33</v>
      </c>
      <c r="C37" s="399">
        <f t="shared" si="28"/>
        <v>175.75495435877224</v>
      </c>
      <c r="D37" s="399">
        <f t="shared" si="28"/>
        <v>9463.5499999999993</v>
      </c>
      <c r="E37" s="399">
        <f t="shared" si="28"/>
        <v>105.91803277404013</v>
      </c>
      <c r="F37" s="399">
        <f t="shared" si="28"/>
        <v>6622.04</v>
      </c>
      <c r="G37" s="399">
        <f t="shared" si="28"/>
        <v>74.115257989972562</v>
      </c>
      <c r="H37" s="399">
        <f t="shared" si="28"/>
        <v>13157.39</v>
      </c>
      <c r="I37" s="399">
        <f t="shared" si="28"/>
        <v>147.26026173481731</v>
      </c>
      <c r="J37" s="109"/>
      <c r="K37" s="109"/>
      <c r="L37" s="109"/>
      <c r="M37" s="109"/>
      <c r="N37" s="109"/>
    </row>
    <row r="38" spans="1:15" ht="15" customHeight="1" x14ac:dyDescent="0.2">
      <c r="A38" s="14" t="s">
        <v>153</v>
      </c>
      <c r="B38" s="399">
        <f t="shared" ref="B38:I38" si="29">IF(COUNT(B110:B112)=0,"n.a.",AVERAGE(B110:B112))</f>
        <v>15702.97</v>
      </c>
      <c r="C38" s="399">
        <f t="shared" si="29"/>
        <v>175.18275195331285</v>
      </c>
      <c r="D38" s="399">
        <f t="shared" si="29"/>
        <v>9463.5499999999993</v>
      </c>
      <c r="E38" s="399">
        <f t="shared" si="29"/>
        <v>105.57561609350167</v>
      </c>
      <c r="F38" s="399">
        <f t="shared" si="29"/>
        <v>6622.04</v>
      </c>
      <c r="G38" s="399">
        <f t="shared" si="29"/>
        <v>73.87565478026869</v>
      </c>
      <c r="H38" s="399">
        <f t="shared" si="29"/>
        <v>13157.07</v>
      </c>
      <c r="I38" s="399">
        <f t="shared" si="29"/>
        <v>146.78062368089437</v>
      </c>
      <c r="J38" s="109"/>
      <c r="K38" s="109"/>
      <c r="L38" s="109"/>
      <c r="M38" s="109"/>
      <c r="N38" s="109"/>
    </row>
    <row r="39" spans="1:15" ht="15" customHeight="1" x14ac:dyDescent="0.2">
      <c r="A39" s="157" t="s">
        <v>457</v>
      </c>
      <c r="B39" s="398">
        <f t="shared" ref="B39:I39" si="30">IF(COUNT(B113:B115)=0,"n.a.",AVERAGE(B113:B115))</f>
        <v>15734.416666666666</v>
      </c>
      <c r="C39" s="398">
        <f t="shared" si="30"/>
        <v>174.00858434917288</v>
      </c>
      <c r="D39" s="398">
        <f t="shared" si="30"/>
        <v>10545.47</v>
      </c>
      <c r="E39" s="398">
        <f t="shared" si="30"/>
        <v>116.62347247258214</v>
      </c>
      <c r="F39" s="398">
        <f t="shared" si="30"/>
        <v>7357.82</v>
      </c>
      <c r="G39" s="398">
        <f t="shared" si="30"/>
        <v>81.370912650475915</v>
      </c>
      <c r="H39" s="398">
        <f t="shared" si="30"/>
        <v>13490.266666666668</v>
      </c>
      <c r="I39" s="398">
        <f t="shared" si="30"/>
        <v>149.19029125896091</v>
      </c>
      <c r="J39" s="109"/>
      <c r="K39" s="109"/>
      <c r="L39" s="109"/>
      <c r="M39" s="109"/>
      <c r="N39" s="109"/>
      <c r="O39" s="109"/>
    </row>
    <row r="40" spans="1:15" ht="15" customHeight="1" x14ac:dyDescent="0.2">
      <c r="A40" s="14"/>
      <c r="B40" s="400"/>
      <c r="C40" s="400"/>
      <c r="D40" s="400"/>
      <c r="E40" s="400"/>
      <c r="F40" s="400"/>
      <c r="G40" s="399"/>
      <c r="H40" s="399"/>
      <c r="I40" s="399"/>
      <c r="J40" s="109"/>
      <c r="K40" s="109"/>
      <c r="L40" s="109"/>
      <c r="M40" s="109"/>
      <c r="N40" s="109"/>
      <c r="O40" s="109"/>
    </row>
    <row r="41" spans="1:15" ht="15" customHeight="1" x14ac:dyDescent="0.2">
      <c r="A41" s="157" t="s">
        <v>259</v>
      </c>
      <c r="B41" s="398">
        <v>4785.3</v>
      </c>
      <c r="C41" s="398">
        <v>99.836672874792711</v>
      </c>
      <c r="D41" s="398">
        <v>3806.18</v>
      </c>
      <c r="E41" s="398">
        <v>79.409096099007073</v>
      </c>
      <c r="F41" s="398">
        <v>2684.18</v>
      </c>
      <c r="G41" s="398">
        <v>56.00058525004934</v>
      </c>
      <c r="H41" s="398">
        <v>4281.75</v>
      </c>
      <c r="I41" s="398">
        <v>89.331008313301936</v>
      </c>
      <c r="J41" s="109"/>
      <c r="K41" s="109"/>
      <c r="L41" s="109"/>
      <c r="M41" s="109"/>
      <c r="N41" s="109"/>
      <c r="O41" s="109"/>
    </row>
    <row r="42" spans="1:15" ht="15" customHeight="1" x14ac:dyDescent="0.2">
      <c r="A42" s="157" t="s">
        <v>260</v>
      </c>
      <c r="B42" s="398">
        <v>4785.59</v>
      </c>
      <c r="C42" s="398">
        <v>99.842723202908758</v>
      </c>
      <c r="D42" s="398">
        <v>3806.18</v>
      </c>
      <c r="E42" s="398">
        <v>79.409096099007073</v>
      </c>
      <c r="F42" s="398">
        <v>2684.18</v>
      </c>
      <c r="G42" s="398">
        <v>56.00058525004934</v>
      </c>
      <c r="H42" s="398">
        <v>4281.9399999999996</v>
      </c>
      <c r="I42" s="398">
        <v>89.334972321377961</v>
      </c>
      <c r="J42" s="109"/>
      <c r="K42" s="109"/>
      <c r="L42" s="109"/>
      <c r="M42" s="109"/>
      <c r="N42" s="109"/>
      <c r="O42" s="109"/>
    </row>
    <row r="43" spans="1:15" ht="15" customHeight="1" x14ac:dyDescent="0.2">
      <c r="A43" s="157" t="s">
        <v>261</v>
      </c>
      <c r="B43" s="398">
        <v>4785.32</v>
      </c>
      <c r="C43" s="398">
        <v>100.73517490766561</v>
      </c>
      <c r="D43" s="398">
        <v>3806.18</v>
      </c>
      <c r="E43" s="398">
        <v>80.123420801546956</v>
      </c>
      <c r="F43" s="398">
        <v>2684.18</v>
      </c>
      <c r="G43" s="398">
        <v>56.504338640604573</v>
      </c>
      <c r="H43" s="398">
        <v>4281.9399999999996</v>
      </c>
      <c r="I43" s="398">
        <v>90.138585265798255</v>
      </c>
      <c r="J43" s="109"/>
      <c r="K43" s="109"/>
      <c r="L43" s="109"/>
      <c r="M43" s="109"/>
      <c r="N43" s="109"/>
      <c r="O43" s="109"/>
    </row>
    <row r="44" spans="1:15" ht="15" customHeight="1" x14ac:dyDescent="0.2">
      <c r="A44" s="157" t="s">
        <v>262</v>
      </c>
      <c r="B44" s="398">
        <v>4785.28</v>
      </c>
      <c r="C44" s="398">
        <v>100.58353297314086</v>
      </c>
      <c r="D44" s="398">
        <v>3806.18</v>
      </c>
      <c r="E44" s="398">
        <v>80.003475560825962</v>
      </c>
      <c r="F44" s="398">
        <v>2684.18</v>
      </c>
      <c r="G44" s="398">
        <v>56.419751307310179</v>
      </c>
      <c r="H44" s="398">
        <v>4281.9399999999996</v>
      </c>
      <c r="I44" s="398">
        <v>90.003647263903218</v>
      </c>
      <c r="J44" s="109"/>
      <c r="K44" s="109"/>
      <c r="L44" s="109"/>
      <c r="M44" s="109"/>
      <c r="N44" s="109"/>
      <c r="O44" s="109"/>
    </row>
    <row r="45" spans="1:15" ht="15" customHeight="1" x14ac:dyDescent="0.2">
      <c r="A45" s="157" t="s">
        <v>263</v>
      </c>
      <c r="B45" s="398">
        <v>4785.3500000000004</v>
      </c>
      <c r="C45" s="398">
        <v>100.13529492016244</v>
      </c>
      <c r="D45" s="398">
        <v>3806.18</v>
      </c>
      <c r="E45" s="398">
        <v>79.645784910032461</v>
      </c>
      <c r="F45" s="398">
        <v>2684.18</v>
      </c>
      <c r="G45" s="398">
        <v>56.167502046621792</v>
      </c>
      <c r="H45" s="398">
        <v>4281.9399999999996</v>
      </c>
      <c r="I45" s="398">
        <v>89.601246456464068</v>
      </c>
      <c r="J45" s="109"/>
      <c r="K45" s="109"/>
      <c r="L45" s="109"/>
      <c r="M45" s="109"/>
      <c r="N45" s="109"/>
      <c r="O45" s="109"/>
    </row>
    <row r="46" spans="1:15" ht="15" customHeight="1" x14ac:dyDescent="0.2">
      <c r="A46" s="157" t="s">
        <v>264</v>
      </c>
      <c r="B46" s="398">
        <v>4785.63</v>
      </c>
      <c r="C46" s="398">
        <v>99.326998304378677</v>
      </c>
      <c r="D46" s="398">
        <v>3806.18</v>
      </c>
      <c r="E46" s="398">
        <v>78.998258203446568</v>
      </c>
      <c r="F46" s="398">
        <v>2684.18</v>
      </c>
      <c r="G46" s="398">
        <v>55.71085568851899</v>
      </c>
      <c r="H46" s="398">
        <v>4281.96</v>
      </c>
      <c r="I46" s="398">
        <v>88.873196143332706</v>
      </c>
      <c r="J46" s="109"/>
      <c r="K46" s="109"/>
      <c r="L46" s="109"/>
      <c r="M46" s="109"/>
      <c r="N46" s="109"/>
      <c r="O46" s="109"/>
    </row>
    <row r="47" spans="1:15" ht="15" customHeight="1" x14ac:dyDescent="0.2">
      <c r="A47" s="157" t="s">
        <v>265</v>
      </c>
      <c r="B47" s="398">
        <v>4785.63</v>
      </c>
      <c r="C47" s="398">
        <v>99.253640107699127</v>
      </c>
      <c r="D47" s="398">
        <v>3806.18</v>
      </c>
      <c r="E47" s="398">
        <v>78.939913847314202</v>
      </c>
      <c r="F47" s="398">
        <v>2684.18</v>
      </c>
      <c r="G47" s="398">
        <v>55.669710300270573</v>
      </c>
      <c r="H47" s="398">
        <v>4281.96</v>
      </c>
      <c r="I47" s="398">
        <v>88.807558627717427</v>
      </c>
      <c r="J47" s="109"/>
      <c r="K47" s="109"/>
      <c r="L47" s="109"/>
      <c r="M47" s="109"/>
      <c r="N47" s="109"/>
      <c r="O47" s="109"/>
    </row>
    <row r="48" spans="1:15" ht="15" customHeight="1" x14ac:dyDescent="0.2">
      <c r="A48" s="157" t="s">
        <v>266</v>
      </c>
      <c r="B48" s="398">
        <v>4785.62</v>
      </c>
      <c r="C48" s="398">
        <v>99.253432708380515</v>
      </c>
      <c r="D48" s="398">
        <v>3806.18</v>
      </c>
      <c r="E48" s="398">
        <v>78.939913847314202</v>
      </c>
      <c r="F48" s="398">
        <v>2684.18</v>
      </c>
      <c r="G48" s="398">
        <v>55.669710300270573</v>
      </c>
      <c r="H48" s="398">
        <v>4281.96</v>
      </c>
      <c r="I48" s="398">
        <v>88.807558627717427</v>
      </c>
      <c r="J48" s="109"/>
      <c r="K48" s="109"/>
      <c r="L48" s="109"/>
      <c r="M48" s="109"/>
      <c r="N48" s="109"/>
      <c r="O48" s="109"/>
    </row>
    <row r="49" spans="1:15" ht="15" customHeight="1" x14ac:dyDescent="0.2">
      <c r="A49" s="157" t="s">
        <v>267</v>
      </c>
      <c r="B49" s="398">
        <v>4785.72</v>
      </c>
      <c r="C49" s="398">
        <v>98.600114507645699</v>
      </c>
      <c r="D49" s="398">
        <v>3806.18</v>
      </c>
      <c r="E49" s="398">
        <v>78.418667167471312</v>
      </c>
      <c r="F49" s="398">
        <v>2684.18</v>
      </c>
      <c r="G49" s="398">
        <v>55.302118669527765</v>
      </c>
      <c r="H49" s="398">
        <v>4282.0200000000004</v>
      </c>
      <c r="I49" s="398">
        <v>88.222391264852305</v>
      </c>
      <c r="J49" s="109"/>
      <c r="K49" s="109"/>
      <c r="L49" s="109"/>
      <c r="M49" s="109"/>
      <c r="N49" s="109"/>
      <c r="O49" s="109"/>
    </row>
    <row r="50" spans="1:15" ht="15" customHeight="1" x14ac:dyDescent="0.2">
      <c r="A50" s="157" t="s">
        <v>268</v>
      </c>
      <c r="B50" s="398">
        <v>4785.87</v>
      </c>
      <c r="C50" s="398">
        <v>98.458731394931775</v>
      </c>
      <c r="D50" s="398">
        <v>3806.18</v>
      </c>
      <c r="E50" s="398">
        <v>78.303768021438401</v>
      </c>
      <c r="F50" s="398">
        <v>2684.18</v>
      </c>
      <c r="G50" s="398">
        <v>55.22108992422443</v>
      </c>
      <c r="H50" s="398">
        <v>4282.13</v>
      </c>
      <c r="I50" s="398">
        <v>88.095390695564063</v>
      </c>
      <c r="J50" s="109"/>
      <c r="K50" s="109"/>
      <c r="L50" s="109"/>
      <c r="M50" s="109"/>
      <c r="N50" s="109"/>
      <c r="O50" s="109"/>
    </row>
    <row r="51" spans="1:15" ht="15" customHeight="1" x14ac:dyDescent="0.2">
      <c r="A51" s="157" t="s">
        <v>269</v>
      </c>
      <c r="B51" s="398">
        <v>4785.92</v>
      </c>
      <c r="C51" s="398">
        <v>98.028863929590671</v>
      </c>
      <c r="D51" s="398">
        <v>3806.18</v>
      </c>
      <c r="E51" s="398">
        <v>77.961081946946337</v>
      </c>
      <c r="F51" s="398">
        <v>2684.18</v>
      </c>
      <c r="G51" s="398">
        <v>54.9794221346217</v>
      </c>
      <c r="H51" s="398">
        <v>4282.16</v>
      </c>
      <c r="I51" s="398">
        <v>87.710467363586503</v>
      </c>
      <c r="J51" s="109"/>
      <c r="K51" s="109"/>
      <c r="L51" s="109"/>
      <c r="M51" s="109"/>
      <c r="N51" s="109"/>
      <c r="O51" s="109"/>
    </row>
    <row r="52" spans="1:15" ht="15" customHeight="1" x14ac:dyDescent="0.2">
      <c r="A52" s="157" t="s">
        <v>270</v>
      </c>
      <c r="B52" s="398">
        <v>4786.03</v>
      </c>
      <c r="C52" s="398">
        <v>97.391783661536252</v>
      </c>
      <c r="D52" s="398">
        <v>3806.18</v>
      </c>
      <c r="E52" s="398">
        <v>77.452640108161887</v>
      </c>
      <c r="F52" s="398">
        <v>2684.18</v>
      </c>
      <c r="G52" s="398">
        <v>54.620860685917634</v>
      </c>
      <c r="H52" s="398">
        <v>4282.2299999999996</v>
      </c>
      <c r="I52" s="398">
        <v>87.139867018999112</v>
      </c>
      <c r="J52" s="109"/>
      <c r="K52" s="109"/>
      <c r="L52" s="109"/>
      <c r="M52" s="109"/>
      <c r="N52" s="109"/>
      <c r="O52" s="109"/>
    </row>
    <row r="53" spans="1:15" ht="15" customHeight="1" x14ac:dyDescent="0.2">
      <c r="A53" s="14" t="s">
        <v>271</v>
      </c>
      <c r="B53" s="400">
        <v>4786.24</v>
      </c>
      <c r="C53" s="400">
        <v>96.904512361315895</v>
      </c>
      <c r="D53" s="400">
        <v>3806.18</v>
      </c>
      <c r="E53" s="400">
        <v>77.061747187644855</v>
      </c>
      <c r="F53" s="400">
        <v>2684.18</v>
      </c>
      <c r="G53" s="400">
        <v>54.345196644964922</v>
      </c>
      <c r="H53" s="400">
        <v>4282.37</v>
      </c>
      <c r="I53" s="400">
        <v>86.702918491494017</v>
      </c>
      <c r="J53" s="109"/>
      <c r="K53" s="109"/>
      <c r="L53" s="109"/>
      <c r="M53" s="109"/>
      <c r="N53" s="109"/>
      <c r="O53" s="109"/>
    </row>
    <row r="54" spans="1:15" ht="15" customHeight="1" x14ac:dyDescent="0.2">
      <c r="A54" s="14" t="s">
        <v>272</v>
      </c>
      <c r="B54" s="400">
        <v>4786.3500000000004</v>
      </c>
      <c r="C54" s="400">
        <v>96.62807163953731</v>
      </c>
      <c r="D54" s="400">
        <v>3806.18</v>
      </c>
      <c r="E54" s="400">
        <v>76.840146189261986</v>
      </c>
      <c r="F54" s="400">
        <v>2684.18</v>
      </c>
      <c r="G54" s="400">
        <v>54.188920019098738</v>
      </c>
      <c r="H54" s="400">
        <v>4282.4399999999996</v>
      </c>
      <c r="I54" s="400">
        <v>86.455006238996319</v>
      </c>
      <c r="J54" s="109"/>
      <c r="K54" s="109"/>
      <c r="L54" s="109"/>
      <c r="M54" s="109"/>
      <c r="N54" s="109"/>
      <c r="O54" s="109"/>
    </row>
    <row r="55" spans="1:15" ht="15" customHeight="1" x14ac:dyDescent="0.2">
      <c r="A55" s="14" t="s">
        <v>273</v>
      </c>
      <c r="B55" s="400">
        <v>10432.879999999999</v>
      </c>
      <c r="C55" s="400">
        <v>210.92495053460934</v>
      </c>
      <c r="D55" s="400">
        <v>3806.18</v>
      </c>
      <c r="E55" s="400">
        <v>76.950787148497767</v>
      </c>
      <c r="F55" s="400">
        <v>2684.18</v>
      </c>
      <c r="G55" s="400">
        <v>54.266945821862009</v>
      </c>
      <c r="H55" s="400">
        <v>8020.7</v>
      </c>
      <c r="I55" s="400">
        <v>162.15711776162874</v>
      </c>
      <c r="J55" s="109"/>
      <c r="K55" s="109"/>
      <c r="L55" s="109"/>
      <c r="M55" s="109"/>
      <c r="N55" s="109"/>
      <c r="O55" s="109"/>
    </row>
    <row r="56" spans="1:15" ht="15" customHeight="1" x14ac:dyDescent="0.2">
      <c r="A56" s="14" t="s">
        <v>274</v>
      </c>
      <c r="B56" s="400">
        <v>10432.76</v>
      </c>
      <c r="C56" s="400">
        <v>211.07448592827359</v>
      </c>
      <c r="D56" s="400">
        <v>3806.18</v>
      </c>
      <c r="E56" s="400">
        <v>77.006227196875642</v>
      </c>
      <c r="F56" s="400">
        <v>2684.18</v>
      </c>
      <c r="G56" s="400">
        <v>54.306043045076606</v>
      </c>
      <c r="H56" s="400">
        <v>8020.62</v>
      </c>
      <c r="I56" s="400">
        <v>162.27232710481499</v>
      </c>
      <c r="J56" s="109"/>
      <c r="K56" s="109"/>
      <c r="L56" s="109"/>
      <c r="M56" s="109"/>
      <c r="N56" s="109"/>
      <c r="O56" s="109"/>
    </row>
    <row r="57" spans="1:15" ht="15" customHeight="1" x14ac:dyDescent="0.2">
      <c r="A57" s="14" t="s">
        <v>275</v>
      </c>
      <c r="B57" s="400">
        <v>10432.9</v>
      </c>
      <c r="C57" s="400">
        <v>208.82061149674064</v>
      </c>
      <c r="D57" s="400">
        <v>3806.18</v>
      </c>
      <c r="E57" s="400">
        <v>76.182924696552661</v>
      </c>
      <c r="F57" s="400">
        <v>2684.18</v>
      </c>
      <c r="G57" s="400">
        <v>53.725436740246849</v>
      </c>
      <c r="H57" s="400">
        <v>8020.71</v>
      </c>
      <c r="I57" s="400">
        <v>160.53921410518868</v>
      </c>
      <c r="J57" s="109"/>
      <c r="K57" s="109"/>
      <c r="L57" s="109"/>
      <c r="M57" s="109"/>
      <c r="N57" s="109"/>
      <c r="O57" s="109"/>
    </row>
    <row r="58" spans="1:15" ht="15" customHeight="1" x14ac:dyDescent="0.2">
      <c r="A58" s="14" t="s">
        <v>276</v>
      </c>
      <c r="B58" s="400">
        <v>10433.09</v>
      </c>
      <c r="C58" s="400">
        <v>205.7448409303353</v>
      </c>
      <c r="D58" s="400">
        <v>3806.18</v>
      </c>
      <c r="E58" s="400">
        <v>75.059440554258003</v>
      </c>
      <c r="F58" s="400">
        <v>2684.18</v>
      </c>
      <c r="G58" s="400">
        <v>52.933137462476353</v>
      </c>
      <c r="H58" s="400">
        <v>8020.84</v>
      </c>
      <c r="I58" s="400">
        <v>158.17427530364165</v>
      </c>
      <c r="J58" s="109"/>
      <c r="K58" s="109"/>
      <c r="L58" s="109"/>
      <c r="M58" s="109"/>
      <c r="N58" s="109"/>
      <c r="O58" s="109"/>
    </row>
    <row r="59" spans="1:15" ht="15" customHeight="1" x14ac:dyDescent="0.2">
      <c r="A59" s="14" t="s">
        <v>277</v>
      </c>
      <c r="B59" s="400">
        <v>10433.290000000001</v>
      </c>
      <c r="C59" s="400">
        <v>204.7423269450351</v>
      </c>
      <c r="D59" s="400">
        <v>3806.18</v>
      </c>
      <c r="E59" s="400">
        <v>74.69227347956911</v>
      </c>
      <c r="F59" s="400">
        <v>2684.18</v>
      </c>
      <c r="G59" s="400">
        <v>52.674205273631259</v>
      </c>
      <c r="H59" s="400">
        <v>8020.97</v>
      </c>
      <c r="I59" s="400">
        <v>157.40308782333454</v>
      </c>
      <c r="J59" s="109"/>
      <c r="K59" s="109"/>
      <c r="L59" s="109"/>
      <c r="M59" s="109"/>
      <c r="N59" s="109"/>
      <c r="O59" s="109"/>
    </row>
    <row r="60" spans="1:15" ht="15" customHeight="1" x14ac:dyDescent="0.2">
      <c r="A60" s="14" t="s">
        <v>278</v>
      </c>
      <c r="B60" s="400">
        <v>10432.48</v>
      </c>
      <c r="C60" s="400">
        <v>204.15576553691773</v>
      </c>
      <c r="D60" s="400">
        <v>4417.91</v>
      </c>
      <c r="E60" s="400">
        <v>86.455166760272164</v>
      </c>
      <c r="F60" s="400">
        <v>3070.29</v>
      </c>
      <c r="G60" s="400">
        <v>60.083259720636242</v>
      </c>
      <c r="H60" s="400">
        <v>8192.4599999999991</v>
      </c>
      <c r="I60" s="400">
        <v>160.32026353566715</v>
      </c>
      <c r="J60" s="109"/>
      <c r="K60" s="109"/>
      <c r="L60" s="109"/>
      <c r="M60" s="109"/>
      <c r="N60" s="109"/>
      <c r="O60" s="109"/>
    </row>
    <row r="61" spans="1:15" ht="15" customHeight="1" x14ac:dyDescent="0.2">
      <c r="A61" s="14" t="s">
        <v>279</v>
      </c>
      <c r="B61" s="400">
        <v>10432.530000000001</v>
      </c>
      <c r="C61" s="400">
        <v>203.30668122058566</v>
      </c>
      <c r="D61" s="400">
        <v>4417.91</v>
      </c>
      <c r="E61" s="400">
        <v>86.09518688479568</v>
      </c>
      <c r="F61" s="400">
        <v>3070.29</v>
      </c>
      <c r="G61" s="400">
        <v>59.833086536511466</v>
      </c>
      <c r="H61" s="400">
        <v>8192.49</v>
      </c>
      <c r="I61" s="400">
        <v>159.65331063824746</v>
      </c>
      <c r="J61" s="109"/>
      <c r="K61" s="109"/>
      <c r="L61" s="109"/>
      <c r="M61" s="109"/>
      <c r="N61" s="109"/>
      <c r="O61" s="109"/>
    </row>
    <row r="62" spans="1:15" ht="15" customHeight="1" x14ac:dyDescent="0.2">
      <c r="A62" s="14" t="s">
        <v>280</v>
      </c>
      <c r="B62" s="400">
        <v>10433.51</v>
      </c>
      <c r="C62" s="400">
        <v>199.45027084359953</v>
      </c>
      <c r="D62" s="400">
        <v>4417.91</v>
      </c>
      <c r="E62" s="400">
        <v>84.454162219871051</v>
      </c>
      <c r="F62" s="400">
        <v>3070.29</v>
      </c>
      <c r="G62" s="400">
        <v>58.692632878906068</v>
      </c>
      <c r="H62" s="400">
        <v>8193.1299999999992</v>
      </c>
      <c r="I62" s="400">
        <v>156.62245951332011</v>
      </c>
      <c r="J62" s="109"/>
      <c r="K62" s="109"/>
      <c r="L62" s="109"/>
      <c r="M62" s="109"/>
      <c r="N62" s="109"/>
      <c r="O62" s="109"/>
    </row>
    <row r="63" spans="1:15" ht="15" customHeight="1" x14ac:dyDescent="0.2">
      <c r="A63" s="14" t="s">
        <v>281</v>
      </c>
      <c r="B63" s="400">
        <v>10433.879999999999</v>
      </c>
      <c r="C63" s="400">
        <v>194.42789526231653</v>
      </c>
      <c r="D63" s="400">
        <v>4417.91</v>
      </c>
      <c r="E63" s="400">
        <v>82.324594758454268</v>
      </c>
      <c r="F63" s="400">
        <v>3070.29</v>
      </c>
      <c r="G63" s="400">
        <v>57.212659388927023</v>
      </c>
      <c r="H63" s="400">
        <v>8193.3799999999992</v>
      </c>
      <c r="I63" s="400">
        <v>152.67777935766549</v>
      </c>
      <c r="J63" s="109"/>
      <c r="K63" s="109"/>
      <c r="L63" s="109"/>
      <c r="M63" s="109"/>
      <c r="N63" s="109"/>
      <c r="O63" s="109"/>
    </row>
    <row r="64" spans="1:15" ht="15" customHeight="1" x14ac:dyDescent="0.2">
      <c r="A64" s="14" t="s">
        <v>282</v>
      </c>
      <c r="B64" s="400">
        <v>10434.540000000001</v>
      </c>
      <c r="C64" s="400">
        <v>189.41265170847998</v>
      </c>
      <c r="D64" s="400">
        <v>4417.91</v>
      </c>
      <c r="E64" s="400">
        <v>80.195969166768322</v>
      </c>
      <c r="F64" s="400">
        <v>3070.29</v>
      </c>
      <c r="G64" s="400">
        <v>55.733340464843586</v>
      </c>
      <c r="H64" s="400">
        <v>8193.82</v>
      </c>
      <c r="I64" s="400">
        <v>148.7380539843613</v>
      </c>
      <c r="J64" s="109"/>
      <c r="K64" s="109"/>
      <c r="L64" s="109"/>
      <c r="M64" s="109"/>
      <c r="N64" s="109"/>
      <c r="O64" s="109"/>
    </row>
    <row r="65" spans="1:15" ht="15" customHeight="1" x14ac:dyDescent="0.2">
      <c r="A65" s="157" t="s">
        <v>283</v>
      </c>
      <c r="B65" s="398">
        <v>10435.370000000001</v>
      </c>
      <c r="C65" s="398">
        <v>185.00295463588481</v>
      </c>
      <c r="D65" s="398">
        <v>4417.91</v>
      </c>
      <c r="E65" s="398">
        <v>78.322704735473849</v>
      </c>
      <c r="F65" s="398">
        <v>3070.29</v>
      </c>
      <c r="G65" s="398">
        <v>54.431488446409737</v>
      </c>
      <c r="H65" s="398">
        <v>8194.3700000000008</v>
      </c>
      <c r="I65" s="398">
        <v>145.27349402844897</v>
      </c>
      <c r="J65" s="109"/>
      <c r="K65" s="109"/>
      <c r="L65" s="109"/>
      <c r="M65" s="109"/>
      <c r="N65" s="109"/>
      <c r="O65" s="109"/>
    </row>
    <row r="66" spans="1:15" ht="15" customHeight="1" x14ac:dyDescent="0.2">
      <c r="A66" s="157" t="s">
        <v>284</v>
      </c>
      <c r="B66" s="398">
        <v>10436.01</v>
      </c>
      <c r="C66" s="398">
        <v>183.04975174178279</v>
      </c>
      <c r="D66" s="398">
        <v>4417.91</v>
      </c>
      <c r="E66" s="398">
        <v>77.491045784503797</v>
      </c>
      <c r="F66" s="398">
        <v>3070.29</v>
      </c>
      <c r="G66" s="398">
        <v>53.853515114998771</v>
      </c>
      <c r="H66" s="398">
        <v>8194.7900000000009</v>
      </c>
      <c r="I66" s="398">
        <v>143.7382941446055</v>
      </c>
      <c r="J66" s="109"/>
      <c r="K66" s="109"/>
      <c r="L66" s="109"/>
      <c r="M66" s="109"/>
      <c r="N66" s="109"/>
      <c r="O66" s="109"/>
    </row>
    <row r="67" spans="1:15" ht="15" customHeight="1" x14ac:dyDescent="0.2">
      <c r="A67" s="157" t="s">
        <v>285</v>
      </c>
      <c r="B67" s="398">
        <v>10436.23</v>
      </c>
      <c r="C67" s="398">
        <v>177.72518529381244</v>
      </c>
      <c r="D67" s="398">
        <v>4417.91</v>
      </c>
      <c r="E67" s="398">
        <v>75.235393754390898</v>
      </c>
      <c r="F67" s="398">
        <v>3070.29</v>
      </c>
      <c r="G67" s="398">
        <v>52.28591734330687</v>
      </c>
      <c r="H67" s="398">
        <v>8194.94</v>
      </c>
      <c r="I67" s="398">
        <v>139.55683517627301</v>
      </c>
      <c r="J67" s="109"/>
      <c r="K67" s="109"/>
      <c r="L67" s="109"/>
      <c r="M67" s="109"/>
      <c r="N67" s="109"/>
      <c r="O67" s="109"/>
    </row>
    <row r="68" spans="1:15" ht="15" customHeight="1" x14ac:dyDescent="0.2">
      <c r="A68" s="157" t="s">
        <v>286</v>
      </c>
      <c r="B68" s="398">
        <v>10436.74</v>
      </c>
      <c r="C68" s="398">
        <v>162.64325876916951</v>
      </c>
      <c r="D68" s="398">
        <v>4417.91</v>
      </c>
      <c r="E68" s="398">
        <v>68.847482963923753</v>
      </c>
      <c r="F68" s="398">
        <v>3070.29</v>
      </c>
      <c r="G68" s="398">
        <v>47.846547002837426</v>
      </c>
      <c r="H68" s="398">
        <v>8195.2800000000007</v>
      </c>
      <c r="I68" s="398">
        <v>127.71296839106844</v>
      </c>
      <c r="J68" s="109"/>
      <c r="K68" s="109"/>
      <c r="L68" s="109"/>
      <c r="M68" s="109"/>
      <c r="N68" s="109"/>
      <c r="O68" s="109"/>
    </row>
    <row r="69" spans="1:15" ht="15" customHeight="1" x14ac:dyDescent="0.2">
      <c r="A69" s="157" t="s">
        <v>287</v>
      </c>
      <c r="B69" s="398">
        <v>10438.93</v>
      </c>
      <c r="C69" s="398">
        <v>150.17656331577408</v>
      </c>
      <c r="D69" s="398">
        <v>4417.91</v>
      </c>
      <c r="E69" s="398">
        <v>63.556948924687809</v>
      </c>
      <c r="F69" s="398">
        <v>3070.29</v>
      </c>
      <c r="G69" s="398">
        <v>44.16981439503742</v>
      </c>
      <c r="H69" s="398">
        <v>8196.7199999999993</v>
      </c>
      <c r="I69" s="398">
        <v>117.91967568147993</v>
      </c>
      <c r="J69" s="109"/>
      <c r="K69" s="109"/>
      <c r="L69" s="109"/>
      <c r="M69" s="109"/>
      <c r="N69" s="109"/>
      <c r="O69" s="109"/>
    </row>
    <row r="70" spans="1:15" ht="15" customHeight="1" x14ac:dyDescent="0.2">
      <c r="A70" s="157" t="s">
        <v>288</v>
      </c>
      <c r="B70" s="398">
        <v>10441.129999999999</v>
      </c>
      <c r="C70" s="398">
        <v>133.15460113597447</v>
      </c>
      <c r="D70" s="398">
        <v>4417.91</v>
      </c>
      <c r="E70" s="398">
        <v>56.341128202084739</v>
      </c>
      <c r="F70" s="398">
        <v>3070.29</v>
      </c>
      <c r="G70" s="398">
        <v>39.155076157635349</v>
      </c>
      <c r="H70" s="398">
        <v>8198.18</v>
      </c>
      <c r="I70" s="398">
        <v>104.55050247826848</v>
      </c>
      <c r="J70" s="109"/>
      <c r="K70" s="109"/>
      <c r="L70" s="109"/>
      <c r="M70" s="109"/>
      <c r="N70" s="109"/>
      <c r="O70" s="109"/>
    </row>
    <row r="71" spans="1:15" ht="15" customHeight="1" x14ac:dyDescent="0.2">
      <c r="A71" s="157" t="s">
        <v>289</v>
      </c>
      <c r="B71" s="398">
        <v>10444.1</v>
      </c>
      <c r="C71" s="398">
        <v>127.46190128144261</v>
      </c>
      <c r="D71" s="398">
        <v>4417.91</v>
      </c>
      <c r="E71" s="398">
        <v>53.917064016075877</v>
      </c>
      <c r="F71" s="398">
        <v>3070.29</v>
      </c>
      <c r="G71" s="398">
        <v>37.470437939640604</v>
      </c>
      <c r="H71" s="398">
        <v>8200.14</v>
      </c>
      <c r="I71" s="398">
        <v>100.07616119857227</v>
      </c>
      <c r="J71" s="109"/>
      <c r="K71" s="109"/>
      <c r="L71" s="109"/>
      <c r="M71" s="109"/>
      <c r="N71" s="109"/>
      <c r="O71" s="109"/>
    </row>
    <row r="72" spans="1:15" ht="15" customHeight="1" x14ac:dyDescent="0.2">
      <c r="A72" s="157" t="s">
        <v>290</v>
      </c>
      <c r="B72" s="398">
        <v>10445.549999999999</v>
      </c>
      <c r="C72" s="398">
        <v>124.39802949822746</v>
      </c>
      <c r="D72" s="398">
        <v>4417.91</v>
      </c>
      <c r="E72" s="398">
        <v>52.613725318486253</v>
      </c>
      <c r="F72" s="398">
        <v>3070.29</v>
      </c>
      <c r="G72" s="398">
        <v>36.564663994534783</v>
      </c>
      <c r="H72" s="398">
        <v>8201.11</v>
      </c>
      <c r="I72" s="398">
        <v>97.66856926616677</v>
      </c>
      <c r="J72" s="109"/>
      <c r="K72" s="109"/>
      <c r="L72" s="109"/>
      <c r="M72" s="109"/>
      <c r="N72" s="109"/>
      <c r="O72" s="109"/>
    </row>
    <row r="73" spans="1:15" ht="15" customHeight="1" x14ac:dyDescent="0.2">
      <c r="A73" s="157" t="s">
        <v>291</v>
      </c>
      <c r="B73" s="398">
        <v>10446.18</v>
      </c>
      <c r="C73" s="398">
        <v>119.88077038557243</v>
      </c>
      <c r="D73" s="398">
        <v>4417.91</v>
      </c>
      <c r="E73" s="398">
        <v>50.700108010212752</v>
      </c>
      <c r="F73" s="398">
        <v>3070.29</v>
      </c>
      <c r="G73" s="398">
        <v>35.234768164737652</v>
      </c>
      <c r="H73" s="398">
        <v>8201.52</v>
      </c>
      <c r="I73" s="398">
        <v>94.120964403512104</v>
      </c>
      <c r="J73" s="109"/>
      <c r="K73" s="109"/>
      <c r="L73" s="109"/>
      <c r="M73" s="109"/>
      <c r="N73" s="109"/>
      <c r="O73" s="109"/>
    </row>
    <row r="74" spans="1:15" ht="15" customHeight="1" x14ac:dyDescent="0.2">
      <c r="A74" s="157" t="s">
        <v>292</v>
      </c>
      <c r="B74" s="398">
        <v>10446.700000000001</v>
      </c>
      <c r="C74" s="398">
        <v>120.32930586739941</v>
      </c>
      <c r="D74" s="398">
        <v>4417.91</v>
      </c>
      <c r="E74" s="398">
        <v>50.887270016813204</v>
      </c>
      <c r="F74" s="398">
        <v>3070.29</v>
      </c>
      <c r="G74" s="398">
        <v>35.364839089053746</v>
      </c>
      <c r="H74" s="398">
        <v>8201.8700000000008</v>
      </c>
      <c r="I74" s="398">
        <v>94.472448133348081</v>
      </c>
      <c r="J74" s="109"/>
      <c r="K74" s="109"/>
      <c r="L74" s="109"/>
      <c r="M74" s="109"/>
      <c r="N74" s="109"/>
      <c r="O74" s="109"/>
    </row>
    <row r="75" spans="1:15" ht="15" customHeight="1" x14ac:dyDescent="0.2">
      <c r="A75" s="157" t="s">
        <v>293</v>
      </c>
      <c r="B75" s="398">
        <v>10446.76</v>
      </c>
      <c r="C75" s="398">
        <v>120.92519893519543</v>
      </c>
      <c r="D75" s="398">
        <v>4417.91</v>
      </c>
      <c r="E75" s="398">
        <v>51.13897951401097</v>
      </c>
      <c r="F75" s="398">
        <v>3070.29</v>
      </c>
      <c r="G75" s="398">
        <v>35.53976821892541</v>
      </c>
      <c r="H75" s="398">
        <v>8201.91</v>
      </c>
      <c r="I75" s="398">
        <v>94.940210974366096</v>
      </c>
      <c r="J75" s="25"/>
      <c r="K75" s="25"/>
      <c r="L75" s="25"/>
    </row>
    <row r="76" spans="1:15" ht="15" customHeight="1" x14ac:dyDescent="0.2">
      <c r="A76" s="157" t="s">
        <v>294</v>
      </c>
      <c r="B76" s="398">
        <v>10446.64</v>
      </c>
      <c r="C76" s="398">
        <v>120.62547812198005</v>
      </c>
      <c r="D76" s="398">
        <v>4417.91</v>
      </c>
      <c r="E76" s="398">
        <v>51.012814268499433</v>
      </c>
      <c r="F76" s="398">
        <v>3070.29</v>
      </c>
      <c r="G76" s="398">
        <v>35.452087869701089</v>
      </c>
      <c r="H76" s="398">
        <v>8201.83</v>
      </c>
      <c r="I76" s="398">
        <v>94.705059734536633</v>
      </c>
      <c r="J76" s="25"/>
      <c r="K76" s="25"/>
      <c r="L76" s="25"/>
    </row>
    <row r="77" spans="1:15" ht="15" customHeight="1" x14ac:dyDescent="0.2">
      <c r="A77" s="14" t="s">
        <v>295</v>
      </c>
      <c r="B77" s="399">
        <v>10446.6</v>
      </c>
      <c r="C77" s="399">
        <v>120.08188273350223</v>
      </c>
      <c r="D77" s="399">
        <v>4417.91</v>
      </c>
      <c r="E77" s="399">
        <v>50.783120876377652</v>
      </c>
      <c r="F77" s="399">
        <v>3070.29</v>
      </c>
      <c r="G77" s="399">
        <v>35.292459148224737</v>
      </c>
      <c r="H77" s="399">
        <v>8201.7999999999993</v>
      </c>
      <c r="I77" s="399">
        <v>94.278290142595537</v>
      </c>
      <c r="J77" s="25"/>
      <c r="K77" s="25"/>
      <c r="L77" s="25"/>
    </row>
    <row r="78" spans="1:15" ht="15" customHeight="1" x14ac:dyDescent="0.2">
      <c r="A78" s="14" t="s">
        <v>296</v>
      </c>
      <c r="B78" s="399">
        <v>10446.870000000001</v>
      </c>
      <c r="C78" s="399">
        <v>119.51466186401639</v>
      </c>
      <c r="D78" s="399">
        <v>4417.91</v>
      </c>
      <c r="E78" s="399">
        <v>50.541934550315695</v>
      </c>
      <c r="F78" s="399">
        <v>3070.29</v>
      </c>
      <c r="G78" s="399">
        <v>35.124843247256912</v>
      </c>
      <c r="H78" s="399">
        <v>8201.98</v>
      </c>
      <c r="I78" s="399">
        <v>93.832589695806007</v>
      </c>
      <c r="J78" s="25"/>
      <c r="K78" s="25"/>
      <c r="L78" s="25"/>
    </row>
    <row r="79" spans="1:15" ht="15" customHeight="1" x14ac:dyDescent="0.2">
      <c r="A79" s="14" t="s">
        <v>297</v>
      </c>
      <c r="B79" s="399">
        <v>10446.99</v>
      </c>
      <c r="C79" s="399">
        <v>116.14506961131069</v>
      </c>
      <c r="D79" s="399">
        <v>4619.25</v>
      </c>
      <c r="E79" s="399">
        <v>51.354802943436042</v>
      </c>
      <c r="F79" s="399">
        <v>3070.29</v>
      </c>
      <c r="G79" s="399">
        <v>34.134142540283001</v>
      </c>
      <c r="H79" s="399">
        <v>8239.1200000000008</v>
      </c>
      <c r="I79" s="399">
        <v>91.598935763884356</v>
      </c>
      <c r="J79" s="25"/>
      <c r="K79" s="25"/>
      <c r="L79" s="25"/>
    </row>
    <row r="80" spans="1:15" ht="15" customHeight="1" x14ac:dyDescent="0.2">
      <c r="A80" s="14" t="s">
        <v>298</v>
      </c>
      <c r="B80" s="399">
        <v>10446.91</v>
      </c>
      <c r="C80" s="399">
        <v>117.77490972554652</v>
      </c>
      <c r="D80" s="399">
        <v>4619.25</v>
      </c>
      <c r="E80" s="399">
        <v>52.075853218772899</v>
      </c>
      <c r="F80" s="399">
        <v>3070.29</v>
      </c>
      <c r="G80" s="399">
        <v>34.613405072049844</v>
      </c>
      <c r="H80" s="399">
        <v>8239.07</v>
      </c>
      <c r="I80" s="399">
        <v>92.884472583037322</v>
      </c>
      <c r="J80" s="25"/>
      <c r="K80" s="25"/>
      <c r="L80" s="25"/>
    </row>
    <row r="81" spans="1:12" ht="15" customHeight="1" x14ac:dyDescent="0.2">
      <c r="A81" s="14" t="s">
        <v>299</v>
      </c>
      <c r="B81" s="399">
        <v>10446.52</v>
      </c>
      <c r="C81" s="399">
        <v>117.77051299820869</v>
      </c>
      <c r="D81" s="399">
        <v>4619.25</v>
      </c>
      <c r="E81" s="399">
        <v>52.075853218772899</v>
      </c>
      <c r="F81" s="399">
        <v>3070.29</v>
      </c>
      <c r="G81" s="399">
        <v>34.613405072049844</v>
      </c>
      <c r="H81" s="399">
        <v>8238.81</v>
      </c>
      <c r="I81" s="399">
        <v>92.881541431478766</v>
      </c>
      <c r="J81" s="25"/>
      <c r="K81" s="25"/>
      <c r="L81" s="25"/>
    </row>
    <row r="82" spans="1:12" ht="15" customHeight="1" x14ac:dyDescent="0.2">
      <c r="A82" s="14" t="s">
        <v>300</v>
      </c>
      <c r="B82" s="399">
        <v>10446.790000000001</v>
      </c>
      <c r="C82" s="399">
        <v>117.77355688636565</v>
      </c>
      <c r="D82" s="399">
        <v>4619.25</v>
      </c>
      <c r="E82" s="399">
        <v>52.075853218772899</v>
      </c>
      <c r="F82" s="399">
        <v>3070.29</v>
      </c>
      <c r="G82" s="399">
        <v>34.613405072049844</v>
      </c>
      <c r="H82" s="399">
        <v>8238.99</v>
      </c>
      <c r="I82" s="399">
        <v>92.883570690250096</v>
      </c>
      <c r="J82" s="25"/>
      <c r="K82" s="25"/>
      <c r="L82" s="25"/>
    </row>
    <row r="83" spans="1:12" ht="15" customHeight="1" x14ac:dyDescent="0.2">
      <c r="A83" s="14" t="s">
        <v>301</v>
      </c>
      <c r="B83" s="399">
        <v>10447.01</v>
      </c>
      <c r="C83" s="399">
        <v>119.07640343165791</v>
      </c>
      <c r="D83" s="399">
        <v>4619.25</v>
      </c>
      <c r="E83" s="399">
        <v>52.65082320699279</v>
      </c>
      <c r="F83" s="399">
        <v>3070.29</v>
      </c>
      <c r="G83" s="399">
        <v>34.995572005022005</v>
      </c>
      <c r="H83" s="399">
        <v>8239.1299999999992</v>
      </c>
      <c r="I83" s="399">
        <v>93.910694811805058</v>
      </c>
      <c r="J83" s="25"/>
      <c r="K83" s="25"/>
      <c r="L83" s="25"/>
    </row>
    <row r="84" spans="1:12" ht="15" customHeight="1" x14ac:dyDescent="0.2">
      <c r="A84" s="14" t="s">
        <v>302</v>
      </c>
      <c r="B84" s="399">
        <v>10446.75</v>
      </c>
      <c r="C84" s="399">
        <v>119.1360771817813</v>
      </c>
      <c r="D84" s="399">
        <v>4619.25</v>
      </c>
      <c r="E84" s="399">
        <v>52.67851958953198</v>
      </c>
      <c r="F84" s="399">
        <v>3070.29</v>
      </c>
      <c r="G84" s="399">
        <v>35.013981038165106</v>
      </c>
      <c r="H84" s="399">
        <v>8238.9599999999991</v>
      </c>
      <c r="I84" s="399">
        <v>93.958156791117688</v>
      </c>
      <c r="J84" s="25"/>
      <c r="K84" s="25"/>
      <c r="L84" s="25"/>
    </row>
    <row r="85" spans="1:12" ht="15" customHeight="1" x14ac:dyDescent="0.2">
      <c r="A85" s="14" t="s">
        <v>303</v>
      </c>
      <c r="B85" s="399">
        <v>10446.56</v>
      </c>
      <c r="C85" s="399">
        <v>118.07797897052671</v>
      </c>
      <c r="D85" s="399">
        <v>4619.25</v>
      </c>
      <c r="E85" s="399">
        <v>52.211608831960525</v>
      </c>
      <c r="F85" s="399">
        <v>3070.29</v>
      </c>
      <c r="G85" s="399">
        <v>34.703638140537983</v>
      </c>
      <c r="H85" s="399">
        <v>8238.83</v>
      </c>
      <c r="I85" s="399">
        <v>93.123898726637734</v>
      </c>
      <c r="J85" s="25"/>
      <c r="K85" s="25"/>
      <c r="L85" s="25"/>
    </row>
    <row r="86" spans="1:12" ht="15" customHeight="1" x14ac:dyDescent="0.2">
      <c r="A86" s="14" t="s">
        <v>304</v>
      </c>
      <c r="B86" s="399">
        <v>10446.85</v>
      </c>
      <c r="C86" s="399">
        <v>118.32803064125056</v>
      </c>
      <c r="D86" s="399">
        <v>4619.25</v>
      </c>
      <c r="E86" s="399">
        <v>52.320724001933272</v>
      </c>
      <c r="F86" s="399">
        <v>3070.29</v>
      </c>
      <c r="G86" s="399">
        <v>34.776164030068891</v>
      </c>
      <c r="H86" s="399">
        <v>8239.0300000000007</v>
      </c>
      <c r="I86" s="399">
        <v>93.320780359073083</v>
      </c>
      <c r="J86" s="25"/>
      <c r="K86" s="25"/>
      <c r="L86" s="25"/>
    </row>
    <row r="87" spans="1:12" ht="15" customHeight="1" x14ac:dyDescent="0.2">
      <c r="A87" s="14" t="s">
        <v>305</v>
      </c>
      <c r="B87" s="399">
        <v>10446.81</v>
      </c>
      <c r="C87" s="399">
        <v>117.1039211362144</v>
      </c>
      <c r="D87" s="399">
        <v>4619.25</v>
      </c>
      <c r="E87" s="399">
        <v>51.779661706153199</v>
      </c>
      <c r="F87" s="399">
        <v>3070.29</v>
      </c>
      <c r="G87" s="399">
        <v>34.416534619209855</v>
      </c>
      <c r="H87" s="399">
        <v>8239</v>
      </c>
      <c r="I87" s="399">
        <v>92.355389467336948</v>
      </c>
      <c r="J87" s="25"/>
      <c r="K87" s="25"/>
      <c r="L87" s="25"/>
    </row>
    <row r="88" spans="1:12" ht="15" customHeight="1" x14ac:dyDescent="0.2">
      <c r="A88" s="14" t="s">
        <v>306</v>
      </c>
      <c r="B88" s="399">
        <v>10447.61</v>
      </c>
      <c r="C88" s="399">
        <v>116.09242792195666</v>
      </c>
      <c r="D88" s="399">
        <v>4619.25</v>
      </c>
      <c r="E88" s="399">
        <v>51.328480645669039</v>
      </c>
      <c r="F88" s="399">
        <v>3070.29</v>
      </c>
      <c r="G88" s="399">
        <v>34.116646823963023</v>
      </c>
      <c r="H88" s="399">
        <v>8239.5300000000007</v>
      </c>
      <c r="I88" s="399">
        <v>91.556541891954197</v>
      </c>
      <c r="J88" s="25"/>
      <c r="K88" s="25"/>
      <c r="L88" s="25"/>
    </row>
    <row r="89" spans="1:12" ht="15" customHeight="1" x14ac:dyDescent="0.2">
      <c r="A89" s="157" t="s">
        <v>307</v>
      </c>
      <c r="B89" s="398">
        <v>10448.49</v>
      </c>
      <c r="C89" s="398">
        <v>112.86268291672454</v>
      </c>
      <c r="D89" s="398">
        <v>4619.25</v>
      </c>
      <c r="E89" s="398">
        <v>49.896295834429651</v>
      </c>
      <c r="F89" s="398">
        <v>3070.29</v>
      </c>
      <c r="G89" s="398">
        <v>33.16471248308514</v>
      </c>
      <c r="H89" s="398">
        <v>8240.11</v>
      </c>
      <c r="I89" s="398">
        <v>89.008165019914955</v>
      </c>
      <c r="J89" s="25"/>
      <c r="K89" s="25"/>
      <c r="L89" s="25"/>
    </row>
    <row r="90" spans="1:12" ht="15" customHeight="1" x14ac:dyDescent="0.2">
      <c r="A90" s="157" t="s">
        <v>308</v>
      </c>
      <c r="B90" s="398">
        <v>10449.719999999999</v>
      </c>
      <c r="C90" s="398">
        <v>112.93223832938713</v>
      </c>
      <c r="D90" s="398">
        <v>4619.25</v>
      </c>
      <c r="E90" s="398">
        <v>49.921169361764861</v>
      </c>
      <c r="F90" s="398">
        <v>3070.29</v>
      </c>
      <c r="G90" s="398">
        <v>33.181245241052778</v>
      </c>
      <c r="H90" s="398">
        <v>8240.93</v>
      </c>
      <c r="I90" s="398">
        <v>89.061397895426509</v>
      </c>
      <c r="J90" s="25"/>
      <c r="K90" s="25"/>
      <c r="L90" s="25"/>
    </row>
    <row r="91" spans="1:12" ht="15" customHeight="1" x14ac:dyDescent="0.2">
      <c r="A91" s="157" t="s">
        <v>309</v>
      </c>
      <c r="B91" s="398">
        <v>10449.459999999999</v>
      </c>
      <c r="C91" s="398">
        <v>115.1684969416896</v>
      </c>
      <c r="D91" s="398">
        <v>4619.25</v>
      </c>
      <c r="E91" s="398">
        <v>50.91096377208963</v>
      </c>
      <c r="F91" s="398">
        <v>3070.29</v>
      </c>
      <c r="G91" s="398">
        <v>33.83913469931462</v>
      </c>
      <c r="H91" s="398">
        <v>8240.76</v>
      </c>
      <c r="I91" s="398">
        <v>90.825357756017837</v>
      </c>
      <c r="J91" s="25"/>
      <c r="K91" s="25"/>
      <c r="L91" s="25"/>
    </row>
    <row r="92" spans="1:12" ht="15" customHeight="1" x14ac:dyDescent="0.2">
      <c r="A92" s="157" t="s">
        <v>310</v>
      </c>
      <c r="B92" s="398">
        <v>10448.23</v>
      </c>
      <c r="C92" s="398">
        <v>116.03984016875977</v>
      </c>
      <c r="D92" s="398">
        <v>4619.25</v>
      </c>
      <c r="E92" s="398">
        <v>51.302185317469423</v>
      </c>
      <c r="F92" s="398">
        <v>3070.29</v>
      </c>
      <c r="G92" s="398">
        <v>34.099169033581902</v>
      </c>
      <c r="H92" s="398">
        <v>8239.94</v>
      </c>
      <c r="I92" s="398">
        <v>91.514191456368238</v>
      </c>
      <c r="J92" s="25"/>
      <c r="K92" s="25"/>
      <c r="L92" s="25"/>
    </row>
    <row r="93" spans="1:12" ht="15" customHeight="1" x14ac:dyDescent="0.2">
      <c r="A93" s="157" t="s">
        <v>311</v>
      </c>
      <c r="B93" s="398">
        <v>10447.67</v>
      </c>
      <c r="C93" s="398">
        <v>116.69120434343631</v>
      </c>
      <c r="D93" s="398">
        <v>4619.25</v>
      </c>
      <c r="E93" s="398">
        <v>51.592924131736375</v>
      </c>
      <c r="F93" s="398">
        <v>3070.29</v>
      </c>
      <c r="G93" s="398">
        <v>34.292415225941198</v>
      </c>
      <c r="H93" s="398">
        <v>8239.57</v>
      </c>
      <c r="I93" s="398">
        <v>92.028686450859126</v>
      </c>
      <c r="J93" s="25"/>
      <c r="K93" s="25"/>
      <c r="L93" s="25"/>
    </row>
    <row r="94" spans="1:12" ht="15" customHeight="1" x14ac:dyDescent="0.2">
      <c r="A94" s="157" t="s">
        <v>312</v>
      </c>
      <c r="B94" s="398">
        <v>10447.24</v>
      </c>
      <c r="C94" s="398">
        <v>115.79156725665864</v>
      </c>
      <c r="D94" s="398">
        <v>4619.25</v>
      </c>
      <c r="E94" s="398">
        <v>51.197272873057415</v>
      </c>
      <c r="F94" s="398">
        <v>3070.29</v>
      </c>
      <c r="G94" s="398">
        <v>34.029436581570486</v>
      </c>
      <c r="H94" s="398">
        <v>8239.2900000000009</v>
      </c>
      <c r="I94" s="398">
        <v>91.319841621530173</v>
      </c>
      <c r="J94" s="25"/>
      <c r="K94" s="25"/>
      <c r="L94" s="25"/>
    </row>
    <row r="95" spans="1:12" ht="15" customHeight="1" x14ac:dyDescent="0.2">
      <c r="A95" s="157" t="s">
        <v>313</v>
      </c>
      <c r="B95" s="398">
        <v>10447.86</v>
      </c>
      <c r="C95" s="398">
        <v>116.33371684011601</v>
      </c>
      <c r="D95" s="398">
        <v>4619.25</v>
      </c>
      <c r="E95" s="398">
        <v>51.433932069697128</v>
      </c>
      <c r="F95" s="398">
        <v>3070.29</v>
      </c>
      <c r="G95" s="398">
        <v>34.18673752108468</v>
      </c>
      <c r="H95" s="398">
        <v>8239.7000000000007</v>
      </c>
      <c r="I95" s="398">
        <v>91.746532461911244</v>
      </c>
      <c r="J95" s="25"/>
      <c r="K95" s="25"/>
      <c r="L95" s="25"/>
    </row>
    <row r="96" spans="1:12" ht="15" customHeight="1" x14ac:dyDescent="0.2">
      <c r="A96" s="157" t="s">
        <v>314</v>
      </c>
      <c r="B96" s="398">
        <v>10447.709999999999</v>
      </c>
      <c r="C96" s="398">
        <v>118.52354515987695</v>
      </c>
      <c r="D96" s="398">
        <v>4619.25</v>
      </c>
      <c r="E96" s="398">
        <v>52.402860146363324</v>
      </c>
      <c r="F96" s="398">
        <v>3070.29</v>
      </c>
      <c r="G96" s="398">
        <v>34.830757694166337</v>
      </c>
      <c r="H96" s="398">
        <v>8239.6</v>
      </c>
      <c r="I96" s="398">
        <v>93.473747136867516</v>
      </c>
      <c r="J96" s="25"/>
      <c r="K96" s="25"/>
      <c r="L96" s="25"/>
    </row>
    <row r="97" spans="1:13" ht="15" customHeight="1" x14ac:dyDescent="0.2">
      <c r="A97" s="157" t="s">
        <v>315</v>
      </c>
      <c r="B97" s="398">
        <v>10447.030000000001</v>
      </c>
      <c r="C97" s="398">
        <v>118.63999628704602</v>
      </c>
      <c r="D97" s="398">
        <v>4619.25</v>
      </c>
      <c r="E97" s="398">
        <v>52.457760995128496</v>
      </c>
      <c r="F97" s="398">
        <v>3070.29</v>
      </c>
      <c r="G97" s="398">
        <v>34.867248797041313</v>
      </c>
      <c r="H97" s="398">
        <v>8239.14</v>
      </c>
      <c r="I97" s="398">
        <v>93.56645276298164</v>
      </c>
      <c r="J97" s="25"/>
      <c r="K97" s="25"/>
      <c r="L97" s="25"/>
    </row>
    <row r="98" spans="1:13" ht="15" customHeight="1" x14ac:dyDescent="0.2">
      <c r="A98" s="157" t="s">
        <v>316</v>
      </c>
      <c r="B98" s="398">
        <v>10446.77</v>
      </c>
      <c r="C98" s="398">
        <v>119.2617779397176</v>
      </c>
      <c r="D98" s="398">
        <v>4619.25</v>
      </c>
      <c r="E98" s="398">
        <v>52.733999862928016</v>
      </c>
      <c r="F98" s="398">
        <v>3070.29</v>
      </c>
      <c r="G98" s="398">
        <v>35.050857268853015</v>
      </c>
      <c r="H98" s="398">
        <v>8238.98</v>
      </c>
      <c r="I98" s="398">
        <v>94.057340518626773</v>
      </c>
      <c r="J98" s="25"/>
      <c r="K98" s="25"/>
      <c r="L98" s="25"/>
    </row>
    <row r="99" spans="1:13" ht="15" customHeight="1" x14ac:dyDescent="0.2">
      <c r="A99" s="157" t="s">
        <v>317</v>
      </c>
      <c r="B99" s="398">
        <v>10446.620000000001</v>
      </c>
      <c r="C99" s="398">
        <v>119.57490201707641</v>
      </c>
      <c r="D99" s="398">
        <v>4619.25</v>
      </c>
      <c r="E99" s="398">
        <v>52.873213167740396</v>
      </c>
      <c r="F99" s="398">
        <v>3070.29</v>
      </c>
      <c r="G99" s="398">
        <v>35.143388571041115</v>
      </c>
      <c r="H99" s="398">
        <v>8238.8700000000008</v>
      </c>
      <c r="I99" s="398">
        <v>94.304384861460491</v>
      </c>
      <c r="J99" s="25"/>
      <c r="K99" s="25"/>
      <c r="L99" s="25"/>
    </row>
    <row r="100" spans="1:13" ht="15" customHeight="1" x14ac:dyDescent="0.2">
      <c r="A100" s="157" t="s">
        <v>318</v>
      </c>
      <c r="B100" s="398">
        <v>10446.75</v>
      </c>
      <c r="C100" s="398">
        <v>118.14172285997199</v>
      </c>
      <c r="D100" s="398">
        <v>4619.25</v>
      </c>
      <c r="E100" s="398">
        <v>52.238844934637626</v>
      </c>
      <c r="F100" s="398">
        <v>3070.29</v>
      </c>
      <c r="G100" s="398">
        <v>34.721741238159566</v>
      </c>
      <c r="H100" s="398">
        <v>8238.9599999999991</v>
      </c>
      <c r="I100" s="398">
        <v>93.173946823116736</v>
      </c>
      <c r="J100" s="25"/>
      <c r="K100" s="25"/>
      <c r="L100" s="25"/>
    </row>
    <row r="101" spans="1:13" ht="15" customHeight="1" x14ac:dyDescent="0.2">
      <c r="A101" s="14" t="s">
        <v>363</v>
      </c>
      <c r="B101" s="399">
        <v>10447.379999999999</v>
      </c>
      <c r="C101" s="399">
        <v>117.59675007722046</v>
      </c>
      <c r="D101" s="399">
        <v>4619.25</v>
      </c>
      <c r="E101" s="399">
        <v>51.994738182606604</v>
      </c>
      <c r="F101" s="399">
        <v>3070.29</v>
      </c>
      <c r="G101" s="399">
        <v>34.559490110878443</v>
      </c>
      <c r="H101" s="399">
        <v>8239.3799999999992</v>
      </c>
      <c r="I101" s="399">
        <v>92.743282110083925</v>
      </c>
      <c r="J101" s="25"/>
      <c r="K101" s="25"/>
      <c r="L101" s="25"/>
    </row>
    <row r="102" spans="1:13" ht="15" customHeight="1" x14ac:dyDescent="0.2">
      <c r="A102" s="14" t="s">
        <v>402</v>
      </c>
      <c r="B102" s="399">
        <v>10447.81</v>
      </c>
      <c r="C102" s="399">
        <v>117.84633856675974</v>
      </c>
      <c r="D102" s="399">
        <v>4619.25</v>
      </c>
      <c r="E102" s="399">
        <v>52.102947835432012</v>
      </c>
      <c r="F102" s="399">
        <v>3070.29</v>
      </c>
      <c r="G102" s="399">
        <v>34.631414127758525</v>
      </c>
      <c r="H102" s="399">
        <v>8239.66</v>
      </c>
      <c r="I102" s="399">
        <v>92.939454491897109</v>
      </c>
      <c r="J102" s="25"/>
      <c r="K102" s="25"/>
      <c r="L102" s="25"/>
    </row>
    <row r="103" spans="1:13" ht="15" customHeight="1" x14ac:dyDescent="0.2">
      <c r="A103" s="14" t="s">
        <v>364</v>
      </c>
      <c r="B103" s="399">
        <v>10447.84</v>
      </c>
      <c r="C103" s="399">
        <v>118.21571665070377</v>
      </c>
      <c r="D103" s="399">
        <v>4619.25</v>
      </c>
      <c r="E103" s="399">
        <v>52.266109467484512</v>
      </c>
      <c r="F103" s="399">
        <v>3070.29</v>
      </c>
      <c r="G103" s="399">
        <v>34.739863232542739</v>
      </c>
      <c r="H103" s="399">
        <v>8239.69</v>
      </c>
      <c r="I103" s="399">
        <v>93.230836070387511</v>
      </c>
      <c r="J103" s="25"/>
      <c r="K103" s="25"/>
      <c r="L103" s="25"/>
    </row>
    <row r="104" spans="1:13" ht="15" customHeight="1" x14ac:dyDescent="0.2">
      <c r="A104" s="14" t="s">
        <v>365</v>
      </c>
      <c r="B104" s="399">
        <v>10447.77</v>
      </c>
      <c r="C104" s="399">
        <v>118.46223616914084</v>
      </c>
      <c r="D104" s="399">
        <v>4619.25</v>
      </c>
      <c r="E104" s="399">
        <v>52.3754527927303</v>
      </c>
      <c r="F104" s="399">
        <v>3070.29</v>
      </c>
      <c r="G104" s="399">
        <v>34.812540770686134</v>
      </c>
      <c r="H104" s="399">
        <v>8239.6299999999992</v>
      </c>
      <c r="I104" s="399">
        <v>93.425199349367162</v>
      </c>
      <c r="J104" s="25"/>
      <c r="K104" s="25"/>
      <c r="L104" s="25"/>
    </row>
    <row r="105" spans="1:13" ht="15" customHeight="1" x14ac:dyDescent="0.2">
      <c r="A105" s="14" t="s">
        <v>403</v>
      </c>
      <c r="B105" s="399">
        <v>10448</v>
      </c>
      <c r="C105" s="399">
        <v>117.4817332896308</v>
      </c>
      <c r="D105" s="399">
        <v>4619.25</v>
      </c>
      <c r="E105" s="399">
        <v>51.940801732209707</v>
      </c>
      <c r="F105" s="399">
        <v>3070.29</v>
      </c>
      <c r="G105" s="399">
        <v>34.523640017402428</v>
      </c>
      <c r="H105" s="399">
        <v>8239.7900000000009</v>
      </c>
      <c r="I105" s="399">
        <v>92.651685599403422</v>
      </c>
      <c r="J105" s="25"/>
      <c r="K105" s="25"/>
      <c r="L105" s="25"/>
    </row>
    <row r="106" spans="1:13" ht="15" customHeight="1" x14ac:dyDescent="0.2">
      <c r="A106" s="14" t="s">
        <v>404</v>
      </c>
      <c r="B106" s="399">
        <v>10448.31</v>
      </c>
      <c r="C106" s="399">
        <v>116.45835596362414</v>
      </c>
      <c r="D106" s="399">
        <v>4619.25</v>
      </c>
      <c r="E106" s="399">
        <v>51.486820431722535</v>
      </c>
      <c r="F106" s="399">
        <v>3070.29</v>
      </c>
      <c r="G106" s="399">
        <v>34.221890978689913</v>
      </c>
      <c r="H106" s="399">
        <v>8240</v>
      </c>
      <c r="I106" s="399">
        <v>91.844217212186749</v>
      </c>
      <c r="J106" s="25"/>
      <c r="K106" s="25"/>
      <c r="L106" s="25"/>
    </row>
    <row r="107" spans="1:13" ht="15" customHeight="1" x14ac:dyDescent="0.2">
      <c r="A107" s="14" t="s">
        <v>405</v>
      </c>
      <c r="B107" s="399">
        <v>15703.66</v>
      </c>
      <c r="C107" s="399">
        <v>175.39594933605747</v>
      </c>
      <c r="D107" s="399">
        <v>9463.5499999999993</v>
      </c>
      <c r="E107" s="399">
        <v>105.69945709084675</v>
      </c>
      <c r="F107" s="399">
        <v>6622.04</v>
      </c>
      <c r="G107" s="399">
        <v>73.962311482886534</v>
      </c>
      <c r="H107" s="399">
        <v>13157.53</v>
      </c>
      <c r="I107" s="399">
        <v>146.95793625611205</v>
      </c>
      <c r="J107" s="25"/>
      <c r="K107" s="25"/>
      <c r="L107" s="25"/>
    </row>
    <row r="108" spans="1:13" ht="15" customHeight="1" x14ac:dyDescent="0.2">
      <c r="A108" s="14" t="s">
        <v>406</v>
      </c>
      <c r="B108" s="399">
        <v>15703.34</v>
      </c>
      <c r="C108" s="399">
        <v>176.11826192548784</v>
      </c>
      <c r="D108" s="399">
        <v>9463.5499999999993</v>
      </c>
      <c r="E108" s="399">
        <v>106.13690957751346</v>
      </c>
      <c r="F108" s="399">
        <v>6622.04</v>
      </c>
      <c r="G108" s="399">
        <v>74.268415203457195</v>
      </c>
      <c r="H108" s="399">
        <v>13157.32</v>
      </c>
      <c r="I108" s="399">
        <v>147.56378770360061</v>
      </c>
      <c r="J108" s="25"/>
      <c r="K108" s="25"/>
      <c r="L108" s="25"/>
      <c r="M108" s="25"/>
    </row>
    <row r="109" spans="1:13" ht="15" customHeight="1" x14ac:dyDescent="0.2">
      <c r="A109" s="14" t="s">
        <v>326</v>
      </c>
      <c r="B109" s="399">
        <v>15702.99</v>
      </c>
      <c r="C109" s="399">
        <v>175.75065181477146</v>
      </c>
      <c r="D109" s="399">
        <v>9463.5499999999993</v>
      </c>
      <c r="E109" s="399">
        <v>105.91773165376023</v>
      </c>
      <c r="F109" s="399">
        <v>6622.04</v>
      </c>
      <c r="G109" s="399">
        <v>74.115047283573972</v>
      </c>
      <c r="H109" s="399">
        <v>13157.32</v>
      </c>
      <c r="I109" s="399">
        <v>147.25906124473929</v>
      </c>
      <c r="J109" s="25"/>
      <c r="K109" s="25"/>
      <c r="L109" s="25"/>
    </row>
    <row r="110" spans="1:13" ht="15" customHeight="1" x14ac:dyDescent="0.2">
      <c r="A110" s="14" t="s">
        <v>407</v>
      </c>
      <c r="B110" s="399">
        <v>15702.97</v>
      </c>
      <c r="C110" s="399">
        <v>175.65974147587963</v>
      </c>
      <c r="D110" s="399">
        <v>9463.5499999999993</v>
      </c>
      <c r="E110" s="399">
        <v>105.86307854145176</v>
      </c>
      <c r="F110" s="399">
        <v>6622.04</v>
      </c>
      <c r="G110" s="399">
        <v>74.076804225120085</v>
      </c>
      <c r="H110" s="399">
        <v>13157.07</v>
      </c>
      <c r="I110" s="399">
        <v>147.18027957641462</v>
      </c>
      <c r="J110" s="25"/>
      <c r="K110" s="25"/>
      <c r="L110" s="25"/>
    </row>
    <row r="111" spans="1:13" ht="15" customHeight="1" x14ac:dyDescent="0.2">
      <c r="A111" s="14" t="s">
        <v>408</v>
      </c>
      <c r="B111" s="399">
        <v>15702.97</v>
      </c>
      <c r="C111" s="399">
        <v>176.02305014490938</v>
      </c>
      <c r="D111" s="399">
        <v>9463.5499999999993</v>
      </c>
      <c r="E111" s="399">
        <v>106.08203009996562</v>
      </c>
      <c r="F111" s="399">
        <v>6622.04</v>
      </c>
      <c r="G111" s="399">
        <v>74.230013747819413</v>
      </c>
      <c r="H111" s="399">
        <v>13157.07</v>
      </c>
      <c r="I111" s="399">
        <v>147.48468553210526</v>
      </c>
      <c r="J111" s="25"/>
      <c r="K111" s="25"/>
      <c r="L111" s="25"/>
    </row>
    <row r="112" spans="1:13" ht="15" customHeight="1" x14ac:dyDescent="0.2">
      <c r="A112" s="14" t="s">
        <v>409</v>
      </c>
      <c r="B112" s="399">
        <v>15702.97</v>
      </c>
      <c r="C112" s="399">
        <v>173.8654642391495</v>
      </c>
      <c r="D112" s="399">
        <v>9463.5499999999993</v>
      </c>
      <c r="E112" s="399">
        <v>104.78173963908759</v>
      </c>
      <c r="F112" s="399">
        <v>6622.04</v>
      </c>
      <c r="G112" s="399">
        <v>73.32014636786657</v>
      </c>
      <c r="H112" s="399">
        <v>13157.07</v>
      </c>
      <c r="I112" s="399">
        <v>145.67690593416322</v>
      </c>
      <c r="J112" s="25"/>
      <c r="K112" s="25"/>
      <c r="L112" s="25"/>
    </row>
    <row r="113" spans="1:13" ht="15" customHeight="1" x14ac:dyDescent="0.2">
      <c r="A113" s="157" t="s">
        <v>456</v>
      </c>
      <c r="B113" s="398">
        <v>15734.54</v>
      </c>
      <c r="C113" s="398">
        <v>173.15380346985859</v>
      </c>
      <c r="D113" s="398">
        <v>10545.47</v>
      </c>
      <c r="E113" s="398">
        <v>116.04967414854768</v>
      </c>
      <c r="F113" s="398">
        <v>7357.82</v>
      </c>
      <c r="G113" s="398">
        <v>80.97056019728538</v>
      </c>
      <c r="H113" s="398">
        <v>13490.35</v>
      </c>
      <c r="I113" s="398">
        <v>148.45717845196663</v>
      </c>
      <c r="J113" s="25"/>
      <c r="K113" s="25"/>
      <c r="L113" s="25"/>
    </row>
    <row r="114" spans="1:13" ht="15" customHeight="1" x14ac:dyDescent="0.2">
      <c r="A114" s="157" t="s">
        <v>455</v>
      </c>
      <c r="B114" s="398">
        <v>15734.68</v>
      </c>
      <c r="C114" s="398">
        <v>174.66258470574689</v>
      </c>
      <c r="D114" s="398">
        <v>10545.47</v>
      </c>
      <c r="E114" s="398">
        <v>117.05983516264155</v>
      </c>
      <c r="F114" s="398">
        <v>7357.82</v>
      </c>
      <c r="G114" s="398">
        <v>81.675373061265844</v>
      </c>
      <c r="H114" s="398">
        <v>13490.44</v>
      </c>
      <c r="I114" s="398">
        <v>149.75043148114841</v>
      </c>
      <c r="J114" s="25"/>
      <c r="K114" s="25"/>
      <c r="L114" s="25"/>
    </row>
    <row r="115" spans="1:13" ht="15" customHeight="1" x14ac:dyDescent="0.2">
      <c r="A115" s="317" t="s">
        <v>648</v>
      </c>
      <c r="B115" s="397">
        <v>15734.03</v>
      </c>
      <c r="C115" s="397">
        <v>174.20936487191312</v>
      </c>
      <c r="D115" s="397">
        <v>10545.47</v>
      </c>
      <c r="E115" s="397">
        <v>116.76090810655717</v>
      </c>
      <c r="F115" s="397">
        <v>7357.82</v>
      </c>
      <c r="G115" s="397">
        <v>81.466804692876508</v>
      </c>
      <c r="H115" s="397">
        <v>13490.01</v>
      </c>
      <c r="I115" s="397">
        <v>149.36326384376773</v>
      </c>
      <c r="J115" s="25"/>
      <c r="K115" s="25"/>
      <c r="L115" s="25"/>
      <c r="M115" s="25"/>
    </row>
    <row r="116" spans="1:13" ht="13.5" customHeight="1" x14ac:dyDescent="0.2">
      <c r="A116" s="16" t="s">
        <v>647</v>
      </c>
      <c r="B116" s="490" t="s">
        <v>646</v>
      </c>
      <c r="C116" s="490"/>
      <c r="D116" s="490"/>
      <c r="E116" s="490"/>
      <c r="F116" s="490"/>
      <c r="G116" s="303"/>
      <c r="H116" s="540" t="s">
        <v>645</v>
      </c>
      <c r="I116" s="541"/>
    </row>
    <row r="117" spans="1:13" ht="13.5" customHeight="1" x14ac:dyDescent="0.2">
      <c r="B117" s="491"/>
      <c r="C117" s="491"/>
      <c r="D117" s="491"/>
      <c r="E117" s="491"/>
      <c r="F117" s="491"/>
      <c r="G117" s="303"/>
      <c r="H117" s="542"/>
      <c r="I117" s="542"/>
    </row>
    <row r="118" spans="1:13" ht="12.75" customHeight="1" x14ac:dyDescent="0.2">
      <c r="B118" s="491"/>
      <c r="C118" s="491"/>
      <c r="D118" s="491"/>
      <c r="E118" s="491"/>
      <c r="F118" s="491"/>
      <c r="G118" s="303"/>
    </row>
    <row r="119" spans="1:13" x14ac:dyDescent="0.2">
      <c r="A119" s="16" t="s">
        <v>453</v>
      </c>
      <c r="B119" s="543" t="s">
        <v>644</v>
      </c>
      <c r="C119" s="543"/>
      <c r="D119" s="543"/>
      <c r="E119" s="543"/>
      <c r="F119" s="543"/>
    </row>
    <row r="120" spans="1:13" x14ac:dyDescent="0.2">
      <c r="A120" s="16"/>
      <c r="B120" s="543"/>
      <c r="C120" s="543"/>
      <c r="D120" s="543"/>
      <c r="E120" s="543"/>
      <c r="F120" s="543"/>
    </row>
    <row r="121" spans="1:13" ht="12.75" customHeight="1" x14ac:dyDescent="0.2">
      <c r="A121" s="16" t="s">
        <v>450</v>
      </c>
      <c r="B121" s="491" t="s">
        <v>643</v>
      </c>
      <c r="C121" s="491"/>
      <c r="D121" s="491"/>
      <c r="E121" s="491"/>
      <c r="F121" s="491"/>
    </row>
    <row r="122" spans="1:13" x14ac:dyDescent="0.2">
      <c r="A122" s="16"/>
      <c r="B122" s="491"/>
      <c r="C122" s="491"/>
      <c r="D122" s="491"/>
      <c r="E122" s="491"/>
      <c r="F122" s="491"/>
    </row>
    <row r="123" spans="1:13" x14ac:dyDescent="0.2">
      <c r="A123" s="395"/>
      <c r="B123" s="491"/>
      <c r="C123" s="491"/>
      <c r="D123" s="491"/>
      <c r="E123" s="491"/>
      <c r="F123" s="491"/>
    </row>
    <row r="124" spans="1:13" x14ac:dyDescent="0.2">
      <c r="A124" s="395"/>
      <c r="B124" s="491"/>
      <c r="C124" s="491"/>
      <c r="D124" s="491"/>
      <c r="E124" s="491"/>
      <c r="F124" s="491"/>
    </row>
    <row r="125" spans="1:13" x14ac:dyDescent="0.2">
      <c r="A125" s="16" t="s">
        <v>503</v>
      </c>
      <c r="B125" s="5" t="s">
        <v>642</v>
      </c>
      <c r="C125" s="25"/>
      <c r="D125" s="25"/>
      <c r="E125" s="25"/>
    </row>
    <row r="126" spans="1:13" x14ac:dyDescent="0.2">
      <c r="A126" s="16" t="s">
        <v>501</v>
      </c>
      <c r="B126" s="5" t="s">
        <v>641</v>
      </c>
      <c r="C126" s="25"/>
      <c r="D126" s="25"/>
      <c r="E126" s="25"/>
    </row>
    <row r="127" spans="1:13" x14ac:dyDescent="0.2">
      <c r="A127" s="16" t="s">
        <v>640</v>
      </c>
      <c r="B127" s="303" t="s">
        <v>502</v>
      </c>
    </row>
    <row r="128" spans="1:13" x14ac:dyDescent="0.2">
      <c r="A128" s="16"/>
      <c r="B128" s="5" t="s">
        <v>524</v>
      </c>
    </row>
  </sheetData>
  <mergeCells count="12">
    <mergeCell ref="B121:F124"/>
    <mergeCell ref="A1:D1"/>
    <mergeCell ref="A2:D2"/>
    <mergeCell ref="A4:I4"/>
    <mergeCell ref="A5:A7"/>
    <mergeCell ref="B5:C5"/>
    <mergeCell ref="D5:E5"/>
    <mergeCell ref="F5:G5"/>
    <mergeCell ref="H5:I5"/>
    <mergeCell ref="B116:F118"/>
    <mergeCell ref="H116:I117"/>
    <mergeCell ref="B119:F120"/>
  </mergeCells>
  <hyperlinks>
    <hyperlink ref="I2" location="Contents!A1" display="Back to Contents ç" xr:uid="{827C4F8B-F7C4-44FF-ACF1-A48C55E3C1B6}"/>
  </hyperlinks>
  <pageMargins left="0.4" right="0.19" top="0.75" bottom="0.75" header="0.3" footer="0.3"/>
  <pageSetup scale="68" orientation="portrait" horizontalDpi="4294967294" verticalDpi="4294967294" r:id="rId1"/>
  <headerFooter>
    <oddHeader>&amp;L&amp;"Calibri"&amp;10&amp;K000000 [Limited Sharing]&amp;1#_x000D_</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7FDEB-B8A4-436E-88F8-C9665D74D149}">
  <sheetPr>
    <pageSetUpPr fitToPage="1"/>
  </sheetPr>
  <dimension ref="A1:V125"/>
  <sheetViews>
    <sheetView zoomScaleNormal="100" workbookViewId="0">
      <selection activeCell="K2" sqref="K2"/>
    </sheetView>
  </sheetViews>
  <sheetFormatPr defaultRowHeight="12.75" x14ac:dyDescent="0.2"/>
  <cols>
    <col min="1" max="1" width="13.85546875" style="5" customWidth="1"/>
    <col min="2" max="11" width="14" style="5" customWidth="1"/>
    <col min="12" max="16384" width="9.140625" style="5"/>
  </cols>
  <sheetData>
    <row r="1" spans="1:11" s="3" customFormat="1" ht="15" customHeight="1" x14ac:dyDescent="0.25">
      <c r="A1" s="493" t="s">
        <v>0</v>
      </c>
      <c r="B1" s="493"/>
      <c r="C1" s="493"/>
      <c r="D1" s="493"/>
      <c r="K1" s="144" t="s">
        <v>673</v>
      </c>
    </row>
    <row r="2" spans="1:11" s="3" customFormat="1" ht="15" customHeight="1" x14ac:dyDescent="0.25">
      <c r="A2" s="493" t="s">
        <v>46</v>
      </c>
      <c r="B2" s="493"/>
      <c r="C2" s="493"/>
      <c r="D2" s="493"/>
      <c r="E2" s="314"/>
      <c r="F2" s="314"/>
      <c r="K2" s="104" t="s">
        <v>31</v>
      </c>
    </row>
    <row r="3" spans="1:11" s="3" customFormat="1" ht="15.75" x14ac:dyDescent="0.25">
      <c r="B3" s="313"/>
      <c r="E3" s="313"/>
      <c r="F3" s="313"/>
    </row>
    <row r="4" spans="1:11" s="3" customFormat="1" ht="16.5" customHeight="1" x14ac:dyDescent="0.25">
      <c r="A4" s="494" t="s">
        <v>672</v>
      </c>
      <c r="B4" s="494"/>
      <c r="C4" s="494"/>
      <c r="D4" s="494"/>
      <c r="E4" s="494"/>
      <c r="F4" s="494"/>
      <c r="G4" s="494"/>
      <c r="H4" s="494"/>
      <c r="I4" s="494"/>
      <c r="J4" s="494"/>
      <c r="K4" s="494"/>
    </row>
    <row r="5" spans="1:11" s="3" customFormat="1" ht="33" customHeight="1" x14ac:dyDescent="0.25">
      <c r="A5" s="544" t="s">
        <v>13</v>
      </c>
      <c r="B5" s="539" t="s">
        <v>671</v>
      </c>
      <c r="C5" s="539"/>
      <c r="D5" s="539" t="s">
        <v>670</v>
      </c>
      <c r="E5" s="539"/>
      <c r="F5" s="539" t="s">
        <v>669</v>
      </c>
      <c r="G5" s="539"/>
      <c r="H5" s="539" t="s">
        <v>668</v>
      </c>
      <c r="I5" s="539"/>
      <c r="J5" s="539" t="s">
        <v>667</v>
      </c>
      <c r="K5" s="539"/>
    </row>
    <row r="6" spans="1:11" s="3" customFormat="1" ht="16.5" customHeight="1" x14ac:dyDescent="0.25">
      <c r="A6" s="546"/>
      <c r="B6" s="407" t="s">
        <v>666</v>
      </c>
      <c r="C6" s="407" t="s">
        <v>664</v>
      </c>
      <c r="D6" s="407" t="s">
        <v>665</v>
      </c>
      <c r="E6" s="407" t="s">
        <v>664</v>
      </c>
      <c r="F6" s="407" t="s">
        <v>665</v>
      </c>
      <c r="G6" s="407" t="s">
        <v>664</v>
      </c>
      <c r="H6" s="407" t="s">
        <v>665</v>
      </c>
      <c r="I6" s="407" t="s">
        <v>664</v>
      </c>
      <c r="J6" s="407" t="s">
        <v>665</v>
      </c>
      <c r="K6" s="407" t="s">
        <v>664</v>
      </c>
    </row>
    <row r="7" spans="1:11" ht="15" customHeight="1" x14ac:dyDescent="0.2">
      <c r="A7" s="157">
        <v>2020</v>
      </c>
      <c r="B7" s="402">
        <f t="shared" ref="B7:K7" si="0">IF(COUNT(B40:B51)=0,"n.a.",AVERAGE(B40:B51))</f>
        <v>131.37612476446569</v>
      </c>
      <c r="C7" s="402">
        <f t="shared" si="0"/>
        <v>108.69857555765655</v>
      </c>
      <c r="D7" s="402">
        <f t="shared" si="0"/>
        <v>120.97097254800831</v>
      </c>
      <c r="E7" s="402">
        <f t="shared" si="0"/>
        <v>100.08951339801952</v>
      </c>
      <c r="F7" s="402">
        <f t="shared" si="0"/>
        <v>115.12023654989609</v>
      </c>
      <c r="G7" s="402">
        <f t="shared" si="0"/>
        <v>95.248704840917696</v>
      </c>
      <c r="H7" s="402">
        <f t="shared" si="0"/>
        <v>108.32503476887102</v>
      </c>
      <c r="I7" s="402">
        <f t="shared" si="0"/>
        <v>89.626459889268347</v>
      </c>
      <c r="J7" s="402">
        <f t="shared" si="0"/>
        <v>114.60883866888837</v>
      </c>
      <c r="K7" s="402">
        <f t="shared" si="0"/>
        <v>94.825582136481103</v>
      </c>
    </row>
    <row r="8" spans="1:11" ht="15" customHeight="1" x14ac:dyDescent="0.2">
      <c r="A8" s="14">
        <v>2021</v>
      </c>
      <c r="B8" s="401">
        <f t="shared" ref="B8:K8" si="1">IF(COUNT(B52:B63)=0,"n.a.",AVERAGE(B52:B63))</f>
        <v>131.37612476446569</v>
      </c>
      <c r="C8" s="401">
        <f t="shared" si="1"/>
        <v>101.69702648999801</v>
      </c>
      <c r="D8" s="401">
        <f t="shared" si="1"/>
        <v>120.97097254800831</v>
      </c>
      <c r="E8" s="401">
        <f t="shared" si="1"/>
        <v>93.642495710629632</v>
      </c>
      <c r="F8" s="401">
        <f t="shared" si="1"/>
        <v>115.12023654989609</v>
      </c>
      <c r="G8" s="401">
        <f t="shared" si="1"/>
        <v>89.113495826878008</v>
      </c>
      <c r="H8" s="401">
        <f t="shared" si="1"/>
        <v>108.32503476887102</v>
      </c>
      <c r="I8" s="401">
        <f t="shared" si="1"/>
        <v>83.853393835220686</v>
      </c>
      <c r="J8" s="401">
        <f t="shared" si="1"/>
        <v>114.60883866888837</v>
      </c>
      <c r="K8" s="401">
        <f t="shared" si="1"/>
        <v>88.717627521696912</v>
      </c>
    </row>
    <row r="9" spans="1:11" ht="15" customHeight="1" x14ac:dyDescent="0.2">
      <c r="A9" s="157">
        <v>2022</v>
      </c>
      <c r="B9" s="398">
        <f t="shared" ref="B9:K9" si="2">IF(COUNT(B64:B75)=0,"n.a.",AVERAGE(B64:B75))</f>
        <v>141.52819225856337</v>
      </c>
      <c r="C9" s="398">
        <f t="shared" si="2"/>
        <v>74.925257668562338</v>
      </c>
      <c r="D9" s="398">
        <f t="shared" si="2"/>
        <v>141.16307463979064</v>
      </c>
      <c r="E9" s="398">
        <f t="shared" si="2"/>
        <v>74.731963800893212</v>
      </c>
      <c r="F9" s="398">
        <f t="shared" si="2"/>
        <v>135.38991635561683</v>
      </c>
      <c r="G9" s="398">
        <f t="shared" si="2"/>
        <v>71.675644313586659</v>
      </c>
      <c r="H9" s="398">
        <f t="shared" si="2"/>
        <v>123.82591987350453</v>
      </c>
      <c r="I9" s="398">
        <f t="shared" si="2"/>
        <v>65.553645563558931</v>
      </c>
      <c r="J9" s="398">
        <f t="shared" si="2"/>
        <v>133.11647799957106</v>
      </c>
      <c r="K9" s="398">
        <f t="shared" si="2"/>
        <v>70.472082310129949</v>
      </c>
    </row>
    <row r="10" spans="1:11" ht="15" customHeight="1" x14ac:dyDescent="0.2">
      <c r="A10" s="14">
        <v>2023</v>
      </c>
      <c r="B10" s="400">
        <f t="shared" ref="B10:K10" si="3">IF(COUNT(B76:B87)=0,"n.a.",AVERAGE(B76:B87))</f>
        <v>141.52819225856337</v>
      </c>
      <c r="C10" s="400">
        <f t="shared" si="3"/>
        <v>61.799644670361907</v>
      </c>
      <c r="D10" s="400">
        <f t="shared" si="3"/>
        <v>141.16307463979064</v>
      </c>
      <c r="E10" s="400">
        <f t="shared" si="3"/>
        <v>61.640212554802751</v>
      </c>
      <c r="F10" s="400">
        <f t="shared" si="3"/>
        <v>135.38991635561683</v>
      </c>
      <c r="G10" s="400">
        <f t="shared" si="3"/>
        <v>59.119307533025307</v>
      </c>
      <c r="H10" s="400">
        <f t="shared" si="3"/>
        <v>123.82591987350453</v>
      </c>
      <c r="I10" s="400">
        <f t="shared" si="3"/>
        <v>54.069777385291708</v>
      </c>
      <c r="J10" s="400">
        <f t="shared" si="3"/>
        <v>133.11647799957106</v>
      </c>
      <c r="K10" s="400">
        <f t="shared" si="3"/>
        <v>58.126588836195502</v>
      </c>
    </row>
    <row r="11" spans="1:11" ht="15" customHeight="1" x14ac:dyDescent="0.2">
      <c r="A11" s="157">
        <v>2024</v>
      </c>
      <c r="B11" s="398">
        <f t="shared" ref="B11:K11" si="4">IF(COUNT(B88:B99)=0,"n.a.",AVERAGE(B88:B99))</f>
        <v>159.29431037323431</v>
      </c>
      <c r="C11" s="398">
        <f t="shared" si="4"/>
        <v>68.495940137201501</v>
      </c>
      <c r="D11" s="398">
        <f t="shared" si="4"/>
        <v>163.2700673201148</v>
      </c>
      <c r="E11" s="398">
        <f t="shared" si="4"/>
        <v>70.212367626508623</v>
      </c>
      <c r="F11" s="398">
        <f t="shared" si="4"/>
        <v>159.92996719098414</v>
      </c>
      <c r="G11" s="398">
        <f t="shared" si="4"/>
        <v>68.781080855406842</v>
      </c>
      <c r="H11" s="398">
        <f t="shared" si="4"/>
        <v>150.95246880661338</v>
      </c>
      <c r="I11" s="398">
        <f t="shared" si="4"/>
        <v>64.927112738605601</v>
      </c>
      <c r="J11" s="398">
        <f t="shared" si="4"/>
        <v>157.80951605390112</v>
      </c>
      <c r="K11" s="398">
        <f t="shared" si="4"/>
        <v>67.869981295964649</v>
      </c>
    </row>
    <row r="12" spans="1:11" ht="15" customHeight="1" x14ac:dyDescent="0.2">
      <c r="A12" s="14">
        <v>2025</v>
      </c>
      <c r="B12" s="399">
        <f t="shared" ref="B12:K12" si="5">IF(COUNT(B100:B111)=0,"n.a.",AVERAGE(B100:B111))</f>
        <v>184.6013132150581</v>
      </c>
      <c r="C12" s="399">
        <f t="shared" si="5"/>
        <v>79.199950114486754</v>
      </c>
      <c r="D12" s="399">
        <f t="shared" si="5"/>
        <v>188.34924442229348</v>
      </c>
      <c r="E12" s="399">
        <f t="shared" si="5"/>
        <v>80.810828954400662</v>
      </c>
      <c r="F12" s="399">
        <f t="shared" si="5"/>
        <v>183.92910365505804</v>
      </c>
      <c r="G12" s="399">
        <f t="shared" si="5"/>
        <v>78.916486913412157</v>
      </c>
      <c r="H12" s="399">
        <f t="shared" si="5"/>
        <v>172.81456460020601</v>
      </c>
      <c r="I12" s="399">
        <f t="shared" si="5"/>
        <v>74.150606729925059</v>
      </c>
      <c r="J12" s="399">
        <f t="shared" si="5"/>
        <v>181.39905823467927</v>
      </c>
      <c r="K12" s="399">
        <f t="shared" si="5"/>
        <v>77.831297051460297</v>
      </c>
    </row>
    <row r="13" spans="1:11" ht="15" customHeight="1" x14ac:dyDescent="0.2">
      <c r="A13" s="14"/>
      <c r="B13" s="400"/>
      <c r="C13" s="400"/>
      <c r="D13" s="400"/>
      <c r="E13" s="400"/>
      <c r="F13" s="400"/>
      <c r="G13" s="400"/>
      <c r="H13" s="400"/>
      <c r="I13" s="400"/>
      <c r="J13" s="400"/>
      <c r="K13" s="400"/>
    </row>
    <row r="14" spans="1:11" ht="15" customHeight="1" x14ac:dyDescent="0.2">
      <c r="A14" s="157" t="s">
        <v>132</v>
      </c>
      <c r="B14" s="398">
        <f t="shared" ref="B14:K14" si="6">IF(COUNT(B40:B42)=0,"n.a.",AVERAGE(B40:B42))</f>
        <v>131.37612476446569</v>
      </c>
      <c r="C14" s="398">
        <f t="shared" si="6"/>
        <v>109.61278706620327</v>
      </c>
      <c r="D14" s="398">
        <f t="shared" si="6"/>
        <v>120.97097254800826</v>
      </c>
      <c r="E14" s="398">
        <f t="shared" si="6"/>
        <v>100.93131821987548</v>
      </c>
      <c r="F14" s="398">
        <f t="shared" si="6"/>
        <v>115.12023654989605</v>
      </c>
      <c r="G14" s="398">
        <f t="shared" si="6"/>
        <v>96.04979594715347</v>
      </c>
      <c r="H14" s="398">
        <f t="shared" si="6"/>
        <v>108.32503476887102</v>
      </c>
      <c r="I14" s="398">
        <f t="shared" si="6"/>
        <v>90.380264993711577</v>
      </c>
      <c r="J14" s="398">
        <f t="shared" si="6"/>
        <v>114.60883866888834</v>
      </c>
      <c r="K14" s="398">
        <f t="shared" si="6"/>
        <v>95.623114560885597</v>
      </c>
    </row>
    <row r="15" spans="1:11" ht="15" customHeight="1" x14ac:dyDescent="0.2">
      <c r="A15" s="157" t="s">
        <v>133</v>
      </c>
      <c r="B15" s="398">
        <f t="shared" ref="B15:K15" si="7">IF(COUNT(B43:B45)=0,"n.a.",AVERAGE(B43:B45))</f>
        <v>131.37612476446569</v>
      </c>
      <c r="C15" s="398">
        <f t="shared" si="7"/>
        <v>110.07253476676057</v>
      </c>
      <c r="D15" s="398">
        <f t="shared" si="7"/>
        <v>120.97097254800826</v>
      </c>
      <c r="E15" s="398">
        <f t="shared" si="7"/>
        <v>101.35465333166111</v>
      </c>
      <c r="F15" s="398">
        <f t="shared" si="7"/>
        <v>115.12023654989605</v>
      </c>
      <c r="G15" s="398">
        <f t="shared" si="7"/>
        <v>96.452656544056552</v>
      </c>
      <c r="H15" s="398">
        <f t="shared" si="7"/>
        <v>108.32503476887102</v>
      </c>
      <c r="I15" s="398">
        <f t="shared" si="7"/>
        <v>90.759345939637385</v>
      </c>
      <c r="J15" s="398">
        <f t="shared" si="7"/>
        <v>114.60883866888834</v>
      </c>
      <c r="K15" s="398">
        <f t="shared" si="7"/>
        <v>96.024185532769039</v>
      </c>
    </row>
    <row r="16" spans="1:11" ht="15" customHeight="1" x14ac:dyDescent="0.2">
      <c r="A16" s="157" t="s">
        <v>134</v>
      </c>
      <c r="B16" s="398">
        <f t="shared" ref="B16:K16" si="8">IF(COUNT(B46:B48)=0,"n.a.",AVERAGE(B46:B48))</f>
        <v>131.37612476446569</v>
      </c>
      <c r="C16" s="398">
        <f t="shared" si="8"/>
        <v>108.34023878236712</v>
      </c>
      <c r="D16" s="398">
        <f t="shared" si="8"/>
        <v>120.97097254800826</v>
      </c>
      <c r="E16" s="398">
        <f t="shared" si="8"/>
        <v>99.75955734029445</v>
      </c>
      <c r="F16" s="398">
        <f t="shared" si="8"/>
        <v>115.12023654989605</v>
      </c>
      <c r="G16" s="398">
        <f t="shared" si="8"/>
        <v>94.934707039492181</v>
      </c>
      <c r="H16" s="398">
        <f t="shared" si="8"/>
        <v>108.32503476887102</v>
      </c>
      <c r="I16" s="398">
        <f t="shared" si="8"/>
        <v>89.330996434917083</v>
      </c>
      <c r="J16" s="398">
        <f t="shared" si="8"/>
        <v>114.60883866888834</v>
      </c>
      <c r="K16" s="398">
        <f t="shared" si="8"/>
        <v>94.512979205454585</v>
      </c>
    </row>
    <row r="17" spans="1:14" ht="15" customHeight="1" x14ac:dyDescent="0.2">
      <c r="A17" s="157" t="s">
        <v>135</v>
      </c>
      <c r="B17" s="398">
        <f t="shared" ref="B17:K17" si="9">IF(COUNT(B49:B51)=0,"n.a.",AVERAGE(B49:B51))</f>
        <v>131.37612476446569</v>
      </c>
      <c r="C17" s="398">
        <f t="shared" si="9"/>
        <v>106.76874161529527</v>
      </c>
      <c r="D17" s="398">
        <f t="shared" si="9"/>
        <v>120.97097254800826</v>
      </c>
      <c r="E17" s="398">
        <f t="shared" si="9"/>
        <v>98.312524700247039</v>
      </c>
      <c r="F17" s="398">
        <f t="shared" si="9"/>
        <v>115.12023654989605</v>
      </c>
      <c r="G17" s="398">
        <f t="shared" si="9"/>
        <v>93.557659832968582</v>
      </c>
      <c r="H17" s="398">
        <f t="shared" si="9"/>
        <v>108.32503476887102</v>
      </c>
      <c r="I17" s="398">
        <f t="shared" si="9"/>
        <v>88.035232188807399</v>
      </c>
      <c r="J17" s="398">
        <f t="shared" si="9"/>
        <v>114.60883866888834</v>
      </c>
      <c r="K17" s="398">
        <f t="shared" si="9"/>
        <v>93.142049246815191</v>
      </c>
    </row>
    <row r="18" spans="1:14" ht="15" customHeight="1" x14ac:dyDescent="0.2">
      <c r="A18" s="14" t="s">
        <v>136</v>
      </c>
      <c r="B18" s="400">
        <f t="shared" ref="B18:K18" si="10">IF(COUNT(B52:B54)=0,"n.a.",AVERAGE(B52:B54))</f>
        <v>131.37612476446569</v>
      </c>
      <c r="C18" s="400">
        <f t="shared" si="10"/>
        <v>105.03992898191318</v>
      </c>
      <c r="D18" s="400">
        <f t="shared" si="10"/>
        <v>120.97097254800826</v>
      </c>
      <c r="E18" s="400">
        <f t="shared" si="10"/>
        <v>96.720636174166216</v>
      </c>
      <c r="F18" s="400">
        <f t="shared" si="10"/>
        <v>115.12023654989605</v>
      </c>
      <c r="G18" s="400">
        <f t="shared" si="10"/>
        <v>92.042762665296721</v>
      </c>
      <c r="H18" s="400">
        <f t="shared" si="10"/>
        <v>108.32503476887102</v>
      </c>
      <c r="I18" s="400">
        <f t="shared" si="10"/>
        <v>86.609754850701009</v>
      </c>
      <c r="J18" s="400">
        <f t="shared" si="10"/>
        <v>114.60883866888834</v>
      </c>
      <c r="K18" s="400">
        <f t="shared" si="10"/>
        <v>91.633881697016861</v>
      </c>
    </row>
    <row r="19" spans="1:14" ht="15" customHeight="1" x14ac:dyDescent="0.2">
      <c r="A19" s="14" t="s">
        <v>137</v>
      </c>
      <c r="B19" s="400">
        <f t="shared" ref="B19:K19" si="11">IF(COUNT(B55:B57)=0,"n.a.",AVERAGE(B55:B57))</f>
        <v>131.37612476446569</v>
      </c>
      <c r="C19" s="400">
        <f t="shared" si="11"/>
        <v>103.95430894402956</v>
      </c>
      <c r="D19" s="400">
        <f t="shared" si="11"/>
        <v>120.97097254800826</v>
      </c>
      <c r="E19" s="400">
        <f t="shared" si="11"/>
        <v>95.720998591341854</v>
      </c>
      <c r="F19" s="400">
        <f t="shared" si="11"/>
        <v>115.12023654989605</v>
      </c>
      <c r="G19" s="400">
        <f t="shared" si="11"/>
        <v>91.091472346842508</v>
      </c>
      <c r="H19" s="400">
        <f t="shared" si="11"/>
        <v>108.32503476887102</v>
      </c>
      <c r="I19" s="400">
        <f t="shared" si="11"/>
        <v>85.714616342388652</v>
      </c>
      <c r="J19" s="400">
        <f t="shared" si="11"/>
        <v>114.60883866888834</v>
      </c>
      <c r="K19" s="400">
        <f t="shared" si="11"/>
        <v>90.686817289381295</v>
      </c>
    </row>
    <row r="20" spans="1:14" ht="15" customHeight="1" x14ac:dyDescent="0.2">
      <c r="A20" s="14" t="s">
        <v>138</v>
      </c>
      <c r="B20" s="400">
        <f t="shared" ref="B20:K20" si="12">IF(COUNT(B58:B60)=0,"n.a.",AVERAGE(B58:B60))</f>
        <v>131.37612476446569</v>
      </c>
      <c r="C20" s="400">
        <f t="shared" si="12"/>
        <v>101.65931595063796</v>
      </c>
      <c r="D20" s="400">
        <f t="shared" si="12"/>
        <v>120.97097254800826</v>
      </c>
      <c r="E20" s="400">
        <f t="shared" si="12"/>
        <v>93.607771892813602</v>
      </c>
      <c r="F20" s="400">
        <f t="shared" si="12"/>
        <v>115.12023654989605</v>
      </c>
      <c r="G20" s="400">
        <f t="shared" si="12"/>
        <v>89.080451419309</v>
      </c>
      <c r="H20" s="400">
        <f t="shared" si="12"/>
        <v>108.32503476887102</v>
      </c>
      <c r="I20" s="400">
        <f t="shared" si="12"/>
        <v>83.822299939776187</v>
      </c>
      <c r="J20" s="400">
        <f t="shared" si="12"/>
        <v>114.60883866888834</v>
      </c>
      <c r="K20" s="400">
        <f t="shared" si="12"/>
        <v>88.684729907085554</v>
      </c>
    </row>
    <row r="21" spans="1:14" ht="15" customHeight="1" x14ac:dyDescent="0.2">
      <c r="A21" s="14" t="s">
        <v>139</v>
      </c>
      <c r="B21" s="400">
        <f t="shared" ref="B21:K21" si="13">IF(COUNT(B61:B63)=0,"n.a.",AVERAGE(B61:B63))</f>
        <v>131.37612476446569</v>
      </c>
      <c r="C21" s="400">
        <f t="shared" si="13"/>
        <v>96.134552083411393</v>
      </c>
      <c r="D21" s="400">
        <f t="shared" si="13"/>
        <v>120.97097254800826</v>
      </c>
      <c r="E21" s="400">
        <f t="shared" si="13"/>
        <v>88.520576184196827</v>
      </c>
      <c r="F21" s="400">
        <f t="shared" si="13"/>
        <v>115.12023654989605</v>
      </c>
      <c r="G21" s="400">
        <f t="shared" si="13"/>
        <v>84.239296876063804</v>
      </c>
      <c r="H21" s="400">
        <f t="shared" si="13"/>
        <v>108.32503476887102</v>
      </c>
      <c r="I21" s="400">
        <f t="shared" si="13"/>
        <v>79.266904208016925</v>
      </c>
      <c r="J21" s="400">
        <f t="shared" si="13"/>
        <v>114.60883866888834</v>
      </c>
      <c r="K21" s="400">
        <f t="shared" si="13"/>
        <v>83.865081193303922</v>
      </c>
    </row>
    <row r="22" spans="1:14" ht="15" customHeight="1" x14ac:dyDescent="0.2">
      <c r="A22" s="157" t="s">
        <v>140</v>
      </c>
      <c r="B22" s="398">
        <f t="shared" ref="B22:K22" si="14">IF(COUNT(B64:B66)=0,"n.a.",AVERAGE(B64:B66))</f>
        <v>141.52819225856334</v>
      </c>
      <c r="C22" s="398">
        <f t="shared" si="14"/>
        <v>95.421922676079973</v>
      </c>
      <c r="D22" s="398">
        <f t="shared" si="14"/>
        <v>141.16307463979061</v>
      </c>
      <c r="E22" s="398">
        <f t="shared" si="14"/>
        <v>95.175751050270222</v>
      </c>
      <c r="F22" s="398">
        <f t="shared" si="14"/>
        <v>135.38991635561683</v>
      </c>
      <c r="G22" s="398">
        <f t="shared" si="14"/>
        <v>91.283340254951327</v>
      </c>
      <c r="H22" s="398">
        <f t="shared" si="14"/>
        <v>123.82591987350457</v>
      </c>
      <c r="I22" s="398">
        <f t="shared" si="14"/>
        <v>83.486598414805272</v>
      </c>
      <c r="J22" s="398">
        <f t="shared" si="14"/>
        <v>133.11647799957106</v>
      </c>
      <c r="K22" s="398">
        <f t="shared" si="14"/>
        <v>89.750530038432018</v>
      </c>
      <c r="L22" s="109"/>
      <c r="M22" s="109"/>
      <c r="N22" s="109"/>
    </row>
    <row r="23" spans="1:14" ht="15" customHeight="1" x14ac:dyDescent="0.2">
      <c r="A23" s="157" t="s">
        <v>141</v>
      </c>
      <c r="B23" s="398">
        <f t="shared" ref="B23:K23" si="15">IF(COUNT(B67:B69)=0,"n.a.",AVERAGE(B67:B69))</f>
        <v>141.52819225856334</v>
      </c>
      <c r="C23" s="398">
        <f t="shared" si="15"/>
        <v>77.126266427251821</v>
      </c>
      <c r="D23" s="398">
        <f t="shared" si="15"/>
        <v>141.16307463979061</v>
      </c>
      <c r="E23" s="398">
        <f t="shared" si="15"/>
        <v>76.927294347602114</v>
      </c>
      <c r="F23" s="398">
        <f t="shared" si="15"/>
        <v>135.38991635561683</v>
      </c>
      <c r="G23" s="398">
        <f t="shared" si="15"/>
        <v>73.78119223998516</v>
      </c>
      <c r="H23" s="398">
        <f t="shared" si="15"/>
        <v>123.82591987350457</v>
      </c>
      <c r="I23" s="398">
        <f t="shared" si="15"/>
        <v>67.479353296025707</v>
      </c>
      <c r="J23" s="398">
        <f t="shared" si="15"/>
        <v>133.11647799957106</v>
      </c>
      <c r="K23" s="398">
        <f t="shared" si="15"/>
        <v>72.542274328605487</v>
      </c>
      <c r="L23" s="109"/>
      <c r="M23" s="109"/>
      <c r="N23" s="109"/>
    </row>
    <row r="24" spans="1:14" ht="15" customHeight="1" x14ac:dyDescent="0.2">
      <c r="A24" s="157" t="s">
        <v>142</v>
      </c>
      <c r="B24" s="398">
        <f t="shared" ref="B24:K24" si="16">IF(COUNT(B70:B72)=0,"n.a.",AVERAGE(B70:B72))</f>
        <v>141.52819225856334</v>
      </c>
      <c r="C24" s="398">
        <f t="shared" si="16"/>
        <v>64.361699864297492</v>
      </c>
      <c r="D24" s="398">
        <f t="shared" si="16"/>
        <v>141.16307463979061</v>
      </c>
      <c r="E24" s="398">
        <f t="shared" si="16"/>
        <v>64.195658101030389</v>
      </c>
      <c r="F24" s="398">
        <f t="shared" si="16"/>
        <v>135.38991635561683</v>
      </c>
      <c r="G24" s="398">
        <f t="shared" si="16"/>
        <v>61.57024280514193</v>
      </c>
      <c r="H24" s="398">
        <f t="shared" si="16"/>
        <v>123.82591987350457</v>
      </c>
      <c r="I24" s="398">
        <f t="shared" si="16"/>
        <v>56.311372053413891</v>
      </c>
      <c r="J24" s="398">
        <f t="shared" si="16"/>
        <v>133.11647799957106</v>
      </c>
      <c r="K24" s="398">
        <f t="shared" si="16"/>
        <v>60.536368530365081</v>
      </c>
      <c r="L24" s="109"/>
      <c r="M24" s="109"/>
      <c r="N24" s="109"/>
    </row>
    <row r="25" spans="1:14" ht="15" customHeight="1" x14ac:dyDescent="0.2">
      <c r="A25" s="157" t="s">
        <v>143</v>
      </c>
      <c r="B25" s="398">
        <f t="shared" ref="B25:K25" si="17">IF(COUNT(B73:B75)=0,"n.a.",AVERAGE(B73:B75))</f>
        <v>141.52819225856334</v>
      </c>
      <c r="C25" s="398">
        <f t="shared" si="17"/>
        <v>62.791141706620124</v>
      </c>
      <c r="D25" s="398">
        <f t="shared" si="17"/>
        <v>141.16307463979061</v>
      </c>
      <c r="E25" s="398">
        <f t="shared" si="17"/>
        <v>62.629151704670143</v>
      </c>
      <c r="F25" s="398">
        <f t="shared" si="17"/>
        <v>135.38991635561683</v>
      </c>
      <c r="G25" s="398">
        <f t="shared" si="17"/>
        <v>60.067801954268248</v>
      </c>
      <c r="H25" s="398">
        <f t="shared" si="17"/>
        <v>123.82591987350457</v>
      </c>
      <c r="I25" s="398">
        <f t="shared" si="17"/>
        <v>54.937258489990846</v>
      </c>
      <c r="J25" s="398">
        <f t="shared" si="17"/>
        <v>133.11647799957106</v>
      </c>
      <c r="K25" s="398">
        <f t="shared" si="17"/>
        <v>59.059156343117245</v>
      </c>
      <c r="L25" s="109"/>
      <c r="M25" s="109"/>
      <c r="N25" s="109"/>
    </row>
    <row r="26" spans="1:14" ht="15" customHeight="1" x14ac:dyDescent="0.2">
      <c r="A26" s="14" t="s">
        <v>144</v>
      </c>
      <c r="B26" s="400">
        <f t="shared" ref="B26:K26" si="18">IF(COUNT(B76:B78)=0,"n.a.",AVERAGE(B76:B78))</f>
        <v>141.52819225856334</v>
      </c>
      <c r="C26" s="400">
        <f t="shared" si="18"/>
        <v>61.864988799729439</v>
      </c>
      <c r="D26" s="400">
        <f t="shared" si="18"/>
        <v>141.16307463979061</v>
      </c>
      <c r="E26" s="400">
        <f t="shared" si="18"/>
        <v>61.705388107913272</v>
      </c>
      <c r="F26" s="400">
        <f t="shared" si="18"/>
        <v>135.38991635561683</v>
      </c>
      <c r="G26" s="400">
        <f t="shared" si="18"/>
        <v>59.181817595990289</v>
      </c>
      <c r="H26" s="400">
        <f t="shared" si="18"/>
        <v>123.82591987350457</v>
      </c>
      <c r="I26" s="400">
        <f t="shared" si="18"/>
        <v>54.126948305079111</v>
      </c>
      <c r="J26" s="400">
        <f t="shared" si="18"/>
        <v>133.11647799957106</v>
      </c>
      <c r="K26" s="400">
        <f t="shared" si="18"/>
        <v>58.188049243627709</v>
      </c>
      <c r="L26" s="109"/>
      <c r="M26" s="109"/>
      <c r="N26" s="109"/>
    </row>
    <row r="27" spans="1:14" ht="15" customHeight="1" x14ac:dyDescent="0.2">
      <c r="A27" s="14" t="s">
        <v>145</v>
      </c>
      <c r="B27" s="400">
        <f t="shared" ref="B27:K27" si="19">IF(COUNT(B79:B81)=0,"n.a.",AVERAGE(B79:B81))</f>
        <v>141.52819225856334</v>
      </c>
      <c r="C27" s="400">
        <f t="shared" si="19"/>
        <v>62.025124343373101</v>
      </c>
      <c r="D27" s="400">
        <f t="shared" si="19"/>
        <v>141.16307463979061</v>
      </c>
      <c r="E27" s="400">
        <f t="shared" si="19"/>
        <v>61.865110530273853</v>
      </c>
      <c r="F27" s="400">
        <f t="shared" si="19"/>
        <v>135.38991635561683</v>
      </c>
      <c r="G27" s="400">
        <f t="shared" si="19"/>
        <v>59.335007836842571</v>
      </c>
      <c r="H27" s="400">
        <f t="shared" si="19"/>
        <v>123.82591987350457</v>
      </c>
      <c r="I27" s="400">
        <f t="shared" si="19"/>
        <v>54.267054178542786</v>
      </c>
      <c r="J27" s="400">
        <f t="shared" si="19"/>
        <v>133.11647799957106</v>
      </c>
      <c r="K27" s="400">
        <f t="shared" si="19"/>
        <v>58.338667146903447</v>
      </c>
      <c r="L27" s="109"/>
      <c r="M27" s="109"/>
      <c r="N27" s="109"/>
    </row>
    <row r="28" spans="1:14" ht="15" customHeight="1" x14ac:dyDescent="0.2">
      <c r="A28" s="14" t="s">
        <v>146</v>
      </c>
      <c r="B28" s="400">
        <f t="shared" ref="B28:K28" si="20">IF(COUNT(B82:B84)=0,"n.a.",AVERAGE(B82:B84))</f>
        <v>141.52819225856334</v>
      </c>
      <c r="C28" s="400">
        <f t="shared" si="20"/>
        <v>62.209730417611816</v>
      </c>
      <c r="D28" s="400">
        <f t="shared" si="20"/>
        <v>141.16307463979061</v>
      </c>
      <c r="E28" s="400">
        <f t="shared" si="20"/>
        <v>62.049240353603409</v>
      </c>
      <c r="F28" s="400">
        <f t="shared" si="20"/>
        <v>135.38991635561683</v>
      </c>
      <c r="G28" s="400">
        <f t="shared" si="20"/>
        <v>59.511607287107978</v>
      </c>
      <c r="H28" s="400">
        <f t="shared" si="20"/>
        <v>123.82591987350457</v>
      </c>
      <c r="I28" s="400">
        <f t="shared" si="20"/>
        <v>54.428569821412601</v>
      </c>
      <c r="J28" s="400">
        <f t="shared" si="20"/>
        <v>133.11647799957106</v>
      </c>
      <c r="K28" s="400">
        <f t="shared" si="20"/>
        <v>58.512301177182678</v>
      </c>
      <c r="L28" s="109"/>
      <c r="M28" s="109"/>
      <c r="N28" s="109"/>
    </row>
    <row r="29" spans="1:14" ht="15" customHeight="1" x14ac:dyDescent="0.2">
      <c r="A29" s="14" t="s">
        <v>147</v>
      </c>
      <c r="B29" s="400">
        <f t="shared" ref="B29:K29" si="21">IF(COUNT(B85:B87)=0,"n.a.",AVERAGE(B85:B87))</f>
        <v>141.52819225856334</v>
      </c>
      <c r="C29" s="400">
        <f t="shared" si="21"/>
        <v>61.098735120733203</v>
      </c>
      <c r="D29" s="400">
        <f t="shared" si="21"/>
        <v>141.16307463979061</v>
      </c>
      <c r="E29" s="400">
        <f t="shared" si="21"/>
        <v>60.941111227420457</v>
      </c>
      <c r="F29" s="400">
        <f t="shared" si="21"/>
        <v>135.38991635561683</v>
      </c>
      <c r="G29" s="400">
        <f t="shared" si="21"/>
        <v>58.448797412160395</v>
      </c>
      <c r="H29" s="400">
        <f t="shared" si="21"/>
        <v>123.82591987350457</v>
      </c>
      <c r="I29" s="400">
        <f t="shared" si="21"/>
        <v>53.456537236132341</v>
      </c>
      <c r="J29" s="400">
        <f t="shared" si="21"/>
        <v>133.11647799957106</v>
      </c>
      <c r="K29" s="400">
        <f t="shared" si="21"/>
        <v>57.467337777068145</v>
      </c>
      <c r="L29" s="109"/>
      <c r="M29" s="109"/>
      <c r="N29" s="109"/>
    </row>
    <row r="30" spans="1:14" ht="15" customHeight="1" x14ac:dyDescent="0.2">
      <c r="A30" s="157" t="s">
        <v>148</v>
      </c>
      <c r="B30" s="398">
        <f t="shared" ref="B30:K30" si="22">IF(COUNT(B88:B90)=0,"n.a.",AVERAGE(B88:B90))</f>
        <v>151.68025975266102</v>
      </c>
      <c r="C30" s="398">
        <f t="shared" si="22"/>
        <v>63.321298744028411</v>
      </c>
      <c r="D30" s="398">
        <f t="shared" si="22"/>
        <v>153.79564188569015</v>
      </c>
      <c r="E30" s="398">
        <f t="shared" si="22"/>
        <v>64.204398128363209</v>
      </c>
      <c r="F30" s="398">
        <f t="shared" si="22"/>
        <v>149.4128025472553</v>
      </c>
      <c r="G30" s="398">
        <f t="shared" si="22"/>
        <v>62.374713240239565</v>
      </c>
      <c r="H30" s="398">
        <f t="shared" si="22"/>
        <v>139.32680497813817</v>
      </c>
      <c r="I30" s="398">
        <f t="shared" si="22"/>
        <v>58.164155674956874</v>
      </c>
      <c r="J30" s="398">
        <f t="shared" si="22"/>
        <v>147.22678545918825</v>
      </c>
      <c r="K30" s="398">
        <f t="shared" si="22"/>
        <v>61.46212618824768</v>
      </c>
      <c r="L30" s="109"/>
      <c r="M30" s="109"/>
      <c r="N30" s="109"/>
    </row>
    <row r="31" spans="1:14" ht="15" customHeight="1" x14ac:dyDescent="0.2">
      <c r="A31" s="157" t="s">
        <v>149</v>
      </c>
      <c r="B31" s="398">
        <f t="shared" ref="B31:K31" si="23">IF(COUNT(B91:B93)=0,"n.a.",AVERAGE(B91:B93))</f>
        <v>161.83232724675881</v>
      </c>
      <c r="C31" s="398">
        <f t="shared" si="23"/>
        <v>69.386742577729322</v>
      </c>
      <c r="D31" s="398">
        <f t="shared" si="23"/>
        <v>166.42820913158968</v>
      </c>
      <c r="E31" s="398">
        <f t="shared" si="23"/>
        <v>71.35725909124497</v>
      </c>
      <c r="F31" s="398">
        <f t="shared" si="23"/>
        <v>163.4356887388937</v>
      </c>
      <c r="G31" s="398">
        <f t="shared" si="23"/>
        <v>70.074195035507856</v>
      </c>
      <c r="H31" s="398">
        <f t="shared" si="23"/>
        <v>154.82769008277174</v>
      </c>
      <c r="I31" s="398">
        <f t="shared" si="23"/>
        <v>66.383455385258316</v>
      </c>
      <c r="J31" s="398">
        <f t="shared" si="23"/>
        <v>161.33709291880547</v>
      </c>
      <c r="K31" s="398">
        <f t="shared" si="23"/>
        <v>69.174407394679278</v>
      </c>
      <c r="L31" s="109"/>
      <c r="M31" s="109"/>
      <c r="N31" s="109"/>
    </row>
    <row r="32" spans="1:14" ht="15" customHeight="1" x14ac:dyDescent="0.2">
      <c r="A32" s="157" t="s">
        <v>150</v>
      </c>
      <c r="B32" s="398">
        <f t="shared" ref="B32:K32" si="24">IF(COUNT(B94:B96)=0,"n.a.",AVERAGE(B94:B96))</f>
        <v>161.83232724675872</v>
      </c>
      <c r="C32" s="398">
        <f t="shared" si="24"/>
        <v>70.350228800360824</v>
      </c>
      <c r="D32" s="398">
        <f t="shared" si="24"/>
        <v>166.42820913158968</v>
      </c>
      <c r="E32" s="398">
        <f t="shared" si="24"/>
        <v>72.348107392592269</v>
      </c>
      <c r="F32" s="398">
        <f t="shared" si="24"/>
        <v>163.4356887388937</v>
      </c>
      <c r="G32" s="398">
        <f t="shared" si="24"/>
        <v>71.047227043792091</v>
      </c>
      <c r="H32" s="398">
        <f t="shared" si="24"/>
        <v>154.82769008277174</v>
      </c>
      <c r="I32" s="398">
        <f t="shared" si="24"/>
        <v>67.30523874470515</v>
      </c>
      <c r="J32" s="398">
        <f t="shared" si="24"/>
        <v>161.33709291880547</v>
      </c>
      <c r="K32" s="398">
        <f t="shared" si="24"/>
        <v>70.134945186301564</v>
      </c>
    </row>
    <row r="33" spans="1:15" ht="15" customHeight="1" x14ac:dyDescent="0.2">
      <c r="A33" s="157" t="s">
        <v>151</v>
      </c>
      <c r="B33" s="398">
        <f t="shared" ref="B33:K33" si="25">IF(COUNT(B97:B99)=0,"n.a.",AVERAGE(B97:B99))</f>
        <v>161.83232724675872</v>
      </c>
      <c r="C33" s="398">
        <f t="shared" si="25"/>
        <v>70.925490426687418</v>
      </c>
      <c r="D33" s="398">
        <f t="shared" si="25"/>
        <v>166.42820913158968</v>
      </c>
      <c r="E33" s="398">
        <f t="shared" si="25"/>
        <v>72.939705893834088</v>
      </c>
      <c r="F33" s="398">
        <f t="shared" si="25"/>
        <v>163.4356887388937</v>
      </c>
      <c r="G33" s="398">
        <f t="shared" si="25"/>
        <v>71.628188102087833</v>
      </c>
      <c r="H33" s="398">
        <f t="shared" si="25"/>
        <v>154.82769008277174</v>
      </c>
      <c r="I33" s="398">
        <f t="shared" si="25"/>
        <v>67.855601149502036</v>
      </c>
      <c r="J33" s="398">
        <f t="shared" si="25"/>
        <v>161.33709291880547</v>
      </c>
      <c r="K33" s="398">
        <f t="shared" si="25"/>
        <v>70.708446414630046</v>
      </c>
      <c r="L33" s="109"/>
      <c r="M33" s="109"/>
      <c r="N33" s="109"/>
    </row>
    <row r="34" spans="1:15" ht="15" customHeight="1" x14ac:dyDescent="0.2">
      <c r="A34" s="14" t="s">
        <v>401</v>
      </c>
      <c r="B34" s="399">
        <f t="shared" ref="B34:K34" si="26">IF(COUNT(B100:B102)=0,"n.a.",AVERAGE(B100:B102))</f>
        <v>172.00104095529889</v>
      </c>
      <c r="C34" s="399">
        <f t="shared" si="26"/>
        <v>74.222240465283065</v>
      </c>
      <c r="D34" s="399">
        <f t="shared" si="26"/>
        <v>179.06077637748925</v>
      </c>
      <c r="E34" s="399">
        <f t="shared" si="26"/>
        <v>77.268671912539659</v>
      </c>
      <c r="F34" s="399">
        <f t="shared" si="26"/>
        <v>177.45857493053214</v>
      </c>
      <c r="G34" s="399">
        <f t="shared" si="26"/>
        <v>76.577286672023689</v>
      </c>
      <c r="H34" s="399">
        <f t="shared" si="26"/>
        <v>170.32857518740531</v>
      </c>
      <c r="I34" s="399">
        <f t="shared" si="26"/>
        <v>73.500534621498034</v>
      </c>
      <c r="J34" s="399">
        <f t="shared" si="26"/>
        <v>175.44836433783169</v>
      </c>
      <c r="K34" s="399">
        <f t="shared" si="26"/>
        <v>75.709836491672476</v>
      </c>
      <c r="L34" s="109"/>
      <c r="M34" s="109"/>
      <c r="N34" s="109"/>
    </row>
    <row r="35" spans="1:15" ht="15" customHeight="1" x14ac:dyDescent="0.2">
      <c r="A35" s="14" t="s">
        <v>362</v>
      </c>
      <c r="B35" s="399">
        <f t="shared" ref="B35:K35" si="27">IF(COUNT(B103:B105)=0,"n.a.",AVERAGE(B103:B105))</f>
        <v>188.80140396831112</v>
      </c>
      <c r="C35" s="399">
        <f t="shared" si="27"/>
        <v>80.982633138731003</v>
      </c>
      <c r="D35" s="399">
        <f t="shared" si="27"/>
        <v>191.44540043722819</v>
      </c>
      <c r="E35" s="399">
        <f t="shared" si="27"/>
        <v>82.116723201421152</v>
      </c>
      <c r="F35" s="399">
        <f t="shared" si="27"/>
        <v>186.08594656323328</v>
      </c>
      <c r="G35" s="399">
        <f t="shared" si="27"/>
        <v>79.817891318928744</v>
      </c>
      <c r="H35" s="399">
        <f t="shared" si="27"/>
        <v>173.64322773780631</v>
      </c>
      <c r="I35" s="399">
        <f t="shared" si="27"/>
        <v>74.480832839972422</v>
      </c>
      <c r="J35" s="399">
        <f t="shared" si="27"/>
        <v>183.38262286696173</v>
      </c>
      <c r="K35" s="399">
        <f t="shared" si="27"/>
        <v>78.658354013861143</v>
      </c>
      <c r="L35" s="109"/>
      <c r="M35" s="109"/>
      <c r="N35" s="109"/>
      <c r="O35" s="109"/>
    </row>
    <row r="36" spans="1:15" ht="15" customHeight="1" x14ac:dyDescent="0.2">
      <c r="A36" s="14" t="s">
        <v>152</v>
      </c>
      <c r="B36" s="399">
        <f t="shared" ref="B36:K36" si="28">IF(COUNT(B106:B108)=0,"n.a.",AVERAGE(B106:B108))</f>
        <v>188.80140396831112</v>
      </c>
      <c r="C36" s="399">
        <f t="shared" si="28"/>
        <v>80.955541308790558</v>
      </c>
      <c r="D36" s="399">
        <f t="shared" si="28"/>
        <v>191.44540043722819</v>
      </c>
      <c r="E36" s="399">
        <f t="shared" si="28"/>
        <v>82.089251974393633</v>
      </c>
      <c r="F36" s="399">
        <f t="shared" si="28"/>
        <v>186.08594656323328</v>
      </c>
      <c r="G36" s="399">
        <f t="shared" si="28"/>
        <v>79.791189140276288</v>
      </c>
      <c r="H36" s="399">
        <f t="shared" si="28"/>
        <v>173.64322773780631</v>
      </c>
      <c r="I36" s="399">
        <f t="shared" si="28"/>
        <v>74.455916114263246</v>
      </c>
      <c r="J36" s="399">
        <f t="shared" si="28"/>
        <v>183.38262286696173</v>
      </c>
      <c r="K36" s="399">
        <f t="shared" si="28"/>
        <v>78.632039745384745</v>
      </c>
      <c r="L36" s="109"/>
      <c r="M36" s="109"/>
      <c r="N36" s="109"/>
    </row>
    <row r="37" spans="1:15" ht="15" customHeight="1" x14ac:dyDescent="0.2">
      <c r="A37" s="14" t="s">
        <v>153</v>
      </c>
      <c r="B37" s="399">
        <f t="shared" ref="B37:K37" si="29">IF(COUNT(B109:B111)=0,"n.a.",AVERAGE(B109:B111))</f>
        <v>188.80140396831112</v>
      </c>
      <c r="C37" s="399">
        <f t="shared" si="29"/>
        <v>80.639385545142318</v>
      </c>
      <c r="D37" s="399">
        <f t="shared" si="29"/>
        <v>191.44540043722819</v>
      </c>
      <c r="E37" s="399">
        <f t="shared" si="29"/>
        <v>81.768668729248205</v>
      </c>
      <c r="F37" s="399">
        <f t="shared" si="29"/>
        <v>186.08594656323328</v>
      </c>
      <c r="G37" s="399">
        <f t="shared" si="29"/>
        <v>79.479580522419937</v>
      </c>
      <c r="H37" s="399">
        <f t="shared" si="29"/>
        <v>173.64322773780631</v>
      </c>
      <c r="I37" s="399">
        <f t="shared" si="29"/>
        <v>74.165143343966449</v>
      </c>
      <c r="J37" s="399">
        <f t="shared" si="29"/>
        <v>183.38262286696173</v>
      </c>
      <c r="K37" s="399">
        <f t="shared" si="29"/>
        <v>78.324957954922795</v>
      </c>
      <c r="L37" s="109"/>
      <c r="M37" s="109"/>
      <c r="N37" s="109"/>
    </row>
    <row r="38" spans="1:15" ht="15" customHeight="1" x14ac:dyDescent="0.2">
      <c r="A38" s="157" t="s">
        <v>457</v>
      </c>
      <c r="B38" s="398">
        <f t="shared" ref="B38:K38" si="30">IF(COUNT(B112:B114)=0,"n.a.",AVERAGE(B112:B114))</f>
        <v>208.40182748349216</v>
      </c>
      <c r="C38" s="398">
        <f t="shared" si="30"/>
        <v>88.079927493640909</v>
      </c>
      <c r="D38" s="398">
        <f t="shared" si="30"/>
        <v>205.89412850692361</v>
      </c>
      <c r="E38" s="398">
        <f t="shared" si="30"/>
        <v>87.020061816361604</v>
      </c>
      <c r="F38" s="398">
        <f t="shared" si="30"/>
        <v>196.15121346805122</v>
      </c>
      <c r="G38" s="398">
        <f t="shared" si="30"/>
        <v>82.902270429582359</v>
      </c>
      <c r="H38" s="398">
        <f t="shared" si="30"/>
        <v>177.5103223799407</v>
      </c>
      <c r="I38" s="398">
        <f t="shared" si="30"/>
        <v>75.023796640346077</v>
      </c>
      <c r="J38" s="398">
        <f t="shared" si="30"/>
        <v>192.63925781761347</v>
      </c>
      <c r="K38" s="398">
        <f t="shared" si="30"/>
        <v>81.417960993399774</v>
      </c>
      <c r="L38" s="109"/>
      <c r="M38" s="109"/>
      <c r="N38" s="109"/>
      <c r="O38" s="109"/>
    </row>
    <row r="39" spans="1:15" ht="15" customHeight="1" x14ac:dyDescent="0.2">
      <c r="A39" s="14"/>
      <c r="B39" s="400"/>
      <c r="C39" s="400"/>
      <c r="D39" s="400"/>
      <c r="E39" s="400"/>
      <c r="F39" s="400"/>
      <c r="G39" s="400"/>
      <c r="H39" s="400"/>
      <c r="I39" s="400"/>
      <c r="J39" s="400"/>
      <c r="K39" s="400"/>
      <c r="L39" s="109"/>
      <c r="M39" s="109"/>
      <c r="N39" s="109"/>
      <c r="O39" s="109"/>
    </row>
    <row r="40" spans="1:15" ht="15" customHeight="1" x14ac:dyDescent="0.2">
      <c r="A40" s="157" t="s">
        <v>259</v>
      </c>
      <c r="B40" s="398">
        <v>131.37612476446569</v>
      </c>
      <c r="C40" s="398">
        <v>109.12848903792843</v>
      </c>
      <c r="D40" s="398">
        <v>120.97097254800826</v>
      </c>
      <c r="E40" s="398">
        <v>100.48537719681269</v>
      </c>
      <c r="F40" s="398">
        <v>115.12023654989605</v>
      </c>
      <c r="G40" s="398">
        <v>95.625422769183714</v>
      </c>
      <c r="H40" s="398">
        <v>108.32503476887101</v>
      </c>
      <c r="I40" s="398">
        <v>89.98094128976291</v>
      </c>
      <c r="J40" s="398">
        <v>114.60883866888834</v>
      </c>
      <c r="K40" s="398">
        <v>95.200626573134983</v>
      </c>
      <c r="L40" s="109"/>
      <c r="M40" s="109"/>
      <c r="N40" s="109"/>
      <c r="O40" s="109"/>
    </row>
    <row r="41" spans="1:15" ht="15" customHeight="1" x14ac:dyDescent="0.2">
      <c r="A41" s="157" t="s">
        <v>260</v>
      </c>
      <c r="B41" s="398">
        <v>131.37612476446569</v>
      </c>
      <c r="C41" s="398">
        <v>109.12848903792843</v>
      </c>
      <c r="D41" s="398">
        <v>120.97097254800826</v>
      </c>
      <c r="E41" s="398">
        <v>100.48537719681269</v>
      </c>
      <c r="F41" s="398">
        <v>115.12023654989605</v>
      </c>
      <c r="G41" s="398">
        <v>95.625422769183714</v>
      </c>
      <c r="H41" s="398">
        <v>108.32503476887101</v>
      </c>
      <c r="I41" s="398">
        <v>89.98094128976291</v>
      </c>
      <c r="J41" s="398">
        <v>114.60883866888834</v>
      </c>
      <c r="K41" s="398">
        <v>95.200626573134983</v>
      </c>
      <c r="L41" s="109"/>
      <c r="M41" s="109"/>
      <c r="N41" s="109"/>
      <c r="O41" s="109"/>
    </row>
    <row r="42" spans="1:15" ht="15" customHeight="1" x14ac:dyDescent="0.2">
      <c r="A42" s="157" t="s">
        <v>261</v>
      </c>
      <c r="B42" s="398">
        <v>131.37612476446569</v>
      </c>
      <c r="C42" s="398">
        <v>110.58138312275292</v>
      </c>
      <c r="D42" s="398">
        <v>120.97097254800826</v>
      </c>
      <c r="E42" s="398">
        <v>101.82320026600104</v>
      </c>
      <c r="F42" s="398">
        <v>115.12023654989605</v>
      </c>
      <c r="G42" s="398">
        <v>96.898542303092981</v>
      </c>
      <c r="H42" s="398">
        <v>108.32503476887101</v>
      </c>
      <c r="I42" s="398">
        <v>91.178912401608883</v>
      </c>
      <c r="J42" s="398">
        <v>114.60883866888834</v>
      </c>
      <c r="K42" s="398">
        <v>96.468090536386796</v>
      </c>
      <c r="L42" s="109"/>
      <c r="M42" s="109"/>
      <c r="N42" s="109"/>
      <c r="O42" s="109"/>
    </row>
    <row r="43" spans="1:15" ht="15" customHeight="1" x14ac:dyDescent="0.2">
      <c r="A43" s="157" t="s">
        <v>262</v>
      </c>
      <c r="B43" s="398">
        <v>131.37612476446569</v>
      </c>
      <c r="C43" s="398">
        <v>110.90951779077295</v>
      </c>
      <c r="D43" s="398">
        <v>120.97097254800826</v>
      </c>
      <c r="E43" s="398">
        <v>102.12534626085562</v>
      </c>
      <c r="F43" s="398">
        <v>115.12023654989605</v>
      </c>
      <c r="G43" s="398">
        <v>97.186075069570975</v>
      </c>
      <c r="H43" s="398">
        <v>108.32503476887101</v>
      </c>
      <c r="I43" s="398">
        <v>91.449472972533528</v>
      </c>
      <c r="J43" s="398">
        <v>114.60883866888834</v>
      </c>
      <c r="K43" s="398">
        <v>96.754345997919074</v>
      </c>
      <c r="L43" s="109"/>
      <c r="M43" s="109"/>
      <c r="N43" s="109"/>
      <c r="O43" s="109"/>
    </row>
    <row r="44" spans="1:15" ht="15" customHeight="1" x14ac:dyDescent="0.2">
      <c r="A44" s="157" t="s">
        <v>263</v>
      </c>
      <c r="B44" s="398">
        <v>131.37612476446569</v>
      </c>
      <c r="C44" s="398">
        <v>110.41804282271931</v>
      </c>
      <c r="D44" s="398">
        <v>120.97097254800826</v>
      </c>
      <c r="E44" s="398">
        <v>101.67279672055642</v>
      </c>
      <c r="F44" s="398">
        <v>115.12023654989605</v>
      </c>
      <c r="G44" s="398">
        <v>96.755412993930349</v>
      </c>
      <c r="H44" s="398">
        <v>108.32503476887101</v>
      </c>
      <c r="I44" s="398">
        <v>91.044231585653762</v>
      </c>
      <c r="J44" s="398">
        <v>114.60883866888834</v>
      </c>
      <c r="K44" s="398">
        <v>96.325597049626978</v>
      </c>
      <c r="L44" s="109"/>
      <c r="M44" s="109"/>
      <c r="N44" s="109"/>
      <c r="O44" s="109"/>
    </row>
    <row r="45" spans="1:15" ht="15" customHeight="1" x14ac:dyDescent="0.2">
      <c r="A45" s="157" t="s">
        <v>264</v>
      </c>
      <c r="B45" s="398">
        <v>131.37612476446569</v>
      </c>
      <c r="C45" s="398">
        <v>108.89004368678945</v>
      </c>
      <c r="D45" s="398">
        <v>120.97097254800826</v>
      </c>
      <c r="E45" s="398">
        <v>100.26581701357129</v>
      </c>
      <c r="F45" s="398">
        <v>115.12023654989605</v>
      </c>
      <c r="G45" s="398">
        <v>95.416481568668374</v>
      </c>
      <c r="H45" s="398">
        <v>108.32503476887101</v>
      </c>
      <c r="I45" s="398">
        <v>89.784333260724821</v>
      </c>
      <c r="J45" s="398">
        <v>114.60883866888834</v>
      </c>
      <c r="K45" s="398">
        <v>94.99261355076105</v>
      </c>
      <c r="L45" s="109"/>
      <c r="M45" s="109"/>
      <c r="N45" s="109"/>
      <c r="O45" s="109"/>
    </row>
    <row r="46" spans="1:15" ht="15" customHeight="1" x14ac:dyDescent="0.2">
      <c r="A46" s="157" t="s">
        <v>265</v>
      </c>
      <c r="B46" s="398">
        <v>131.37612476446569</v>
      </c>
      <c r="C46" s="398">
        <v>108.89004368678945</v>
      </c>
      <c r="D46" s="398">
        <v>120.97097254800826</v>
      </c>
      <c r="E46" s="398">
        <v>100.26581701357129</v>
      </c>
      <c r="F46" s="398">
        <v>115.12023654989605</v>
      </c>
      <c r="G46" s="398">
        <v>95.416481568668374</v>
      </c>
      <c r="H46" s="398">
        <v>108.32503476887101</v>
      </c>
      <c r="I46" s="398">
        <v>89.784333260724821</v>
      </c>
      <c r="J46" s="398">
        <v>114.60883866888834</v>
      </c>
      <c r="K46" s="398">
        <v>94.99261355076105</v>
      </c>
      <c r="L46" s="109"/>
      <c r="M46" s="109"/>
      <c r="N46" s="109"/>
      <c r="O46" s="109"/>
    </row>
    <row r="47" spans="1:15" ht="15" customHeight="1" x14ac:dyDescent="0.2">
      <c r="A47" s="157" t="s">
        <v>266</v>
      </c>
      <c r="B47" s="398">
        <v>131.37612476446569</v>
      </c>
      <c r="C47" s="398">
        <v>108.49494193175758</v>
      </c>
      <c r="D47" s="398">
        <v>120.97097254800826</v>
      </c>
      <c r="E47" s="398">
        <v>99.90200780815195</v>
      </c>
      <c r="F47" s="398">
        <v>115.12023654989605</v>
      </c>
      <c r="G47" s="398">
        <v>95.070267920015738</v>
      </c>
      <c r="H47" s="398">
        <v>108.32503476887101</v>
      </c>
      <c r="I47" s="398">
        <v>89.458555563842665</v>
      </c>
      <c r="J47" s="398">
        <v>114.60883866888834</v>
      </c>
      <c r="K47" s="398">
        <v>94.647937884756828</v>
      </c>
      <c r="L47" s="109"/>
      <c r="M47" s="109"/>
      <c r="N47" s="109"/>
      <c r="O47" s="109"/>
    </row>
    <row r="48" spans="1:15" ht="15" customHeight="1" x14ac:dyDescent="0.2">
      <c r="A48" s="157" t="s">
        <v>267</v>
      </c>
      <c r="B48" s="398">
        <v>131.37612476446569</v>
      </c>
      <c r="C48" s="398">
        <v>107.63573072855432</v>
      </c>
      <c r="D48" s="398">
        <v>120.97097254800826</v>
      </c>
      <c r="E48" s="398">
        <v>99.110847199160119</v>
      </c>
      <c r="F48" s="398">
        <v>115.12023654989605</v>
      </c>
      <c r="G48" s="398">
        <v>94.317371629792433</v>
      </c>
      <c r="H48" s="398">
        <v>108.32503476887101</v>
      </c>
      <c r="I48" s="398">
        <v>88.750100480183718</v>
      </c>
      <c r="J48" s="398">
        <v>114.60883866888834</v>
      </c>
      <c r="K48" s="398">
        <v>93.898386180845876</v>
      </c>
      <c r="L48" s="109"/>
      <c r="M48" s="109"/>
      <c r="N48" s="109"/>
      <c r="O48" s="109"/>
    </row>
    <row r="49" spans="1:15" ht="15" customHeight="1" x14ac:dyDescent="0.2">
      <c r="A49" s="157" t="s">
        <v>268</v>
      </c>
      <c r="B49" s="398">
        <v>131.37612476446569</v>
      </c>
      <c r="C49" s="398">
        <v>107.48097051183461</v>
      </c>
      <c r="D49" s="398">
        <v>120.97097254800826</v>
      </c>
      <c r="E49" s="398">
        <v>98.968344183776708</v>
      </c>
      <c r="F49" s="398">
        <v>115.12023654989605</v>
      </c>
      <c r="G49" s="398">
        <v>94.181760743193166</v>
      </c>
      <c r="H49" s="398">
        <v>108.32503476887101</v>
      </c>
      <c r="I49" s="398">
        <v>88.622494296890878</v>
      </c>
      <c r="J49" s="398">
        <v>114.60883866888834</v>
      </c>
      <c r="K49" s="398">
        <v>93.763377717609586</v>
      </c>
      <c r="L49" s="109"/>
      <c r="M49" s="109"/>
      <c r="N49" s="109"/>
      <c r="O49" s="109"/>
    </row>
    <row r="50" spans="1:15" ht="15" customHeight="1" x14ac:dyDescent="0.2">
      <c r="A50" s="157" t="s">
        <v>269</v>
      </c>
      <c r="B50" s="398">
        <v>131.37612476446569</v>
      </c>
      <c r="C50" s="398">
        <v>106.94279683974388</v>
      </c>
      <c r="D50" s="398">
        <v>120.97097254800826</v>
      </c>
      <c r="E50" s="398">
        <v>98.472794534787823</v>
      </c>
      <c r="F50" s="398">
        <v>115.12023654989605</v>
      </c>
      <c r="G50" s="398">
        <v>93.710178250201494</v>
      </c>
      <c r="H50" s="398">
        <v>108.32503476887101</v>
      </c>
      <c r="I50" s="398">
        <v>88.178747901985119</v>
      </c>
      <c r="J50" s="398">
        <v>114.60883866888834</v>
      </c>
      <c r="K50" s="398">
        <v>93.293890132471333</v>
      </c>
      <c r="L50" s="109"/>
      <c r="M50" s="109"/>
      <c r="N50" s="109"/>
      <c r="O50" s="109"/>
    </row>
    <row r="51" spans="1:15" ht="15" customHeight="1" x14ac:dyDescent="0.2">
      <c r="A51" s="157" t="s">
        <v>270</v>
      </c>
      <c r="B51" s="398">
        <v>131.37612476446569</v>
      </c>
      <c r="C51" s="398">
        <v>105.88245749430733</v>
      </c>
      <c r="D51" s="398">
        <v>120.97097254800826</v>
      </c>
      <c r="E51" s="398">
        <v>97.496435382176628</v>
      </c>
      <c r="F51" s="398">
        <v>115.12023654989605</v>
      </c>
      <c r="G51" s="398">
        <v>92.781040505511129</v>
      </c>
      <c r="H51" s="398">
        <v>108.32503476887101</v>
      </c>
      <c r="I51" s="398">
        <v>87.304454367546185</v>
      </c>
      <c r="J51" s="398">
        <v>114.60883866888834</v>
      </c>
      <c r="K51" s="398">
        <v>92.368879890364681</v>
      </c>
      <c r="L51" s="109"/>
      <c r="M51" s="109"/>
      <c r="N51" s="109"/>
      <c r="O51" s="109"/>
    </row>
    <row r="52" spans="1:15" ht="15" customHeight="1" x14ac:dyDescent="0.2">
      <c r="A52" s="14" t="s">
        <v>271</v>
      </c>
      <c r="B52" s="400">
        <v>131.37612476446569</v>
      </c>
      <c r="C52" s="400">
        <v>105.21184375929765</v>
      </c>
      <c r="D52" s="400">
        <v>120.97097254800826</v>
      </c>
      <c r="E52" s="400">
        <v>96.878935087708228</v>
      </c>
      <c r="F52" s="400">
        <v>115.12023654989605</v>
      </c>
      <c r="G52" s="400">
        <v>92.193405484716195</v>
      </c>
      <c r="H52" s="400">
        <v>108.32503476887101</v>
      </c>
      <c r="I52" s="400">
        <v>86.751505676970581</v>
      </c>
      <c r="J52" s="400">
        <v>114.60883866888834</v>
      </c>
      <c r="K52" s="400">
        <v>91.783855316815576</v>
      </c>
      <c r="L52" s="109"/>
      <c r="M52" s="109"/>
      <c r="N52" s="109"/>
      <c r="O52" s="109"/>
    </row>
    <row r="53" spans="1:15" ht="15" customHeight="1" x14ac:dyDescent="0.2">
      <c r="A53" s="14" t="s">
        <v>272</v>
      </c>
      <c r="B53" s="400">
        <v>131.37612476446569</v>
      </c>
      <c r="C53" s="400">
        <v>104.6960994271442</v>
      </c>
      <c r="D53" s="400">
        <v>120.97097254800826</v>
      </c>
      <c r="E53" s="400">
        <v>96.404038347082192</v>
      </c>
      <c r="F53" s="400">
        <v>115.12023654989605</v>
      </c>
      <c r="G53" s="400">
        <v>91.741477026457773</v>
      </c>
      <c r="H53" s="400">
        <v>108.32503476887101</v>
      </c>
      <c r="I53" s="400">
        <v>86.326253198161893</v>
      </c>
      <c r="J53" s="400">
        <v>114.60883866888834</v>
      </c>
      <c r="K53" s="400">
        <v>91.333934457419417</v>
      </c>
      <c r="L53" s="109"/>
      <c r="M53" s="109"/>
      <c r="N53" s="109"/>
      <c r="O53" s="109"/>
    </row>
    <row r="54" spans="1:15" ht="15" customHeight="1" x14ac:dyDescent="0.2">
      <c r="A54" s="14" t="s">
        <v>273</v>
      </c>
      <c r="B54" s="400">
        <v>131.37612476446569</v>
      </c>
      <c r="C54" s="400">
        <v>105.21184375929765</v>
      </c>
      <c r="D54" s="400">
        <v>120.97097254800826</v>
      </c>
      <c r="E54" s="400">
        <v>96.878935087708228</v>
      </c>
      <c r="F54" s="400">
        <v>115.12023654989605</v>
      </c>
      <c r="G54" s="400">
        <v>92.193405484716195</v>
      </c>
      <c r="H54" s="400">
        <v>108.32503476887101</v>
      </c>
      <c r="I54" s="400">
        <v>86.751505676970581</v>
      </c>
      <c r="J54" s="400">
        <v>114.60883866888834</v>
      </c>
      <c r="K54" s="400">
        <v>91.783855316815576</v>
      </c>
      <c r="L54" s="109"/>
      <c r="M54" s="109"/>
      <c r="N54" s="109"/>
      <c r="O54" s="109"/>
    </row>
    <row r="55" spans="1:15" ht="15" customHeight="1" x14ac:dyDescent="0.2">
      <c r="A55" s="14" t="s">
        <v>274</v>
      </c>
      <c r="B55" s="400">
        <v>131.37612476446569</v>
      </c>
      <c r="C55" s="400">
        <v>105.13785512092964</v>
      </c>
      <c r="D55" s="400">
        <v>120.97097254800826</v>
      </c>
      <c r="E55" s="400">
        <v>96.810806441373714</v>
      </c>
      <c r="F55" s="400">
        <v>115.12023654989605</v>
      </c>
      <c r="G55" s="400">
        <v>92.128571866231866</v>
      </c>
      <c r="H55" s="400">
        <v>108.32503476887101</v>
      </c>
      <c r="I55" s="400">
        <v>86.690498992246987</v>
      </c>
      <c r="J55" s="400">
        <v>114.60883866888834</v>
      </c>
      <c r="K55" s="400">
        <v>91.719309708294617</v>
      </c>
      <c r="L55" s="109"/>
      <c r="M55" s="109"/>
      <c r="N55" s="109"/>
      <c r="O55" s="109"/>
    </row>
    <row r="56" spans="1:15" ht="15" customHeight="1" x14ac:dyDescent="0.2">
      <c r="A56" s="14" t="s">
        <v>275</v>
      </c>
      <c r="B56" s="400">
        <v>131.37612476446569</v>
      </c>
      <c r="C56" s="400">
        <v>104.11283424927713</v>
      </c>
      <c r="D56" s="400">
        <v>120.97097254800826</v>
      </c>
      <c r="E56" s="400">
        <v>95.866968495566439</v>
      </c>
      <c r="F56" s="400">
        <v>115.12023654989605</v>
      </c>
      <c r="G56" s="400">
        <v>91.230382446923187</v>
      </c>
      <c r="H56" s="400">
        <v>108.32503476887101</v>
      </c>
      <c r="I56" s="400">
        <v>85.84532699650083</v>
      </c>
      <c r="J56" s="400">
        <v>114.60883866888834</v>
      </c>
      <c r="K56" s="400">
        <v>90.825110310024328</v>
      </c>
      <c r="L56" s="109"/>
      <c r="M56" s="109"/>
      <c r="N56" s="109"/>
      <c r="O56" s="109"/>
    </row>
    <row r="57" spans="1:15" ht="15" customHeight="1" x14ac:dyDescent="0.2">
      <c r="A57" s="14" t="s">
        <v>276</v>
      </c>
      <c r="B57" s="400">
        <v>131.37612476446569</v>
      </c>
      <c r="C57" s="400">
        <v>102.61223746188193</v>
      </c>
      <c r="D57" s="400">
        <v>120.97097254800826</v>
      </c>
      <c r="E57" s="400">
        <v>94.485220837085393</v>
      </c>
      <c r="F57" s="400">
        <v>115.12023654989605</v>
      </c>
      <c r="G57" s="400">
        <v>89.915462727372486</v>
      </c>
      <c r="H57" s="400">
        <v>108.32503476887101</v>
      </c>
      <c r="I57" s="400">
        <v>84.608023038418125</v>
      </c>
      <c r="J57" s="400">
        <v>114.60883866888834</v>
      </c>
      <c r="K57" s="400">
        <v>89.516031849824941</v>
      </c>
      <c r="L57" s="109"/>
      <c r="M57" s="109"/>
      <c r="N57" s="109"/>
      <c r="O57" s="109"/>
    </row>
    <row r="58" spans="1:15" ht="15" customHeight="1" x14ac:dyDescent="0.2">
      <c r="A58" s="14" t="s">
        <v>277</v>
      </c>
      <c r="B58" s="400">
        <v>131.37612476446569</v>
      </c>
      <c r="C58" s="400">
        <v>101.98228511730009</v>
      </c>
      <c r="D58" s="400">
        <v>120.97097254800826</v>
      </c>
      <c r="E58" s="400">
        <v>93.905161500432058</v>
      </c>
      <c r="F58" s="400">
        <v>115.12023654989605</v>
      </c>
      <c r="G58" s="400">
        <v>89.363457840233096</v>
      </c>
      <c r="H58" s="400">
        <v>108.32503476887101</v>
      </c>
      <c r="I58" s="400">
        <v>84.088601341729344</v>
      </c>
      <c r="J58" s="400">
        <v>114.60883866888834</v>
      </c>
      <c r="K58" s="400">
        <v>88.966479130419472</v>
      </c>
      <c r="L58" s="109"/>
      <c r="M58" s="109"/>
      <c r="N58" s="109"/>
      <c r="O58" s="109"/>
    </row>
    <row r="59" spans="1:15" ht="15" customHeight="1" x14ac:dyDescent="0.2">
      <c r="A59" s="14" t="s">
        <v>278</v>
      </c>
      <c r="B59" s="400">
        <v>131.37612476446569</v>
      </c>
      <c r="C59" s="400">
        <v>101.63564240785992</v>
      </c>
      <c r="D59" s="400">
        <v>120.97097254800826</v>
      </c>
      <c r="E59" s="400">
        <v>93.585973324019989</v>
      </c>
      <c r="F59" s="400">
        <v>115.12023654989605</v>
      </c>
      <c r="G59" s="400">
        <v>89.059707133774097</v>
      </c>
      <c r="H59" s="400">
        <v>108.32503476887101</v>
      </c>
      <c r="I59" s="400">
        <v>83.802780127107553</v>
      </c>
      <c r="J59" s="400">
        <v>114.60883866888834</v>
      </c>
      <c r="K59" s="400">
        <v>88.664077773755906</v>
      </c>
      <c r="L59" s="109"/>
      <c r="M59" s="109"/>
      <c r="N59" s="109"/>
      <c r="O59" s="109"/>
    </row>
    <row r="60" spans="1:15" ht="15" customHeight="1" x14ac:dyDescent="0.2">
      <c r="A60" s="14" t="s">
        <v>279</v>
      </c>
      <c r="B60" s="400">
        <v>131.37612476446569</v>
      </c>
      <c r="C60" s="400">
        <v>101.36002032675385</v>
      </c>
      <c r="D60" s="400">
        <v>120.97097254800826</v>
      </c>
      <c r="E60" s="400">
        <v>93.332180853988746</v>
      </c>
      <c r="F60" s="400">
        <v>115.12023654989605</v>
      </c>
      <c r="G60" s="400">
        <v>88.818189283919793</v>
      </c>
      <c r="H60" s="400">
        <v>108.32503476887101</v>
      </c>
      <c r="I60" s="400">
        <v>83.575518350491663</v>
      </c>
      <c r="J60" s="400">
        <v>114.60883866888834</v>
      </c>
      <c r="K60" s="400">
        <v>88.423632817081298</v>
      </c>
      <c r="L60" s="109"/>
      <c r="M60" s="109"/>
      <c r="N60" s="109"/>
      <c r="O60" s="109"/>
    </row>
    <row r="61" spans="1:15" ht="15" customHeight="1" x14ac:dyDescent="0.2">
      <c r="A61" s="14" t="s">
        <v>280</v>
      </c>
      <c r="B61" s="400">
        <v>131.37612476446569</v>
      </c>
      <c r="C61" s="400">
        <v>99.273592285499305</v>
      </c>
      <c r="D61" s="400">
        <v>120.97097254800826</v>
      </c>
      <c r="E61" s="400">
        <v>91.411000504404655</v>
      </c>
      <c r="F61" s="400">
        <v>115.12023654989605</v>
      </c>
      <c r="G61" s="400">
        <v>86.989926423493827</v>
      </c>
      <c r="H61" s="400">
        <v>108.32503476887101</v>
      </c>
      <c r="I61" s="400">
        <v>81.855172355229215</v>
      </c>
      <c r="J61" s="400">
        <v>114.60883866888834</v>
      </c>
      <c r="K61" s="400">
        <v>86.603491636915635</v>
      </c>
      <c r="L61" s="109"/>
      <c r="M61" s="109"/>
      <c r="N61" s="109"/>
      <c r="O61" s="109"/>
    </row>
    <row r="62" spans="1:15" ht="15" customHeight="1" x14ac:dyDescent="0.2">
      <c r="A62" s="14" t="s">
        <v>281</v>
      </c>
      <c r="B62" s="400">
        <v>131.37612476446569</v>
      </c>
      <c r="C62" s="400">
        <v>96.269175777180891</v>
      </c>
      <c r="D62" s="400">
        <v>120.97097254800826</v>
      </c>
      <c r="E62" s="400">
        <v>88.644537514252022</v>
      </c>
      <c r="F62" s="400">
        <v>115.12023654989605</v>
      </c>
      <c r="G62" s="400">
        <v>84.357262842100255</v>
      </c>
      <c r="H62" s="400">
        <v>108.32503476887101</v>
      </c>
      <c r="I62" s="400">
        <v>79.377906997408374</v>
      </c>
      <c r="J62" s="400">
        <v>114.60883866888834</v>
      </c>
      <c r="K62" s="400">
        <v>83.982523119893699</v>
      </c>
      <c r="L62" s="109"/>
      <c r="M62" s="109"/>
      <c r="N62" s="109"/>
      <c r="O62" s="109"/>
    </row>
    <row r="63" spans="1:15" ht="15" customHeight="1" x14ac:dyDescent="0.2">
      <c r="A63" s="14" t="s">
        <v>282</v>
      </c>
      <c r="B63" s="400">
        <v>131.37612476446569</v>
      </c>
      <c r="C63" s="400">
        <v>92.860888187553996</v>
      </c>
      <c r="D63" s="400">
        <v>120.97097254800826</v>
      </c>
      <c r="E63" s="400">
        <v>85.50619053393379</v>
      </c>
      <c r="F63" s="400">
        <v>115.12023654989605</v>
      </c>
      <c r="G63" s="400">
        <v>81.37070136259733</v>
      </c>
      <c r="H63" s="400">
        <v>108.32503476887101</v>
      </c>
      <c r="I63" s="400">
        <v>76.567633271413172</v>
      </c>
      <c r="J63" s="400">
        <v>114.60883866888834</v>
      </c>
      <c r="K63" s="400">
        <v>81.009228823102447</v>
      </c>
      <c r="L63" s="109"/>
      <c r="M63" s="109"/>
      <c r="N63" s="109"/>
      <c r="O63" s="109"/>
    </row>
    <row r="64" spans="1:15" ht="15" customHeight="1" x14ac:dyDescent="0.2">
      <c r="A64" s="157" t="s">
        <v>283</v>
      </c>
      <c r="B64" s="398">
        <v>141.52819225856334</v>
      </c>
      <c r="C64" s="398">
        <v>97.02354384954522</v>
      </c>
      <c r="D64" s="398">
        <v>141.16307463979061</v>
      </c>
      <c r="E64" s="398">
        <v>96.773240325350429</v>
      </c>
      <c r="F64" s="398">
        <v>135.38991635561683</v>
      </c>
      <c r="G64" s="398">
        <v>92.815496875115628</v>
      </c>
      <c r="H64" s="398">
        <v>123.82591987350457</v>
      </c>
      <c r="I64" s="398">
        <v>84.887889648221815</v>
      </c>
      <c r="J64" s="398">
        <v>133.11647799957106</v>
      </c>
      <c r="K64" s="398">
        <v>91.256959014163769</v>
      </c>
      <c r="L64" s="109"/>
      <c r="M64" s="109"/>
      <c r="N64" s="109"/>
      <c r="O64" s="109"/>
    </row>
    <row r="65" spans="1:15" ht="15" customHeight="1" x14ac:dyDescent="0.2">
      <c r="A65" s="157" t="s">
        <v>284</v>
      </c>
      <c r="B65" s="398">
        <v>141.52819225856334</v>
      </c>
      <c r="C65" s="398">
        <v>95.982766859502419</v>
      </c>
      <c r="D65" s="398">
        <v>141.16307463979061</v>
      </c>
      <c r="E65" s="398">
        <v>95.73514835523342</v>
      </c>
      <c r="F65" s="398">
        <v>135.38991635561683</v>
      </c>
      <c r="G65" s="398">
        <v>91.819859840698413</v>
      </c>
      <c r="H65" s="398">
        <v>123.82591987350457</v>
      </c>
      <c r="I65" s="398">
        <v>83.977292500624671</v>
      </c>
      <c r="J65" s="398">
        <v>133.11647799957106</v>
      </c>
      <c r="K65" s="398">
        <v>90.278040502688825</v>
      </c>
      <c r="L65" s="109"/>
      <c r="M65" s="109"/>
      <c r="N65" s="109"/>
      <c r="O65" s="109"/>
    </row>
    <row r="66" spans="1:15" ht="15" customHeight="1" x14ac:dyDescent="0.2">
      <c r="A66" s="157" t="s">
        <v>285</v>
      </c>
      <c r="B66" s="398">
        <v>141.52819225856334</v>
      </c>
      <c r="C66" s="398">
        <v>93.259457319192293</v>
      </c>
      <c r="D66" s="398">
        <v>141.16307463979061</v>
      </c>
      <c r="E66" s="398">
        <v>93.018864470226816</v>
      </c>
      <c r="F66" s="398">
        <v>135.38991635561683</v>
      </c>
      <c r="G66" s="398">
        <v>89.214664049039939</v>
      </c>
      <c r="H66" s="398">
        <v>123.82591987350457</v>
      </c>
      <c r="I66" s="398">
        <v>81.594613095569315</v>
      </c>
      <c r="J66" s="398">
        <v>133.11647799957106</v>
      </c>
      <c r="K66" s="398">
        <v>87.716590598443474</v>
      </c>
      <c r="L66" s="109"/>
      <c r="M66" s="109"/>
      <c r="N66" s="109"/>
      <c r="O66" s="109"/>
    </row>
    <row r="67" spans="1:15" ht="15" customHeight="1" x14ac:dyDescent="0.2">
      <c r="A67" s="157" t="s">
        <v>286</v>
      </c>
      <c r="B67" s="398">
        <v>141.52819225856334</v>
      </c>
      <c r="C67" s="398">
        <v>84.634305197186052</v>
      </c>
      <c r="D67" s="398">
        <v>141.16307463979061</v>
      </c>
      <c r="E67" s="398">
        <v>84.415963709974619</v>
      </c>
      <c r="F67" s="398">
        <v>135.38991635561683</v>
      </c>
      <c r="G67" s="398">
        <v>80.963596853752989</v>
      </c>
      <c r="H67" s="398">
        <v>123.82591987350457</v>
      </c>
      <c r="I67" s="398">
        <v>74.048290497135142</v>
      </c>
      <c r="J67" s="398">
        <v>133.11647799957106</v>
      </c>
      <c r="K67" s="398">
        <v>79.604073548876428</v>
      </c>
      <c r="L67" s="109"/>
      <c r="M67" s="109"/>
      <c r="N67" s="109"/>
      <c r="O67" s="109"/>
    </row>
    <row r="68" spans="1:15" ht="15" customHeight="1" x14ac:dyDescent="0.2">
      <c r="A68" s="157" t="s">
        <v>287</v>
      </c>
      <c r="B68" s="398">
        <v>141.52819225856334</v>
      </c>
      <c r="C68" s="398">
        <v>77.172536075824198</v>
      </c>
      <c r="D68" s="398">
        <v>141.16307463979061</v>
      </c>
      <c r="E68" s="398">
        <v>76.973444628692718</v>
      </c>
      <c r="F68" s="398">
        <v>135.38991635561683</v>
      </c>
      <c r="G68" s="398">
        <v>73.825455109100133</v>
      </c>
      <c r="H68" s="398">
        <v>123.82591987350457</v>
      </c>
      <c r="I68" s="398">
        <v>67.51983556111557</v>
      </c>
      <c r="J68" s="398">
        <v>133.11647799957106</v>
      </c>
      <c r="K68" s="398">
        <v>72.585793945142242</v>
      </c>
      <c r="L68" s="109"/>
      <c r="M68" s="109"/>
      <c r="N68" s="109"/>
      <c r="O68" s="109"/>
    </row>
    <row r="69" spans="1:15" ht="15" customHeight="1" x14ac:dyDescent="0.2">
      <c r="A69" s="157" t="s">
        <v>288</v>
      </c>
      <c r="B69" s="398">
        <v>141.52819225856334</v>
      </c>
      <c r="C69" s="398">
        <v>69.57195800874517</v>
      </c>
      <c r="D69" s="398">
        <v>141.16307463979061</v>
      </c>
      <c r="E69" s="398">
        <v>69.392474704138976</v>
      </c>
      <c r="F69" s="398">
        <v>135.38991635561683</v>
      </c>
      <c r="G69" s="398">
        <v>66.554524757102357</v>
      </c>
      <c r="H69" s="398">
        <v>123.82591987350457</v>
      </c>
      <c r="I69" s="398">
        <v>60.869933829826437</v>
      </c>
      <c r="J69" s="398">
        <v>133.11647799957106</v>
      </c>
      <c r="K69" s="398">
        <v>65.436955491797789</v>
      </c>
      <c r="L69" s="109"/>
      <c r="M69" s="109"/>
      <c r="N69" s="109"/>
      <c r="O69" s="109"/>
    </row>
    <row r="70" spans="1:15" ht="15" customHeight="1" x14ac:dyDescent="0.2">
      <c r="A70" s="157" t="s">
        <v>289</v>
      </c>
      <c r="B70" s="398">
        <v>141.52819225856334</v>
      </c>
      <c r="C70" s="398">
        <v>65.899788375714024</v>
      </c>
      <c r="D70" s="398">
        <v>141.16307463979061</v>
      </c>
      <c r="E70" s="398">
        <v>65.729778617054706</v>
      </c>
      <c r="F70" s="398">
        <v>135.38991635561683</v>
      </c>
      <c r="G70" s="398">
        <v>63.041622263785584</v>
      </c>
      <c r="H70" s="398">
        <v>123.82591987350457</v>
      </c>
      <c r="I70" s="398">
        <v>57.657077256975533</v>
      </c>
      <c r="J70" s="398">
        <v>133.11647799957106</v>
      </c>
      <c r="K70" s="398">
        <v>61.983040901600596</v>
      </c>
      <c r="L70" s="109"/>
      <c r="M70" s="109"/>
      <c r="N70" s="109"/>
      <c r="O70" s="109"/>
    </row>
    <row r="71" spans="1:15" ht="15" customHeight="1" x14ac:dyDescent="0.2">
      <c r="A71" s="157" t="s">
        <v>290</v>
      </c>
      <c r="B71" s="398">
        <v>141.52819225856334</v>
      </c>
      <c r="C71" s="398">
        <v>64.320719964155387</v>
      </c>
      <c r="D71" s="398">
        <v>141.16307463979061</v>
      </c>
      <c r="E71" s="398">
        <v>64.154783921757868</v>
      </c>
      <c r="F71" s="398">
        <v>135.38991635561683</v>
      </c>
      <c r="G71" s="398">
        <v>61.531040260659729</v>
      </c>
      <c r="H71" s="398">
        <v>123.82591987350457</v>
      </c>
      <c r="I71" s="398">
        <v>56.275517897782827</v>
      </c>
      <c r="J71" s="398">
        <v>133.11647799957106</v>
      </c>
      <c r="K71" s="398">
        <v>60.497824266578213</v>
      </c>
      <c r="L71" s="109"/>
      <c r="M71" s="109"/>
      <c r="N71" s="109"/>
      <c r="O71" s="109"/>
    </row>
    <row r="72" spans="1:15" ht="15" customHeight="1" x14ac:dyDescent="0.2">
      <c r="A72" s="157" t="s">
        <v>291</v>
      </c>
      <c r="B72" s="398">
        <v>141.52819225856334</v>
      </c>
      <c r="C72" s="398">
        <v>62.864591253023065</v>
      </c>
      <c r="D72" s="398">
        <v>141.16307463979061</v>
      </c>
      <c r="E72" s="398">
        <v>62.70241176427858</v>
      </c>
      <c r="F72" s="398">
        <v>135.38991635561683</v>
      </c>
      <c r="G72" s="398">
        <v>60.138065890980471</v>
      </c>
      <c r="H72" s="398">
        <v>123.82591987350457</v>
      </c>
      <c r="I72" s="398">
        <v>55.001521005483298</v>
      </c>
      <c r="J72" s="398">
        <v>133.11647799957106</v>
      </c>
      <c r="K72" s="398">
        <v>59.128240422916427</v>
      </c>
      <c r="L72" s="109"/>
      <c r="M72" s="109"/>
      <c r="N72" s="109"/>
      <c r="O72" s="109"/>
    </row>
    <row r="73" spans="1:15" ht="15" customHeight="1" x14ac:dyDescent="0.2">
      <c r="A73" s="157" t="s">
        <v>292</v>
      </c>
      <c r="B73" s="398">
        <v>141.52819225856334</v>
      </c>
      <c r="C73" s="398">
        <v>62.693298088845886</v>
      </c>
      <c r="D73" s="398">
        <v>141.16307463979061</v>
      </c>
      <c r="E73" s="398">
        <v>62.531560506065283</v>
      </c>
      <c r="F73" s="398">
        <v>135.38991635561683</v>
      </c>
      <c r="G73" s="398">
        <v>59.97420195122303</v>
      </c>
      <c r="H73" s="398">
        <v>123.82591987350457</v>
      </c>
      <c r="I73" s="398">
        <v>54.851653100836202</v>
      </c>
      <c r="J73" s="398">
        <v>133.11647799957106</v>
      </c>
      <c r="K73" s="398">
        <v>58.96712805119185</v>
      </c>
      <c r="L73" s="109"/>
      <c r="M73" s="109"/>
      <c r="N73" s="109"/>
      <c r="O73" s="109"/>
    </row>
    <row r="74" spans="1:15" ht="15" customHeight="1" x14ac:dyDescent="0.2">
      <c r="A74" s="157" t="s">
        <v>293</v>
      </c>
      <c r="B74" s="398">
        <v>141.52819225856334</v>
      </c>
      <c r="C74" s="398">
        <v>62.840063515507246</v>
      </c>
      <c r="D74" s="398">
        <v>141.16307463979061</v>
      </c>
      <c r="E74" s="398">
        <v>62.67794730397258</v>
      </c>
      <c r="F74" s="398">
        <v>135.38991635561683</v>
      </c>
      <c r="G74" s="398">
        <v>60.114601955790853</v>
      </c>
      <c r="H74" s="398">
        <v>123.82591987350457</v>
      </c>
      <c r="I74" s="398">
        <v>54.980061184568164</v>
      </c>
      <c r="J74" s="398">
        <v>133.11647799957106</v>
      </c>
      <c r="K74" s="398">
        <v>59.105170489079931</v>
      </c>
      <c r="L74" s="25"/>
    </row>
    <row r="75" spans="1:15" ht="15" customHeight="1" x14ac:dyDescent="0.2">
      <c r="A75" s="157" t="s">
        <v>294</v>
      </c>
      <c r="B75" s="398">
        <v>141.52819225856334</v>
      </c>
      <c r="C75" s="398">
        <v>62.840063515507246</v>
      </c>
      <c r="D75" s="398">
        <v>141.16307463979061</v>
      </c>
      <c r="E75" s="398">
        <v>62.67794730397258</v>
      </c>
      <c r="F75" s="398">
        <v>135.38991635561683</v>
      </c>
      <c r="G75" s="398">
        <v>60.114601955790853</v>
      </c>
      <c r="H75" s="398">
        <v>123.82591987350457</v>
      </c>
      <c r="I75" s="398">
        <v>54.980061184568164</v>
      </c>
      <c r="J75" s="398">
        <v>133.11647799957106</v>
      </c>
      <c r="K75" s="398">
        <v>59.105170489079931</v>
      </c>
      <c r="L75" s="25"/>
    </row>
    <row r="76" spans="1:15" ht="15" customHeight="1" x14ac:dyDescent="0.2">
      <c r="A76" s="14" t="s">
        <v>295</v>
      </c>
      <c r="B76" s="399">
        <v>141.52819225856334</v>
      </c>
      <c r="C76" s="399">
        <v>62.404106682396694</v>
      </c>
      <c r="D76" s="399">
        <v>141.16307463979061</v>
      </c>
      <c r="E76" s="399">
        <v>62.243115162121427</v>
      </c>
      <c r="F76" s="399">
        <v>135.38991635561683</v>
      </c>
      <c r="G76" s="399">
        <v>59.697553181072777</v>
      </c>
      <c r="H76" s="399">
        <v>123.82591987350457</v>
      </c>
      <c r="I76" s="399">
        <v>54.598633604496825</v>
      </c>
      <c r="J76" s="399">
        <v>133.11647799957106</v>
      </c>
      <c r="K76" s="399">
        <v>58.69512470768889</v>
      </c>
      <c r="L76" s="25"/>
    </row>
    <row r="77" spans="1:15" ht="15" customHeight="1" x14ac:dyDescent="0.2">
      <c r="A77" s="14" t="s">
        <v>296</v>
      </c>
      <c r="B77" s="399">
        <v>141.52819225856334</v>
      </c>
      <c r="C77" s="399">
        <v>61.700875690875321</v>
      </c>
      <c r="D77" s="399">
        <v>141.16307463979061</v>
      </c>
      <c r="E77" s="399">
        <v>61.541698381754564</v>
      </c>
      <c r="F77" s="399">
        <v>135.38991635561683</v>
      </c>
      <c r="G77" s="399">
        <v>59.024822302501164</v>
      </c>
      <c r="H77" s="399">
        <v>123.82591987350457</v>
      </c>
      <c r="I77" s="399">
        <v>53.983362378184523</v>
      </c>
      <c r="J77" s="399">
        <v>133.11647799957106</v>
      </c>
      <c r="K77" s="399">
        <v>58.033690181340617</v>
      </c>
      <c r="L77" s="25"/>
    </row>
    <row r="78" spans="1:15" ht="15" customHeight="1" x14ac:dyDescent="0.2">
      <c r="A78" s="14" t="s">
        <v>297</v>
      </c>
      <c r="B78" s="399">
        <v>141.52819225856334</v>
      </c>
      <c r="C78" s="399">
        <v>61.489984025916286</v>
      </c>
      <c r="D78" s="399">
        <v>141.16307463979061</v>
      </c>
      <c r="E78" s="399">
        <v>61.331350779863804</v>
      </c>
      <c r="F78" s="399">
        <v>135.38991635561683</v>
      </c>
      <c r="G78" s="399">
        <v>58.823077304396925</v>
      </c>
      <c r="H78" s="399">
        <v>123.82591987350457</v>
      </c>
      <c r="I78" s="399">
        <v>53.79884893255597</v>
      </c>
      <c r="J78" s="399">
        <v>133.11647799957106</v>
      </c>
      <c r="K78" s="399">
        <v>57.835332841853621</v>
      </c>
      <c r="L78" s="25"/>
    </row>
    <row r="79" spans="1:15" ht="15" customHeight="1" x14ac:dyDescent="0.2">
      <c r="A79" s="14" t="s">
        <v>298</v>
      </c>
      <c r="B79" s="399">
        <v>141.52819225856334</v>
      </c>
      <c r="C79" s="399">
        <v>62.127028754354498</v>
      </c>
      <c r="D79" s="399">
        <v>141.16307463979061</v>
      </c>
      <c r="E79" s="399">
        <v>61.966752045960085</v>
      </c>
      <c r="F79" s="399">
        <v>135.38991635561683</v>
      </c>
      <c r="G79" s="399">
        <v>59.432492510806561</v>
      </c>
      <c r="H79" s="399">
        <v>123.82591987350457</v>
      </c>
      <c r="I79" s="399">
        <v>54.356212439010676</v>
      </c>
      <c r="J79" s="399">
        <v>133.11647799957106</v>
      </c>
      <c r="K79" s="399">
        <v>58.434514879189059</v>
      </c>
      <c r="L79" s="25"/>
    </row>
    <row r="80" spans="1:15" ht="15" customHeight="1" x14ac:dyDescent="0.2">
      <c r="A80" s="14" t="s">
        <v>299</v>
      </c>
      <c r="B80" s="399">
        <v>141.52819225856334</v>
      </c>
      <c r="C80" s="399">
        <v>62.004671238343953</v>
      </c>
      <c r="D80" s="399">
        <v>141.16307463979061</v>
      </c>
      <c r="E80" s="399">
        <v>61.844710190625847</v>
      </c>
      <c r="F80" s="399">
        <v>135.38991635561683</v>
      </c>
      <c r="G80" s="399">
        <v>59.315441811622307</v>
      </c>
      <c r="H80" s="399">
        <v>123.82591987350457</v>
      </c>
      <c r="I80" s="399">
        <v>54.249159337210557</v>
      </c>
      <c r="J80" s="399">
        <v>133.11647799957106</v>
      </c>
      <c r="K80" s="399">
        <v>58.319429670170472</v>
      </c>
      <c r="L80" s="25"/>
    </row>
    <row r="81" spans="1:12" ht="15" customHeight="1" x14ac:dyDescent="0.2">
      <c r="A81" s="14" t="s">
        <v>300</v>
      </c>
      <c r="B81" s="399">
        <v>141.52819225856334</v>
      </c>
      <c r="C81" s="399">
        <v>61.943673037420837</v>
      </c>
      <c r="D81" s="399">
        <v>141.16307463979061</v>
      </c>
      <c r="E81" s="399">
        <v>61.783869354235648</v>
      </c>
      <c r="F81" s="399">
        <v>135.38991635561683</v>
      </c>
      <c r="G81" s="399">
        <v>59.257089188098824</v>
      </c>
      <c r="H81" s="399">
        <v>123.82591987350457</v>
      </c>
      <c r="I81" s="399">
        <v>54.195790759407103</v>
      </c>
      <c r="J81" s="399">
        <v>133.11647799957106</v>
      </c>
      <c r="K81" s="399">
        <v>58.262056891350817</v>
      </c>
      <c r="L81" s="25"/>
    </row>
    <row r="82" spans="1:12" ht="15" customHeight="1" x14ac:dyDescent="0.2">
      <c r="A82" s="14" t="s">
        <v>301</v>
      </c>
      <c r="B82" s="399">
        <v>141.52819225856334</v>
      </c>
      <c r="C82" s="399">
        <v>62.37319825907705</v>
      </c>
      <c r="D82" s="399">
        <v>141.16307463979061</v>
      </c>
      <c r="E82" s="399">
        <v>62.212286477048572</v>
      </c>
      <c r="F82" s="399">
        <v>135.38991635561683</v>
      </c>
      <c r="G82" s="399">
        <v>59.667985299358541</v>
      </c>
      <c r="H82" s="399">
        <v>123.82591987350457</v>
      </c>
      <c r="I82" s="399">
        <v>54.571591190626371</v>
      </c>
      <c r="J82" s="399">
        <v>133.11647799957106</v>
      </c>
      <c r="K82" s="399">
        <v>58.666053323485009</v>
      </c>
      <c r="L82" s="25"/>
    </row>
    <row r="83" spans="1:12" ht="15" customHeight="1" x14ac:dyDescent="0.2">
      <c r="A83" s="14" t="s">
        <v>302</v>
      </c>
      <c r="B83" s="399">
        <v>141.52819225856334</v>
      </c>
      <c r="C83" s="399">
        <v>62.37319825907705</v>
      </c>
      <c r="D83" s="399">
        <v>141.16307463979061</v>
      </c>
      <c r="E83" s="399">
        <v>62.212286477048572</v>
      </c>
      <c r="F83" s="399">
        <v>135.38991635561683</v>
      </c>
      <c r="G83" s="399">
        <v>59.667985299358541</v>
      </c>
      <c r="H83" s="399">
        <v>123.82591987350457</v>
      </c>
      <c r="I83" s="399">
        <v>54.571591190626371</v>
      </c>
      <c r="J83" s="399">
        <v>133.11647799957106</v>
      </c>
      <c r="K83" s="399">
        <v>58.666053323485009</v>
      </c>
      <c r="L83" s="25"/>
    </row>
    <row r="84" spans="1:12" ht="15" customHeight="1" x14ac:dyDescent="0.2">
      <c r="A84" s="14" t="s">
        <v>303</v>
      </c>
      <c r="B84" s="399">
        <v>141.52819225856334</v>
      </c>
      <c r="C84" s="399">
        <v>61.882794734681362</v>
      </c>
      <c r="D84" s="399">
        <v>141.16307463979061</v>
      </c>
      <c r="E84" s="399">
        <v>61.723148106713069</v>
      </c>
      <c r="F84" s="399">
        <v>135.38991635561683</v>
      </c>
      <c r="G84" s="399">
        <v>59.198851262606844</v>
      </c>
      <c r="H84" s="399">
        <v>123.82591987350457</v>
      </c>
      <c r="I84" s="399">
        <v>54.142527082985083</v>
      </c>
      <c r="J84" s="399">
        <v>133.11647799957106</v>
      </c>
      <c r="K84" s="399">
        <v>58.204796884578002</v>
      </c>
      <c r="L84" s="25"/>
    </row>
    <row r="85" spans="1:12" ht="15" customHeight="1" x14ac:dyDescent="0.2">
      <c r="A85" s="14" t="s">
        <v>304</v>
      </c>
      <c r="B85" s="399">
        <v>141.52819225856334</v>
      </c>
      <c r="C85" s="399">
        <v>61.852400434713445</v>
      </c>
      <c r="D85" s="399">
        <v>141.16307463979061</v>
      </c>
      <c r="E85" s="399">
        <v>61.692832218644938</v>
      </c>
      <c r="F85" s="399">
        <v>135.38991635561683</v>
      </c>
      <c r="G85" s="399">
        <v>59.169775205994561</v>
      </c>
      <c r="H85" s="399">
        <v>123.82591987350457</v>
      </c>
      <c r="I85" s="399">
        <v>54.115934486185971</v>
      </c>
      <c r="J85" s="399">
        <v>133.11647799957106</v>
      </c>
      <c r="K85" s="399">
        <v>58.176209066854732</v>
      </c>
      <c r="L85" s="25"/>
    </row>
    <row r="86" spans="1:12" ht="15" customHeight="1" x14ac:dyDescent="0.2">
      <c r="A86" s="14" t="s">
        <v>305</v>
      </c>
      <c r="B86" s="399">
        <v>141.52819225856334</v>
      </c>
      <c r="C86" s="399">
        <v>61.131789944211931</v>
      </c>
      <c r="D86" s="399">
        <v>141.16307463979061</v>
      </c>
      <c r="E86" s="399">
        <v>60.974080775320907</v>
      </c>
      <c r="F86" s="399">
        <v>135.38991635561683</v>
      </c>
      <c r="G86" s="399">
        <v>58.480418601652865</v>
      </c>
      <c r="H86" s="399">
        <v>123.82591987350457</v>
      </c>
      <c r="I86" s="399">
        <v>53.485457579550797</v>
      </c>
      <c r="J86" s="399">
        <v>133.11647799957106</v>
      </c>
      <c r="K86" s="399">
        <v>57.498427990347686</v>
      </c>
      <c r="L86" s="25"/>
    </row>
    <row r="87" spans="1:12" ht="15" customHeight="1" x14ac:dyDescent="0.2">
      <c r="A87" s="14" t="s">
        <v>306</v>
      </c>
      <c r="B87" s="399">
        <v>141.52819225856334</v>
      </c>
      <c r="C87" s="399">
        <v>60.312014983274217</v>
      </c>
      <c r="D87" s="399">
        <v>141.16307463979061</v>
      </c>
      <c r="E87" s="399">
        <v>60.15642068829554</v>
      </c>
      <c r="F87" s="399">
        <v>135.38991635561683</v>
      </c>
      <c r="G87" s="399">
        <v>57.696198428833767</v>
      </c>
      <c r="H87" s="399">
        <v>123.82591987350457</v>
      </c>
      <c r="I87" s="399">
        <v>52.76821964266027</v>
      </c>
      <c r="J87" s="399">
        <v>133.11647799957106</v>
      </c>
      <c r="K87" s="399">
        <v>56.727376274002019</v>
      </c>
      <c r="L87" s="25"/>
    </row>
    <row r="88" spans="1:12" ht="15" customHeight="1" x14ac:dyDescent="0.2">
      <c r="A88" s="157" t="s">
        <v>307</v>
      </c>
      <c r="B88" s="398">
        <v>151.68025975266102</v>
      </c>
      <c r="C88" s="398">
        <v>62.774314210173529</v>
      </c>
      <c r="D88" s="398">
        <v>153.79564188569015</v>
      </c>
      <c r="E88" s="398">
        <v>63.649785170665666</v>
      </c>
      <c r="F88" s="398">
        <v>149.4128025472553</v>
      </c>
      <c r="G88" s="398">
        <v>61.835905538521949</v>
      </c>
      <c r="H88" s="398">
        <v>139.32680497813817</v>
      </c>
      <c r="I88" s="398">
        <v>57.661719777241984</v>
      </c>
      <c r="J88" s="398">
        <v>147.22678545918825</v>
      </c>
      <c r="K88" s="398">
        <v>60.931201631903527</v>
      </c>
      <c r="L88" s="25"/>
    </row>
    <row r="89" spans="1:12" ht="15" customHeight="1" x14ac:dyDescent="0.2">
      <c r="A89" s="157" t="s">
        <v>308</v>
      </c>
      <c r="B89" s="398">
        <v>151.68025975266102</v>
      </c>
      <c r="C89" s="398">
        <v>62.920641282924521</v>
      </c>
      <c r="D89" s="398">
        <v>153.79564188569015</v>
      </c>
      <c r="E89" s="398">
        <v>63.79815296826628</v>
      </c>
      <c r="F89" s="398">
        <v>149.4128025472553</v>
      </c>
      <c r="G89" s="398">
        <v>61.980045178471883</v>
      </c>
      <c r="H89" s="398">
        <v>139.32680497813817</v>
      </c>
      <c r="I89" s="398">
        <v>57.796129380452335</v>
      </c>
      <c r="J89" s="398">
        <v>147.22678545918825</v>
      </c>
      <c r="K89" s="398">
        <v>61.073232404938281</v>
      </c>
      <c r="L89" s="25"/>
    </row>
    <row r="90" spans="1:12" ht="15" customHeight="1" x14ac:dyDescent="0.2">
      <c r="A90" s="157" t="s">
        <v>309</v>
      </c>
      <c r="B90" s="398">
        <v>151.68025975266102</v>
      </c>
      <c r="C90" s="398">
        <v>64.268940738987183</v>
      </c>
      <c r="D90" s="398">
        <v>153.79564188569015</v>
      </c>
      <c r="E90" s="398">
        <v>65.165256246157696</v>
      </c>
      <c r="F90" s="398">
        <v>149.4128025472553</v>
      </c>
      <c r="G90" s="398">
        <v>63.308189003724856</v>
      </c>
      <c r="H90" s="398">
        <v>139.32680497813817</v>
      </c>
      <c r="I90" s="398">
        <v>59.034617867176316</v>
      </c>
      <c r="J90" s="398">
        <v>147.22678545918825</v>
      </c>
      <c r="K90" s="398">
        <v>62.381944527901233</v>
      </c>
      <c r="L90" s="25"/>
    </row>
    <row r="91" spans="1:12" ht="15" customHeight="1" x14ac:dyDescent="0.2">
      <c r="A91" s="157" t="s">
        <v>310</v>
      </c>
      <c r="B91" s="398">
        <v>161.83232724675901</v>
      </c>
      <c r="C91" s="398">
        <v>69.16333516746873</v>
      </c>
      <c r="D91" s="398">
        <v>166.42820913158968</v>
      </c>
      <c r="E91" s="398">
        <v>71.127507126177349</v>
      </c>
      <c r="F91" s="398">
        <v>163.4356887388937</v>
      </c>
      <c r="G91" s="398">
        <v>69.848574205686575</v>
      </c>
      <c r="H91" s="398">
        <v>154.82769008277174</v>
      </c>
      <c r="I91" s="398">
        <v>66.169717784949995</v>
      </c>
      <c r="J91" s="398">
        <v>161.33709291880547</v>
      </c>
      <c r="K91" s="398">
        <v>68.951683648928437</v>
      </c>
      <c r="L91" s="25"/>
    </row>
    <row r="92" spans="1:12" ht="15" customHeight="1" x14ac:dyDescent="0.2">
      <c r="A92" s="157" t="s">
        <v>311</v>
      </c>
      <c r="B92" s="398">
        <v>161.83232724675872</v>
      </c>
      <c r="C92" s="398">
        <v>69.8003217734705</v>
      </c>
      <c r="D92" s="398">
        <v>166.42820913158968</v>
      </c>
      <c r="E92" s="398">
        <v>71.782583536937096</v>
      </c>
      <c r="F92" s="398">
        <v>163.4356887388937</v>
      </c>
      <c r="G92" s="398">
        <v>70.491871786834423</v>
      </c>
      <c r="H92" s="398">
        <v>154.82769008277174</v>
      </c>
      <c r="I92" s="398">
        <v>66.779133508611665</v>
      </c>
      <c r="J92" s="398">
        <v>161.33709291880547</v>
      </c>
      <c r="K92" s="398">
        <v>69.586720968041192</v>
      </c>
      <c r="L92" s="25"/>
    </row>
    <row r="93" spans="1:12" ht="15" customHeight="1" x14ac:dyDescent="0.2">
      <c r="A93" s="157" t="s">
        <v>312</v>
      </c>
      <c r="B93" s="398">
        <v>161.83232724675872</v>
      </c>
      <c r="C93" s="398">
        <v>69.196570792248735</v>
      </c>
      <c r="D93" s="398">
        <v>166.42820913158968</v>
      </c>
      <c r="E93" s="398">
        <v>71.161686610620478</v>
      </c>
      <c r="F93" s="398">
        <v>163.4356887388937</v>
      </c>
      <c r="G93" s="398">
        <v>69.882139114002612</v>
      </c>
      <c r="H93" s="398">
        <v>154.82769008277174</v>
      </c>
      <c r="I93" s="398">
        <v>66.201514862213287</v>
      </c>
      <c r="J93" s="398">
        <v>161.33709291880547</v>
      </c>
      <c r="K93" s="398">
        <v>68.984817567068234</v>
      </c>
      <c r="L93" s="25"/>
    </row>
    <row r="94" spans="1:12" ht="15" customHeight="1" x14ac:dyDescent="0.2">
      <c r="A94" s="157" t="s">
        <v>313</v>
      </c>
      <c r="B94" s="398">
        <v>161.83232724675872</v>
      </c>
      <c r="C94" s="398">
        <v>69.597904213953413</v>
      </c>
      <c r="D94" s="398">
        <v>166.42820913158968</v>
      </c>
      <c r="E94" s="398">
        <v>71.574417514113691</v>
      </c>
      <c r="F94" s="398">
        <v>163.4356887388937</v>
      </c>
      <c r="G94" s="398">
        <v>70.287448765702962</v>
      </c>
      <c r="H94" s="398">
        <v>154.82769008277174</v>
      </c>
      <c r="I94" s="398">
        <v>66.585477249041006</v>
      </c>
      <c r="J94" s="398">
        <v>161.33709291880547</v>
      </c>
      <c r="K94" s="398">
        <v>69.384922840535992</v>
      </c>
      <c r="L94" s="25"/>
    </row>
    <row r="95" spans="1:12" ht="15" customHeight="1" x14ac:dyDescent="0.2">
      <c r="A95" s="157" t="s">
        <v>314</v>
      </c>
      <c r="B95" s="398">
        <v>161.83232724675872</v>
      </c>
      <c r="C95" s="398">
        <v>70.552701528010601</v>
      </c>
      <c r="D95" s="398">
        <v>166.42820913158968</v>
      </c>
      <c r="E95" s="398">
        <v>72.556330150270085</v>
      </c>
      <c r="F95" s="398">
        <v>163.4356887388937</v>
      </c>
      <c r="G95" s="398">
        <v>71.251705779637149</v>
      </c>
      <c r="H95" s="398">
        <v>154.82769008277174</v>
      </c>
      <c r="I95" s="398">
        <v>67.498947784549657</v>
      </c>
      <c r="J95" s="398">
        <v>161.33709291880547</v>
      </c>
      <c r="K95" s="398">
        <v>70.336798313115622</v>
      </c>
      <c r="L95" s="25"/>
    </row>
    <row r="96" spans="1:12" ht="15" customHeight="1" x14ac:dyDescent="0.2">
      <c r="A96" s="157" t="s">
        <v>315</v>
      </c>
      <c r="B96" s="398">
        <v>161.83232724675872</v>
      </c>
      <c r="C96" s="398">
        <v>70.900080659118473</v>
      </c>
      <c r="D96" s="398">
        <v>166.42820913158968</v>
      </c>
      <c r="E96" s="398">
        <v>72.913574513393016</v>
      </c>
      <c r="F96" s="398">
        <v>163.4356887388937</v>
      </c>
      <c r="G96" s="398">
        <v>71.602526586036149</v>
      </c>
      <c r="H96" s="398">
        <v>154.82769008277174</v>
      </c>
      <c r="I96" s="398">
        <v>67.831291200524788</v>
      </c>
      <c r="J96" s="398">
        <v>161.33709291880547</v>
      </c>
      <c r="K96" s="398">
        <v>70.683114405253065</v>
      </c>
      <c r="L96" s="25"/>
    </row>
    <row r="97" spans="1:22" ht="15" customHeight="1" x14ac:dyDescent="0.2">
      <c r="A97" s="157" t="s">
        <v>316</v>
      </c>
      <c r="B97" s="398">
        <v>161.83232724675872</v>
      </c>
      <c r="C97" s="398">
        <v>71.250897485734612</v>
      </c>
      <c r="D97" s="398">
        <v>166.42820913158968</v>
      </c>
      <c r="E97" s="398">
        <v>73.274354199258411</v>
      </c>
      <c r="F97" s="398">
        <v>163.4356887388937</v>
      </c>
      <c r="G97" s="398">
        <v>71.956819147075421</v>
      </c>
      <c r="H97" s="398">
        <v>154.82769008277174</v>
      </c>
      <c r="I97" s="398">
        <v>68.166923517202306</v>
      </c>
      <c r="J97" s="398">
        <v>161.33709291880547</v>
      </c>
      <c r="K97" s="398">
        <v>71.032857672968319</v>
      </c>
      <c r="L97" s="25"/>
    </row>
    <row r="98" spans="1:22" ht="15" customHeight="1" x14ac:dyDescent="0.2">
      <c r="A98" s="157" t="s">
        <v>317</v>
      </c>
      <c r="B98" s="398">
        <v>161.83232724675872</v>
      </c>
      <c r="C98" s="398">
        <v>71.145288447959288</v>
      </c>
      <c r="D98" s="398">
        <v>166.42820913158968</v>
      </c>
      <c r="E98" s="398">
        <v>73.165745966749611</v>
      </c>
      <c r="F98" s="398">
        <v>163.4356887388937</v>
      </c>
      <c r="G98" s="398">
        <v>71.85016378272698</v>
      </c>
      <c r="H98" s="398">
        <v>154.82769008277174</v>
      </c>
      <c r="I98" s="398">
        <v>68.065885587087863</v>
      </c>
      <c r="J98" s="398">
        <v>161.33709291880547</v>
      </c>
      <c r="K98" s="398">
        <v>70.927571816733675</v>
      </c>
      <c r="L98" s="25"/>
    </row>
    <row r="99" spans="1:22" ht="15" customHeight="1" x14ac:dyDescent="0.2">
      <c r="A99" s="157" t="s">
        <v>318</v>
      </c>
      <c r="B99" s="398">
        <v>161.83232724675872</v>
      </c>
      <c r="C99" s="398">
        <v>70.380285346368339</v>
      </c>
      <c r="D99" s="398">
        <v>166.42820913158968</v>
      </c>
      <c r="E99" s="398">
        <v>72.37901751549424</v>
      </c>
      <c r="F99" s="398">
        <v>163.4356887388937</v>
      </c>
      <c r="G99" s="398">
        <v>71.077581376461097</v>
      </c>
      <c r="H99" s="398">
        <v>154.82769008277174</v>
      </c>
      <c r="I99" s="398">
        <v>67.333994344215952</v>
      </c>
      <c r="J99" s="398">
        <v>161.33709291880547</v>
      </c>
      <c r="K99" s="398">
        <v>70.164909754188159</v>
      </c>
      <c r="L99" s="25"/>
    </row>
    <row r="100" spans="1:22" ht="15" customHeight="1" x14ac:dyDescent="0.2">
      <c r="A100" s="14" t="s">
        <v>363</v>
      </c>
      <c r="B100" s="399">
        <v>172.00104095529889</v>
      </c>
      <c r="C100" s="399">
        <v>74.150273184110972</v>
      </c>
      <c r="D100" s="399">
        <v>179.06077637748925</v>
      </c>
      <c r="E100" s="399">
        <v>77.193750754104329</v>
      </c>
      <c r="F100" s="399">
        <v>177.45857493053214</v>
      </c>
      <c r="G100" s="399">
        <v>76.50303589372902</v>
      </c>
      <c r="H100" s="399">
        <v>170.32857518740531</v>
      </c>
      <c r="I100" s="399">
        <v>73.429267119894106</v>
      </c>
      <c r="J100" s="399">
        <v>175.44836433783169</v>
      </c>
      <c r="K100" s="399">
        <v>75.636426809397534</v>
      </c>
      <c r="L100" s="25"/>
      <c r="M100" s="25"/>
      <c r="N100" s="25"/>
      <c r="O100" s="25"/>
      <c r="P100" s="25"/>
      <c r="Q100" s="25"/>
      <c r="R100" s="25"/>
      <c r="S100" s="25"/>
      <c r="T100" s="25"/>
      <c r="U100" s="25"/>
      <c r="V100" s="25"/>
    </row>
    <row r="101" spans="1:22" ht="15" customHeight="1" x14ac:dyDescent="0.2">
      <c r="A101" s="14" t="s">
        <v>402</v>
      </c>
      <c r="B101" s="399">
        <v>172.00104095529889</v>
      </c>
      <c r="C101" s="399">
        <v>74.222193914648429</v>
      </c>
      <c r="D101" s="399">
        <v>179.06077637748925</v>
      </c>
      <c r="E101" s="399">
        <v>77.268623451247009</v>
      </c>
      <c r="F101" s="399">
        <v>177.45857493053214</v>
      </c>
      <c r="G101" s="399">
        <v>76.577238644353386</v>
      </c>
      <c r="H101" s="399">
        <v>170.32857518740531</v>
      </c>
      <c r="I101" s="399">
        <v>73.50048852350217</v>
      </c>
      <c r="J101" s="399">
        <v>175.44836433783169</v>
      </c>
      <c r="K101" s="399">
        <v>75.709789008048759</v>
      </c>
      <c r="L101" s="25"/>
      <c r="M101" s="25"/>
      <c r="N101" s="25"/>
      <c r="O101" s="25"/>
      <c r="P101" s="25"/>
      <c r="Q101" s="25"/>
      <c r="R101" s="25"/>
      <c r="S101" s="25"/>
      <c r="T101" s="25"/>
      <c r="U101" s="25"/>
      <c r="V101" s="25"/>
    </row>
    <row r="102" spans="1:22" ht="15" customHeight="1" x14ac:dyDescent="0.2">
      <c r="A102" s="14" t="s">
        <v>364</v>
      </c>
      <c r="B102" s="399">
        <v>172.00104095529889</v>
      </c>
      <c r="C102" s="399">
        <v>74.294254297089822</v>
      </c>
      <c r="D102" s="399">
        <v>179.06077637748925</v>
      </c>
      <c r="E102" s="399">
        <v>77.343641532267625</v>
      </c>
      <c r="F102" s="399">
        <v>177.45857493053214</v>
      </c>
      <c r="G102" s="399">
        <v>76.651585477988675</v>
      </c>
      <c r="H102" s="399">
        <v>170.32857518740531</v>
      </c>
      <c r="I102" s="399">
        <v>73.571848221097795</v>
      </c>
      <c r="J102" s="399">
        <v>175.44836433783169</v>
      </c>
      <c r="K102" s="399">
        <v>75.783293657571122</v>
      </c>
      <c r="L102" s="25"/>
      <c r="M102" s="25"/>
      <c r="N102" s="25"/>
      <c r="O102" s="25"/>
      <c r="P102" s="25"/>
      <c r="Q102" s="25"/>
      <c r="R102" s="25"/>
      <c r="S102" s="25"/>
      <c r="T102" s="25"/>
      <c r="U102" s="25"/>
      <c r="V102" s="25"/>
    </row>
    <row r="103" spans="1:22" ht="15" customHeight="1" x14ac:dyDescent="0.2">
      <c r="A103" s="14" t="s">
        <v>365</v>
      </c>
      <c r="B103" s="399">
        <v>188.80140396831115</v>
      </c>
      <c r="C103" s="399">
        <v>81.399417806679295</v>
      </c>
      <c r="D103" s="399">
        <v>191.44540043722819</v>
      </c>
      <c r="E103" s="399">
        <v>82.53934456955912</v>
      </c>
      <c r="F103" s="399">
        <v>186.08594656323328</v>
      </c>
      <c r="G103" s="399">
        <v>80.228681534563052</v>
      </c>
      <c r="H103" s="399">
        <v>173.64322773780628</v>
      </c>
      <c r="I103" s="399">
        <v>74.864155386802196</v>
      </c>
      <c r="J103" s="399">
        <v>183.38262286696175</v>
      </c>
      <c r="K103" s="399">
        <v>79.063176562701528</v>
      </c>
      <c r="L103" s="25"/>
      <c r="M103" s="25"/>
      <c r="N103" s="25"/>
      <c r="O103" s="25"/>
      <c r="P103" s="25"/>
      <c r="Q103" s="25"/>
      <c r="R103" s="25"/>
      <c r="S103" s="25"/>
      <c r="T103" s="25"/>
      <c r="U103" s="25"/>
      <c r="V103" s="25"/>
    </row>
    <row r="104" spans="1:22" ht="15" customHeight="1" x14ac:dyDescent="0.2">
      <c r="A104" s="14" t="s">
        <v>403</v>
      </c>
      <c r="B104" s="399">
        <v>188.80140396831115</v>
      </c>
      <c r="C104" s="399">
        <v>81.00713145580373</v>
      </c>
      <c r="D104" s="399">
        <v>191.44540043722819</v>
      </c>
      <c r="E104" s="399">
        <v>82.141564595729918</v>
      </c>
      <c r="F104" s="399">
        <v>186.08594656323328</v>
      </c>
      <c r="G104" s="399">
        <v>79.842037286203706</v>
      </c>
      <c r="H104" s="399">
        <v>173.64322773780628</v>
      </c>
      <c r="I104" s="399">
        <v>74.503364276504357</v>
      </c>
      <c r="J104" s="399">
        <v>183.38262286696175</v>
      </c>
      <c r="K104" s="399">
        <v>78.682149205772845</v>
      </c>
      <c r="L104" s="25"/>
      <c r="M104" s="25"/>
      <c r="N104" s="25"/>
      <c r="O104" s="25"/>
      <c r="P104" s="25"/>
      <c r="Q104" s="25"/>
      <c r="R104" s="25"/>
      <c r="S104" s="25"/>
      <c r="T104" s="25"/>
      <c r="U104" s="25"/>
      <c r="V104" s="25"/>
    </row>
    <row r="105" spans="1:22" ht="15" customHeight="1" x14ac:dyDescent="0.2">
      <c r="A105" s="14" t="s">
        <v>404</v>
      </c>
      <c r="B105" s="399">
        <v>188.80140396831115</v>
      </c>
      <c r="C105" s="399">
        <v>80.541350153709985</v>
      </c>
      <c r="D105" s="399">
        <v>191.44540043722819</v>
      </c>
      <c r="E105" s="399">
        <v>81.669260438974405</v>
      </c>
      <c r="F105" s="399">
        <v>186.08594656323328</v>
      </c>
      <c r="G105" s="399">
        <v>79.382955136019504</v>
      </c>
      <c r="H105" s="399">
        <v>173.64322773780628</v>
      </c>
      <c r="I105" s="399">
        <v>74.074978856610699</v>
      </c>
      <c r="J105" s="399">
        <v>183.38262286696175</v>
      </c>
      <c r="K105" s="399">
        <v>78.229736273109083</v>
      </c>
      <c r="L105" s="25"/>
      <c r="M105" s="25"/>
      <c r="N105" s="25"/>
      <c r="O105" s="25"/>
      <c r="P105" s="25"/>
      <c r="Q105" s="25"/>
      <c r="R105" s="25"/>
      <c r="S105" s="25"/>
      <c r="T105" s="25"/>
      <c r="U105" s="25"/>
      <c r="V105" s="25"/>
    </row>
    <row r="106" spans="1:22" ht="15" customHeight="1" x14ac:dyDescent="0.2">
      <c r="A106" s="14" t="s">
        <v>511</v>
      </c>
      <c r="B106" s="399">
        <v>188.80140396831115</v>
      </c>
      <c r="C106" s="399">
        <v>80.696014292267279</v>
      </c>
      <c r="D106" s="399">
        <v>191.44540043722819</v>
      </c>
      <c r="E106" s="399">
        <v>81.82609051182888</v>
      </c>
      <c r="F106" s="399">
        <v>186.08594656323328</v>
      </c>
      <c r="G106" s="399">
        <v>79.535394800226925</v>
      </c>
      <c r="H106" s="399">
        <v>173.64322773780628</v>
      </c>
      <c r="I106" s="399">
        <v>74.217225575490403</v>
      </c>
      <c r="J106" s="399">
        <v>183.38262286696175</v>
      </c>
      <c r="K106" s="399">
        <v>78.379961402774185</v>
      </c>
      <c r="L106" s="25"/>
      <c r="M106" s="25"/>
      <c r="N106" s="25"/>
      <c r="O106" s="25"/>
      <c r="P106" s="25"/>
      <c r="Q106" s="25"/>
      <c r="R106" s="25"/>
      <c r="S106" s="25"/>
      <c r="T106" s="25"/>
      <c r="U106" s="25"/>
      <c r="V106" s="25"/>
    </row>
    <row r="107" spans="1:22" ht="15" customHeight="1" x14ac:dyDescent="0.2">
      <c r="A107" s="14" t="s">
        <v>406</v>
      </c>
      <c r="B107" s="399">
        <v>188.80140396831115</v>
      </c>
      <c r="C107" s="399">
        <v>81.124419773548624</v>
      </c>
      <c r="D107" s="399">
        <v>191.44540043722819</v>
      </c>
      <c r="E107" s="399">
        <v>82.260495432499795</v>
      </c>
      <c r="F107" s="399">
        <v>186.08594656323328</v>
      </c>
      <c r="G107" s="399">
        <v>79.957638691540879</v>
      </c>
      <c r="H107" s="399">
        <v>173.64322773780628</v>
      </c>
      <c r="I107" s="399">
        <v>74.611235942927863</v>
      </c>
      <c r="J107" s="399">
        <v>183.38262286696175</v>
      </c>
      <c r="K107" s="399">
        <v>78.796071236476195</v>
      </c>
      <c r="L107" s="25"/>
      <c r="M107" s="25"/>
      <c r="N107" s="25"/>
      <c r="O107" s="25"/>
      <c r="P107" s="25"/>
      <c r="Q107" s="25"/>
      <c r="R107" s="25"/>
      <c r="S107" s="25"/>
      <c r="T107" s="25"/>
      <c r="U107" s="25"/>
      <c r="V107" s="25"/>
    </row>
    <row r="108" spans="1:22" ht="15" customHeight="1" x14ac:dyDescent="0.2">
      <c r="A108" s="14" t="s">
        <v>326</v>
      </c>
      <c r="B108" s="399">
        <v>188.80140396831115</v>
      </c>
      <c r="C108" s="399">
        <v>81.046189860555799</v>
      </c>
      <c r="D108" s="399">
        <v>191.44540043722819</v>
      </c>
      <c r="E108" s="399">
        <v>82.181169978852253</v>
      </c>
      <c r="F108" s="399">
        <v>186.08594656323328</v>
      </c>
      <c r="G108" s="399">
        <v>79.880533929061073</v>
      </c>
      <c r="H108" s="399">
        <v>173.64322773780628</v>
      </c>
      <c r="I108" s="399">
        <v>74.539286824371501</v>
      </c>
      <c r="J108" s="399">
        <v>183.38262286696175</v>
      </c>
      <c r="K108" s="399">
        <v>78.720086596903869</v>
      </c>
      <c r="L108" s="25"/>
      <c r="M108" s="25"/>
      <c r="N108" s="25"/>
      <c r="O108" s="25"/>
      <c r="P108" s="25"/>
      <c r="Q108" s="25"/>
      <c r="R108" s="25"/>
      <c r="S108" s="25"/>
      <c r="T108" s="25"/>
      <c r="U108" s="25"/>
      <c r="V108" s="25"/>
    </row>
    <row r="109" spans="1:22" ht="15" customHeight="1" x14ac:dyDescent="0.2">
      <c r="A109" s="14" t="s">
        <v>407</v>
      </c>
      <c r="B109" s="399">
        <v>188.80140396831115</v>
      </c>
      <c r="C109" s="399">
        <v>81.007131455803716</v>
      </c>
      <c r="D109" s="399">
        <v>191.44540043722819</v>
      </c>
      <c r="E109" s="399">
        <v>82.141564595729903</v>
      </c>
      <c r="F109" s="399">
        <v>186.08594656323328</v>
      </c>
      <c r="G109" s="399">
        <v>79.842037286203691</v>
      </c>
      <c r="H109" s="399">
        <v>173.64322773780628</v>
      </c>
      <c r="I109" s="399">
        <v>74.503364276504342</v>
      </c>
      <c r="J109" s="399">
        <v>183.38262286696175</v>
      </c>
      <c r="K109" s="399">
        <v>78.682149205772831</v>
      </c>
      <c r="L109" s="25"/>
      <c r="M109" s="25"/>
      <c r="N109" s="25"/>
      <c r="O109" s="25"/>
      <c r="P109" s="25"/>
      <c r="Q109" s="25"/>
      <c r="R109" s="25"/>
      <c r="S109" s="25"/>
      <c r="T109" s="25"/>
      <c r="U109" s="25"/>
      <c r="V109" s="25"/>
    </row>
    <row r="110" spans="1:22" ht="15" customHeight="1" x14ac:dyDescent="0.2">
      <c r="A110" s="14" t="s">
        <v>408</v>
      </c>
      <c r="B110" s="399">
        <v>188.80140396831115</v>
      </c>
      <c r="C110" s="399">
        <v>81.09114388391356</v>
      </c>
      <c r="D110" s="399">
        <v>191.44540043722819</v>
      </c>
      <c r="E110" s="399">
        <v>82.226753543497964</v>
      </c>
      <c r="F110" s="399">
        <v>186.08594656323328</v>
      </c>
      <c r="G110" s="399">
        <v>79.92484139612715</v>
      </c>
      <c r="H110" s="399">
        <v>173.64322773780628</v>
      </c>
      <c r="I110" s="399">
        <v>74.580631653125806</v>
      </c>
      <c r="J110" s="399">
        <v>183.38262286696175</v>
      </c>
      <c r="K110" s="399">
        <v>78.763750396740619</v>
      </c>
      <c r="L110" s="25"/>
      <c r="M110" s="25"/>
      <c r="N110" s="25"/>
      <c r="O110" s="25"/>
      <c r="P110" s="25"/>
      <c r="Q110" s="25"/>
      <c r="R110" s="25"/>
      <c r="S110" s="25"/>
      <c r="T110" s="25"/>
      <c r="U110" s="25"/>
      <c r="V110" s="25"/>
    </row>
    <row r="111" spans="1:22" ht="15" customHeight="1" x14ac:dyDescent="0.2">
      <c r="A111" s="14" t="s">
        <v>409</v>
      </c>
      <c r="B111" s="399">
        <v>188.80140396831115</v>
      </c>
      <c r="C111" s="399">
        <v>79.819881295709692</v>
      </c>
      <c r="D111" s="399">
        <v>191.44540043722819</v>
      </c>
      <c r="E111" s="399">
        <v>80.937688048516748</v>
      </c>
      <c r="F111" s="399">
        <v>186.08594656323328</v>
      </c>
      <c r="G111" s="399">
        <v>78.671862884928956</v>
      </c>
      <c r="H111" s="399">
        <v>173.64322773780628</v>
      </c>
      <c r="I111" s="399">
        <v>73.411434102269197</v>
      </c>
      <c r="J111" s="399">
        <v>183.38262286696175</v>
      </c>
      <c r="K111" s="399">
        <v>77.528974262254891</v>
      </c>
      <c r="L111" s="25"/>
      <c r="M111" s="25"/>
      <c r="N111" s="25"/>
      <c r="O111" s="25"/>
      <c r="P111" s="25"/>
      <c r="Q111" s="25"/>
      <c r="R111" s="25"/>
      <c r="S111" s="25"/>
      <c r="T111" s="25"/>
      <c r="U111" s="25"/>
      <c r="V111" s="25"/>
    </row>
    <row r="112" spans="1:22" ht="15" customHeight="1" x14ac:dyDescent="0.2">
      <c r="A112" s="157" t="s">
        <v>456</v>
      </c>
      <c r="B112" s="398">
        <v>208.40182748349213</v>
      </c>
      <c r="C112" s="398">
        <v>87.731286571164233</v>
      </c>
      <c r="D112" s="398">
        <v>205.89412850692361</v>
      </c>
      <c r="E112" s="398">
        <v>86.675616089747876</v>
      </c>
      <c r="F112" s="398">
        <v>196.15121346805125</v>
      </c>
      <c r="G112" s="398">
        <v>82.574123882912374</v>
      </c>
      <c r="H112" s="398">
        <v>177.5103223799407</v>
      </c>
      <c r="I112" s="398">
        <v>74.726834932807421</v>
      </c>
      <c r="J112" s="398">
        <v>192.63925781761347</v>
      </c>
      <c r="K112" s="398">
        <v>81.095689690111541</v>
      </c>
      <c r="L112" s="25"/>
      <c r="M112" s="25"/>
      <c r="N112" s="25"/>
      <c r="O112" s="25"/>
      <c r="P112" s="25"/>
      <c r="Q112" s="25"/>
      <c r="R112" s="25"/>
      <c r="S112" s="25"/>
      <c r="T112" s="25"/>
      <c r="U112" s="25"/>
      <c r="V112" s="25"/>
    </row>
    <row r="113" spans="1:22" ht="15" customHeight="1" x14ac:dyDescent="0.2">
      <c r="A113" s="157" t="s">
        <v>455</v>
      </c>
      <c r="B113" s="398">
        <v>208.40182748349213</v>
      </c>
      <c r="C113" s="398">
        <v>88.569216719885958</v>
      </c>
      <c r="D113" s="398">
        <v>205.89412850692361</v>
      </c>
      <c r="E113" s="398">
        <v>87.503463425848608</v>
      </c>
      <c r="F113" s="398">
        <v>196.15121346805125</v>
      </c>
      <c r="G113" s="398">
        <v>83.362797463455962</v>
      </c>
      <c r="H113" s="398">
        <v>177.5103223799407</v>
      </c>
      <c r="I113" s="398">
        <v>75.440558284601195</v>
      </c>
      <c r="J113" s="398">
        <v>192.63925781761347</v>
      </c>
      <c r="K113" s="398">
        <v>81.870242600236779</v>
      </c>
      <c r="L113" s="25"/>
      <c r="M113" s="25"/>
      <c r="N113" s="25"/>
      <c r="O113" s="25"/>
      <c r="P113" s="25"/>
      <c r="Q113" s="25"/>
      <c r="R113" s="25"/>
      <c r="S113" s="25"/>
      <c r="T113" s="25"/>
      <c r="U113" s="25"/>
      <c r="V113" s="25"/>
    </row>
    <row r="114" spans="1:22" ht="15" customHeight="1" x14ac:dyDescent="0.2">
      <c r="A114" s="317" t="s">
        <v>454</v>
      </c>
      <c r="B114" s="397">
        <v>208.40182748349213</v>
      </c>
      <c r="C114" s="397">
        <v>87.939279189872522</v>
      </c>
      <c r="D114" s="397">
        <v>205.89412850692361</v>
      </c>
      <c r="E114" s="397">
        <v>86.881105933488371</v>
      </c>
      <c r="F114" s="397">
        <v>196.15121346805125</v>
      </c>
      <c r="G114" s="397">
        <v>82.76988994237874</v>
      </c>
      <c r="H114" s="397">
        <v>177.5103223799407</v>
      </c>
      <c r="I114" s="397">
        <v>74.903996703629616</v>
      </c>
      <c r="J114" s="397">
        <v>192.63925781761347</v>
      </c>
      <c r="K114" s="397">
        <v>81.287950689851016</v>
      </c>
      <c r="L114" s="25"/>
      <c r="M114" s="25"/>
      <c r="N114" s="25"/>
      <c r="O114" s="25"/>
      <c r="P114" s="25"/>
      <c r="Q114" s="25"/>
      <c r="R114" s="25"/>
      <c r="S114" s="25"/>
      <c r="T114" s="25"/>
      <c r="U114" s="25"/>
      <c r="V114" s="25"/>
    </row>
    <row r="115" spans="1:22" ht="13.5" customHeight="1" x14ac:dyDescent="0.2">
      <c r="A115" s="16"/>
      <c r="B115" s="321"/>
      <c r="C115" s="321"/>
      <c r="D115" s="321"/>
      <c r="E115" s="321"/>
      <c r="F115" s="321"/>
      <c r="G115" s="303"/>
      <c r="H115" s="406"/>
      <c r="I115" s="405"/>
      <c r="K115" s="305" t="s">
        <v>126</v>
      </c>
    </row>
    <row r="116" spans="1:22" ht="13.5" customHeight="1" x14ac:dyDescent="0.2">
      <c r="B116" s="110" t="s">
        <v>663</v>
      </c>
      <c r="C116" s="109"/>
      <c r="D116" s="109"/>
      <c r="E116" s="109" t="s">
        <v>662</v>
      </c>
      <c r="F116" s="303"/>
      <c r="G116" s="303"/>
      <c r="H116" s="25"/>
      <c r="I116" s="25"/>
    </row>
    <row r="117" spans="1:22" ht="12.75" customHeight="1" x14ac:dyDescent="0.2">
      <c r="B117" s="303"/>
      <c r="C117" s="303"/>
      <c r="D117" s="303"/>
      <c r="E117" s="303"/>
      <c r="F117" s="303"/>
      <c r="G117" s="303"/>
    </row>
    <row r="118" spans="1:22" ht="12.75" customHeight="1" x14ac:dyDescent="0.2">
      <c r="A118" s="16" t="s">
        <v>453</v>
      </c>
      <c r="B118" s="543" t="s">
        <v>661</v>
      </c>
      <c r="C118" s="543"/>
      <c r="D118" s="543"/>
      <c r="E118" s="543"/>
      <c r="F118" s="543"/>
      <c r="G118" s="543"/>
      <c r="H118" s="543"/>
    </row>
    <row r="119" spans="1:22" x14ac:dyDescent="0.2">
      <c r="A119" s="16"/>
      <c r="B119" s="543"/>
      <c r="C119" s="543"/>
      <c r="D119" s="543"/>
      <c r="E119" s="543"/>
      <c r="F119" s="543"/>
      <c r="G119" s="543"/>
      <c r="H119" s="543"/>
    </row>
    <row r="120" spans="1:22" x14ac:dyDescent="0.2">
      <c r="A120" s="16"/>
      <c r="B120" s="543"/>
      <c r="C120" s="543"/>
      <c r="D120" s="543"/>
      <c r="E120" s="543"/>
      <c r="F120" s="543"/>
      <c r="G120" s="543"/>
      <c r="H120" s="543"/>
    </row>
    <row r="121" spans="1:22" x14ac:dyDescent="0.2">
      <c r="A121" s="16"/>
      <c r="B121" s="543"/>
      <c r="C121" s="543"/>
      <c r="D121" s="543"/>
      <c r="E121" s="543"/>
      <c r="F121" s="543"/>
      <c r="G121" s="543"/>
      <c r="H121" s="543"/>
    </row>
    <row r="122" spans="1:22" x14ac:dyDescent="0.2">
      <c r="A122" s="16"/>
      <c r="B122" s="543"/>
      <c r="C122" s="543"/>
      <c r="D122" s="543"/>
      <c r="E122" s="543"/>
      <c r="F122" s="543"/>
      <c r="G122" s="543"/>
      <c r="H122" s="543"/>
    </row>
    <row r="123" spans="1:22" ht="13.5" customHeight="1" x14ac:dyDescent="0.2">
      <c r="A123" s="16" t="s">
        <v>450</v>
      </c>
      <c r="B123" s="543" t="s">
        <v>660</v>
      </c>
      <c r="C123" s="543"/>
      <c r="D123" s="396"/>
      <c r="E123" s="396"/>
      <c r="F123" s="396"/>
    </row>
    <row r="124" spans="1:22" x14ac:dyDescent="0.2">
      <c r="A124" s="16" t="s">
        <v>503</v>
      </c>
      <c r="B124" s="303" t="s">
        <v>502</v>
      </c>
      <c r="C124" s="25"/>
      <c r="D124" s="25"/>
      <c r="E124" s="25"/>
    </row>
    <row r="125" spans="1:22" x14ac:dyDescent="0.2">
      <c r="A125" s="16"/>
      <c r="B125" s="5" t="s">
        <v>524</v>
      </c>
    </row>
  </sheetData>
  <mergeCells count="11">
    <mergeCell ref="J5:K5"/>
    <mergeCell ref="B118:H122"/>
    <mergeCell ref="B123:C123"/>
    <mergeCell ref="A1:D1"/>
    <mergeCell ref="A2:D2"/>
    <mergeCell ref="A4:K4"/>
    <mergeCell ref="A5:A6"/>
    <mergeCell ref="B5:C5"/>
    <mergeCell ref="D5:E5"/>
    <mergeCell ref="F5:G5"/>
    <mergeCell ref="H5:I5"/>
  </mergeCells>
  <hyperlinks>
    <hyperlink ref="K2" location="Contents!A1" display="Back to Contents ç" xr:uid="{C55A4405-C00D-4A02-B127-1F3ABC9E9005}"/>
  </hyperlinks>
  <pageMargins left="0.4" right="0.19" top="0.75" bottom="0.75" header="0.3" footer="0.3"/>
  <pageSetup scale="68" orientation="portrait" horizontalDpi="4294967294" verticalDpi="4294967294" r:id="rId1"/>
  <headerFooter>
    <oddHeader>&amp;L&amp;"Calibri"&amp;10&amp;K000000 [Limited Sharing]&amp;1#_x000D_</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73217-DEF9-48BB-B61C-15B4743BF5D9}">
  <sheetPr>
    <pageSetUpPr fitToPage="1"/>
  </sheetPr>
  <dimension ref="A1:W140"/>
  <sheetViews>
    <sheetView zoomScale="115" zoomScaleNormal="115" workbookViewId="0">
      <pane xSplit="1" ySplit="8" topLeftCell="B9" activePane="bottomRight" state="frozen"/>
      <selection activeCell="K17" sqref="K17"/>
      <selection pane="topRight" activeCell="K17" sqref="K17"/>
      <selection pane="bottomLeft" activeCell="K17" sqref="K17"/>
      <selection pane="bottomRight" activeCell="Q2" sqref="Q2"/>
    </sheetView>
  </sheetViews>
  <sheetFormatPr defaultRowHeight="12.75" x14ac:dyDescent="0.2"/>
  <cols>
    <col min="1" max="17" width="12.85546875" style="9" customWidth="1"/>
    <col min="18" max="16384" width="9.140625" style="9"/>
  </cols>
  <sheetData>
    <row r="1" spans="1:17" s="140" customFormat="1" ht="15" customHeight="1" x14ac:dyDescent="0.25">
      <c r="A1" s="520" t="s">
        <v>0</v>
      </c>
      <c r="B1" s="520"/>
      <c r="C1" s="520"/>
      <c r="D1" s="520"/>
      <c r="Q1" s="301" t="s">
        <v>699</v>
      </c>
    </row>
    <row r="2" spans="1:17" s="140" customFormat="1" ht="15" customHeight="1" x14ac:dyDescent="0.25">
      <c r="A2" s="520" t="s">
        <v>46</v>
      </c>
      <c r="B2" s="520"/>
      <c r="C2" s="520"/>
      <c r="D2" s="520"/>
      <c r="E2" s="348"/>
      <c r="F2" s="348"/>
      <c r="Q2" s="104" t="s">
        <v>31</v>
      </c>
    </row>
    <row r="3" spans="1:17" s="140" customFormat="1" ht="15.75" x14ac:dyDescent="0.25">
      <c r="B3" s="313"/>
      <c r="E3" s="313"/>
      <c r="F3" s="313"/>
    </row>
    <row r="4" spans="1:17" s="140" customFormat="1" ht="16.5" customHeight="1" x14ac:dyDescent="0.25">
      <c r="A4" s="467" t="s">
        <v>698</v>
      </c>
      <c r="B4" s="467"/>
      <c r="C4" s="467"/>
      <c r="D4" s="467"/>
      <c r="E4" s="467"/>
      <c r="F4" s="467"/>
      <c r="G4" s="467"/>
      <c r="H4" s="467"/>
      <c r="I4" s="467"/>
      <c r="J4" s="467"/>
      <c r="K4" s="467"/>
      <c r="L4" s="467"/>
      <c r="M4" s="467"/>
      <c r="N4" s="467"/>
      <c r="O4" s="467"/>
      <c r="P4" s="467"/>
      <c r="Q4" s="418" t="s">
        <v>556</v>
      </c>
    </row>
    <row r="5" spans="1:17" s="140" customFormat="1" ht="14.25" customHeight="1" x14ac:dyDescent="0.25">
      <c r="A5" s="528" t="s">
        <v>13</v>
      </c>
      <c r="B5" s="547" t="s">
        <v>697</v>
      </c>
      <c r="C5" s="548"/>
      <c r="D5" s="548"/>
      <c r="E5" s="548"/>
      <c r="F5" s="548"/>
      <c r="G5" s="548"/>
      <c r="H5" s="548"/>
      <c r="I5" s="548"/>
      <c r="J5" s="548"/>
      <c r="K5" s="549"/>
      <c r="L5" s="547" t="s">
        <v>696</v>
      </c>
      <c r="M5" s="548"/>
      <c r="N5" s="548"/>
      <c r="O5" s="548"/>
      <c r="P5" s="548"/>
      <c r="Q5" s="549"/>
    </row>
    <row r="6" spans="1:17" s="140" customFormat="1" ht="15" customHeight="1" x14ac:dyDescent="0.25">
      <c r="A6" s="523"/>
      <c r="B6" s="547" t="s">
        <v>695</v>
      </c>
      <c r="C6" s="549"/>
      <c r="D6" s="547" t="s">
        <v>694</v>
      </c>
      <c r="E6" s="548"/>
      <c r="F6" s="549"/>
      <c r="G6" s="547" t="s">
        <v>249</v>
      </c>
      <c r="H6" s="549"/>
      <c r="I6" s="547" t="s">
        <v>693</v>
      </c>
      <c r="J6" s="548"/>
      <c r="K6" s="549"/>
      <c r="L6" s="547" t="s">
        <v>692</v>
      </c>
      <c r="M6" s="548"/>
      <c r="N6" s="549"/>
      <c r="O6" s="547" t="s">
        <v>691</v>
      </c>
      <c r="P6" s="548"/>
      <c r="Q6" s="549"/>
    </row>
    <row r="7" spans="1:17" s="140" customFormat="1" ht="33" customHeight="1" x14ac:dyDescent="0.25">
      <c r="A7" s="523"/>
      <c r="B7" s="417" t="s">
        <v>690</v>
      </c>
      <c r="C7" s="417" t="s">
        <v>689</v>
      </c>
      <c r="D7" s="417" t="s">
        <v>688</v>
      </c>
      <c r="E7" s="552" t="s">
        <v>687</v>
      </c>
      <c r="F7" s="553"/>
      <c r="G7" s="417" t="s">
        <v>686</v>
      </c>
      <c r="H7" s="417" t="s">
        <v>685</v>
      </c>
      <c r="I7" s="417" t="s">
        <v>684</v>
      </c>
      <c r="J7" s="552" t="s">
        <v>683</v>
      </c>
      <c r="K7" s="553"/>
      <c r="L7" s="472" t="s">
        <v>682</v>
      </c>
      <c r="M7" s="472" t="s">
        <v>680</v>
      </c>
      <c r="N7" s="472" t="s">
        <v>679</v>
      </c>
      <c r="O7" s="472" t="s">
        <v>681</v>
      </c>
      <c r="P7" s="472" t="s">
        <v>680</v>
      </c>
      <c r="Q7" s="472" t="s">
        <v>679</v>
      </c>
    </row>
    <row r="8" spans="1:17" s="140" customFormat="1" ht="16.5" customHeight="1" x14ac:dyDescent="0.25">
      <c r="A8" s="515"/>
      <c r="B8" s="416" t="s">
        <v>678</v>
      </c>
      <c r="C8" s="415" t="s">
        <v>677</v>
      </c>
      <c r="D8" s="416" t="s">
        <v>678</v>
      </c>
      <c r="E8" s="415" t="s">
        <v>678</v>
      </c>
      <c r="F8" s="415" t="s">
        <v>677</v>
      </c>
      <c r="G8" s="416" t="s">
        <v>678</v>
      </c>
      <c r="H8" s="416" t="s">
        <v>678</v>
      </c>
      <c r="I8" s="416" t="s">
        <v>678</v>
      </c>
      <c r="J8" s="415" t="s">
        <v>678</v>
      </c>
      <c r="K8" s="415" t="s">
        <v>677</v>
      </c>
      <c r="L8" s="474"/>
      <c r="M8" s="474"/>
      <c r="N8" s="474"/>
      <c r="O8" s="474"/>
      <c r="P8" s="474"/>
      <c r="Q8" s="474"/>
    </row>
    <row r="9" spans="1:17" ht="15" customHeight="1" x14ac:dyDescent="0.2">
      <c r="A9" s="164">
        <v>2020</v>
      </c>
      <c r="B9" s="414">
        <f t="shared" ref="B9:Q9" si="0">IF(COUNT(B42:B53)=0,"n.a.",AVERAGE(B42:B53))</f>
        <v>1374.0027625152627</v>
      </c>
      <c r="C9" s="414">
        <f t="shared" si="0"/>
        <v>805.8828869047619</v>
      </c>
      <c r="D9" s="414">
        <f t="shared" si="0"/>
        <v>1343.2894179894181</v>
      </c>
      <c r="E9" s="414">
        <f t="shared" si="0"/>
        <v>867.90639730639748</v>
      </c>
      <c r="F9" s="414">
        <f t="shared" si="0"/>
        <v>814.77037037037042</v>
      </c>
      <c r="G9" s="414">
        <f t="shared" si="0"/>
        <v>1490.1536411119744</v>
      </c>
      <c r="H9" s="414">
        <f t="shared" si="0"/>
        <v>1649.5920745920746</v>
      </c>
      <c r="I9" s="414">
        <f t="shared" si="0"/>
        <v>1517.4892849231665</v>
      </c>
      <c r="J9" s="414">
        <f t="shared" si="0"/>
        <v>1483.6349965231536</v>
      </c>
      <c r="K9" s="414">
        <f t="shared" si="0"/>
        <v>1140.3965429672667</v>
      </c>
      <c r="L9" s="414">
        <f t="shared" si="0"/>
        <v>2309.1116324364561</v>
      </c>
      <c r="M9" s="414">
        <f t="shared" si="0"/>
        <v>1657.8477842680729</v>
      </c>
      <c r="N9" s="414">
        <f t="shared" si="0"/>
        <v>1372.5695876686129</v>
      </c>
      <c r="O9" s="414">
        <f t="shared" si="0"/>
        <v>2310.3987760453024</v>
      </c>
      <c r="P9" s="414">
        <f t="shared" si="0"/>
        <v>1645.1458655045687</v>
      </c>
      <c r="Q9" s="414">
        <f t="shared" si="0"/>
        <v>1387.628885367559</v>
      </c>
    </row>
    <row r="10" spans="1:17" ht="15" customHeight="1" x14ac:dyDescent="0.2">
      <c r="A10" s="12">
        <v>2021</v>
      </c>
      <c r="B10" s="413">
        <f t="shared" ref="B10:Q10" si="1">IF(COUNT(B54:B65)=0,"n.a.",AVERAGE(B54:B65))</f>
        <v>1490.4509716117216</v>
      </c>
      <c r="C10" s="413">
        <f t="shared" si="1"/>
        <v>861.04772117180198</v>
      </c>
      <c r="D10" s="413">
        <f t="shared" si="1"/>
        <v>1435.0198690476191</v>
      </c>
      <c r="E10" s="413">
        <f t="shared" si="1"/>
        <v>945.99537037037044</v>
      </c>
      <c r="F10" s="413">
        <f t="shared" si="1"/>
        <v>888.69212962962968</v>
      </c>
      <c r="G10" s="413">
        <f t="shared" si="1"/>
        <v>1598.5915166029624</v>
      </c>
      <c r="H10" s="413">
        <f t="shared" si="1"/>
        <v>1836.2553809523808</v>
      </c>
      <c r="I10" s="413">
        <f t="shared" si="1"/>
        <v>1604.0016741495856</v>
      </c>
      <c r="J10" s="413">
        <f t="shared" si="1"/>
        <v>1552.1660480823059</v>
      </c>
      <c r="K10" s="413">
        <f t="shared" si="1"/>
        <v>1169.8303051086439</v>
      </c>
      <c r="L10" s="413">
        <f t="shared" si="1"/>
        <v>2589.8983026112533</v>
      </c>
      <c r="M10" s="413">
        <f t="shared" si="1"/>
        <v>1834.8977496379382</v>
      </c>
      <c r="N10" s="413">
        <f t="shared" si="1"/>
        <v>1483.7664966909269</v>
      </c>
      <c r="O10" s="413">
        <f t="shared" si="1"/>
        <v>2608.6901588058645</v>
      </c>
      <c r="P10" s="413">
        <f t="shared" si="1"/>
        <v>1831.1266379747187</v>
      </c>
      <c r="Q10" s="413">
        <f t="shared" si="1"/>
        <v>1536.636569713889</v>
      </c>
    </row>
    <row r="11" spans="1:17" ht="15" customHeight="1" x14ac:dyDescent="0.2">
      <c r="A11" s="164">
        <v>2022</v>
      </c>
      <c r="B11" s="410">
        <f t="shared" ref="B11:Q11" si="2">IF(COUNT(B66:B77)=0,"n.a.",AVERAGE(B66:B77))</f>
        <v>1768.2514013764014</v>
      </c>
      <c r="C11" s="410">
        <f t="shared" si="2"/>
        <v>1097.8156149406148</v>
      </c>
      <c r="D11" s="410">
        <f t="shared" si="2"/>
        <v>1876.3855820105821</v>
      </c>
      <c r="E11" s="410">
        <f t="shared" si="2"/>
        <v>1267.485119047619</v>
      </c>
      <c r="F11" s="410">
        <f t="shared" si="2"/>
        <v>1117.8769841269841</v>
      </c>
      <c r="G11" s="410">
        <f t="shared" si="2"/>
        <v>2124.0965016263926</v>
      </c>
      <c r="H11" s="410">
        <f t="shared" si="2"/>
        <v>2494.3875579077785</v>
      </c>
      <c r="I11" s="410">
        <f t="shared" si="2"/>
        <v>2152.5802598817304</v>
      </c>
      <c r="J11" s="410">
        <f t="shared" si="2"/>
        <v>2047.4467893217891</v>
      </c>
      <c r="K11" s="410">
        <f t="shared" si="2"/>
        <v>1599.9545878957642</v>
      </c>
      <c r="L11" s="410">
        <f t="shared" si="2"/>
        <v>3090.9051145633784</v>
      </c>
      <c r="M11" s="410">
        <f t="shared" si="2"/>
        <v>2291.1452163878666</v>
      </c>
      <c r="N11" s="410">
        <f t="shared" si="2"/>
        <v>1863.6307056870437</v>
      </c>
      <c r="O11" s="410">
        <f t="shared" si="2"/>
        <v>3128.4676965941021</v>
      </c>
      <c r="P11" s="410">
        <f t="shared" si="2"/>
        <v>2279.2035202111874</v>
      </c>
      <c r="Q11" s="410">
        <f t="shared" si="2"/>
        <v>1900.5600253694859</v>
      </c>
    </row>
    <row r="12" spans="1:17" ht="15" customHeight="1" x14ac:dyDescent="0.2">
      <c r="A12" s="12">
        <v>2023</v>
      </c>
      <c r="B12" s="412">
        <f t="shared" ref="B12:Q12" si="3">IF(COUNT(B78:B89)=0,"n.a.",AVERAGE(B78:B89))</f>
        <v>1913.5506333943831</v>
      </c>
      <c r="C12" s="412">
        <f t="shared" si="3"/>
        <v>1178.9236111111111</v>
      </c>
      <c r="D12" s="412">
        <f t="shared" si="3"/>
        <v>2069.5436507936506</v>
      </c>
      <c r="E12" s="412">
        <f t="shared" si="3"/>
        <v>1265.7619047619048</v>
      </c>
      <c r="F12" s="412">
        <f t="shared" si="3"/>
        <v>1083.2407407407406</v>
      </c>
      <c r="G12" s="412">
        <f t="shared" si="3"/>
        <v>2303.8196791131572</v>
      </c>
      <c r="H12" s="412">
        <f t="shared" si="3"/>
        <v>2883.7082188644686</v>
      </c>
      <c r="I12" s="412">
        <f t="shared" si="3"/>
        <v>2382.2936626266578</v>
      </c>
      <c r="J12" s="412">
        <f t="shared" si="3"/>
        <v>2313.8103761241337</v>
      </c>
      <c r="K12" s="412">
        <f t="shared" si="3"/>
        <v>1862.8983738963423</v>
      </c>
      <c r="L12" s="412">
        <f t="shared" si="3"/>
        <v>3346.5004091653027</v>
      </c>
      <c r="M12" s="412">
        <f t="shared" si="3"/>
        <v>2500.3403102179932</v>
      </c>
      <c r="N12" s="412">
        <f t="shared" si="3"/>
        <v>2059.5043589032334</v>
      </c>
      <c r="O12" s="412">
        <f t="shared" si="3"/>
        <v>3369.3446623810701</v>
      </c>
      <c r="P12" s="412">
        <f t="shared" si="3"/>
        <v>2499.4470069865752</v>
      </c>
      <c r="Q12" s="412">
        <f t="shared" si="3"/>
        <v>2118.3852499866221</v>
      </c>
    </row>
    <row r="13" spans="1:17" ht="15" customHeight="1" x14ac:dyDescent="0.2">
      <c r="A13" s="164">
        <v>2024</v>
      </c>
      <c r="B13" s="410">
        <f t="shared" ref="B13:Q13" si="4">IF(COUNT(B90:B101)=0,"n.a.",AVERAGE(B90:B101))</f>
        <v>2142.2619047619046</v>
      </c>
      <c r="C13" s="410">
        <f t="shared" si="4"/>
        <v>1346.4285714285716</v>
      </c>
      <c r="D13" s="410">
        <f t="shared" si="4"/>
        <v>2283.3333333333335</v>
      </c>
      <c r="E13" s="410">
        <f t="shared" si="4"/>
        <v>1296.4285714285711</v>
      </c>
      <c r="F13" s="410">
        <f t="shared" si="4"/>
        <v>1123.8095238095241</v>
      </c>
      <c r="G13" s="410">
        <f t="shared" si="4"/>
        <v>2520.8333333333335</v>
      </c>
      <c r="H13" s="410">
        <f t="shared" si="4"/>
        <v>2942.7777777777774</v>
      </c>
      <c r="I13" s="410">
        <f t="shared" si="4"/>
        <v>2649.1111111111109</v>
      </c>
      <c r="J13" s="410">
        <f t="shared" si="4"/>
        <v>2567.391304347826</v>
      </c>
      <c r="K13" s="410">
        <f t="shared" si="4"/>
        <v>1849.4444444444446</v>
      </c>
      <c r="L13" s="410">
        <f t="shared" si="4"/>
        <v>3527.7243589743589</v>
      </c>
      <c r="M13" s="410">
        <f t="shared" si="4"/>
        <v>2652.5641025641025</v>
      </c>
      <c r="N13" s="410">
        <f t="shared" si="4"/>
        <v>2235.7638888888887</v>
      </c>
      <c r="O13" s="410">
        <f t="shared" si="4"/>
        <v>3533.4935897435898</v>
      </c>
      <c r="P13" s="410">
        <f t="shared" si="4"/>
        <v>2675.9245283018868</v>
      </c>
      <c r="Q13" s="410">
        <f t="shared" si="4"/>
        <v>2262.8742138364778</v>
      </c>
    </row>
    <row r="14" spans="1:17" ht="15" customHeight="1" x14ac:dyDescent="0.2">
      <c r="A14" s="12">
        <v>2025</v>
      </c>
      <c r="B14" s="411">
        <f t="shared" ref="B14:Q14" si="5">IF(COUNT(B102:B113)=0,"n.a.",AVERAGE(B102:B113))</f>
        <v>2287.7976190476193</v>
      </c>
      <c r="C14" s="411">
        <f t="shared" si="5"/>
        <v>1460.416666666667</v>
      </c>
      <c r="D14" s="411">
        <f t="shared" si="5"/>
        <v>2300</v>
      </c>
      <c r="E14" s="411">
        <f t="shared" si="5"/>
        <v>1432.1428571428571</v>
      </c>
      <c r="F14" s="411">
        <f t="shared" si="5"/>
        <v>1255.9523809523807</v>
      </c>
      <c r="G14" s="411">
        <f t="shared" si="5"/>
        <v>2667.2101449275365</v>
      </c>
      <c r="H14" s="411">
        <f t="shared" si="5"/>
        <v>3061.3888888888891</v>
      </c>
      <c r="I14" s="411">
        <f t="shared" si="5"/>
        <v>2751.3888888888887</v>
      </c>
      <c r="J14" s="411">
        <f t="shared" si="5"/>
        <v>2694.5942028985505</v>
      </c>
      <c r="K14" s="411">
        <f t="shared" si="5"/>
        <v>1999.9999999999998</v>
      </c>
      <c r="L14" s="411">
        <f t="shared" si="5"/>
        <v>3648.2371794871792</v>
      </c>
      <c r="M14" s="411">
        <f t="shared" si="5"/>
        <v>2778.8589743589741</v>
      </c>
      <c r="N14" s="411">
        <f t="shared" si="5"/>
        <v>2354.9479166666665</v>
      </c>
      <c r="O14" s="411">
        <f t="shared" si="5"/>
        <v>3695.0320512820508</v>
      </c>
      <c r="P14" s="411">
        <f t="shared" si="5"/>
        <v>2810.8490566037731</v>
      </c>
      <c r="Q14" s="411">
        <f t="shared" si="5"/>
        <v>2412.9716981132074</v>
      </c>
    </row>
    <row r="15" spans="1:17" ht="15" customHeight="1" x14ac:dyDescent="0.2">
      <c r="A15" s="12"/>
      <c r="B15" s="412"/>
      <c r="C15" s="412"/>
      <c r="D15" s="412"/>
      <c r="E15" s="412"/>
      <c r="F15" s="412"/>
      <c r="G15" s="412"/>
      <c r="H15" s="412"/>
      <c r="I15" s="412"/>
      <c r="J15" s="412"/>
      <c r="K15" s="412"/>
      <c r="L15" s="412"/>
      <c r="M15" s="412"/>
      <c r="N15" s="412"/>
      <c r="O15" s="412"/>
      <c r="P15" s="412"/>
      <c r="Q15" s="412"/>
    </row>
    <row r="16" spans="1:17" ht="15" customHeight="1" x14ac:dyDescent="0.2">
      <c r="A16" s="164" t="s">
        <v>132</v>
      </c>
      <c r="B16" s="410">
        <f t="shared" ref="B16:Q16" si="6">IF(COUNT(B42:B44)=0,"n.a.",AVERAGE(B42:B44))</f>
        <v>1364.5809523809523</v>
      </c>
      <c r="C16" s="410">
        <f t="shared" si="6"/>
        <v>795.95714285714291</v>
      </c>
      <c r="D16" s="410">
        <f t="shared" si="6"/>
        <v>1319.0571428571429</v>
      </c>
      <c r="E16" s="410">
        <f t="shared" si="6"/>
        <v>845.73333333333323</v>
      </c>
      <c r="F16" s="410">
        <f t="shared" si="6"/>
        <v>782.6</v>
      </c>
      <c r="G16" s="410">
        <f t="shared" si="6"/>
        <v>1465</v>
      </c>
      <c r="H16" s="410">
        <f t="shared" si="6"/>
        <v>1605.6410256410256</v>
      </c>
      <c r="I16" s="410">
        <f t="shared" si="6"/>
        <v>1509.2666666666667</v>
      </c>
      <c r="J16" s="410">
        <f t="shared" si="6"/>
        <v>1481.5629629629632</v>
      </c>
      <c r="K16" s="410">
        <f t="shared" si="6"/>
        <v>1161.1428571428571</v>
      </c>
      <c r="L16" s="410">
        <f t="shared" si="6"/>
        <v>2264.7971631205673</v>
      </c>
      <c r="M16" s="410">
        <f t="shared" si="6"/>
        <v>1643.2198581560285</v>
      </c>
      <c r="N16" s="410">
        <f t="shared" si="6"/>
        <v>1356.848062015504</v>
      </c>
      <c r="O16" s="410">
        <f t="shared" si="6"/>
        <v>2235.3138888888889</v>
      </c>
      <c r="P16" s="410">
        <f t="shared" si="6"/>
        <v>1625.7277777777779</v>
      </c>
      <c r="Q16" s="410">
        <f t="shared" si="6"/>
        <v>1361.5272727272729</v>
      </c>
    </row>
    <row r="17" spans="1:17" ht="15" customHeight="1" x14ac:dyDescent="0.2">
      <c r="A17" s="164" t="s">
        <v>133</v>
      </c>
      <c r="B17" s="410">
        <f t="shared" ref="B17:Q17" si="7">IF(COUNT(B45:B47)=0,"n.a.",AVERAGE(B45:B47))</f>
        <v>1373.2356532356532</v>
      </c>
      <c r="C17" s="410">
        <f t="shared" si="7"/>
        <v>812.5744047619047</v>
      </c>
      <c r="D17" s="410">
        <f t="shared" si="7"/>
        <v>1347.6190476190475</v>
      </c>
      <c r="E17" s="410">
        <f t="shared" si="7"/>
        <v>862.40740740740739</v>
      </c>
      <c r="F17" s="410">
        <f t="shared" si="7"/>
        <v>802.96296296296293</v>
      </c>
      <c r="G17" s="410">
        <f t="shared" si="7"/>
        <v>1489.6969696969697</v>
      </c>
      <c r="H17" s="410">
        <f t="shared" si="7"/>
        <v>1683.939393939394</v>
      </c>
      <c r="I17" s="410">
        <f t="shared" si="7"/>
        <v>1497.8835978835978</v>
      </c>
      <c r="J17" s="410">
        <f t="shared" si="7"/>
        <v>1501.813725490196</v>
      </c>
      <c r="K17" s="410">
        <f t="shared" si="7"/>
        <v>1161.6491228070176</v>
      </c>
      <c r="L17" s="410">
        <f t="shared" si="7"/>
        <v>2283.0532212885155</v>
      </c>
      <c r="M17" s="410">
        <f t="shared" si="7"/>
        <v>1641.0679719042089</v>
      </c>
      <c r="N17" s="410">
        <f t="shared" si="7"/>
        <v>1361.4888211382113</v>
      </c>
      <c r="O17" s="410">
        <f t="shared" si="7"/>
        <v>2267.3687423687425</v>
      </c>
      <c r="P17" s="410">
        <f t="shared" si="7"/>
        <v>1628.3028455284555</v>
      </c>
      <c r="Q17" s="410">
        <f t="shared" si="7"/>
        <v>1365.3701781698667</v>
      </c>
    </row>
    <row r="18" spans="1:17" ht="15" customHeight="1" x14ac:dyDescent="0.2">
      <c r="A18" s="164" t="s">
        <v>134</v>
      </c>
      <c r="B18" s="410">
        <f t="shared" ref="B18:Q18" si="8">IF(COUNT(B48:B50)=0,"n.a.",AVERAGE(B48:B50))</f>
        <v>1366.6666666666667</v>
      </c>
      <c r="C18" s="410">
        <f t="shared" si="8"/>
        <v>808.73511904761892</v>
      </c>
      <c r="D18" s="410">
        <f t="shared" si="8"/>
        <v>1363.8888888888889</v>
      </c>
      <c r="E18" s="410">
        <f t="shared" si="8"/>
        <v>880.37037037037044</v>
      </c>
      <c r="F18" s="410">
        <f t="shared" si="8"/>
        <v>835.74074074074076</v>
      </c>
      <c r="G18" s="410">
        <f t="shared" si="8"/>
        <v>1506.4755244755245</v>
      </c>
      <c r="H18" s="410">
        <f t="shared" si="8"/>
        <v>1667.121212121212</v>
      </c>
      <c r="I18" s="410">
        <f t="shared" si="8"/>
        <v>1526.7543859649122</v>
      </c>
      <c r="J18" s="410">
        <f t="shared" si="8"/>
        <v>1490.0132275132275</v>
      </c>
      <c r="K18" s="410">
        <f t="shared" si="8"/>
        <v>1125.9469696969697</v>
      </c>
      <c r="L18" s="410">
        <f t="shared" si="8"/>
        <v>2315.6792563314302</v>
      </c>
      <c r="M18" s="410">
        <f t="shared" si="8"/>
        <v>1652.3929895517358</v>
      </c>
      <c r="N18" s="410">
        <f t="shared" si="8"/>
        <v>1370.3872347165031</v>
      </c>
      <c r="O18" s="410">
        <f t="shared" si="8"/>
        <v>2353.7656647363424</v>
      </c>
      <c r="P18" s="410">
        <f t="shared" si="8"/>
        <v>1640.3273040482343</v>
      </c>
      <c r="Q18" s="410">
        <f t="shared" si="8"/>
        <v>1398.157181571816</v>
      </c>
    </row>
    <row r="19" spans="1:17" ht="15" customHeight="1" x14ac:dyDescent="0.2">
      <c r="A19" s="164" t="s">
        <v>135</v>
      </c>
      <c r="B19" s="410">
        <f t="shared" ref="B19:Q19" si="9">IF(COUNT(B51:B53)=0,"n.a.",AVERAGE(B51:B53))</f>
        <v>1391.5277777777776</v>
      </c>
      <c r="C19" s="410">
        <f t="shared" si="9"/>
        <v>806.26488095238108</v>
      </c>
      <c r="D19" s="410">
        <f t="shared" si="9"/>
        <v>1342.5925925925926</v>
      </c>
      <c r="E19" s="410">
        <f t="shared" si="9"/>
        <v>883.11447811447817</v>
      </c>
      <c r="F19" s="410">
        <f t="shared" si="9"/>
        <v>837.77777777777783</v>
      </c>
      <c r="G19" s="410">
        <f t="shared" si="9"/>
        <v>1499.4420702754035</v>
      </c>
      <c r="H19" s="410">
        <f t="shared" si="9"/>
        <v>1641.6666666666667</v>
      </c>
      <c r="I19" s="410">
        <f t="shared" si="9"/>
        <v>1536.0524891774892</v>
      </c>
      <c r="J19" s="410">
        <f t="shared" si="9"/>
        <v>1461.1500701262273</v>
      </c>
      <c r="K19" s="410">
        <f t="shared" si="9"/>
        <v>1112.8472222222224</v>
      </c>
      <c r="L19" s="410">
        <f t="shared" si="9"/>
        <v>2372.9168890053138</v>
      </c>
      <c r="M19" s="410">
        <f t="shared" si="9"/>
        <v>1694.7103174603174</v>
      </c>
      <c r="N19" s="410">
        <f t="shared" si="9"/>
        <v>1401.5542328042329</v>
      </c>
      <c r="O19" s="410">
        <f t="shared" si="9"/>
        <v>2385.1468081872367</v>
      </c>
      <c r="P19" s="410">
        <f t="shared" si="9"/>
        <v>1686.2255346638078</v>
      </c>
      <c r="Q19" s="410">
        <f t="shared" si="9"/>
        <v>1425.4609090012818</v>
      </c>
    </row>
    <row r="20" spans="1:17" ht="15" customHeight="1" x14ac:dyDescent="0.2">
      <c r="A20" s="12" t="s">
        <v>136</v>
      </c>
      <c r="B20" s="412">
        <f t="shared" ref="B20:Q20" si="10">IF(COUNT(B54:B56)=0,"n.a.",AVERAGE(B54:B56))</f>
        <v>1420.515873015873</v>
      </c>
      <c r="C20" s="412">
        <f t="shared" si="10"/>
        <v>817.70337301587313</v>
      </c>
      <c r="D20" s="412">
        <f t="shared" si="10"/>
        <v>1384.9206349206349</v>
      </c>
      <c r="E20" s="412">
        <f t="shared" si="10"/>
        <v>898.33333333333337</v>
      </c>
      <c r="F20" s="412">
        <f t="shared" si="10"/>
        <v>853.47222222222229</v>
      </c>
      <c r="G20" s="412">
        <f t="shared" si="10"/>
        <v>1492.3873228221055</v>
      </c>
      <c r="H20" s="412">
        <f t="shared" si="10"/>
        <v>1682.4175824175825</v>
      </c>
      <c r="I20" s="412">
        <f t="shared" si="10"/>
        <v>1523.0826491516145</v>
      </c>
      <c r="J20" s="412">
        <f t="shared" si="10"/>
        <v>1475.5938697318006</v>
      </c>
      <c r="K20" s="412">
        <f t="shared" si="10"/>
        <v>1093.469634230504</v>
      </c>
      <c r="L20" s="412">
        <f t="shared" si="10"/>
        <v>2467.695652173913</v>
      </c>
      <c r="M20" s="412">
        <f t="shared" si="10"/>
        <v>1727.3847316704462</v>
      </c>
      <c r="N20" s="412">
        <f t="shared" si="10"/>
        <v>1407.5694444444443</v>
      </c>
      <c r="O20" s="412">
        <f t="shared" si="10"/>
        <v>2471.840579710145</v>
      </c>
      <c r="P20" s="412">
        <f t="shared" si="10"/>
        <v>1689.9209486166008</v>
      </c>
      <c r="Q20" s="412">
        <f t="shared" si="10"/>
        <v>1461.0926939097151</v>
      </c>
    </row>
    <row r="21" spans="1:17" ht="15" customHeight="1" x14ac:dyDescent="0.2">
      <c r="A21" s="12" t="s">
        <v>137</v>
      </c>
      <c r="B21" s="412">
        <f t="shared" ref="B21:Q21" si="11">IF(COUNT(B57:B59)=0,"n.a.",AVERAGE(B57:B59))</f>
        <v>1448.3515054945055</v>
      </c>
      <c r="C21" s="412">
        <f t="shared" si="11"/>
        <v>849.40476190476193</v>
      </c>
      <c r="D21" s="412">
        <f t="shared" si="11"/>
        <v>1406.9445555555556</v>
      </c>
      <c r="E21" s="412">
        <f t="shared" si="11"/>
        <v>906.94444444444446</v>
      </c>
      <c r="F21" s="412">
        <f t="shared" si="11"/>
        <v>848.51851851851859</v>
      </c>
      <c r="G21" s="412">
        <f t="shared" si="11"/>
        <v>1532.4787435897435</v>
      </c>
      <c r="H21" s="412">
        <f t="shared" si="11"/>
        <v>1826.7065054945058</v>
      </c>
      <c r="I21" s="412">
        <f t="shared" si="11"/>
        <v>1551.0186666666668</v>
      </c>
      <c r="J21" s="412">
        <f t="shared" si="11"/>
        <v>1507.1430158730157</v>
      </c>
      <c r="K21" s="412">
        <f t="shared" si="11"/>
        <v>1103.5715396825397</v>
      </c>
      <c r="L21" s="412">
        <f t="shared" si="11"/>
        <v>2533.0632553191485</v>
      </c>
      <c r="M21" s="412">
        <f t="shared" si="11"/>
        <v>1786.0440921985817</v>
      </c>
      <c r="N21" s="412">
        <f t="shared" si="11"/>
        <v>1458.160586073501</v>
      </c>
      <c r="O21" s="412">
        <f t="shared" si="11"/>
        <v>2538.168160756501</v>
      </c>
      <c r="P21" s="412">
        <f t="shared" si="11"/>
        <v>1784.1314177433248</v>
      </c>
      <c r="Q21" s="412">
        <f t="shared" si="11"/>
        <v>1493.068181818182</v>
      </c>
    </row>
    <row r="22" spans="1:17" ht="15" customHeight="1" x14ac:dyDescent="0.2">
      <c r="A22" s="12" t="s">
        <v>138</v>
      </c>
      <c r="B22" s="412">
        <f t="shared" ref="B22:Q22" si="12">IF(COUNT(B60:B62)=0,"n.a.",AVERAGE(B60:B62))</f>
        <v>1505.1587301587299</v>
      </c>
      <c r="C22" s="412">
        <f t="shared" si="12"/>
        <v>871.43790849673212</v>
      </c>
      <c r="D22" s="412">
        <f t="shared" si="12"/>
        <v>1390.7738095238094</v>
      </c>
      <c r="E22" s="412">
        <f t="shared" si="12"/>
        <v>953.14814814814815</v>
      </c>
      <c r="F22" s="412">
        <f t="shared" si="12"/>
        <v>905.55555555555554</v>
      </c>
      <c r="G22" s="412">
        <f t="shared" si="12"/>
        <v>1593.3888888888889</v>
      </c>
      <c r="H22" s="412">
        <f t="shared" si="12"/>
        <v>1837.5641025641025</v>
      </c>
      <c r="I22" s="412">
        <f t="shared" si="12"/>
        <v>1566.3170163170162</v>
      </c>
      <c r="J22" s="412">
        <f t="shared" si="12"/>
        <v>1533.3058849363197</v>
      </c>
      <c r="K22" s="412">
        <f t="shared" si="12"/>
        <v>1222.004357298475</v>
      </c>
      <c r="L22" s="412">
        <f t="shared" si="12"/>
        <v>2590.9313725490197</v>
      </c>
      <c r="M22" s="412">
        <f t="shared" si="12"/>
        <v>1847.9047178538392</v>
      </c>
      <c r="N22" s="412">
        <f t="shared" si="12"/>
        <v>1466.0754543363239</v>
      </c>
      <c r="O22" s="412">
        <f t="shared" si="12"/>
        <v>2608.7435683493259</v>
      </c>
      <c r="P22" s="412">
        <f t="shared" si="12"/>
        <v>1844.3784219001609</v>
      </c>
      <c r="Q22" s="412">
        <f t="shared" si="12"/>
        <v>1533.3372005132803</v>
      </c>
    </row>
    <row r="23" spans="1:17" ht="15" customHeight="1" x14ac:dyDescent="0.2">
      <c r="A23" s="12" t="s">
        <v>139</v>
      </c>
      <c r="B23" s="412">
        <f t="shared" ref="B23:Q23" si="13">IF(COUNT(B63:B65)=0,"n.a.",AVERAGE(B63:B65))</f>
        <v>1587.7777777777781</v>
      </c>
      <c r="C23" s="412">
        <f t="shared" si="13"/>
        <v>905.64484126984132</v>
      </c>
      <c r="D23" s="412">
        <f t="shared" si="13"/>
        <v>1557.4404761904761</v>
      </c>
      <c r="E23" s="412">
        <f t="shared" si="13"/>
        <v>1025.5555555555557</v>
      </c>
      <c r="F23" s="412">
        <f t="shared" si="13"/>
        <v>947.22222222222217</v>
      </c>
      <c r="G23" s="412">
        <f t="shared" si="13"/>
        <v>1776.1111111111111</v>
      </c>
      <c r="H23" s="412">
        <f t="shared" si="13"/>
        <v>1998.3333333333333</v>
      </c>
      <c r="I23" s="412">
        <f t="shared" si="13"/>
        <v>1775.5883644630449</v>
      </c>
      <c r="J23" s="412">
        <f t="shared" si="13"/>
        <v>1692.6214217880886</v>
      </c>
      <c r="K23" s="412">
        <f t="shared" si="13"/>
        <v>1260.2756892230575</v>
      </c>
      <c r="L23" s="412">
        <f t="shared" si="13"/>
        <v>2767.9029304029305</v>
      </c>
      <c r="M23" s="412">
        <f t="shared" si="13"/>
        <v>1978.2574568288853</v>
      </c>
      <c r="N23" s="412">
        <f t="shared" si="13"/>
        <v>1603.2605019094381</v>
      </c>
      <c r="O23" s="412">
        <f t="shared" si="13"/>
        <v>2816.008326407486</v>
      </c>
      <c r="P23" s="412">
        <f t="shared" si="13"/>
        <v>2006.0757636387887</v>
      </c>
      <c r="Q23" s="412">
        <f t="shared" si="13"/>
        <v>1659.0482026143791</v>
      </c>
    </row>
    <row r="24" spans="1:17" ht="15" customHeight="1" x14ac:dyDescent="0.2">
      <c r="A24" s="164" t="s">
        <v>140</v>
      </c>
      <c r="B24" s="410">
        <f t="shared" ref="B24:Q24" si="14">IF(COUNT(B66:B68)=0,"n.a.",AVERAGE(B66:B68))</f>
        <v>1614.3822843822843</v>
      </c>
      <c r="C24" s="410">
        <f t="shared" si="14"/>
        <v>965.75091575091574</v>
      </c>
      <c r="D24" s="410">
        <f t="shared" si="14"/>
        <v>1645.5555555555557</v>
      </c>
      <c r="E24" s="410">
        <f t="shared" si="14"/>
        <v>1114.8148148148148</v>
      </c>
      <c r="F24" s="410">
        <f t="shared" si="14"/>
        <v>1016.6666666666666</v>
      </c>
      <c r="G24" s="410">
        <f t="shared" si="14"/>
        <v>1874.5718050065877</v>
      </c>
      <c r="H24" s="410">
        <f t="shared" si="14"/>
        <v>2116.3888888888887</v>
      </c>
      <c r="I24" s="410">
        <f t="shared" si="14"/>
        <v>1869.9074074074076</v>
      </c>
      <c r="J24" s="410">
        <f t="shared" si="14"/>
        <v>1837.6190476190477</v>
      </c>
      <c r="K24" s="410">
        <f t="shared" si="14"/>
        <v>1420.3342953342951</v>
      </c>
      <c r="L24" s="410">
        <f t="shared" si="14"/>
        <v>2884.9201477692527</v>
      </c>
      <c r="M24" s="410">
        <f t="shared" si="14"/>
        <v>2111.6462063086105</v>
      </c>
      <c r="N24" s="410">
        <f t="shared" si="14"/>
        <v>1742.7546296296296</v>
      </c>
      <c r="O24" s="410">
        <f t="shared" si="14"/>
        <v>2913.3043478260865</v>
      </c>
      <c r="P24" s="410">
        <f t="shared" si="14"/>
        <v>2104.4927536231885</v>
      </c>
      <c r="Q24" s="410">
        <f t="shared" si="14"/>
        <v>1749.6233254531126</v>
      </c>
    </row>
    <row r="25" spans="1:17" ht="15" customHeight="1" x14ac:dyDescent="0.2">
      <c r="A25" s="164" t="s">
        <v>141</v>
      </c>
      <c r="B25" s="410">
        <f t="shared" ref="B25:Q25" si="15">IF(COUNT(B69:B71)=0,"n.a.",AVERAGE(B69:B71))</f>
        <v>1749.7863247863249</v>
      </c>
      <c r="C25" s="410">
        <f t="shared" si="15"/>
        <v>1052.9761904761906</v>
      </c>
      <c r="D25" s="410">
        <f t="shared" si="15"/>
        <v>1846.8253968253969</v>
      </c>
      <c r="E25" s="410">
        <f t="shared" si="15"/>
        <v>1247.9166666666667</v>
      </c>
      <c r="F25" s="410">
        <f t="shared" si="15"/>
        <v>1120.8333333333333</v>
      </c>
      <c r="G25" s="410">
        <f t="shared" si="15"/>
        <v>2056.7490432273044</v>
      </c>
      <c r="H25" s="410">
        <f t="shared" si="15"/>
        <v>2378.7179487179487</v>
      </c>
      <c r="I25" s="410">
        <f t="shared" si="15"/>
        <v>2091.0555555555552</v>
      </c>
      <c r="J25" s="410">
        <f t="shared" si="15"/>
        <v>1974.168831168831</v>
      </c>
      <c r="K25" s="410">
        <f t="shared" si="15"/>
        <v>1558.8779956427015</v>
      </c>
      <c r="L25" s="410">
        <f t="shared" si="15"/>
        <v>3042.5705743290223</v>
      </c>
      <c r="M25" s="410">
        <f t="shared" si="15"/>
        <v>2262.3035739118341</v>
      </c>
      <c r="N25" s="410">
        <f t="shared" si="15"/>
        <v>1839.4720252167062</v>
      </c>
      <c r="O25" s="410">
        <f t="shared" si="15"/>
        <v>3089.619837296621</v>
      </c>
      <c r="P25" s="410">
        <f t="shared" si="15"/>
        <v>2243.3162981504661</v>
      </c>
      <c r="Q25" s="410">
        <f t="shared" si="15"/>
        <v>1875.966613595793</v>
      </c>
    </row>
    <row r="26" spans="1:17" ht="15" customHeight="1" x14ac:dyDescent="0.2">
      <c r="A26" s="164" t="s">
        <v>142</v>
      </c>
      <c r="B26" s="410">
        <f t="shared" ref="B26:Q26" si="16">IF(COUNT(B72:B74)=0,"n.a.",AVERAGE(B72:B74))</f>
        <v>1847.8846153846152</v>
      </c>
      <c r="C26" s="410">
        <f t="shared" si="16"/>
        <v>1170.7575757575758</v>
      </c>
      <c r="D26" s="410">
        <f t="shared" si="16"/>
        <v>1950</v>
      </c>
      <c r="E26" s="410">
        <f t="shared" si="16"/>
        <v>1369.7089947089946</v>
      </c>
      <c r="F26" s="410">
        <f t="shared" si="16"/>
        <v>1185.1190476190477</v>
      </c>
      <c r="G26" s="410">
        <f t="shared" si="16"/>
        <v>2214.4241326306542</v>
      </c>
      <c r="H26" s="410">
        <f t="shared" si="16"/>
        <v>2645.8870214752569</v>
      </c>
      <c r="I26" s="410">
        <f t="shared" si="16"/>
        <v>2283.8157485216307</v>
      </c>
      <c r="J26" s="410">
        <f t="shared" si="16"/>
        <v>2147.2373737373732</v>
      </c>
      <c r="K26" s="410">
        <f t="shared" si="16"/>
        <v>1725</v>
      </c>
      <c r="L26" s="410">
        <f t="shared" si="16"/>
        <v>3152.7503998053121</v>
      </c>
      <c r="M26" s="410">
        <f t="shared" si="16"/>
        <v>2369.6087122792378</v>
      </c>
      <c r="N26" s="410">
        <f t="shared" si="16"/>
        <v>1926.6541610991196</v>
      </c>
      <c r="O26" s="410">
        <f t="shared" si="16"/>
        <v>3197.5320713391739</v>
      </c>
      <c r="P26" s="410">
        <f t="shared" si="16"/>
        <v>2369.5539563343068</v>
      </c>
      <c r="Q26" s="410">
        <f t="shared" si="16"/>
        <v>1968.0092592592591</v>
      </c>
    </row>
    <row r="27" spans="1:17" ht="15" customHeight="1" x14ac:dyDescent="0.2">
      <c r="A27" s="164" t="s">
        <v>143</v>
      </c>
      <c r="B27" s="410">
        <f t="shared" ref="B27:Q27" si="17">IF(COUNT(B75:B77)=0,"n.a.",AVERAGE(B75:B77))</f>
        <v>1860.952380952381</v>
      </c>
      <c r="C27" s="410">
        <f t="shared" si="17"/>
        <v>1201.7777777777781</v>
      </c>
      <c r="D27" s="410">
        <f t="shared" si="17"/>
        <v>2063.1613756613756</v>
      </c>
      <c r="E27" s="410">
        <f t="shared" si="17"/>
        <v>1337.5</v>
      </c>
      <c r="F27" s="410">
        <f t="shared" si="17"/>
        <v>1148.8888888888889</v>
      </c>
      <c r="G27" s="410">
        <f t="shared" si="17"/>
        <v>2350.6410256410254</v>
      </c>
      <c r="H27" s="410">
        <f t="shared" si="17"/>
        <v>2836.5563725490197</v>
      </c>
      <c r="I27" s="410">
        <f t="shared" si="17"/>
        <v>2365.5423280423279</v>
      </c>
      <c r="J27" s="410">
        <f t="shared" si="17"/>
        <v>2230.7619047619046</v>
      </c>
      <c r="K27" s="410">
        <f t="shared" si="17"/>
        <v>1695.6060606060607</v>
      </c>
      <c r="L27" s="410">
        <f t="shared" si="17"/>
        <v>3283.3793363499244</v>
      </c>
      <c r="M27" s="410">
        <f t="shared" si="17"/>
        <v>2421.0223730517846</v>
      </c>
      <c r="N27" s="410">
        <f t="shared" si="17"/>
        <v>1945.642006802721</v>
      </c>
      <c r="O27" s="410">
        <f t="shared" si="17"/>
        <v>3313.4145299145298</v>
      </c>
      <c r="P27" s="410">
        <f t="shared" si="17"/>
        <v>2399.451072736787</v>
      </c>
      <c r="Q27" s="410">
        <f t="shared" si="17"/>
        <v>2008.6409031697785</v>
      </c>
    </row>
    <row r="28" spans="1:17" ht="15" customHeight="1" x14ac:dyDescent="0.2">
      <c r="A28" s="12" t="s">
        <v>144</v>
      </c>
      <c r="B28" s="412">
        <f t="shared" ref="B28:Q28" si="18">IF(COUNT(B78:B80)=0,"n.a.",AVERAGE(B78:B80))</f>
        <v>1896.547619047619</v>
      </c>
      <c r="C28" s="412">
        <f t="shared" si="18"/>
        <v>1182.2222222222224</v>
      </c>
      <c r="D28" s="412">
        <f t="shared" si="18"/>
        <v>2081.9444444444448</v>
      </c>
      <c r="E28" s="412">
        <f t="shared" si="18"/>
        <v>1273.8095238095239</v>
      </c>
      <c r="F28" s="412">
        <f t="shared" si="18"/>
        <v>1091.6666666666667</v>
      </c>
      <c r="G28" s="412">
        <f t="shared" si="18"/>
        <v>2296.1233211233211</v>
      </c>
      <c r="H28" s="412">
        <f t="shared" si="18"/>
        <v>2763.1066849816852</v>
      </c>
      <c r="I28" s="412">
        <f t="shared" si="18"/>
        <v>2378.9275539275536</v>
      </c>
      <c r="J28" s="412">
        <f t="shared" si="18"/>
        <v>2245.92803030303</v>
      </c>
      <c r="K28" s="412">
        <f t="shared" si="18"/>
        <v>1782.3172905525846</v>
      </c>
      <c r="L28" s="412">
        <f t="shared" si="18"/>
        <v>3325.8865248226953</v>
      </c>
      <c r="M28" s="412">
        <f t="shared" si="18"/>
        <v>2468.7770945566022</v>
      </c>
      <c r="N28" s="412">
        <f t="shared" si="18"/>
        <v>2011.9598383638465</v>
      </c>
      <c r="O28" s="412">
        <f t="shared" si="18"/>
        <v>3351.5169928594314</v>
      </c>
      <c r="P28" s="412">
        <f t="shared" si="18"/>
        <v>2431.3302497687328</v>
      </c>
      <c r="Q28" s="412">
        <f t="shared" si="18"/>
        <v>2069.0535363531403</v>
      </c>
    </row>
    <row r="29" spans="1:17" ht="15" customHeight="1" x14ac:dyDescent="0.2">
      <c r="A29" s="12" t="s">
        <v>145</v>
      </c>
      <c r="B29" s="412">
        <f t="shared" ref="B29:Q29" si="19">IF(COUNT(B81:B83)=0,"n.a.",AVERAGE(B81:B83))</f>
        <v>1869.5299145299148</v>
      </c>
      <c r="C29" s="412">
        <f t="shared" si="19"/>
        <v>1162.0833333333333</v>
      </c>
      <c r="D29" s="412">
        <f t="shared" si="19"/>
        <v>2086.3095238095239</v>
      </c>
      <c r="E29" s="412">
        <f t="shared" si="19"/>
        <v>1278.5714285714287</v>
      </c>
      <c r="F29" s="412">
        <f t="shared" si="19"/>
        <v>1087.9629629629628</v>
      </c>
      <c r="G29" s="412">
        <f t="shared" si="19"/>
        <v>2282.4769433465085</v>
      </c>
      <c r="H29" s="412">
        <f t="shared" si="19"/>
        <v>2886.0119047619046</v>
      </c>
      <c r="I29" s="412">
        <f t="shared" si="19"/>
        <v>2368.6134852801515</v>
      </c>
      <c r="J29" s="412">
        <f t="shared" si="19"/>
        <v>2344.3374925727871</v>
      </c>
      <c r="K29" s="412">
        <f t="shared" si="19"/>
        <v>1917.878787878788</v>
      </c>
      <c r="L29" s="412">
        <f t="shared" si="19"/>
        <v>3314.034369885434</v>
      </c>
      <c r="M29" s="412">
        <f t="shared" si="19"/>
        <v>2484.4142116748499</v>
      </c>
      <c r="N29" s="412">
        <f t="shared" si="19"/>
        <v>2046.0458754208755</v>
      </c>
      <c r="O29" s="412">
        <f t="shared" si="19"/>
        <v>3356.961492998727</v>
      </c>
      <c r="P29" s="412">
        <f t="shared" si="19"/>
        <v>2481.9532870194021</v>
      </c>
      <c r="Q29" s="412">
        <f t="shared" si="19"/>
        <v>2104.4507575757575</v>
      </c>
    </row>
    <row r="30" spans="1:17" ht="15" customHeight="1" x14ac:dyDescent="0.2">
      <c r="A30" s="12" t="s">
        <v>146</v>
      </c>
      <c r="B30" s="412">
        <f t="shared" ref="B30:Q30" si="20">IF(COUNT(B84:B86)=0,"n.a.",AVERAGE(B84:B86))</f>
        <v>1949.2361111111111</v>
      </c>
      <c r="C30" s="412">
        <f t="shared" si="20"/>
        <v>1192.5</v>
      </c>
      <c r="D30" s="412">
        <f t="shared" si="20"/>
        <v>2044.4444444444446</v>
      </c>
      <c r="E30" s="412">
        <f t="shared" si="20"/>
        <v>1274.3703703703704</v>
      </c>
      <c r="F30" s="412">
        <f t="shared" si="20"/>
        <v>1096.2962962962963</v>
      </c>
      <c r="G30" s="412">
        <f t="shared" si="20"/>
        <v>2291.1355311355314</v>
      </c>
      <c r="H30" s="412">
        <f t="shared" si="20"/>
        <v>2897.6190476190477</v>
      </c>
      <c r="I30" s="412">
        <f t="shared" si="20"/>
        <v>2356.4814814814818</v>
      </c>
      <c r="J30" s="412">
        <f t="shared" si="20"/>
        <v>2347.5355054302422</v>
      </c>
      <c r="K30" s="412">
        <f t="shared" si="20"/>
        <v>1935.648148148148</v>
      </c>
      <c r="L30" s="412">
        <f t="shared" si="20"/>
        <v>3347.7730496453901</v>
      </c>
      <c r="M30" s="412">
        <f t="shared" si="20"/>
        <v>2490</v>
      </c>
      <c r="N30" s="412">
        <f t="shared" si="20"/>
        <v>2072.3172773837669</v>
      </c>
      <c r="O30" s="412">
        <f t="shared" si="20"/>
        <v>3358.695035460993</v>
      </c>
      <c r="P30" s="412">
        <f t="shared" si="20"/>
        <v>2507.6737588652481</v>
      </c>
      <c r="Q30" s="412">
        <f t="shared" si="20"/>
        <v>2109.3525156747869</v>
      </c>
    </row>
    <row r="31" spans="1:17" ht="15" customHeight="1" x14ac:dyDescent="0.2">
      <c r="A31" s="12" t="s">
        <v>147</v>
      </c>
      <c r="B31" s="412">
        <f t="shared" ref="B31:Q31" si="21">IF(COUNT(B87:B89)=0,"n.a.",AVERAGE(B87:B89))</f>
        <v>1938.8888888888887</v>
      </c>
      <c r="C31" s="412">
        <f t="shared" si="21"/>
        <v>1178.8888888888889</v>
      </c>
      <c r="D31" s="412">
        <f t="shared" si="21"/>
        <v>2065.4761904761904</v>
      </c>
      <c r="E31" s="412">
        <f t="shared" si="21"/>
        <v>1236.2962962962963</v>
      </c>
      <c r="F31" s="412">
        <f t="shared" si="21"/>
        <v>1057.0370370370372</v>
      </c>
      <c r="G31" s="412">
        <f t="shared" si="21"/>
        <v>2345.5429208472688</v>
      </c>
      <c r="H31" s="412">
        <f t="shared" si="21"/>
        <v>2988.0952380952381</v>
      </c>
      <c r="I31" s="412">
        <f t="shared" si="21"/>
        <v>2425.1521298174443</v>
      </c>
      <c r="J31" s="412">
        <f t="shared" si="21"/>
        <v>2317.4404761904761</v>
      </c>
      <c r="K31" s="412">
        <f t="shared" si="21"/>
        <v>1815.749269005848</v>
      </c>
      <c r="L31" s="412">
        <f t="shared" si="21"/>
        <v>3398.3076923076919</v>
      </c>
      <c r="M31" s="412">
        <f t="shared" si="21"/>
        <v>2558.1699346405226</v>
      </c>
      <c r="N31" s="412">
        <f t="shared" si="21"/>
        <v>2107.6944444444448</v>
      </c>
      <c r="O31" s="412">
        <f t="shared" si="21"/>
        <v>3410.2051282051284</v>
      </c>
      <c r="P31" s="412">
        <f t="shared" si="21"/>
        <v>2576.8307322929172</v>
      </c>
      <c r="Q31" s="412">
        <f t="shared" si="21"/>
        <v>2190.6841903428035</v>
      </c>
    </row>
    <row r="32" spans="1:17" ht="15" customHeight="1" x14ac:dyDescent="0.2">
      <c r="A32" s="164" t="s">
        <v>148</v>
      </c>
      <c r="B32" s="410">
        <f t="shared" ref="B32:Q32" si="22">IF(COUNT(B90:B92)=0,"n.a.",AVERAGE(B90:B92))</f>
        <v>2094.0476190476188</v>
      </c>
      <c r="C32" s="410">
        <f t="shared" si="22"/>
        <v>1272.6190476190477</v>
      </c>
      <c r="D32" s="410">
        <f t="shared" si="22"/>
        <v>2266.6666666666665</v>
      </c>
      <c r="E32" s="410">
        <f t="shared" si="22"/>
        <v>1271.4285714285713</v>
      </c>
      <c r="F32" s="410">
        <f t="shared" si="22"/>
        <v>1085.7142857142858</v>
      </c>
      <c r="G32" s="410">
        <f t="shared" si="22"/>
        <v>2472.463768115942</v>
      </c>
      <c r="H32" s="410">
        <f t="shared" si="22"/>
        <v>2928.8888888888887</v>
      </c>
      <c r="I32" s="410">
        <f t="shared" si="22"/>
        <v>2592.5925925925926</v>
      </c>
      <c r="J32" s="410">
        <f t="shared" si="22"/>
        <v>2543.4782608695655</v>
      </c>
      <c r="K32" s="410">
        <f t="shared" si="22"/>
        <v>1806.6666666666667</v>
      </c>
      <c r="L32" s="410">
        <f t="shared" si="22"/>
        <v>3514.1025641025644</v>
      </c>
      <c r="M32" s="410">
        <f t="shared" si="22"/>
        <v>2644.2307692307695</v>
      </c>
      <c r="N32" s="410">
        <f t="shared" si="22"/>
        <v>2200.6944444444448</v>
      </c>
      <c r="O32" s="410">
        <f t="shared" si="22"/>
        <v>3513.4615384615386</v>
      </c>
      <c r="P32" s="410">
        <f t="shared" si="22"/>
        <v>2641.8238993710688</v>
      </c>
      <c r="Q32" s="410">
        <f t="shared" si="22"/>
        <v>2233.018867924528</v>
      </c>
    </row>
    <row r="33" spans="1:23" ht="15" customHeight="1" x14ac:dyDescent="0.2">
      <c r="A33" s="164" t="s">
        <v>149</v>
      </c>
      <c r="B33" s="410">
        <f t="shared" ref="B33:Q33" si="23">IF(COUNT(B93:B95)=0,"n.a.",AVERAGE(B93:B95))</f>
        <v>2141.6666666666665</v>
      </c>
      <c r="C33" s="410">
        <f t="shared" si="23"/>
        <v>1315.4761904761906</v>
      </c>
      <c r="D33" s="410">
        <f t="shared" si="23"/>
        <v>2266.6666666666665</v>
      </c>
      <c r="E33" s="410">
        <f t="shared" si="23"/>
        <v>1285.7142857142856</v>
      </c>
      <c r="F33" s="410">
        <f t="shared" si="23"/>
        <v>1100</v>
      </c>
      <c r="G33" s="410">
        <f t="shared" si="23"/>
        <v>2509.4202898550725</v>
      </c>
      <c r="H33" s="410">
        <f t="shared" si="23"/>
        <v>2918.8888888888891</v>
      </c>
      <c r="I33" s="410">
        <f t="shared" si="23"/>
        <v>2648.1481481481478</v>
      </c>
      <c r="J33" s="410">
        <f t="shared" si="23"/>
        <v>2556.521739130435</v>
      </c>
      <c r="K33" s="410">
        <f t="shared" si="23"/>
        <v>1831.1111111111113</v>
      </c>
      <c r="L33" s="410">
        <f t="shared" si="23"/>
        <v>3533.3333333333335</v>
      </c>
      <c r="M33" s="410">
        <f t="shared" si="23"/>
        <v>2642.3076923076919</v>
      </c>
      <c r="N33" s="410">
        <f t="shared" si="23"/>
        <v>2232.6388888888887</v>
      </c>
      <c r="O33" s="410">
        <f t="shared" si="23"/>
        <v>3535.2564102564102</v>
      </c>
      <c r="P33" s="410">
        <f t="shared" si="23"/>
        <v>2681.3710691823899</v>
      </c>
      <c r="Q33" s="410">
        <f t="shared" si="23"/>
        <v>2262.2641509433965</v>
      </c>
    </row>
    <row r="34" spans="1:23" ht="15" customHeight="1" x14ac:dyDescent="0.2">
      <c r="A34" s="164" t="s">
        <v>150</v>
      </c>
      <c r="B34" s="410">
        <f t="shared" ref="B34:Q34" si="24">IF(COUNT(B96:B98)=0,"n.a.",AVERAGE(B96:B98))</f>
        <v>2158.3333333333335</v>
      </c>
      <c r="C34" s="410">
        <f t="shared" si="24"/>
        <v>1373.8095238095239</v>
      </c>
      <c r="D34" s="410">
        <f t="shared" si="24"/>
        <v>2300</v>
      </c>
      <c r="E34" s="410">
        <f t="shared" si="24"/>
        <v>1314.2857142857142</v>
      </c>
      <c r="F34" s="410">
        <f t="shared" si="24"/>
        <v>1128.5714285714287</v>
      </c>
      <c r="G34" s="410">
        <f t="shared" si="24"/>
        <v>2534.0579710144925</v>
      </c>
      <c r="H34" s="410">
        <f t="shared" si="24"/>
        <v>2952.2222222222226</v>
      </c>
      <c r="I34" s="410">
        <f t="shared" si="24"/>
        <v>2664.8148148148143</v>
      </c>
      <c r="J34" s="410">
        <f t="shared" si="24"/>
        <v>2563.7681159420295</v>
      </c>
      <c r="K34" s="410">
        <f t="shared" si="24"/>
        <v>1873.3333333333333</v>
      </c>
      <c r="L34" s="410">
        <f t="shared" si="24"/>
        <v>3521.7948717948716</v>
      </c>
      <c r="M34" s="410">
        <f t="shared" si="24"/>
        <v>2654.4871794871792</v>
      </c>
      <c r="N34" s="410">
        <f t="shared" si="24"/>
        <v>2245.1388888888891</v>
      </c>
      <c r="O34" s="410">
        <f t="shared" si="24"/>
        <v>3517.9487179487182</v>
      </c>
      <c r="P34" s="410">
        <f t="shared" si="24"/>
        <v>2674.8427672955982</v>
      </c>
      <c r="Q34" s="410">
        <f t="shared" si="24"/>
        <v>2245.2830188679245</v>
      </c>
    </row>
    <row r="35" spans="1:23" ht="15" customHeight="1" x14ac:dyDescent="0.2">
      <c r="A35" s="164" t="s">
        <v>151</v>
      </c>
      <c r="B35" s="410">
        <f t="shared" ref="B35:Q35" si="25">IF(COUNT(B99:B101)=0,"n.a.",AVERAGE(B99:B101))</f>
        <v>2175</v>
      </c>
      <c r="C35" s="410">
        <f t="shared" si="25"/>
        <v>1423.8095238095239</v>
      </c>
      <c r="D35" s="410">
        <f t="shared" si="25"/>
        <v>2300</v>
      </c>
      <c r="E35" s="410">
        <f t="shared" si="25"/>
        <v>1314.2857142857142</v>
      </c>
      <c r="F35" s="410">
        <f t="shared" si="25"/>
        <v>1180.952380952381</v>
      </c>
      <c r="G35" s="410">
        <f t="shared" si="25"/>
        <v>2567.391304347826</v>
      </c>
      <c r="H35" s="410">
        <f t="shared" si="25"/>
        <v>2971.1111111111113</v>
      </c>
      <c r="I35" s="410">
        <f t="shared" si="25"/>
        <v>2690.8888888888887</v>
      </c>
      <c r="J35" s="410">
        <f t="shared" si="25"/>
        <v>2605.7971014492755</v>
      </c>
      <c r="K35" s="410">
        <f t="shared" si="25"/>
        <v>1886.6666666666667</v>
      </c>
      <c r="L35" s="410">
        <f t="shared" si="25"/>
        <v>3541.6666666666665</v>
      </c>
      <c r="M35" s="410">
        <f t="shared" si="25"/>
        <v>2669.2307692307695</v>
      </c>
      <c r="N35" s="410">
        <f t="shared" si="25"/>
        <v>2264.5833333333335</v>
      </c>
      <c r="O35" s="410">
        <f t="shared" si="25"/>
        <v>3567.3076923076928</v>
      </c>
      <c r="P35" s="410">
        <f t="shared" si="25"/>
        <v>2705.6603773584907</v>
      </c>
      <c r="Q35" s="410">
        <f t="shared" si="25"/>
        <v>2310.9308176100626</v>
      </c>
    </row>
    <row r="36" spans="1:23" ht="15" customHeight="1" x14ac:dyDescent="0.2">
      <c r="A36" s="12" t="s">
        <v>401</v>
      </c>
      <c r="B36" s="411">
        <f t="shared" ref="B36:Q36" si="26">IF(COUNT(B102:B104)=0,"n.a.",AVERAGE(B102:B104))</f>
        <v>2198.8095238095239</v>
      </c>
      <c r="C36" s="411">
        <f t="shared" si="26"/>
        <v>1409.5238095238094</v>
      </c>
      <c r="D36" s="411">
        <f t="shared" si="26"/>
        <v>2300</v>
      </c>
      <c r="E36" s="411">
        <f t="shared" si="26"/>
        <v>1366.6666666666667</v>
      </c>
      <c r="F36" s="411">
        <f t="shared" si="26"/>
        <v>1228.5714285714284</v>
      </c>
      <c r="G36" s="411">
        <f t="shared" si="26"/>
        <v>2595.6521739130435</v>
      </c>
      <c r="H36" s="411">
        <f t="shared" si="26"/>
        <v>3016.6666666666665</v>
      </c>
      <c r="I36" s="411">
        <f t="shared" si="26"/>
        <v>2722.2222222222222</v>
      </c>
      <c r="J36" s="411">
        <f t="shared" si="26"/>
        <v>2659.4202898550725</v>
      </c>
      <c r="K36" s="411">
        <f t="shared" si="26"/>
        <v>1913.3333333333333</v>
      </c>
      <c r="L36" s="411">
        <f t="shared" si="26"/>
        <v>3576.9230769230767</v>
      </c>
      <c r="M36" s="411">
        <f t="shared" si="26"/>
        <v>2693.5897435897436</v>
      </c>
      <c r="N36" s="411">
        <f t="shared" si="26"/>
        <v>2301.3888888888891</v>
      </c>
      <c r="O36" s="411">
        <f t="shared" si="26"/>
        <v>3634.6153846153848</v>
      </c>
      <c r="P36" s="411">
        <f t="shared" si="26"/>
        <v>2732.0754716981132</v>
      </c>
      <c r="Q36" s="411">
        <f t="shared" si="26"/>
        <v>2362.8930817610067</v>
      </c>
    </row>
    <row r="37" spans="1:23" ht="15" customHeight="1" x14ac:dyDescent="0.2">
      <c r="A37" s="12" t="s">
        <v>362</v>
      </c>
      <c r="B37" s="411">
        <f t="shared" ref="B37:Q37" si="27">IF(COUNT(B105:B107)=0,"n.a.",AVERAGE(B105:B107))</f>
        <v>2258.3333333333335</v>
      </c>
      <c r="C37" s="411">
        <f t="shared" si="27"/>
        <v>1438.0952380952378</v>
      </c>
      <c r="D37" s="411">
        <f t="shared" si="27"/>
        <v>2300</v>
      </c>
      <c r="E37" s="411">
        <f t="shared" si="27"/>
        <v>1433.3333333333333</v>
      </c>
      <c r="F37" s="411">
        <f t="shared" si="27"/>
        <v>1247.6190476190477</v>
      </c>
      <c r="G37" s="411">
        <f t="shared" si="27"/>
        <v>2647.101449275362</v>
      </c>
      <c r="H37" s="411">
        <f t="shared" si="27"/>
        <v>3062.2222222222226</v>
      </c>
      <c r="I37" s="411">
        <f t="shared" si="27"/>
        <v>2746.2962962962961</v>
      </c>
      <c r="J37" s="411">
        <f t="shared" si="27"/>
        <v>2713.159420289855</v>
      </c>
      <c r="K37" s="411">
        <f t="shared" si="27"/>
        <v>1962.2222222222219</v>
      </c>
      <c r="L37" s="411">
        <f t="shared" si="27"/>
        <v>3639.7435897435898</v>
      </c>
      <c r="M37" s="411">
        <f t="shared" si="27"/>
        <v>2750.6410256410259</v>
      </c>
      <c r="N37" s="411">
        <f t="shared" si="27"/>
        <v>2335.4166666666665</v>
      </c>
      <c r="O37" s="411">
        <f t="shared" si="27"/>
        <v>3688.4615384615386</v>
      </c>
      <c r="P37" s="411">
        <f t="shared" si="27"/>
        <v>2780.5031446540884</v>
      </c>
      <c r="Q37" s="411">
        <f t="shared" si="27"/>
        <v>2392.1383647798743</v>
      </c>
    </row>
    <row r="38" spans="1:23" ht="15" customHeight="1" x14ac:dyDescent="0.2">
      <c r="A38" s="12" t="s">
        <v>152</v>
      </c>
      <c r="B38" s="411">
        <f t="shared" ref="B38:Q38" si="28">IF(COUNT(B108:B110)=0,"n.a.",AVERAGE(B108:B110))</f>
        <v>2334.5238095238096</v>
      </c>
      <c r="C38" s="411">
        <f t="shared" si="28"/>
        <v>1457.1428571428571</v>
      </c>
      <c r="D38" s="411">
        <f t="shared" si="28"/>
        <v>2300</v>
      </c>
      <c r="E38" s="411">
        <f t="shared" si="28"/>
        <v>1447.6190476190477</v>
      </c>
      <c r="F38" s="411">
        <f t="shared" si="28"/>
        <v>1261.9047619047617</v>
      </c>
      <c r="G38" s="411">
        <f t="shared" si="28"/>
        <v>2698.5507246376815</v>
      </c>
      <c r="H38" s="411">
        <f t="shared" si="28"/>
        <v>3066.6666666666665</v>
      </c>
      <c r="I38" s="411">
        <f t="shared" si="28"/>
        <v>2750</v>
      </c>
      <c r="J38" s="411">
        <f t="shared" si="28"/>
        <v>2695.6521739130435</v>
      </c>
      <c r="K38" s="411">
        <f t="shared" si="28"/>
        <v>2051.1111111111113</v>
      </c>
      <c r="L38" s="411">
        <f t="shared" si="28"/>
        <v>3668.5897435897436</v>
      </c>
      <c r="M38" s="411">
        <f t="shared" si="28"/>
        <v>2808.3846153846157</v>
      </c>
      <c r="N38" s="411">
        <f t="shared" si="28"/>
        <v>2371.5277777777778</v>
      </c>
      <c r="O38" s="411">
        <f t="shared" si="28"/>
        <v>3701.2820512820508</v>
      </c>
      <c r="P38" s="411">
        <f t="shared" si="28"/>
        <v>2849.0566037735848</v>
      </c>
      <c r="Q38" s="411">
        <f t="shared" si="28"/>
        <v>2434.5911949685537</v>
      </c>
    </row>
    <row r="39" spans="1:23" ht="15" customHeight="1" x14ac:dyDescent="0.2">
      <c r="A39" s="12" t="s">
        <v>153</v>
      </c>
      <c r="B39" s="411">
        <f t="shared" ref="B39:Q39" si="29">IF(COUNT(B111:B113)=0,"n.a.",AVERAGE(B111:B113))</f>
        <v>2359.5238095238096</v>
      </c>
      <c r="C39" s="411">
        <f t="shared" si="29"/>
        <v>1536.9047619047622</v>
      </c>
      <c r="D39" s="411">
        <f t="shared" si="29"/>
        <v>2300</v>
      </c>
      <c r="E39" s="411">
        <f t="shared" si="29"/>
        <v>1480.952380952381</v>
      </c>
      <c r="F39" s="411">
        <f t="shared" si="29"/>
        <v>1285.7142857142856</v>
      </c>
      <c r="G39" s="411">
        <f t="shared" si="29"/>
        <v>2727.536231884058</v>
      </c>
      <c r="H39" s="411">
        <f t="shared" si="29"/>
        <v>3100</v>
      </c>
      <c r="I39" s="411">
        <f t="shared" si="29"/>
        <v>2787.037037037037</v>
      </c>
      <c r="J39" s="411">
        <f t="shared" si="29"/>
        <v>2710.144927536232</v>
      </c>
      <c r="K39" s="411">
        <f t="shared" si="29"/>
        <v>2073.3333333333335</v>
      </c>
      <c r="L39" s="411">
        <f t="shared" si="29"/>
        <v>3707.6923076923072</v>
      </c>
      <c r="M39" s="411">
        <f t="shared" si="29"/>
        <v>2862.8205128205122</v>
      </c>
      <c r="N39" s="411">
        <f t="shared" si="29"/>
        <v>2411.4583333333335</v>
      </c>
      <c r="O39" s="411">
        <f t="shared" si="29"/>
        <v>3755.7692307692305</v>
      </c>
      <c r="P39" s="411">
        <f t="shared" si="29"/>
        <v>2881.7610062893077</v>
      </c>
      <c r="Q39" s="411">
        <f t="shared" si="29"/>
        <v>2462.2641509433961</v>
      </c>
    </row>
    <row r="40" spans="1:23" ht="15" customHeight="1" x14ac:dyDescent="0.2">
      <c r="A40" s="164" t="s">
        <v>457</v>
      </c>
      <c r="B40" s="410">
        <f t="shared" ref="B40:Q40" si="30">IF(COUNT(B114:B116)=0,"n.a.",AVERAGE(B114:B116))</f>
        <v>2335.7142857142858</v>
      </c>
      <c r="C40" s="410">
        <f t="shared" si="30"/>
        <v>1589.2857142857144</v>
      </c>
      <c r="D40" s="410">
        <f t="shared" si="30"/>
        <v>2400</v>
      </c>
      <c r="E40" s="410">
        <f t="shared" si="30"/>
        <v>1480.8571428571429</v>
      </c>
      <c r="F40" s="410">
        <f t="shared" si="30"/>
        <v>1307.1428571428571</v>
      </c>
      <c r="G40" s="410">
        <f t="shared" si="30"/>
        <v>2784.0579710144925</v>
      </c>
      <c r="H40" s="410">
        <f t="shared" si="30"/>
        <v>3104.4444444444448</v>
      </c>
      <c r="I40" s="410">
        <f t="shared" si="30"/>
        <v>2781.4814814814818</v>
      </c>
      <c r="J40" s="410">
        <f t="shared" si="30"/>
        <v>2727.536231884058</v>
      </c>
      <c r="K40" s="410">
        <f t="shared" si="30"/>
        <v>2097.7777777777778</v>
      </c>
      <c r="L40" s="410">
        <f t="shared" si="30"/>
        <v>3735.8974358974356</v>
      </c>
      <c r="M40" s="410">
        <f t="shared" si="30"/>
        <v>2894.2307692307691</v>
      </c>
      <c r="N40" s="410">
        <f t="shared" si="30"/>
        <v>2470.4861111111113</v>
      </c>
      <c r="O40" s="410">
        <f t="shared" si="30"/>
        <v>3819.8717948717949</v>
      </c>
      <c r="P40" s="410">
        <f t="shared" si="30"/>
        <v>2938.9937106918237</v>
      </c>
      <c r="Q40" s="410">
        <f t="shared" si="30"/>
        <v>2525.7861635220129</v>
      </c>
    </row>
    <row r="41" spans="1:23" ht="15" customHeight="1" x14ac:dyDescent="0.2">
      <c r="A41" s="12"/>
      <c r="B41" s="412"/>
      <c r="C41" s="412"/>
      <c r="D41" s="412"/>
      <c r="E41" s="412"/>
      <c r="F41" s="412"/>
      <c r="G41" s="412"/>
      <c r="H41" s="412"/>
      <c r="I41" s="412"/>
      <c r="J41" s="412"/>
      <c r="K41" s="412"/>
      <c r="L41" s="412"/>
      <c r="M41" s="412"/>
      <c r="N41" s="412"/>
      <c r="O41" s="412"/>
      <c r="P41" s="412"/>
      <c r="Q41" s="412"/>
    </row>
    <row r="42" spans="1:23" ht="15" customHeight="1" x14ac:dyDescent="0.2">
      <c r="A42" s="164" t="s">
        <v>259</v>
      </c>
      <c r="B42" s="410">
        <v>1307.1428571428571</v>
      </c>
      <c r="C42" s="410">
        <v>791.07142857142856</v>
      </c>
      <c r="D42" s="410">
        <v>1328.5714285714287</v>
      </c>
      <c r="E42" s="410">
        <v>815</v>
      </c>
      <c r="F42" s="410">
        <v>770</v>
      </c>
      <c r="G42" s="410">
        <v>1475</v>
      </c>
      <c r="H42" s="410">
        <v>1576.9230769230769</v>
      </c>
      <c r="I42" s="410">
        <v>1485</v>
      </c>
      <c r="J42" s="410">
        <v>1488.8888888888889</v>
      </c>
      <c r="K42" s="410">
        <v>1171.4285714285713</v>
      </c>
      <c r="L42" s="410">
        <v>2253.1914893617022</v>
      </c>
      <c r="M42" s="410">
        <v>1627.6595744680851</v>
      </c>
      <c r="N42" s="410">
        <v>1326.7441860465117</v>
      </c>
      <c r="O42" s="410">
        <v>2213.5416666666665</v>
      </c>
      <c r="P42" s="410">
        <v>1614.5833333333333</v>
      </c>
      <c r="Q42" s="410">
        <v>1393.1818181818182</v>
      </c>
      <c r="R42" s="10"/>
      <c r="S42" s="10"/>
      <c r="T42" s="10"/>
      <c r="U42" s="10"/>
      <c r="V42" s="10"/>
      <c r="W42" s="10"/>
    </row>
    <row r="43" spans="1:23" ht="15" customHeight="1" x14ac:dyDescent="0.2">
      <c r="A43" s="164" t="s">
        <v>260</v>
      </c>
      <c r="B43" s="410">
        <v>1393.3</v>
      </c>
      <c r="C43" s="410">
        <v>798.4</v>
      </c>
      <c r="D43" s="410">
        <v>1314.3</v>
      </c>
      <c r="E43" s="410">
        <v>861.1</v>
      </c>
      <c r="F43" s="410">
        <v>788.9</v>
      </c>
      <c r="G43" s="410">
        <v>1460</v>
      </c>
      <c r="H43" s="410">
        <v>1620</v>
      </c>
      <c r="I43" s="410">
        <v>1521.4</v>
      </c>
      <c r="J43" s="410">
        <v>1477.9</v>
      </c>
      <c r="K43" s="410">
        <v>1156</v>
      </c>
      <c r="L43" s="410">
        <v>2270.6</v>
      </c>
      <c r="M43" s="410">
        <v>1651</v>
      </c>
      <c r="N43" s="410">
        <v>1371.9</v>
      </c>
      <c r="O43" s="410">
        <v>2246.1999999999998</v>
      </c>
      <c r="P43" s="410">
        <v>1631.3</v>
      </c>
      <c r="Q43" s="410">
        <v>1345.7</v>
      </c>
      <c r="R43" s="10"/>
      <c r="S43" s="10"/>
      <c r="T43" s="10"/>
      <c r="U43" s="10"/>
      <c r="V43" s="10"/>
      <c r="W43" s="10"/>
    </row>
    <row r="44" spans="1:23" ht="15" customHeight="1" x14ac:dyDescent="0.2">
      <c r="A44" s="164" t="s">
        <v>261</v>
      </c>
      <c r="B44" s="410">
        <v>1393.3</v>
      </c>
      <c r="C44" s="410">
        <v>798.4</v>
      </c>
      <c r="D44" s="410">
        <v>1314.3</v>
      </c>
      <c r="E44" s="410">
        <v>861.1</v>
      </c>
      <c r="F44" s="410">
        <v>788.9</v>
      </c>
      <c r="G44" s="410">
        <v>1460</v>
      </c>
      <c r="H44" s="410">
        <v>1620</v>
      </c>
      <c r="I44" s="410">
        <v>1521.4</v>
      </c>
      <c r="J44" s="410">
        <v>1477.9</v>
      </c>
      <c r="K44" s="410">
        <v>1156</v>
      </c>
      <c r="L44" s="410">
        <v>2270.6</v>
      </c>
      <c r="M44" s="410">
        <v>1651</v>
      </c>
      <c r="N44" s="410">
        <v>1371.9</v>
      </c>
      <c r="O44" s="410">
        <v>2246.1999999999998</v>
      </c>
      <c r="P44" s="410">
        <v>1631.3</v>
      </c>
      <c r="Q44" s="410">
        <v>1345.7</v>
      </c>
      <c r="R44" s="10"/>
      <c r="S44" s="10"/>
      <c r="T44" s="10"/>
      <c r="U44" s="10"/>
      <c r="V44" s="10"/>
      <c r="W44" s="10"/>
    </row>
    <row r="45" spans="1:23" ht="15" customHeight="1" x14ac:dyDescent="0.2">
      <c r="A45" s="164" t="s">
        <v>262</v>
      </c>
      <c r="B45" s="410">
        <v>1393.3333333333333</v>
      </c>
      <c r="C45" s="410">
        <v>798.4375</v>
      </c>
      <c r="D45" s="410">
        <v>1314.2857142857142</v>
      </c>
      <c r="E45" s="410">
        <v>861.11111111111109</v>
      </c>
      <c r="F45" s="410">
        <v>788.88888888888891</v>
      </c>
      <c r="G45" s="410">
        <v>1460</v>
      </c>
      <c r="H45" s="410">
        <v>1620</v>
      </c>
      <c r="I45" s="410">
        <v>1521.4285714285713</v>
      </c>
      <c r="J45" s="410">
        <v>1477.9411764705883</v>
      </c>
      <c r="K45" s="410">
        <v>1156</v>
      </c>
      <c r="L45" s="410">
        <v>2270.5882352941176</v>
      </c>
      <c r="M45" s="410">
        <v>1651.0204081632653</v>
      </c>
      <c r="N45" s="410">
        <v>1371.875</v>
      </c>
      <c r="O45" s="410">
        <v>2246.1538461538462</v>
      </c>
      <c r="P45" s="410">
        <v>1631.25</v>
      </c>
      <c r="Q45" s="410">
        <v>1345.7446808510638</v>
      </c>
      <c r="R45" s="10"/>
      <c r="S45" s="10"/>
      <c r="T45" s="10"/>
      <c r="U45" s="10"/>
      <c r="V45" s="10"/>
      <c r="W45" s="10"/>
    </row>
    <row r="46" spans="1:23" ht="15" customHeight="1" x14ac:dyDescent="0.2">
      <c r="A46" s="164" t="s">
        <v>263</v>
      </c>
      <c r="B46" s="410">
        <v>1369.2307692307693</v>
      </c>
      <c r="C46" s="410">
        <v>826.78571428571433</v>
      </c>
      <c r="D46" s="410">
        <v>1342.8571428571429</v>
      </c>
      <c r="E46" s="410">
        <v>861.11111111111109</v>
      </c>
      <c r="F46" s="410">
        <v>800</v>
      </c>
      <c r="G46" s="410">
        <v>1504.5454545454545</v>
      </c>
      <c r="H46" s="410">
        <v>1750</v>
      </c>
      <c r="I46" s="410">
        <v>1500</v>
      </c>
      <c r="J46" s="410">
        <v>1540</v>
      </c>
      <c r="K46" s="410">
        <v>1165.7894736842106</v>
      </c>
      <c r="L46" s="410">
        <v>2266.6666666666665</v>
      </c>
      <c r="M46" s="410">
        <v>1631.7073170731708</v>
      </c>
      <c r="N46" s="410">
        <v>1346.3414634146341</v>
      </c>
      <c r="O46" s="410">
        <v>2246.4285714285716</v>
      </c>
      <c r="P46" s="410">
        <v>1614.6341463414635</v>
      </c>
      <c r="Q46" s="410">
        <v>1365</v>
      </c>
      <c r="R46" s="10"/>
      <c r="S46" s="10"/>
      <c r="T46" s="10"/>
      <c r="U46" s="10"/>
      <c r="V46" s="10"/>
      <c r="W46" s="10"/>
    </row>
    <row r="47" spans="1:23" ht="15" customHeight="1" x14ac:dyDescent="0.2">
      <c r="A47" s="164" t="s">
        <v>264</v>
      </c>
      <c r="B47" s="410">
        <v>1357.1428571428571</v>
      </c>
      <c r="C47" s="410">
        <v>812.5</v>
      </c>
      <c r="D47" s="410">
        <v>1385.7142857142858</v>
      </c>
      <c r="E47" s="410">
        <v>865</v>
      </c>
      <c r="F47" s="410">
        <v>820</v>
      </c>
      <c r="G47" s="410">
        <v>1504.5454545454545</v>
      </c>
      <c r="H47" s="410">
        <v>1681.8181818181818</v>
      </c>
      <c r="I47" s="410">
        <v>1472.2222222222222</v>
      </c>
      <c r="J47" s="410">
        <v>1487.5</v>
      </c>
      <c r="K47" s="410">
        <v>1163.1578947368421</v>
      </c>
      <c r="L47" s="410">
        <v>2311.9047619047619</v>
      </c>
      <c r="M47" s="410">
        <v>1640.4761904761904</v>
      </c>
      <c r="N47" s="410">
        <v>1366.25</v>
      </c>
      <c r="O47" s="410">
        <v>2309.5238095238096</v>
      </c>
      <c r="P47" s="410">
        <v>1639.0243902439024</v>
      </c>
      <c r="Q47" s="410">
        <v>1385.3658536585365</v>
      </c>
      <c r="R47" s="10"/>
      <c r="S47" s="10"/>
      <c r="T47" s="10"/>
      <c r="U47" s="10"/>
      <c r="V47" s="10"/>
      <c r="W47" s="10"/>
    </row>
    <row r="48" spans="1:23" ht="15" customHeight="1" x14ac:dyDescent="0.2">
      <c r="A48" s="164" t="s">
        <v>265</v>
      </c>
      <c r="B48" s="410">
        <v>1400</v>
      </c>
      <c r="C48" s="410">
        <v>819.64285714285711</v>
      </c>
      <c r="D48" s="410">
        <v>1366.6666666666667</v>
      </c>
      <c r="E48" s="410">
        <v>861.11111111111109</v>
      </c>
      <c r="F48" s="410">
        <v>822.22222222222217</v>
      </c>
      <c r="G48" s="410">
        <v>1496.1538461538462</v>
      </c>
      <c r="H48" s="410">
        <v>1636.3636363636363</v>
      </c>
      <c r="I48" s="410">
        <v>1505.2631578947369</v>
      </c>
      <c r="J48" s="410">
        <v>1477.7777777777778</v>
      </c>
      <c r="K48" s="410">
        <v>1109.090909090909</v>
      </c>
      <c r="L48" s="410">
        <v>2309.090909090909</v>
      </c>
      <c r="M48" s="410">
        <v>1644.1860465116279</v>
      </c>
      <c r="N48" s="410">
        <v>1357.1428571428571</v>
      </c>
      <c r="O48" s="410">
        <v>2352.2727272727275</v>
      </c>
      <c r="P48" s="410">
        <v>1669.7674418604652</v>
      </c>
      <c r="Q48" s="410">
        <v>1392.6829268292684</v>
      </c>
      <c r="R48" s="10"/>
      <c r="S48" s="10"/>
      <c r="T48" s="10"/>
      <c r="U48" s="10"/>
      <c r="V48" s="10"/>
      <c r="W48" s="10"/>
    </row>
    <row r="49" spans="1:23" ht="15" customHeight="1" x14ac:dyDescent="0.2">
      <c r="A49" s="164" t="s">
        <v>266</v>
      </c>
      <c r="B49" s="410">
        <v>1320</v>
      </c>
      <c r="C49" s="410">
        <v>801.5625</v>
      </c>
      <c r="D49" s="410">
        <v>1362.5</v>
      </c>
      <c r="E49" s="410">
        <v>925</v>
      </c>
      <c r="F49" s="410">
        <v>880</v>
      </c>
      <c r="G49" s="410">
        <v>1527.2727272727273</v>
      </c>
      <c r="H49" s="410">
        <v>1690</v>
      </c>
      <c r="I49" s="410">
        <v>1535</v>
      </c>
      <c r="J49" s="410">
        <v>1520.8333333333333</v>
      </c>
      <c r="K49" s="410">
        <v>1168.75</v>
      </c>
      <c r="L49" s="410">
        <v>2295.5555555555557</v>
      </c>
      <c r="M49" s="410">
        <v>1632.5581395348838</v>
      </c>
      <c r="N49" s="410">
        <v>1375.6097560975609</v>
      </c>
      <c r="O49" s="410">
        <v>2338.3720930232557</v>
      </c>
      <c r="P49" s="410">
        <v>1602.3255813953488</v>
      </c>
      <c r="Q49" s="410">
        <v>1395.1219512195121</v>
      </c>
      <c r="R49" s="10"/>
      <c r="S49" s="10"/>
      <c r="T49" s="10"/>
      <c r="U49" s="10"/>
      <c r="V49" s="10"/>
      <c r="W49" s="10"/>
    </row>
    <row r="50" spans="1:23" ht="15" customHeight="1" x14ac:dyDescent="0.2">
      <c r="A50" s="164" t="s">
        <v>267</v>
      </c>
      <c r="B50" s="410">
        <v>1380</v>
      </c>
      <c r="C50" s="410">
        <v>805</v>
      </c>
      <c r="D50" s="410">
        <v>1362.5</v>
      </c>
      <c r="E50" s="410">
        <v>855</v>
      </c>
      <c r="F50" s="410">
        <v>805</v>
      </c>
      <c r="G50" s="410">
        <v>1496</v>
      </c>
      <c r="H50" s="410">
        <v>1675</v>
      </c>
      <c r="I50" s="410">
        <v>1540</v>
      </c>
      <c r="J50" s="410">
        <v>1471.4285714285713</v>
      </c>
      <c r="K50" s="410">
        <v>1100</v>
      </c>
      <c r="L50" s="410">
        <v>2342.391304347826</v>
      </c>
      <c r="M50" s="410">
        <v>1680.4347826086957</v>
      </c>
      <c r="N50" s="410">
        <v>1378.409090909091</v>
      </c>
      <c r="O50" s="410">
        <v>2370.6521739130435</v>
      </c>
      <c r="P50" s="410">
        <v>1648.8888888888889</v>
      </c>
      <c r="Q50" s="410">
        <v>1406.6666666666667</v>
      </c>
      <c r="R50" s="10"/>
      <c r="S50" s="10"/>
      <c r="T50" s="10"/>
      <c r="U50" s="10"/>
      <c r="V50" s="10"/>
      <c r="W50" s="10"/>
    </row>
    <row r="51" spans="1:23" ht="15" customHeight="1" x14ac:dyDescent="0.2">
      <c r="A51" s="164" t="s">
        <v>268</v>
      </c>
      <c r="B51" s="410">
        <v>1375</v>
      </c>
      <c r="C51" s="410">
        <v>805.35714285714289</v>
      </c>
      <c r="D51" s="410">
        <v>1250</v>
      </c>
      <c r="E51" s="410">
        <v>838.88888888888891</v>
      </c>
      <c r="F51" s="410">
        <v>783.33333333333337</v>
      </c>
      <c r="G51" s="410">
        <v>1487.5</v>
      </c>
      <c r="H51" s="410">
        <v>1650</v>
      </c>
      <c r="I51" s="410">
        <v>1535.7142857142858</v>
      </c>
      <c r="J51" s="410">
        <v>1460.8695652173913</v>
      </c>
      <c r="K51" s="410">
        <v>1134.375</v>
      </c>
      <c r="L51" s="410">
        <v>2318.6046511627906</v>
      </c>
      <c r="M51" s="410">
        <v>1685.7142857142858</v>
      </c>
      <c r="N51" s="410">
        <v>1384.5238095238096</v>
      </c>
      <c r="O51" s="410">
        <v>2337.2093023255816</v>
      </c>
      <c r="P51" s="410">
        <v>1683.7209302325582</v>
      </c>
      <c r="Q51" s="410">
        <v>1409.5238095238096</v>
      </c>
      <c r="R51" s="10"/>
      <c r="S51" s="10"/>
      <c r="T51" s="10"/>
      <c r="U51" s="10"/>
      <c r="V51" s="10"/>
      <c r="W51" s="10"/>
    </row>
    <row r="52" spans="1:23" ht="15" customHeight="1" x14ac:dyDescent="0.2">
      <c r="A52" s="164" t="s">
        <v>269</v>
      </c>
      <c r="B52" s="410">
        <v>1393.3333333333333</v>
      </c>
      <c r="C52" s="410">
        <v>815</v>
      </c>
      <c r="D52" s="410">
        <v>1400</v>
      </c>
      <c r="E52" s="410">
        <v>915</v>
      </c>
      <c r="F52" s="410">
        <v>880</v>
      </c>
      <c r="G52" s="410">
        <v>1518.5185185185185</v>
      </c>
      <c r="H52" s="410">
        <v>1600</v>
      </c>
      <c r="I52" s="410">
        <v>1540.625</v>
      </c>
      <c r="J52" s="410">
        <v>1451.6129032258063</v>
      </c>
      <c r="K52" s="410">
        <v>1106.25</v>
      </c>
      <c r="L52" s="410">
        <v>2360.7843137254904</v>
      </c>
      <c r="M52" s="410">
        <v>1688</v>
      </c>
      <c r="N52" s="410">
        <v>1414.5833333333333</v>
      </c>
      <c r="O52" s="410">
        <v>2360.7843137254904</v>
      </c>
      <c r="P52" s="410">
        <v>1677.0833333333333</v>
      </c>
      <c r="Q52" s="410">
        <v>1458.1632653061224</v>
      </c>
      <c r="R52" s="10"/>
      <c r="S52" s="10"/>
      <c r="T52" s="10"/>
      <c r="U52" s="10"/>
      <c r="V52" s="10"/>
      <c r="W52" s="10"/>
    </row>
    <row r="53" spans="1:23" ht="15" customHeight="1" x14ac:dyDescent="0.2">
      <c r="A53" s="164" t="s">
        <v>270</v>
      </c>
      <c r="B53" s="410">
        <v>1406.25</v>
      </c>
      <c r="C53" s="410">
        <v>798.4375</v>
      </c>
      <c r="D53" s="410">
        <v>1377.7777777777778</v>
      </c>
      <c r="E53" s="410">
        <v>895.4545454545455</v>
      </c>
      <c r="F53" s="410">
        <v>850</v>
      </c>
      <c r="G53" s="410">
        <v>1492.3076923076924</v>
      </c>
      <c r="H53" s="410">
        <v>1675</v>
      </c>
      <c r="I53" s="410">
        <v>1531.8181818181818</v>
      </c>
      <c r="J53" s="410">
        <v>1470.9677419354839</v>
      </c>
      <c r="K53" s="410">
        <v>1097.9166666666667</v>
      </c>
      <c r="L53" s="410">
        <v>2439.3617021276596</v>
      </c>
      <c r="M53" s="410">
        <v>1710.4166666666667</v>
      </c>
      <c r="N53" s="410">
        <v>1405.5555555555557</v>
      </c>
      <c r="O53" s="410">
        <v>2457.4468085106382</v>
      </c>
      <c r="P53" s="410">
        <v>1697.872340425532</v>
      </c>
      <c r="Q53" s="410">
        <v>1408.695652173913</v>
      </c>
      <c r="R53" s="10"/>
      <c r="S53" s="10"/>
      <c r="T53" s="10"/>
      <c r="U53" s="10"/>
      <c r="V53" s="10"/>
      <c r="W53" s="10"/>
    </row>
    <row r="54" spans="1:23" ht="15" customHeight="1" x14ac:dyDescent="0.2">
      <c r="A54" s="12" t="s">
        <v>271</v>
      </c>
      <c r="B54" s="412">
        <v>1435.7142857142858</v>
      </c>
      <c r="C54" s="412">
        <v>810.71428571428567</v>
      </c>
      <c r="D54" s="412">
        <v>1385.7142857142858</v>
      </c>
      <c r="E54" s="412">
        <v>900</v>
      </c>
      <c r="F54" s="412">
        <v>855.55555555555554</v>
      </c>
      <c r="G54" s="412">
        <v>1478.2608695652175</v>
      </c>
      <c r="H54" s="412">
        <v>1638.4615384615386</v>
      </c>
      <c r="I54" s="412">
        <v>1509.5238095238096</v>
      </c>
      <c r="J54" s="412">
        <v>1450</v>
      </c>
      <c r="K54" s="412">
        <v>1064.2857142857142</v>
      </c>
      <c r="L54" s="412">
        <v>2451.086956521739</v>
      </c>
      <c r="M54" s="412">
        <v>1718.8888888888889</v>
      </c>
      <c r="N54" s="412">
        <v>1423.3333333333333</v>
      </c>
      <c r="O54" s="412">
        <v>2456.521739130435</v>
      </c>
      <c r="P54" s="412">
        <v>1704.5454545454545</v>
      </c>
      <c r="Q54" s="412">
        <v>1465.9574468085107</v>
      </c>
    </row>
    <row r="55" spans="1:23" ht="15" customHeight="1" x14ac:dyDescent="0.2">
      <c r="A55" s="12" t="s">
        <v>272</v>
      </c>
      <c r="B55" s="412">
        <v>1412.5</v>
      </c>
      <c r="C55" s="412">
        <v>814.0625</v>
      </c>
      <c r="D55" s="412">
        <v>1385.7142857142858</v>
      </c>
      <c r="E55" s="412">
        <v>900</v>
      </c>
      <c r="F55" s="412">
        <v>843.75</v>
      </c>
      <c r="G55" s="412">
        <v>1484.6153846153845</v>
      </c>
      <c r="H55" s="412">
        <v>1623.0769230769231</v>
      </c>
      <c r="I55" s="412">
        <v>1508</v>
      </c>
      <c r="J55" s="412">
        <v>1473.3333333333333</v>
      </c>
      <c r="K55" s="412">
        <v>1086.9565217391305</v>
      </c>
      <c r="L55" s="412">
        <v>2465</v>
      </c>
      <c r="M55" s="412">
        <v>1727.5510204081634</v>
      </c>
      <c r="N55" s="412">
        <v>1402.5</v>
      </c>
      <c r="O55" s="412">
        <v>2463</v>
      </c>
      <c r="P55" s="412">
        <v>1698.9130434782608</v>
      </c>
      <c r="Q55" s="412">
        <v>1460.1777777777777</v>
      </c>
    </row>
    <row r="56" spans="1:23" ht="15" customHeight="1" x14ac:dyDescent="0.2">
      <c r="A56" s="12" t="s">
        <v>273</v>
      </c>
      <c r="B56" s="412">
        <v>1413.3333333333333</v>
      </c>
      <c r="C56" s="412">
        <v>828.33333333333337</v>
      </c>
      <c r="D56" s="412">
        <v>1383.3333333333333</v>
      </c>
      <c r="E56" s="412">
        <v>895</v>
      </c>
      <c r="F56" s="412">
        <v>861.11111111111109</v>
      </c>
      <c r="G56" s="412">
        <v>1514.2857142857142</v>
      </c>
      <c r="H56" s="412">
        <v>1785.7142857142858</v>
      </c>
      <c r="I56" s="412">
        <v>1551.7241379310344</v>
      </c>
      <c r="J56" s="412">
        <v>1503.4482758620691</v>
      </c>
      <c r="K56" s="412">
        <v>1129.1666666666667</v>
      </c>
      <c r="L56" s="412">
        <v>2487</v>
      </c>
      <c r="M56" s="412">
        <v>1735.7142857142858</v>
      </c>
      <c r="N56" s="412">
        <v>1396.875</v>
      </c>
      <c r="O56" s="412">
        <v>2496</v>
      </c>
      <c r="P56" s="412">
        <v>1666.304347826087</v>
      </c>
      <c r="Q56" s="412">
        <v>1457.1428571428571</v>
      </c>
    </row>
    <row r="57" spans="1:23" ht="15" customHeight="1" x14ac:dyDescent="0.2">
      <c r="A57" s="12" t="s">
        <v>274</v>
      </c>
      <c r="B57" s="412">
        <v>1385.7142857142858</v>
      </c>
      <c r="C57" s="412">
        <v>871.42857142857144</v>
      </c>
      <c r="D57" s="412">
        <v>1416.6666666666667</v>
      </c>
      <c r="E57" s="412">
        <v>883.33333333333337</v>
      </c>
      <c r="F57" s="412">
        <v>805.55555555555554</v>
      </c>
      <c r="G57" s="412">
        <v>1530.7692307692307</v>
      </c>
      <c r="H57" s="412">
        <v>1830.7692307692307</v>
      </c>
      <c r="I57" s="412">
        <v>1587.5</v>
      </c>
      <c r="J57" s="412">
        <v>1514.2857142857142</v>
      </c>
      <c r="K57" s="412">
        <v>1069.047619047619</v>
      </c>
      <c r="L57" s="412">
        <v>2493.75</v>
      </c>
      <c r="M57" s="412">
        <v>1768.0851063829787</v>
      </c>
      <c r="N57" s="412">
        <v>1445.4545454545455</v>
      </c>
      <c r="O57" s="412">
        <v>2511.4583333333335</v>
      </c>
      <c r="P57" s="412">
        <v>1745.5555555555557</v>
      </c>
      <c r="Q57" s="412">
        <v>1487.5</v>
      </c>
    </row>
    <row r="58" spans="1:23" ht="15" customHeight="1" x14ac:dyDescent="0.2">
      <c r="A58" s="12" t="s">
        <v>275</v>
      </c>
      <c r="B58" s="412">
        <v>1478.5709999999999</v>
      </c>
      <c r="C58" s="412">
        <v>837.5</v>
      </c>
      <c r="D58" s="412">
        <v>1416.6669999999999</v>
      </c>
      <c r="E58" s="412">
        <v>887.5</v>
      </c>
      <c r="F58" s="412">
        <v>825</v>
      </c>
      <c r="G58" s="412">
        <v>1554.1669999999999</v>
      </c>
      <c r="H58" s="412">
        <v>1863.636</v>
      </c>
      <c r="I58" s="412">
        <v>1555.556</v>
      </c>
      <c r="J58" s="412">
        <v>1523.81</v>
      </c>
      <c r="K58" s="412">
        <v>1066.6669999999999</v>
      </c>
      <c r="L58" s="412">
        <v>2535.2269999999999</v>
      </c>
      <c r="M58" s="412">
        <v>1791.1110000000001</v>
      </c>
      <c r="N58" s="412">
        <v>1442.857</v>
      </c>
      <c r="O58" s="412">
        <v>2547.7269999999999</v>
      </c>
      <c r="P58" s="412">
        <v>1794.048</v>
      </c>
      <c r="Q58" s="412">
        <v>1496.25</v>
      </c>
    </row>
    <row r="59" spans="1:23" ht="15" customHeight="1" x14ac:dyDescent="0.2">
      <c r="A59" s="12" t="s">
        <v>276</v>
      </c>
      <c r="B59" s="412">
        <v>1480.7692307692307</v>
      </c>
      <c r="C59" s="412">
        <v>839.28571428571433</v>
      </c>
      <c r="D59" s="412">
        <v>1387.5</v>
      </c>
      <c r="E59" s="412">
        <v>950</v>
      </c>
      <c r="F59" s="412">
        <v>915</v>
      </c>
      <c r="G59" s="412">
        <v>1512.5</v>
      </c>
      <c r="H59" s="412">
        <v>1785.7142857142858</v>
      </c>
      <c r="I59" s="412">
        <v>1510</v>
      </c>
      <c r="J59" s="412">
        <v>1483.3333333333333</v>
      </c>
      <c r="K59" s="412">
        <v>1175</v>
      </c>
      <c r="L59" s="412">
        <v>2570.2127659574467</v>
      </c>
      <c r="M59" s="412">
        <v>1798.936170212766</v>
      </c>
      <c r="N59" s="412">
        <v>1486.1702127659576</v>
      </c>
      <c r="O59" s="412">
        <v>2555.3191489361702</v>
      </c>
      <c r="P59" s="412">
        <v>1812.7906976744187</v>
      </c>
      <c r="Q59" s="412">
        <v>1495.4545454545455</v>
      </c>
    </row>
    <row r="60" spans="1:23" ht="15" customHeight="1" x14ac:dyDescent="0.2">
      <c r="A60" s="12" t="s">
        <v>277</v>
      </c>
      <c r="B60" s="412">
        <v>1450</v>
      </c>
      <c r="C60" s="412">
        <v>863.33333333333337</v>
      </c>
      <c r="D60" s="412">
        <v>1357.1428571428571</v>
      </c>
      <c r="E60" s="412">
        <v>922.22222222222217</v>
      </c>
      <c r="F60" s="412">
        <v>861.11111111111109</v>
      </c>
      <c r="G60" s="412">
        <v>1516</v>
      </c>
      <c r="H60" s="412">
        <v>1807.6923076923076</v>
      </c>
      <c r="I60" s="412">
        <v>1500</v>
      </c>
      <c r="J60" s="412">
        <v>1504.1666666666667</v>
      </c>
      <c r="K60" s="412">
        <v>1177.7777777777778</v>
      </c>
      <c r="L60" s="412">
        <v>2539.5833333333335</v>
      </c>
      <c r="M60" s="412">
        <v>1769.1489361702127</v>
      </c>
      <c r="N60" s="412">
        <v>1436.9565217391305</v>
      </c>
      <c r="O60" s="412">
        <v>2541.6666666666665</v>
      </c>
      <c r="P60" s="412">
        <v>1792.2222222222222</v>
      </c>
      <c r="Q60" s="412">
        <v>1484.4444444444443</v>
      </c>
    </row>
    <row r="61" spans="1:23" ht="15" customHeight="1" x14ac:dyDescent="0.2">
      <c r="A61" s="12" t="s">
        <v>278</v>
      </c>
      <c r="B61" s="412">
        <v>1482.1428571428571</v>
      </c>
      <c r="C61" s="412">
        <v>883.33333333333337</v>
      </c>
      <c r="D61" s="412">
        <v>1371.4285714285713</v>
      </c>
      <c r="E61" s="412">
        <v>972.22222222222217</v>
      </c>
      <c r="F61" s="412">
        <v>905.55555555555554</v>
      </c>
      <c r="G61" s="412">
        <v>1554.1666666666667</v>
      </c>
      <c r="H61" s="412">
        <v>1780</v>
      </c>
      <c r="I61" s="412">
        <v>1568.1818181818182</v>
      </c>
      <c r="J61" s="412">
        <v>1502.2727272727273</v>
      </c>
      <c r="K61" s="412">
        <v>1200</v>
      </c>
      <c r="L61" s="412">
        <v>2531.25</v>
      </c>
      <c r="M61" s="412">
        <v>1794.5652173913043</v>
      </c>
      <c r="N61" s="412">
        <v>1425.5555555555557</v>
      </c>
      <c r="O61" s="412">
        <v>2553.1914893617022</v>
      </c>
      <c r="P61" s="412">
        <v>1798.9130434782608</v>
      </c>
      <c r="Q61" s="412">
        <v>1510.4651162790697</v>
      </c>
    </row>
    <row r="62" spans="1:23" ht="15" customHeight="1" x14ac:dyDescent="0.2">
      <c r="A62" s="12" t="s">
        <v>279</v>
      </c>
      <c r="B62" s="412">
        <v>1583.3333333333333</v>
      </c>
      <c r="C62" s="412">
        <v>867.64705882352939</v>
      </c>
      <c r="D62" s="412">
        <v>1443.75</v>
      </c>
      <c r="E62" s="412">
        <v>965</v>
      </c>
      <c r="F62" s="412">
        <v>950</v>
      </c>
      <c r="G62" s="412">
        <v>1710</v>
      </c>
      <c r="H62" s="412">
        <v>1925</v>
      </c>
      <c r="I62" s="412">
        <v>1630.7692307692307</v>
      </c>
      <c r="J62" s="412">
        <v>1593.4782608695652</v>
      </c>
      <c r="K62" s="412">
        <v>1288.2352941176471</v>
      </c>
      <c r="L62" s="412">
        <v>2701.9607843137255</v>
      </c>
      <c r="M62" s="412">
        <v>1980</v>
      </c>
      <c r="N62" s="412">
        <v>1535.7142857142858</v>
      </c>
      <c r="O62" s="412">
        <v>2731.372549019608</v>
      </c>
      <c r="P62" s="412">
        <v>1942</v>
      </c>
      <c r="Q62" s="412">
        <v>1605.1020408163265</v>
      </c>
    </row>
    <row r="63" spans="1:23" ht="15" customHeight="1" x14ac:dyDescent="0.2">
      <c r="A63" s="12" t="s">
        <v>280</v>
      </c>
      <c r="B63" s="412">
        <v>1563.3333333333333</v>
      </c>
      <c r="C63" s="412">
        <v>878.125</v>
      </c>
      <c r="D63" s="412">
        <v>1493.75</v>
      </c>
      <c r="E63" s="412">
        <v>970</v>
      </c>
      <c r="F63" s="412">
        <v>915</v>
      </c>
      <c r="G63" s="412">
        <v>1753.3333333333333</v>
      </c>
      <c r="H63" s="412">
        <v>1945</v>
      </c>
      <c r="I63" s="412">
        <v>1755.8823529411766</v>
      </c>
      <c r="J63" s="412">
        <v>1682.6923076923076</v>
      </c>
      <c r="K63" s="412">
        <v>1273.6842105263158</v>
      </c>
      <c r="L63" s="412">
        <v>2733.6538461538462</v>
      </c>
      <c r="M63" s="412">
        <v>1940.3846153846155</v>
      </c>
      <c r="N63" s="412">
        <v>1549</v>
      </c>
      <c r="O63" s="412">
        <v>2791.1764705882351</v>
      </c>
      <c r="P63" s="412">
        <v>1983.3333333333333</v>
      </c>
      <c r="Q63" s="412">
        <v>1618.6274509803923</v>
      </c>
    </row>
    <row r="64" spans="1:23" ht="15" customHeight="1" x14ac:dyDescent="0.2">
      <c r="A64" s="12" t="s">
        <v>281</v>
      </c>
      <c r="B64" s="412">
        <v>1614.2857142857142</v>
      </c>
      <c r="C64" s="412">
        <v>906.66666666666663</v>
      </c>
      <c r="D64" s="412">
        <v>1650</v>
      </c>
      <c r="E64" s="412">
        <v>1040</v>
      </c>
      <c r="F64" s="412">
        <v>960</v>
      </c>
      <c r="G64" s="412">
        <v>1795.8333333333333</v>
      </c>
      <c r="H64" s="412">
        <v>2050</v>
      </c>
      <c r="I64" s="412">
        <v>1796.969696969697</v>
      </c>
      <c r="J64" s="412">
        <v>1664.8148148148148</v>
      </c>
      <c r="K64" s="412">
        <v>1250</v>
      </c>
      <c r="L64" s="412">
        <v>2755.7692307692309</v>
      </c>
      <c r="M64" s="412">
        <v>1975</v>
      </c>
      <c r="N64" s="412">
        <v>1608.6538461538462</v>
      </c>
      <c r="O64" s="412">
        <v>2804.8076923076924</v>
      </c>
      <c r="P64" s="412">
        <v>1995.0980392156862</v>
      </c>
      <c r="Q64" s="412">
        <v>1663.7254901960785</v>
      </c>
    </row>
    <row r="65" spans="1:17" ht="15" customHeight="1" x14ac:dyDescent="0.2">
      <c r="A65" s="12" t="s">
        <v>282</v>
      </c>
      <c r="B65" s="412">
        <v>1585.7142857142858</v>
      </c>
      <c r="C65" s="412">
        <v>932.14285714285711</v>
      </c>
      <c r="D65" s="412">
        <v>1528.5714285714287</v>
      </c>
      <c r="E65" s="412">
        <v>1066.6666666666667</v>
      </c>
      <c r="F65" s="412">
        <v>966.66666666666663</v>
      </c>
      <c r="G65" s="412">
        <v>1779.1666666666667</v>
      </c>
      <c r="H65" s="412">
        <v>2000</v>
      </c>
      <c r="I65" s="412">
        <v>1773.9130434782608</v>
      </c>
      <c r="J65" s="412">
        <v>1730.3571428571429</v>
      </c>
      <c r="K65" s="412">
        <v>1257.1428571428571</v>
      </c>
      <c r="L65" s="412">
        <v>2814.2857142857142</v>
      </c>
      <c r="M65" s="412">
        <v>2019.3877551020407</v>
      </c>
      <c r="N65" s="412">
        <v>1652.127659574468</v>
      </c>
      <c r="O65" s="412">
        <v>2852.0408163265306</v>
      </c>
      <c r="P65" s="412">
        <v>2039.795918367347</v>
      </c>
      <c r="Q65" s="412">
        <v>1694.7916666666667</v>
      </c>
    </row>
    <row r="66" spans="1:17" ht="15" customHeight="1" x14ac:dyDescent="0.2">
      <c r="A66" s="164" t="s">
        <v>283</v>
      </c>
      <c r="B66" s="410">
        <v>1607.6923076923076</v>
      </c>
      <c r="C66" s="410">
        <v>935.71428571428567</v>
      </c>
      <c r="D66" s="410">
        <v>1500</v>
      </c>
      <c r="E66" s="410">
        <v>1012.5</v>
      </c>
      <c r="F66" s="410">
        <v>925</v>
      </c>
      <c r="G66" s="410">
        <v>1850</v>
      </c>
      <c r="H66" s="410">
        <v>2056.25</v>
      </c>
      <c r="I66" s="410">
        <v>1852.7777777777778</v>
      </c>
      <c r="J66" s="410">
        <v>1796</v>
      </c>
      <c r="K66" s="410">
        <v>1352.2727272727273</v>
      </c>
      <c r="L66" s="410">
        <v>2867.8039215686276</v>
      </c>
      <c r="M66" s="410">
        <v>2061.7647058823532</v>
      </c>
      <c r="N66" s="410">
        <v>1735</v>
      </c>
      <c r="O66" s="410">
        <v>2878</v>
      </c>
      <c r="P66" s="410">
        <v>2103</v>
      </c>
      <c r="Q66" s="410">
        <v>1704</v>
      </c>
    </row>
    <row r="67" spans="1:17" ht="15" customHeight="1" x14ac:dyDescent="0.2">
      <c r="A67" s="164" t="s">
        <v>284</v>
      </c>
      <c r="B67" s="410">
        <v>1690</v>
      </c>
      <c r="C67" s="410">
        <v>969.23076923076928</v>
      </c>
      <c r="D67" s="410">
        <v>1716.6666666666667</v>
      </c>
      <c r="E67" s="410">
        <v>1144.4444444444443</v>
      </c>
      <c r="F67" s="410">
        <v>1062.5</v>
      </c>
      <c r="G67" s="410">
        <v>1878.2608695652175</v>
      </c>
      <c r="H67" s="410">
        <v>2186.6666666666665</v>
      </c>
      <c r="I67" s="410">
        <v>1869.4444444444443</v>
      </c>
      <c r="J67" s="410">
        <v>1824</v>
      </c>
      <c r="K67" s="410">
        <v>1369.4444444444443</v>
      </c>
      <c r="L67" s="410">
        <v>2875</v>
      </c>
      <c r="M67" s="410">
        <v>2096</v>
      </c>
      <c r="N67" s="410">
        <v>1701.0416666666667</v>
      </c>
      <c r="O67" s="410">
        <v>2888</v>
      </c>
      <c r="P67" s="410">
        <v>2042</v>
      </c>
      <c r="Q67" s="410">
        <v>1690.4255319148936</v>
      </c>
    </row>
    <row r="68" spans="1:17" ht="15" customHeight="1" x14ac:dyDescent="0.2">
      <c r="A68" s="164" t="s">
        <v>285</v>
      </c>
      <c r="B68" s="410">
        <v>1545.4545454545455</v>
      </c>
      <c r="C68" s="410">
        <v>992.30769230769226</v>
      </c>
      <c r="D68" s="410">
        <v>1720</v>
      </c>
      <c r="E68" s="410">
        <v>1187.5</v>
      </c>
      <c r="F68" s="410">
        <v>1062.5</v>
      </c>
      <c r="G68" s="410">
        <v>1895.4545454545455</v>
      </c>
      <c r="H68" s="410">
        <v>2106.25</v>
      </c>
      <c r="I68" s="410">
        <v>1887.5</v>
      </c>
      <c r="J68" s="410">
        <v>1892.8571428571429</v>
      </c>
      <c r="K68" s="410">
        <v>1539.2857142857142</v>
      </c>
      <c r="L68" s="410">
        <v>2911.9565217391305</v>
      </c>
      <c r="M68" s="410">
        <v>2177.1739130434785</v>
      </c>
      <c r="N68" s="410">
        <v>1792.2222222222222</v>
      </c>
      <c r="O68" s="410">
        <v>2973.913043478261</v>
      </c>
      <c r="P68" s="410">
        <v>2168.478260869565</v>
      </c>
      <c r="Q68" s="410">
        <v>1854.4444444444443</v>
      </c>
    </row>
    <row r="69" spans="1:17" ht="15" customHeight="1" x14ac:dyDescent="0.2">
      <c r="A69" s="164" t="s">
        <v>286</v>
      </c>
      <c r="B69" s="410">
        <v>1700</v>
      </c>
      <c r="C69" s="410">
        <v>1054.1666666666667</v>
      </c>
      <c r="D69" s="410">
        <v>1883.3333333333333</v>
      </c>
      <c r="E69" s="410">
        <v>1187.5</v>
      </c>
      <c r="F69" s="410">
        <v>1075</v>
      </c>
      <c r="G69" s="410">
        <v>2022.0869565217392</v>
      </c>
      <c r="H69" s="410">
        <v>2273.3333333333335</v>
      </c>
      <c r="I69" s="410">
        <v>2064</v>
      </c>
      <c r="J69" s="410">
        <v>1954</v>
      </c>
      <c r="K69" s="410">
        <v>1525</v>
      </c>
      <c r="L69" s="410">
        <v>2991.6666666666665</v>
      </c>
      <c r="M69" s="410">
        <v>2225</v>
      </c>
      <c r="N69" s="410">
        <v>1810.6382978723404</v>
      </c>
      <c r="O69" s="410">
        <v>3031.25</v>
      </c>
      <c r="P69" s="410">
        <v>2204.1666666666665</v>
      </c>
      <c r="Q69" s="410">
        <v>1870.2127659574469</v>
      </c>
    </row>
    <row r="70" spans="1:17" ht="15" customHeight="1" x14ac:dyDescent="0.2">
      <c r="A70" s="164" t="s">
        <v>287</v>
      </c>
      <c r="B70" s="410">
        <v>1707.6923076923076</v>
      </c>
      <c r="C70" s="410">
        <v>1058.9285714285713</v>
      </c>
      <c r="D70" s="410">
        <v>1828.5714285714287</v>
      </c>
      <c r="E70" s="410">
        <v>1250</v>
      </c>
      <c r="F70" s="410">
        <v>1125</v>
      </c>
      <c r="G70" s="410">
        <v>2038.6363636363637</v>
      </c>
      <c r="H70" s="410">
        <v>2316.6666666666665</v>
      </c>
      <c r="I70" s="410">
        <v>2080</v>
      </c>
      <c r="J70" s="410">
        <v>1961.3636363636363</v>
      </c>
      <c r="K70" s="410">
        <v>1529.4117647058824</v>
      </c>
      <c r="L70" s="410">
        <v>3026.4705882352941</v>
      </c>
      <c r="M70" s="410">
        <v>2272.5490196078431</v>
      </c>
      <c r="N70" s="410">
        <v>1830</v>
      </c>
      <c r="O70" s="410">
        <v>3070.5882352941176</v>
      </c>
      <c r="P70" s="410">
        <v>2247.0588235294117</v>
      </c>
      <c r="Q70" s="410">
        <v>1851.0204081632653</v>
      </c>
    </row>
    <row r="71" spans="1:17" ht="15" customHeight="1" x14ac:dyDescent="0.2">
      <c r="A71" s="164" t="s">
        <v>288</v>
      </c>
      <c r="B71" s="410">
        <v>1841.6666666666667</v>
      </c>
      <c r="C71" s="410">
        <v>1045.8333333333333</v>
      </c>
      <c r="D71" s="410">
        <v>1828.5714285714287</v>
      </c>
      <c r="E71" s="410">
        <v>1306.25</v>
      </c>
      <c r="F71" s="410">
        <v>1162.5</v>
      </c>
      <c r="G71" s="410">
        <v>2109.5238095238096</v>
      </c>
      <c r="H71" s="410">
        <v>2546.1538461538462</v>
      </c>
      <c r="I71" s="410">
        <v>2129.1666666666665</v>
      </c>
      <c r="J71" s="410">
        <v>2007.1428571428571</v>
      </c>
      <c r="K71" s="410">
        <v>1622.2222222222222</v>
      </c>
      <c r="L71" s="410">
        <v>3109.5744680851062</v>
      </c>
      <c r="M71" s="410">
        <v>2289.3617021276596</v>
      </c>
      <c r="N71" s="410">
        <v>1877.7777777777778</v>
      </c>
      <c r="O71" s="410">
        <v>3167.0212765957449</v>
      </c>
      <c r="P71" s="410">
        <v>2278.7234042553191</v>
      </c>
      <c r="Q71" s="410">
        <v>1906.6666666666667</v>
      </c>
    </row>
    <row r="72" spans="1:17" ht="15" customHeight="1" x14ac:dyDescent="0.2">
      <c r="A72" s="164" t="s">
        <v>289</v>
      </c>
      <c r="B72" s="410">
        <v>1804.1666666666667</v>
      </c>
      <c r="C72" s="410">
        <v>1127.2727272727273</v>
      </c>
      <c r="D72" s="410">
        <v>1916.6666666666667</v>
      </c>
      <c r="E72" s="410">
        <v>1405.5555555555557</v>
      </c>
      <c r="F72" s="410">
        <v>1225</v>
      </c>
      <c r="G72" s="410">
        <v>2193.181818181818</v>
      </c>
      <c r="H72" s="410">
        <v>2567.8571428571427</v>
      </c>
      <c r="I72" s="410">
        <v>2311.7647058823532</v>
      </c>
      <c r="J72" s="410">
        <v>2054.1666666666665</v>
      </c>
      <c r="K72" s="410">
        <v>1675</v>
      </c>
      <c r="L72" s="410">
        <v>3107.2916666666665</v>
      </c>
      <c r="M72" s="410">
        <v>2347.9166666666665</v>
      </c>
      <c r="N72" s="410">
        <v>1929.3478260869565</v>
      </c>
      <c r="O72" s="410">
        <v>3198.9583333333335</v>
      </c>
      <c r="P72" s="410">
        <v>2345.8333333333335</v>
      </c>
      <c r="Q72" s="410">
        <v>1978.8888888888889</v>
      </c>
    </row>
    <row r="73" spans="1:17" ht="15" customHeight="1" x14ac:dyDescent="0.2">
      <c r="A73" s="164" t="s">
        <v>290</v>
      </c>
      <c r="B73" s="410">
        <v>1843.3333333333333</v>
      </c>
      <c r="C73" s="410">
        <v>1190</v>
      </c>
      <c r="D73" s="410">
        <v>2033.3333333333333</v>
      </c>
      <c r="E73" s="410">
        <v>1328.5714285714287</v>
      </c>
      <c r="F73" s="410">
        <v>1142.8571428571429</v>
      </c>
      <c r="G73" s="410">
        <v>2147.9166666666665</v>
      </c>
      <c r="H73" s="410">
        <v>2526.4705882352941</v>
      </c>
      <c r="I73" s="410">
        <v>2261.9047619047619</v>
      </c>
      <c r="J73" s="410">
        <v>2158</v>
      </c>
      <c r="K73" s="410">
        <v>1758.8235294117646</v>
      </c>
      <c r="L73" s="410">
        <v>3163.7254901960782</v>
      </c>
      <c r="M73" s="410">
        <v>2384.3137254901962</v>
      </c>
      <c r="N73" s="410">
        <v>1936.1702127659576</v>
      </c>
      <c r="O73" s="410">
        <v>3187.2549019607845</v>
      </c>
      <c r="P73" s="410">
        <v>2411.7647058823532</v>
      </c>
      <c r="Q73" s="410">
        <v>1972.9166666666667</v>
      </c>
    </row>
    <row r="74" spans="1:17" ht="15" customHeight="1" x14ac:dyDescent="0.2">
      <c r="A74" s="164" t="s">
        <v>291</v>
      </c>
      <c r="B74" s="410">
        <v>1896.1538461538462</v>
      </c>
      <c r="C74" s="410">
        <v>1195</v>
      </c>
      <c r="D74" s="410">
        <v>1900</v>
      </c>
      <c r="E74" s="410">
        <v>1375</v>
      </c>
      <c r="F74" s="410">
        <v>1187.5</v>
      </c>
      <c r="G74" s="410">
        <v>2302.1739130434785</v>
      </c>
      <c r="H74" s="410">
        <v>2843.3333333333335</v>
      </c>
      <c r="I74" s="410">
        <v>2277.7777777777778</v>
      </c>
      <c r="J74" s="410">
        <v>2229.5454545454545</v>
      </c>
      <c r="K74" s="410">
        <v>1741.1764705882354</v>
      </c>
      <c r="L74" s="410">
        <v>3187.2340425531916</v>
      </c>
      <c r="M74" s="410">
        <v>2376.5957446808511</v>
      </c>
      <c r="N74" s="410">
        <v>1914.4444444444443</v>
      </c>
      <c r="O74" s="410">
        <v>3206.3829787234044</v>
      </c>
      <c r="P74" s="410">
        <v>2351.0638297872342</v>
      </c>
      <c r="Q74" s="410">
        <v>1952.2222222222222</v>
      </c>
    </row>
    <row r="75" spans="1:17" ht="15" customHeight="1" x14ac:dyDescent="0.2">
      <c r="A75" s="164" t="s">
        <v>292</v>
      </c>
      <c r="B75" s="410">
        <v>1890</v>
      </c>
      <c r="C75" s="410">
        <v>1188.6666666666667</v>
      </c>
      <c r="D75" s="410">
        <v>2062.5</v>
      </c>
      <c r="E75" s="410">
        <v>1300</v>
      </c>
      <c r="F75" s="410">
        <v>1116.6666666666667</v>
      </c>
      <c r="G75" s="410">
        <v>2340.3846153846152</v>
      </c>
      <c r="H75" s="410">
        <v>2834.375</v>
      </c>
      <c r="I75" s="410">
        <v>2364.2857142857142</v>
      </c>
      <c r="J75" s="410">
        <v>2276.7857142857142</v>
      </c>
      <c r="K75" s="410">
        <v>1755</v>
      </c>
      <c r="L75" s="410">
        <v>3300.9615384615386</v>
      </c>
      <c r="M75" s="410">
        <v>2435.5769230769229</v>
      </c>
      <c r="N75" s="410">
        <v>1915.3061224489795</v>
      </c>
      <c r="O75" s="410">
        <v>3335.5769230769229</v>
      </c>
      <c r="P75" s="410">
        <v>2419.2307692307691</v>
      </c>
      <c r="Q75" s="410">
        <v>2000</v>
      </c>
    </row>
    <row r="76" spans="1:17" ht="15" customHeight="1" x14ac:dyDescent="0.2">
      <c r="A76" s="164" t="s">
        <v>293</v>
      </c>
      <c r="B76" s="410">
        <v>1846.4285714285713</v>
      </c>
      <c r="C76" s="410">
        <v>1200</v>
      </c>
      <c r="D76" s="410">
        <v>2055.5555555555557</v>
      </c>
      <c r="E76" s="410">
        <v>1300</v>
      </c>
      <c r="F76" s="410">
        <v>1130</v>
      </c>
      <c r="G76" s="410">
        <v>2355.7692307692309</v>
      </c>
      <c r="H76" s="410">
        <v>2785.294117647059</v>
      </c>
      <c r="I76" s="410">
        <v>2376.7857142857142</v>
      </c>
      <c r="J76" s="410">
        <v>2237.5</v>
      </c>
      <c r="K76" s="410">
        <v>1650</v>
      </c>
      <c r="L76" s="410">
        <v>3258</v>
      </c>
      <c r="M76" s="410">
        <v>2402</v>
      </c>
      <c r="N76" s="410">
        <v>1959.375</v>
      </c>
      <c r="O76" s="410">
        <v>3288</v>
      </c>
      <c r="P76" s="410">
        <v>2356.1224489795918</v>
      </c>
      <c r="Q76" s="410">
        <v>2035.1063829787233</v>
      </c>
    </row>
    <row r="77" spans="1:17" ht="15" customHeight="1" x14ac:dyDescent="0.2">
      <c r="A77" s="164" t="s">
        <v>294</v>
      </c>
      <c r="B77" s="410">
        <v>1846.4285714285713</v>
      </c>
      <c r="C77" s="410">
        <v>1216.6666666666667</v>
      </c>
      <c r="D77" s="410">
        <v>2071.4285714285716</v>
      </c>
      <c r="E77" s="410">
        <v>1412.5</v>
      </c>
      <c r="F77" s="410">
        <v>1200</v>
      </c>
      <c r="G77" s="410">
        <v>2355.7692307692309</v>
      </c>
      <c r="H77" s="410">
        <v>2890</v>
      </c>
      <c r="I77" s="410">
        <v>2355.5555555555557</v>
      </c>
      <c r="J77" s="410">
        <v>2178</v>
      </c>
      <c r="K77" s="410">
        <v>1681.8181818181818</v>
      </c>
      <c r="L77" s="410">
        <v>3291.1764705882351</v>
      </c>
      <c r="M77" s="410">
        <v>2425.4901960784314</v>
      </c>
      <c r="N77" s="410">
        <v>1962.2448979591836</v>
      </c>
      <c r="O77" s="410">
        <v>3316.6666666666665</v>
      </c>
      <c r="P77" s="410">
        <v>2423</v>
      </c>
      <c r="Q77" s="410">
        <v>1990.8163265306123</v>
      </c>
    </row>
    <row r="78" spans="1:17" ht="15" customHeight="1" x14ac:dyDescent="0.2">
      <c r="A78" s="12" t="s">
        <v>295</v>
      </c>
      <c r="B78" s="411">
        <v>1836.6666666666667</v>
      </c>
      <c r="C78" s="411">
        <v>1196.6666666666667</v>
      </c>
      <c r="D78" s="411">
        <v>2062.5</v>
      </c>
      <c r="E78" s="411">
        <v>1300</v>
      </c>
      <c r="F78" s="411">
        <v>1100</v>
      </c>
      <c r="G78" s="411">
        <v>2278.8461538461538</v>
      </c>
      <c r="H78" s="411">
        <v>2784.375</v>
      </c>
      <c r="I78" s="411">
        <v>2453.8461538461538</v>
      </c>
      <c r="J78" s="411">
        <v>2322.7272727272725</v>
      </c>
      <c r="K78" s="411">
        <v>1740</v>
      </c>
      <c r="L78" s="411">
        <v>3300</v>
      </c>
      <c r="M78" s="411">
        <v>2429.4117647058824</v>
      </c>
      <c r="N78" s="411">
        <v>1986.1702127659576</v>
      </c>
      <c r="O78" s="411">
        <v>3301.9607843137255</v>
      </c>
      <c r="P78" s="411">
        <v>2434</v>
      </c>
      <c r="Q78" s="411">
        <v>2041.4893617021276</v>
      </c>
    </row>
    <row r="79" spans="1:17" ht="15" customHeight="1" x14ac:dyDescent="0.2">
      <c r="A79" s="12" t="s">
        <v>296</v>
      </c>
      <c r="B79" s="411">
        <v>1932.1428571428571</v>
      </c>
      <c r="C79" s="411">
        <v>1132.1428571428571</v>
      </c>
      <c r="D79" s="411">
        <v>2083.3333333333335</v>
      </c>
      <c r="E79" s="411">
        <v>1250</v>
      </c>
      <c r="F79" s="411">
        <v>1075</v>
      </c>
      <c r="G79" s="411">
        <v>2292.8571428571427</v>
      </c>
      <c r="H79" s="411">
        <v>2669.2307692307691</v>
      </c>
      <c r="I79" s="411">
        <v>2360.7142857142858</v>
      </c>
      <c r="J79" s="411">
        <v>2243.181818181818</v>
      </c>
      <c r="K79" s="411">
        <v>1870.5882352941176</v>
      </c>
      <c r="L79" s="411">
        <v>3350</v>
      </c>
      <c r="M79" s="411">
        <v>2515.217391304348</v>
      </c>
      <c r="N79" s="411">
        <v>2037.2093023255813</v>
      </c>
      <c r="O79" s="411">
        <v>3371.7391304347825</v>
      </c>
      <c r="P79" s="411">
        <v>2419.5652173913045</v>
      </c>
      <c r="Q79" s="411">
        <v>2089.5348837209303</v>
      </c>
    </row>
    <row r="80" spans="1:17" ht="15" customHeight="1" x14ac:dyDescent="0.2">
      <c r="A80" s="12" t="s">
        <v>297</v>
      </c>
      <c r="B80" s="411">
        <v>1920.8333333333333</v>
      </c>
      <c r="C80" s="411">
        <v>1217.8571428571429</v>
      </c>
      <c r="D80" s="411">
        <v>2100</v>
      </c>
      <c r="E80" s="411">
        <v>1271.4285714285713</v>
      </c>
      <c r="F80" s="411">
        <v>1100</v>
      </c>
      <c r="G80" s="411">
        <v>2316.6666666666665</v>
      </c>
      <c r="H80" s="411">
        <v>2835.7142857142858</v>
      </c>
      <c r="I80" s="411">
        <v>2322.2222222222222</v>
      </c>
      <c r="J80" s="411">
        <v>2171.875</v>
      </c>
      <c r="K80" s="411">
        <v>1736.3636363636363</v>
      </c>
      <c r="L80" s="411">
        <v>3327.6595744680849</v>
      </c>
      <c r="M80" s="411">
        <v>2461.7021276595747</v>
      </c>
      <c r="N80" s="411">
        <v>2012.5</v>
      </c>
      <c r="O80" s="411">
        <v>3380.8510638297871</v>
      </c>
      <c r="P80" s="411">
        <v>2440.4255319148938</v>
      </c>
      <c r="Q80" s="411">
        <v>2076.1363636363635</v>
      </c>
    </row>
    <row r="81" spans="1:17" ht="15" customHeight="1" x14ac:dyDescent="0.2">
      <c r="A81" s="12" t="s">
        <v>298</v>
      </c>
      <c r="B81" s="411">
        <v>1825</v>
      </c>
      <c r="C81" s="411">
        <v>1178.125</v>
      </c>
      <c r="D81" s="411">
        <v>2125</v>
      </c>
      <c r="E81" s="411">
        <v>1285.7142857142858</v>
      </c>
      <c r="F81" s="411">
        <v>1112.5</v>
      </c>
      <c r="G81" s="411">
        <v>2290.909090909091</v>
      </c>
      <c r="H81" s="411">
        <v>2942.8571428571427</v>
      </c>
      <c r="I81" s="411">
        <v>2357.6923076923076</v>
      </c>
      <c r="J81" s="411">
        <v>2370.5882352941176</v>
      </c>
      <c r="K81" s="411">
        <v>1963.6363636363637</v>
      </c>
      <c r="L81" s="411">
        <v>3325</v>
      </c>
      <c r="M81" s="411">
        <v>2493.75</v>
      </c>
      <c r="N81" s="411">
        <v>2001.1111111111111</v>
      </c>
      <c r="O81" s="411">
        <v>3364.5833333333335</v>
      </c>
      <c r="P81" s="411">
        <v>2453.1914893617022</v>
      </c>
      <c r="Q81" s="411">
        <v>2078.409090909091</v>
      </c>
    </row>
    <row r="82" spans="1:17" ht="15" customHeight="1" x14ac:dyDescent="0.2">
      <c r="A82" s="12" t="s">
        <v>299</v>
      </c>
      <c r="B82" s="411">
        <v>1856.6666666666667</v>
      </c>
      <c r="C82" s="411">
        <v>1128.125</v>
      </c>
      <c r="D82" s="411">
        <v>2062.5</v>
      </c>
      <c r="E82" s="411">
        <v>1300</v>
      </c>
      <c r="F82" s="411">
        <v>1088.8888888888889</v>
      </c>
      <c r="G82" s="411">
        <v>2278.2608695652175</v>
      </c>
      <c r="H82" s="411">
        <v>2843.75</v>
      </c>
      <c r="I82" s="411">
        <v>2381.4814814814813</v>
      </c>
      <c r="J82" s="411">
        <v>2309.090909090909</v>
      </c>
      <c r="K82" s="411">
        <v>1900</v>
      </c>
      <c r="L82" s="411">
        <v>3319.2307692307691</v>
      </c>
      <c r="M82" s="411">
        <v>2480.7692307692309</v>
      </c>
      <c r="N82" s="411">
        <v>2042.7083333333333</v>
      </c>
      <c r="O82" s="411">
        <v>3380.7692307692309</v>
      </c>
      <c r="P82" s="411">
        <v>2527.4509803921569</v>
      </c>
      <c r="Q82" s="411">
        <v>2115.625</v>
      </c>
    </row>
    <row r="83" spans="1:17" ht="15" customHeight="1" x14ac:dyDescent="0.2">
      <c r="A83" s="12" t="s">
        <v>300</v>
      </c>
      <c r="B83" s="411">
        <v>1926.9230769230769</v>
      </c>
      <c r="C83" s="411">
        <v>1180</v>
      </c>
      <c r="D83" s="411">
        <v>2071.4285714285716</v>
      </c>
      <c r="E83" s="411">
        <v>1250</v>
      </c>
      <c r="F83" s="411">
        <v>1062.5</v>
      </c>
      <c r="G83" s="411">
        <v>2278.2608695652175</v>
      </c>
      <c r="H83" s="411">
        <v>2871.4285714285716</v>
      </c>
      <c r="I83" s="411">
        <v>2366.6666666666665</v>
      </c>
      <c r="J83" s="411">
        <v>2353.3333333333335</v>
      </c>
      <c r="K83" s="411">
        <v>1890</v>
      </c>
      <c r="L83" s="411">
        <v>3297.872340425532</v>
      </c>
      <c r="M83" s="411">
        <v>2478.7234042553191</v>
      </c>
      <c r="N83" s="411">
        <v>2094.318181818182</v>
      </c>
      <c r="O83" s="411">
        <v>3325.5319148936169</v>
      </c>
      <c r="P83" s="411">
        <v>2465.217391304348</v>
      </c>
      <c r="Q83" s="411">
        <v>2119.318181818182</v>
      </c>
    </row>
    <row r="84" spans="1:17" ht="15" customHeight="1" x14ac:dyDescent="0.2">
      <c r="A84" s="12" t="s">
        <v>301</v>
      </c>
      <c r="B84" s="411">
        <v>1971.875</v>
      </c>
      <c r="C84" s="411">
        <v>1209.375</v>
      </c>
      <c r="D84" s="411">
        <v>2000</v>
      </c>
      <c r="E84" s="411">
        <v>1266.6666666666667</v>
      </c>
      <c r="F84" s="411">
        <v>1088.8888888888889</v>
      </c>
      <c r="G84" s="411">
        <v>2280</v>
      </c>
      <c r="H84" s="411">
        <v>2866.6666666666665</v>
      </c>
      <c r="I84" s="411">
        <v>2333.3333333333335</v>
      </c>
      <c r="J84" s="411">
        <v>2331.5789473684213</v>
      </c>
      <c r="K84" s="411">
        <v>1950</v>
      </c>
      <c r="L84" s="411">
        <v>3344</v>
      </c>
      <c r="M84" s="411">
        <v>2476</v>
      </c>
      <c r="N84" s="411">
        <v>2067.0212765957449</v>
      </c>
      <c r="O84" s="411">
        <v>3354</v>
      </c>
      <c r="P84" s="411">
        <v>2490</v>
      </c>
      <c r="Q84" s="411">
        <v>2098.9361702127658</v>
      </c>
    </row>
    <row r="85" spans="1:17" ht="15" customHeight="1" x14ac:dyDescent="0.2">
      <c r="A85" s="12" t="s">
        <v>302</v>
      </c>
      <c r="B85" s="411">
        <v>1945.8333333333333</v>
      </c>
      <c r="C85" s="411">
        <v>1190</v>
      </c>
      <c r="D85" s="411">
        <v>2050</v>
      </c>
      <c r="E85" s="411">
        <v>1244.4444444444443</v>
      </c>
      <c r="F85" s="411">
        <v>1088.8888888888889</v>
      </c>
      <c r="G85" s="411">
        <v>2285.7142857142858</v>
      </c>
      <c r="H85" s="411">
        <v>2892.8571428571427</v>
      </c>
      <c r="I85" s="411">
        <v>2375</v>
      </c>
      <c r="J85" s="411">
        <v>2395.2380952380954</v>
      </c>
      <c r="K85" s="411">
        <v>1994.4444444444443</v>
      </c>
      <c r="L85" s="411">
        <v>3355.3191489361702</v>
      </c>
      <c r="M85" s="411">
        <v>2500</v>
      </c>
      <c r="N85" s="411">
        <v>2082.2222222222222</v>
      </c>
      <c r="O85" s="411">
        <v>3368.0851063829787</v>
      </c>
      <c r="P85" s="411">
        <v>2517.0212765957449</v>
      </c>
      <c r="Q85" s="411">
        <v>2123.913043478261</v>
      </c>
    </row>
    <row r="86" spans="1:17" ht="15" customHeight="1" x14ac:dyDescent="0.2">
      <c r="A86" s="12" t="s">
        <v>303</v>
      </c>
      <c r="B86" s="411">
        <v>1930</v>
      </c>
      <c r="C86" s="411">
        <v>1178.125</v>
      </c>
      <c r="D86" s="411">
        <v>2083.3333333333335</v>
      </c>
      <c r="E86" s="411">
        <v>1312</v>
      </c>
      <c r="F86" s="411">
        <v>1111.1111111111111</v>
      </c>
      <c r="G86" s="411">
        <v>2307.6923076923076</v>
      </c>
      <c r="H86" s="411">
        <v>2933.3333333333335</v>
      </c>
      <c r="I86" s="411">
        <v>2361.1111111111113</v>
      </c>
      <c r="J86" s="411">
        <v>2315.7894736842104</v>
      </c>
      <c r="K86" s="411">
        <v>1862.5</v>
      </c>
      <c r="L86" s="411">
        <v>3344</v>
      </c>
      <c r="M86" s="411">
        <v>2494</v>
      </c>
      <c r="N86" s="411">
        <v>2067.7083333333335</v>
      </c>
      <c r="O86" s="411">
        <v>3354</v>
      </c>
      <c r="P86" s="411">
        <v>2516</v>
      </c>
      <c r="Q86" s="411">
        <v>2105.2083333333335</v>
      </c>
    </row>
    <row r="87" spans="1:17" ht="15" customHeight="1" x14ac:dyDescent="0.2">
      <c r="A87" s="12" t="s">
        <v>304</v>
      </c>
      <c r="B87" s="411">
        <v>1970</v>
      </c>
      <c r="C87" s="411">
        <v>1210</v>
      </c>
      <c r="D87" s="411">
        <v>2062.5</v>
      </c>
      <c r="E87" s="411">
        <v>1220</v>
      </c>
      <c r="F87" s="411">
        <v>1060</v>
      </c>
      <c r="G87" s="411">
        <v>2353.8461538461538</v>
      </c>
      <c r="H87" s="411">
        <v>2900</v>
      </c>
      <c r="I87" s="411">
        <v>2327.5862068965516</v>
      </c>
      <c r="J87" s="411">
        <v>2268.75</v>
      </c>
      <c r="K87" s="411">
        <v>1803.3333333333333</v>
      </c>
      <c r="L87" s="411">
        <v>3368</v>
      </c>
      <c r="M87" s="411">
        <v>2500</v>
      </c>
      <c r="N87" s="411">
        <v>2052.0833333333335</v>
      </c>
      <c r="O87" s="411">
        <v>3396</v>
      </c>
      <c r="P87" s="411">
        <v>2552.0408163265306</v>
      </c>
      <c r="Q87" s="411">
        <v>2186.4583333333335</v>
      </c>
    </row>
    <row r="88" spans="1:17" ht="15" customHeight="1" x14ac:dyDescent="0.2">
      <c r="A88" s="12" t="s">
        <v>305</v>
      </c>
      <c r="B88" s="411">
        <v>1923.3333333333333</v>
      </c>
      <c r="C88" s="411">
        <v>1156.6666666666667</v>
      </c>
      <c r="D88" s="411">
        <v>2062.5</v>
      </c>
      <c r="E88" s="411">
        <v>1266.6666666666667</v>
      </c>
      <c r="F88" s="411">
        <v>1066.6666666666667</v>
      </c>
      <c r="G88" s="411">
        <v>2334.782608695652</v>
      </c>
      <c r="H88" s="411">
        <v>3014.2857142857142</v>
      </c>
      <c r="I88" s="411">
        <v>2465.5172413793102</v>
      </c>
      <c r="J88" s="411">
        <v>2328.5714285714284</v>
      </c>
      <c r="K88" s="411">
        <v>1865.7894736842106</v>
      </c>
      <c r="L88" s="411">
        <v>3398.0769230769229</v>
      </c>
      <c r="M88" s="411">
        <v>2580.3921568627452</v>
      </c>
      <c r="N88" s="411">
        <v>2149</v>
      </c>
      <c r="O88" s="411">
        <v>3401.9230769230771</v>
      </c>
      <c r="P88" s="411">
        <v>2575.5102040816328</v>
      </c>
      <c r="Q88" s="411">
        <v>2202.9411764705883</v>
      </c>
    </row>
    <row r="89" spans="1:17" ht="15" customHeight="1" x14ac:dyDescent="0.2">
      <c r="A89" s="12" t="s">
        <v>306</v>
      </c>
      <c r="B89" s="411">
        <v>1923.3333333333333</v>
      </c>
      <c r="C89" s="411">
        <v>1170</v>
      </c>
      <c r="D89" s="411">
        <v>2071.4285714285716</v>
      </c>
      <c r="E89" s="411">
        <v>1222.2222222222222</v>
      </c>
      <c r="F89" s="411">
        <v>1044.4444444444443</v>
      </c>
      <c r="G89" s="411">
        <v>2348</v>
      </c>
      <c r="H89" s="411">
        <v>3050</v>
      </c>
      <c r="I89" s="411">
        <v>2482.3529411764707</v>
      </c>
      <c r="J89" s="411">
        <v>2355</v>
      </c>
      <c r="K89" s="411">
        <v>1778.125</v>
      </c>
      <c r="L89" s="411">
        <v>3428.8461538461538</v>
      </c>
      <c r="M89" s="411">
        <v>2594.1176470588234</v>
      </c>
      <c r="N89" s="411">
        <v>2122</v>
      </c>
      <c r="O89" s="411">
        <v>3432.6923076923076</v>
      </c>
      <c r="P89" s="411">
        <v>2602.9411764705883</v>
      </c>
      <c r="Q89" s="411">
        <v>2182.6530612244896</v>
      </c>
    </row>
    <row r="90" spans="1:17" ht="15" customHeight="1" x14ac:dyDescent="0.2">
      <c r="A90" s="164" t="s">
        <v>307</v>
      </c>
      <c r="B90" s="410">
        <v>2046.4285714285713</v>
      </c>
      <c r="C90" s="410">
        <v>1253.5714285714287</v>
      </c>
      <c r="D90" s="410">
        <v>2200</v>
      </c>
      <c r="E90" s="410">
        <v>1271.4285714285713</v>
      </c>
      <c r="F90" s="410">
        <v>1085.7142857142858</v>
      </c>
      <c r="G90" s="410">
        <v>2447.8260869565215</v>
      </c>
      <c r="H90" s="410">
        <v>2893.3333333333335</v>
      </c>
      <c r="I90" s="410">
        <v>2594.4444444444443</v>
      </c>
      <c r="J90" s="410">
        <v>2500</v>
      </c>
      <c r="K90" s="410">
        <v>1806.6666666666667</v>
      </c>
      <c r="L90" s="410">
        <v>3494.2307692307691</v>
      </c>
      <c r="M90" s="410">
        <v>2626.9230769230771</v>
      </c>
      <c r="N90" s="410">
        <v>2164.5833333333335</v>
      </c>
      <c r="O90" s="410">
        <v>3490.3846153846152</v>
      </c>
      <c r="P90" s="410">
        <v>2616.0377358490564</v>
      </c>
      <c r="Q90" s="410">
        <v>2231.132075471698</v>
      </c>
    </row>
    <row r="91" spans="1:17" ht="15" customHeight="1" x14ac:dyDescent="0.2">
      <c r="A91" s="164" t="s">
        <v>308</v>
      </c>
      <c r="B91" s="410">
        <v>2117.8571428571427</v>
      </c>
      <c r="C91" s="410">
        <v>1278.5714285714287</v>
      </c>
      <c r="D91" s="410">
        <v>2300</v>
      </c>
      <c r="E91" s="410">
        <v>1271.4285714285713</v>
      </c>
      <c r="F91" s="410">
        <v>1085.7142857142858</v>
      </c>
      <c r="G91" s="410">
        <v>2489.1304347826085</v>
      </c>
      <c r="H91" s="410">
        <v>2946.6666666666665</v>
      </c>
      <c r="I91" s="410">
        <v>2594.4444444444443</v>
      </c>
      <c r="J91" s="410">
        <v>2565.217391304348</v>
      </c>
      <c r="K91" s="410">
        <v>1806.6666666666667</v>
      </c>
      <c r="L91" s="410">
        <v>3509.6153846153848</v>
      </c>
      <c r="M91" s="410">
        <v>2651.9230769230771</v>
      </c>
      <c r="N91" s="410">
        <v>2206.25</v>
      </c>
      <c r="O91" s="410">
        <v>3519.2307692307691</v>
      </c>
      <c r="P91" s="410">
        <v>2645.2830188679245</v>
      </c>
      <c r="Q91" s="410">
        <v>2238.6792452830186</v>
      </c>
    </row>
    <row r="92" spans="1:17" ht="15" customHeight="1" x14ac:dyDescent="0.2">
      <c r="A92" s="164" t="s">
        <v>309</v>
      </c>
      <c r="B92" s="410">
        <v>2117.8571428571427</v>
      </c>
      <c r="C92" s="410">
        <v>1285.7142857142858</v>
      </c>
      <c r="D92" s="410">
        <v>2300</v>
      </c>
      <c r="E92" s="410">
        <v>1271.4285714285713</v>
      </c>
      <c r="F92" s="410">
        <v>1085.7142857142858</v>
      </c>
      <c r="G92" s="410">
        <v>2480.4347826086955</v>
      </c>
      <c r="H92" s="410">
        <v>2946.6666666666665</v>
      </c>
      <c r="I92" s="410">
        <v>2588.8888888888887</v>
      </c>
      <c r="J92" s="410">
        <v>2565.217391304348</v>
      </c>
      <c r="K92" s="410">
        <v>1806.6666666666667</v>
      </c>
      <c r="L92" s="410">
        <v>3538.4615384615386</v>
      </c>
      <c r="M92" s="410">
        <v>2653.8461538461538</v>
      </c>
      <c r="N92" s="410">
        <v>2231.25</v>
      </c>
      <c r="O92" s="410">
        <v>3530.7692307692309</v>
      </c>
      <c r="P92" s="410">
        <v>2664.1509433962265</v>
      </c>
      <c r="Q92" s="410">
        <v>2229.2452830188681</v>
      </c>
    </row>
    <row r="93" spans="1:17" ht="15" customHeight="1" x14ac:dyDescent="0.2">
      <c r="A93" s="164" t="s">
        <v>310</v>
      </c>
      <c r="B93" s="410">
        <v>2153.5714285714284</v>
      </c>
      <c r="C93" s="410">
        <v>1292.8571428571429</v>
      </c>
      <c r="D93" s="410">
        <v>2200</v>
      </c>
      <c r="E93" s="410">
        <v>1271.4285714285713</v>
      </c>
      <c r="F93" s="410">
        <v>1085.7142857142858</v>
      </c>
      <c r="G93" s="410">
        <v>2502.1739130434785</v>
      </c>
      <c r="H93" s="410">
        <v>2913.3333333333335</v>
      </c>
      <c r="I93" s="410">
        <v>2638.8888888888887</v>
      </c>
      <c r="J93" s="410">
        <v>2565.217391304348</v>
      </c>
      <c r="K93" s="410">
        <v>1806.6666666666667</v>
      </c>
      <c r="L93" s="410">
        <v>3542.3076923076924</v>
      </c>
      <c r="M93" s="410">
        <v>2607.6923076923076</v>
      </c>
      <c r="N93" s="410">
        <v>2210.4166666666665</v>
      </c>
      <c r="O93" s="410">
        <v>3534.6153846153848</v>
      </c>
      <c r="P93" s="410">
        <v>2675.4716981132074</v>
      </c>
      <c r="Q93" s="410">
        <v>2274.5283018867926</v>
      </c>
    </row>
    <row r="94" spans="1:17" ht="15" customHeight="1" x14ac:dyDescent="0.2">
      <c r="A94" s="164" t="s">
        <v>311</v>
      </c>
      <c r="B94" s="410">
        <v>2117.8571428571427</v>
      </c>
      <c r="C94" s="410">
        <v>1296.4285714285713</v>
      </c>
      <c r="D94" s="410">
        <v>2300</v>
      </c>
      <c r="E94" s="410">
        <v>1271.4285714285713</v>
      </c>
      <c r="F94" s="410">
        <v>1085.7142857142858</v>
      </c>
      <c r="G94" s="410">
        <v>2502.1739130434785</v>
      </c>
      <c r="H94" s="410">
        <v>2913.3333333333335</v>
      </c>
      <c r="I94" s="410">
        <v>2638.8888888888887</v>
      </c>
      <c r="J94" s="410">
        <v>2547.8260869565215</v>
      </c>
      <c r="K94" s="410">
        <v>1820</v>
      </c>
      <c r="L94" s="410">
        <v>3538.4615384615386</v>
      </c>
      <c r="M94" s="410">
        <v>2690.3846153846152</v>
      </c>
      <c r="N94" s="410">
        <v>2252.0833333333335</v>
      </c>
      <c r="O94" s="410">
        <v>3540.3846153846152</v>
      </c>
      <c r="P94" s="410">
        <v>2696.2264150943397</v>
      </c>
      <c r="Q94" s="410">
        <v>2265.0943396226417</v>
      </c>
    </row>
    <row r="95" spans="1:17" ht="15" customHeight="1" x14ac:dyDescent="0.2">
      <c r="A95" s="164" t="s">
        <v>312</v>
      </c>
      <c r="B95" s="410">
        <v>2153.5714285714284</v>
      </c>
      <c r="C95" s="410">
        <v>1357.1428571428571</v>
      </c>
      <c r="D95" s="410">
        <v>2300</v>
      </c>
      <c r="E95" s="410">
        <v>1314.2857142857142</v>
      </c>
      <c r="F95" s="410">
        <v>1128.5714285714287</v>
      </c>
      <c r="G95" s="410">
        <v>2523.913043478261</v>
      </c>
      <c r="H95" s="410">
        <v>2930</v>
      </c>
      <c r="I95" s="410">
        <v>2666.6666666666665</v>
      </c>
      <c r="J95" s="410">
        <v>2556.521739130435</v>
      </c>
      <c r="K95" s="410">
        <v>1866.6666666666667</v>
      </c>
      <c r="L95" s="410">
        <v>3519.2307692307691</v>
      </c>
      <c r="M95" s="410">
        <v>2628.8461538461538</v>
      </c>
      <c r="N95" s="410">
        <v>2235.4166666666665</v>
      </c>
      <c r="O95" s="410">
        <v>3530.7692307692309</v>
      </c>
      <c r="P95" s="410">
        <v>2672.4150943396226</v>
      </c>
      <c r="Q95" s="410">
        <v>2247.1698113207549</v>
      </c>
    </row>
    <row r="96" spans="1:17" ht="15" customHeight="1" x14ac:dyDescent="0.2">
      <c r="A96" s="164" t="s">
        <v>313</v>
      </c>
      <c r="B96" s="410">
        <v>2153.5714285714284</v>
      </c>
      <c r="C96" s="410">
        <v>1357.1428571428571</v>
      </c>
      <c r="D96" s="410">
        <v>2300</v>
      </c>
      <c r="E96" s="410">
        <v>1314.2857142857142</v>
      </c>
      <c r="F96" s="410">
        <v>1128.5714285714287</v>
      </c>
      <c r="G96" s="410">
        <v>2523.913043478261</v>
      </c>
      <c r="H96" s="410">
        <v>2930</v>
      </c>
      <c r="I96" s="410">
        <v>2666.6666666666665</v>
      </c>
      <c r="J96" s="410">
        <v>2556.521739130435</v>
      </c>
      <c r="K96" s="410">
        <v>1886.6666666666667</v>
      </c>
      <c r="L96" s="410">
        <v>3500</v>
      </c>
      <c r="M96" s="410">
        <v>2657.6923076923076</v>
      </c>
      <c r="N96" s="410">
        <v>2246.875</v>
      </c>
      <c r="O96" s="410">
        <v>3511.5384615384614</v>
      </c>
      <c r="P96" s="410">
        <v>2661.3207547169814</v>
      </c>
      <c r="Q96" s="410">
        <v>2250.9433962264152</v>
      </c>
    </row>
    <row r="97" spans="1:17" ht="15" customHeight="1" x14ac:dyDescent="0.2">
      <c r="A97" s="164" t="s">
        <v>314</v>
      </c>
      <c r="B97" s="410">
        <v>2153.5714285714284</v>
      </c>
      <c r="C97" s="410">
        <v>1371.4285714285713</v>
      </c>
      <c r="D97" s="410">
        <v>2300</v>
      </c>
      <c r="E97" s="410">
        <v>1314.2857142857142</v>
      </c>
      <c r="F97" s="410">
        <v>1128.5714285714287</v>
      </c>
      <c r="G97" s="410">
        <v>2523.913043478261</v>
      </c>
      <c r="H97" s="410">
        <v>2963.3333333333335</v>
      </c>
      <c r="I97" s="410">
        <v>2650</v>
      </c>
      <c r="J97" s="410">
        <v>2556.521739130435</v>
      </c>
      <c r="K97" s="410">
        <v>1853.3333333333333</v>
      </c>
      <c r="L97" s="410">
        <v>3523.0769230769229</v>
      </c>
      <c r="M97" s="410">
        <v>2648.0769230769229</v>
      </c>
      <c r="N97" s="410">
        <v>2236.4583333333335</v>
      </c>
      <c r="O97" s="410">
        <v>3511.5384615384614</v>
      </c>
      <c r="P97" s="410">
        <v>2683.9622641509436</v>
      </c>
      <c r="Q97" s="410">
        <v>2232.0754716981132</v>
      </c>
    </row>
    <row r="98" spans="1:17" ht="15" customHeight="1" x14ac:dyDescent="0.2">
      <c r="A98" s="164" t="s">
        <v>315</v>
      </c>
      <c r="B98" s="410">
        <v>2167.8571428571427</v>
      </c>
      <c r="C98" s="410">
        <v>1392.8571428571429</v>
      </c>
      <c r="D98" s="410">
        <v>2300</v>
      </c>
      <c r="E98" s="410">
        <v>1314.2857142857142</v>
      </c>
      <c r="F98" s="410">
        <v>1128.5714285714287</v>
      </c>
      <c r="G98" s="410">
        <v>2554.3478260869565</v>
      </c>
      <c r="H98" s="410">
        <v>2963.3333333333335</v>
      </c>
      <c r="I98" s="410">
        <v>2677.7777777777778</v>
      </c>
      <c r="J98" s="410">
        <v>2578.2608695652175</v>
      </c>
      <c r="K98" s="410">
        <v>1880</v>
      </c>
      <c r="L98" s="410">
        <v>3542.3076923076924</v>
      </c>
      <c r="M98" s="410">
        <v>2657.6923076923076</v>
      </c>
      <c r="N98" s="410">
        <v>2252.0833333333335</v>
      </c>
      <c r="O98" s="410">
        <v>3530.7692307692309</v>
      </c>
      <c r="P98" s="410">
        <v>2679.2452830188681</v>
      </c>
      <c r="Q98" s="410">
        <v>2252.8301886792451</v>
      </c>
    </row>
    <row r="99" spans="1:17" ht="15" customHeight="1" x14ac:dyDescent="0.2">
      <c r="A99" s="164" t="s">
        <v>316</v>
      </c>
      <c r="B99" s="410">
        <v>2175</v>
      </c>
      <c r="C99" s="410">
        <v>1400</v>
      </c>
      <c r="D99" s="410">
        <v>2300</v>
      </c>
      <c r="E99" s="410">
        <v>1314.2857142857142</v>
      </c>
      <c r="F99" s="410">
        <v>1142.8571428571429</v>
      </c>
      <c r="G99" s="410">
        <v>2558.695652173913</v>
      </c>
      <c r="H99" s="410">
        <v>2963.3333333333335</v>
      </c>
      <c r="I99" s="410">
        <v>2683.3333333333335</v>
      </c>
      <c r="J99" s="410">
        <v>2578.2608695652175</v>
      </c>
      <c r="K99" s="410">
        <v>1880</v>
      </c>
      <c r="L99" s="410">
        <v>3540.3846153846152</v>
      </c>
      <c r="M99" s="410">
        <v>2667.3076923076924</v>
      </c>
      <c r="N99" s="410">
        <v>2254.1666666666665</v>
      </c>
      <c r="O99" s="410">
        <v>3555.7692307692309</v>
      </c>
      <c r="P99" s="410">
        <v>2677.3584905660377</v>
      </c>
      <c r="Q99" s="410">
        <v>2269.5849056603774</v>
      </c>
    </row>
    <row r="100" spans="1:17" ht="15" customHeight="1" x14ac:dyDescent="0.2">
      <c r="A100" s="164" t="s">
        <v>317</v>
      </c>
      <c r="B100" s="410">
        <v>2175</v>
      </c>
      <c r="C100" s="410">
        <v>1428.5714285714287</v>
      </c>
      <c r="D100" s="410">
        <v>2300</v>
      </c>
      <c r="E100" s="410">
        <v>1314.2857142857142</v>
      </c>
      <c r="F100" s="410">
        <v>1214.2857142857142</v>
      </c>
      <c r="G100" s="410">
        <v>2571.7391304347825</v>
      </c>
      <c r="H100" s="410">
        <v>2950</v>
      </c>
      <c r="I100" s="410">
        <v>2694.4444444444443</v>
      </c>
      <c r="J100" s="410">
        <v>2608.695652173913</v>
      </c>
      <c r="K100" s="410">
        <v>1880</v>
      </c>
      <c r="L100" s="410">
        <v>3536.5384615384614</v>
      </c>
      <c r="M100" s="410">
        <v>2686.5384615384614</v>
      </c>
      <c r="N100" s="410">
        <v>2262.5</v>
      </c>
      <c r="O100" s="410">
        <v>3563.4615384615386</v>
      </c>
      <c r="P100" s="410">
        <v>2737.7358490566039</v>
      </c>
      <c r="Q100" s="410">
        <v>2326.4150943396226</v>
      </c>
    </row>
    <row r="101" spans="1:17" ht="15" customHeight="1" x14ac:dyDescent="0.2">
      <c r="A101" s="164" t="s">
        <v>318</v>
      </c>
      <c r="B101" s="410">
        <v>2175</v>
      </c>
      <c r="C101" s="410">
        <v>1442.8571428571429</v>
      </c>
      <c r="D101" s="410">
        <v>2300</v>
      </c>
      <c r="E101" s="410">
        <v>1314.2857142857142</v>
      </c>
      <c r="F101" s="410">
        <v>1185.7142857142858</v>
      </c>
      <c r="G101" s="410">
        <v>2571.7391304347825</v>
      </c>
      <c r="H101" s="410">
        <v>3000</v>
      </c>
      <c r="I101" s="410">
        <v>2694.8888888888887</v>
      </c>
      <c r="J101" s="410">
        <v>2630.4347826086955</v>
      </c>
      <c r="K101" s="410">
        <v>1900</v>
      </c>
      <c r="L101" s="410">
        <v>3548.0769230769229</v>
      </c>
      <c r="M101" s="410">
        <v>2653.8461538461538</v>
      </c>
      <c r="N101" s="410">
        <v>2277.0833333333335</v>
      </c>
      <c r="O101" s="410">
        <v>3582.6923076923076</v>
      </c>
      <c r="P101" s="410">
        <v>2701.8867924528304</v>
      </c>
      <c r="Q101" s="410">
        <v>2336.7924528301887</v>
      </c>
    </row>
    <row r="102" spans="1:17" ht="15" customHeight="1" x14ac:dyDescent="0.2">
      <c r="A102" s="12" t="s">
        <v>363</v>
      </c>
      <c r="B102" s="411">
        <v>2189.2857142857142</v>
      </c>
      <c r="C102" s="411">
        <v>1421.4285714285713</v>
      </c>
      <c r="D102" s="411">
        <v>2300</v>
      </c>
      <c r="E102" s="411">
        <v>1314.2857142857142</v>
      </c>
      <c r="F102" s="411">
        <v>1200</v>
      </c>
      <c r="G102" s="411">
        <v>2571.7391304347825</v>
      </c>
      <c r="H102" s="411">
        <v>2983.3333333333335</v>
      </c>
      <c r="I102" s="411">
        <v>2694.4444444444443</v>
      </c>
      <c r="J102" s="411">
        <v>2630.4347826086955</v>
      </c>
      <c r="K102" s="411">
        <v>1900</v>
      </c>
      <c r="L102" s="411">
        <v>3551.9230769230771</v>
      </c>
      <c r="M102" s="411">
        <v>2663.4615384615386</v>
      </c>
      <c r="N102" s="411">
        <v>2283.3333333333335</v>
      </c>
      <c r="O102" s="411">
        <v>3605.7692307692309</v>
      </c>
      <c r="P102" s="411">
        <v>2701.8867924528304</v>
      </c>
      <c r="Q102" s="411">
        <v>2347.1698113207549</v>
      </c>
    </row>
    <row r="103" spans="1:17" ht="15" customHeight="1" x14ac:dyDescent="0.2">
      <c r="A103" s="12" t="s">
        <v>402</v>
      </c>
      <c r="B103" s="411">
        <v>2203.5714285714284</v>
      </c>
      <c r="C103" s="411">
        <v>1400</v>
      </c>
      <c r="D103" s="411">
        <v>2300</v>
      </c>
      <c r="E103" s="411">
        <v>1328.5714285714287</v>
      </c>
      <c r="F103" s="411">
        <v>1214.2857142857142</v>
      </c>
      <c r="G103" s="411">
        <v>2602.1739130434785</v>
      </c>
      <c r="H103" s="411">
        <v>3033.3333333333335</v>
      </c>
      <c r="I103" s="411">
        <v>2722.2222222222222</v>
      </c>
      <c r="J103" s="411">
        <v>2673.913043478261</v>
      </c>
      <c r="K103" s="411">
        <v>1920</v>
      </c>
      <c r="L103" s="411">
        <v>3584.6153846153848</v>
      </c>
      <c r="M103" s="411">
        <v>2694.2307692307691</v>
      </c>
      <c r="N103" s="411">
        <v>2302.0833333333335</v>
      </c>
      <c r="O103" s="411">
        <v>3628.8461538461538</v>
      </c>
      <c r="P103" s="411">
        <v>2735.8490566037735</v>
      </c>
      <c r="Q103" s="411">
        <v>2361.3207547169814</v>
      </c>
    </row>
    <row r="104" spans="1:17" ht="15" customHeight="1" x14ac:dyDescent="0.2">
      <c r="A104" s="12" t="s">
        <v>364</v>
      </c>
      <c r="B104" s="411">
        <v>2203.5714285714284</v>
      </c>
      <c r="C104" s="411">
        <v>1407.1428571428571</v>
      </c>
      <c r="D104" s="411">
        <v>2300</v>
      </c>
      <c r="E104" s="411">
        <v>1457.1428571428571</v>
      </c>
      <c r="F104" s="411">
        <v>1271.4285714285713</v>
      </c>
      <c r="G104" s="411">
        <v>2613.0434782608695</v>
      </c>
      <c r="H104" s="411">
        <v>3033.3333333333335</v>
      </c>
      <c r="I104" s="411">
        <v>2750</v>
      </c>
      <c r="J104" s="411">
        <v>2673.913043478261</v>
      </c>
      <c r="K104" s="411">
        <v>1920</v>
      </c>
      <c r="L104" s="411">
        <v>3594.2307692307691</v>
      </c>
      <c r="M104" s="411">
        <v>2723.0769230769229</v>
      </c>
      <c r="N104" s="411">
        <v>2318.75</v>
      </c>
      <c r="O104" s="411">
        <v>3669.2307692307691</v>
      </c>
      <c r="P104" s="411">
        <v>2758.4905660377358</v>
      </c>
      <c r="Q104" s="411">
        <v>2380.1886792452829</v>
      </c>
    </row>
    <row r="105" spans="1:17" ht="15" customHeight="1" x14ac:dyDescent="0.2">
      <c r="A105" s="12" t="s">
        <v>365</v>
      </c>
      <c r="B105" s="411">
        <v>2239.2857142857142</v>
      </c>
      <c r="C105" s="411">
        <v>1407.1428571428571</v>
      </c>
      <c r="D105" s="411">
        <v>2300</v>
      </c>
      <c r="E105" s="411">
        <v>1428.5714285714287</v>
      </c>
      <c r="F105" s="411">
        <v>1242.8571428571429</v>
      </c>
      <c r="G105" s="411">
        <v>2634.782608695652</v>
      </c>
      <c r="H105" s="411">
        <v>3033.3333333333335</v>
      </c>
      <c r="I105" s="411">
        <v>2750</v>
      </c>
      <c r="J105" s="411">
        <v>2682.608695652174</v>
      </c>
      <c r="K105" s="411">
        <v>1940</v>
      </c>
      <c r="L105" s="411">
        <v>3623.0769230769229</v>
      </c>
      <c r="M105" s="411">
        <v>2740.3846153846152</v>
      </c>
      <c r="N105" s="411">
        <v>2333.3333333333335</v>
      </c>
      <c r="O105" s="411">
        <v>3678.8461538461538</v>
      </c>
      <c r="P105" s="411">
        <v>2769.8113207547171</v>
      </c>
      <c r="Q105" s="411">
        <v>2395.2830188679245</v>
      </c>
    </row>
    <row r="106" spans="1:17" ht="15" customHeight="1" x14ac:dyDescent="0.2">
      <c r="A106" s="12" t="s">
        <v>403</v>
      </c>
      <c r="B106" s="411">
        <v>2239.2857142857142</v>
      </c>
      <c r="C106" s="411">
        <v>1442.8571428571429</v>
      </c>
      <c r="D106" s="411">
        <v>2300</v>
      </c>
      <c r="E106" s="411">
        <v>1428.5714285714287</v>
      </c>
      <c r="F106" s="411">
        <v>1242.8571428571429</v>
      </c>
      <c r="G106" s="411">
        <v>2636.9565217391305</v>
      </c>
      <c r="H106" s="411">
        <v>3053.3333333333335</v>
      </c>
      <c r="I106" s="411">
        <v>2738.8888888888887</v>
      </c>
      <c r="J106" s="411">
        <v>2717.391304347826</v>
      </c>
      <c r="K106" s="411">
        <v>1973.3333333333333</v>
      </c>
      <c r="L106" s="411">
        <v>3638.4615384615386</v>
      </c>
      <c r="M106" s="411">
        <v>2759.6153846153848</v>
      </c>
      <c r="N106" s="411">
        <v>2337.5</v>
      </c>
      <c r="O106" s="411">
        <v>3690.3846153846152</v>
      </c>
      <c r="P106" s="411">
        <v>2794.3396226415093</v>
      </c>
      <c r="Q106" s="411">
        <v>2398.1132075471696</v>
      </c>
    </row>
    <row r="107" spans="1:17" ht="15" customHeight="1" x14ac:dyDescent="0.2">
      <c r="A107" s="12" t="s">
        <v>404</v>
      </c>
      <c r="B107" s="411">
        <v>2296.4285714285716</v>
      </c>
      <c r="C107" s="411">
        <v>1464.2857142857142</v>
      </c>
      <c r="D107" s="411">
        <v>2300</v>
      </c>
      <c r="E107" s="411">
        <v>1442.8571428571429</v>
      </c>
      <c r="F107" s="411">
        <v>1257.1428571428571</v>
      </c>
      <c r="G107" s="411">
        <v>2669.5652173913045</v>
      </c>
      <c r="H107" s="411">
        <v>3100</v>
      </c>
      <c r="I107" s="411">
        <v>2750</v>
      </c>
      <c r="J107" s="411">
        <v>2739.478260869565</v>
      </c>
      <c r="K107" s="411">
        <v>1973.3333333333333</v>
      </c>
      <c r="L107" s="411">
        <v>3657.6923076923076</v>
      </c>
      <c r="M107" s="411">
        <v>2751.9230769230771</v>
      </c>
      <c r="N107" s="411">
        <v>2335.4166666666665</v>
      </c>
      <c r="O107" s="411">
        <v>3696.1538461538462</v>
      </c>
      <c r="P107" s="411">
        <v>2777.3584905660377</v>
      </c>
      <c r="Q107" s="411">
        <v>2383.0188679245284</v>
      </c>
    </row>
    <row r="108" spans="1:17" ht="15" customHeight="1" x14ac:dyDescent="0.2">
      <c r="A108" s="12" t="s">
        <v>405</v>
      </c>
      <c r="B108" s="411">
        <v>2332.1428571428573</v>
      </c>
      <c r="C108" s="411">
        <v>1435.7142857142858</v>
      </c>
      <c r="D108" s="411">
        <v>2300</v>
      </c>
      <c r="E108" s="411">
        <v>1442.8571428571429</v>
      </c>
      <c r="F108" s="411">
        <v>1257.1428571428571</v>
      </c>
      <c r="G108" s="411">
        <v>2691.304347826087</v>
      </c>
      <c r="H108" s="411">
        <v>3066.6666666666665</v>
      </c>
      <c r="I108" s="411">
        <v>2750</v>
      </c>
      <c r="J108" s="411">
        <v>2695.6521739130435</v>
      </c>
      <c r="K108" s="411">
        <v>2040</v>
      </c>
      <c r="L108" s="411">
        <v>3640.3846153846152</v>
      </c>
      <c r="M108" s="411">
        <v>2773.0769230769229</v>
      </c>
      <c r="N108" s="411">
        <v>2356.25</v>
      </c>
      <c r="O108" s="411">
        <v>3678.8461538461538</v>
      </c>
      <c r="P108" s="411">
        <v>2826.4150943396226</v>
      </c>
      <c r="Q108" s="411">
        <v>2411.3207547169814</v>
      </c>
    </row>
    <row r="109" spans="1:17" ht="15" customHeight="1" x14ac:dyDescent="0.2">
      <c r="A109" s="12" t="s">
        <v>510</v>
      </c>
      <c r="B109" s="411">
        <v>2335.7142857142858</v>
      </c>
      <c r="C109" s="411">
        <v>1453.5714285714287</v>
      </c>
      <c r="D109" s="411">
        <v>2300</v>
      </c>
      <c r="E109" s="411">
        <v>1442.8571428571429</v>
      </c>
      <c r="F109" s="411">
        <v>1257.1428571428571</v>
      </c>
      <c r="G109" s="411">
        <v>2691.304347826087</v>
      </c>
      <c r="H109" s="411">
        <v>3066.6666666666665</v>
      </c>
      <c r="I109" s="411">
        <v>2750</v>
      </c>
      <c r="J109" s="411">
        <v>2695.6521739130435</v>
      </c>
      <c r="K109" s="411">
        <v>2040</v>
      </c>
      <c r="L109" s="411">
        <v>3659.6153846153848</v>
      </c>
      <c r="M109" s="411">
        <v>2809.7692307692309</v>
      </c>
      <c r="N109" s="411">
        <v>2367.7083333333335</v>
      </c>
      <c r="O109" s="411">
        <v>3698.0769230769229</v>
      </c>
      <c r="P109" s="411">
        <v>2847.1698113207549</v>
      </c>
      <c r="Q109" s="411">
        <v>2422.6415094339623</v>
      </c>
    </row>
    <row r="110" spans="1:17" ht="15" customHeight="1" x14ac:dyDescent="0.2">
      <c r="A110" s="12" t="s">
        <v>326</v>
      </c>
      <c r="B110" s="411">
        <v>2335.7142857142858</v>
      </c>
      <c r="C110" s="411">
        <v>1482.1428571428571</v>
      </c>
      <c r="D110" s="411">
        <v>2300</v>
      </c>
      <c r="E110" s="411">
        <v>1457.1428571428571</v>
      </c>
      <c r="F110" s="411">
        <v>1271.4285714285713</v>
      </c>
      <c r="G110" s="411">
        <v>2713.0434782608695</v>
      </c>
      <c r="H110" s="411">
        <v>3066.6666666666665</v>
      </c>
      <c r="I110" s="411">
        <v>2750</v>
      </c>
      <c r="J110" s="411">
        <v>2695.6521739130435</v>
      </c>
      <c r="K110" s="411">
        <v>2073.3333333333335</v>
      </c>
      <c r="L110" s="411">
        <v>3705.7692307692309</v>
      </c>
      <c r="M110" s="411">
        <v>2842.3076923076924</v>
      </c>
      <c r="N110" s="411">
        <v>2390.625</v>
      </c>
      <c r="O110" s="411">
        <v>3726.9230769230771</v>
      </c>
      <c r="P110" s="411">
        <v>2873.5849056603774</v>
      </c>
      <c r="Q110" s="411">
        <v>2469.8113207547171</v>
      </c>
    </row>
    <row r="111" spans="1:17" ht="15" customHeight="1" x14ac:dyDescent="0.2">
      <c r="A111" s="12" t="s">
        <v>407</v>
      </c>
      <c r="B111" s="411">
        <v>2335.7142857142858</v>
      </c>
      <c r="C111" s="411">
        <v>1517.8571428571429</v>
      </c>
      <c r="D111" s="411">
        <v>2300</v>
      </c>
      <c r="E111" s="411">
        <v>1457.1428571428571</v>
      </c>
      <c r="F111" s="411">
        <v>1271.4285714285713</v>
      </c>
      <c r="G111" s="411">
        <v>2721.7391304347825</v>
      </c>
      <c r="H111" s="411">
        <v>3100</v>
      </c>
      <c r="I111" s="411">
        <v>2777.7777777777778</v>
      </c>
      <c r="J111" s="411">
        <v>2695.6521739130435</v>
      </c>
      <c r="K111" s="411">
        <v>2073.3333333333335</v>
      </c>
      <c r="L111" s="411">
        <v>3717.3076923076924</v>
      </c>
      <c r="M111" s="411">
        <v>2865.3846153846152</v>
      </c>
      <c r="N111" s="411">
        <v>2430.2083333333335</v>
      </c>
      <c r="O111" s="411">
        <v>3775</v>
      </c>
      <c r="P111" s="411">
        <v>2881.132075471698</v>
      </c>
      <c r="Q111" s="411">
        <v>2467.9245283018868</v>
      </c>
    </row>
    <row r="112" spans="1:17" ht="15" customHeight="1" x14ac:dyDescent="0.2">
      <c r="A112" s="12" t="s">
        <v>408</v>
      </c>
      <c r="B112" s="411">
        <v>2371.4285714285716</v>
      </c>
      <c r="C112" s="411">
        <v>1503.5714285714287</v>
      </c>
      <c r="D112" s="411">
        <v>2300</v>
      </c>
      <c r="E112" s="411">
        <v>1457.1428571428571</v>
      </c>
      <c r="F112" s="411">
        <v>1271.4285714285713</v>
      </c>
      <c r="G112" s="411">
        <v>2730.4347826086955</v>
      </c>
      <c r="H112" s="411">
        <v>3100</v>
      </c>
      <c r="I112" s="411">
        <v>2805.5555555555557</v>
      </c>
      <c r="J112" s="411">
        <v>2717.391304347826</v>
      </c>
      <c r="K112" s="411">
        <v>2073.3333333333335</v>
      </c>
      <c r="L112" s="411">
        <v>3707.6923076923076</v>
      </c>
      <c r="M112" s="411">
        <v>2861.5384615384614</v>
      </c>
      <c r="N112" s="411">
        <v>2401.0416666666665</v>
      </c>
      <c r="O112" s="411">
        <v>3746.1538461538462</v>
      </c>
      <c r="P112" s="411">
        <v>2886.7924528301887</v>
      </c>
      <c r="Q112" s="411">
        <v>2456.6037735849059</v>
      </c>
    </row>
    <row r="113" spans="1:17" ht="15" customHeight="1" x14ac:dyDescent="0.2">
      <c r="A113" s="12" t="s">
        <v>409</v>
      </c>
      <c r="B113" s="411">
        <v>2371.4285714285716</v>
      </c>
      <c r="C113" s="411">
        <v>1589.2857142857142</v>
      </c>
      <c r="D113" s="411">
        <v>2300</v>
      </c>
      <c r="E113" s="411">
        <v>1528.5714285714287</v>
      </c>
      <c r="F113" s="411">
        <v>1314.2857142857142</v>
      </c>
      <c r="G113" s="411">
        <v>2730.4347826086955</v>
      </c>
      <c r="H113" s="411">
        <v>3100</v>
      </c>
      <c r="I113" s="411">
        <v>2777.7777777777778</v>
      </c>
      <c r="J113" s="411">
        <v>2717.391304347826</v>
      </c>
      <c r="K113" s="411">
        <v>2073.3333333333335</v>
      </c>
      <c r="L113" s="411">
        <v>3698.0769230769229</v>
      </c>
      <c r="M113" s="411">
        <v>2861.5384615384614</v>
      </c>
      <c r="N113" s="411">
        <v>2403.125</v>
      </c>
      <c r="O113" s="411">
        <v>3746.1538461538462</v>
      </c>
      <c r="P113" s="411">
        <v>2877.3584905660377</v>
      </c>
      <c r="Q113" s="411">
        <v>2462.2641509433961</v>
      </c>
    </row>
    <row r="114" spans="1:17" ht="15" customHeight="1" x14ac:dyDescent="0.2">
      <c r="A114" s="164" t="s">
        <v>456</v>
      </c>
      <c r="B114" s="410">
        <v>2335.7142857142858</v>
      </c>
      <c r="C114" s="410">
        <v>1603.5714285714287</v>
      </c>
      <c r="D114" s="410">
        <v>2400</v>
      </c>
      <c r="E114" s="410">
        <v>1457.1428571428571</v>
      </c>
      <c r="F114" s="410">
        <v>1271.4285714285713</v>
      </c>
      <c r="G114" s="410">
        <v>2795.6521739130435</v>
      </c>
      <c r="H114" s="410">
        <v>3100</v>
      </c>
      <c r="I114" s="410">
        <v>2777.7777777777778</v>
      </c>
      <c r="J114" s="410">
        <v>2717.391304347826</v>
      </c>
      <c r="K114" s="410">
        <v>2073.3333333333335</v>
      </c>
      <c r="L114" s="410">
        <v>3694.2307692307691</v>
      </c>
      <c r="M114" s="410">
        <v>2890.3846153846152</v>
      </c>
      <c r="N114" s="410">
        <v>2436.4583333333335</v>
      </c>
      <c r="O114" s="410">
        <v>3769.2307692307691</v>
      </c>
      <c r="P114" s="410">
        <v>2896.2264150943397</v>
      </c>
      <c r="Q114" s="410">
        <v>2479.2452830188681</v>
      </c>
    </row>
    <row r="115" spans="1:17" ht="15" customHeight="1" x14ac:dyDescent="0.2">
      <c r="A115" s="164" t="s">
        <v>455</v>
      </c>
      <c r="B115" s="410">
        <v>2335.7142857142858</v>
      </c>
      <c r="C115" s="410">
        <v>1596.4285714285713</v>
      </c>
      <c r="D115" s="410">
        <v>2400</v>
      </c>
      <c r="E115" s="410">
        <v>1421.1428571428571</v>
      </c>
      <c r="F115" s="410">
        <v>1271.4285714285713</v>
      </c>
      <c r="G115" s="410">
        <v>2773.913043478261</v>
      </c>
      <c r="H115" s="410">
        <v>3100</v>
      </c>
      <c r="I115" s="410">
        <v>2777.7777777777778</v>
      </c>
      <c r="J115" s="410">
        <v>2717.391304347826</v>
      </c>
      <c r="K115" s="410">
        <v>2100</v>
      </c>
      <c r="L115" s="410">
        <v>3751.9230769230771</v>
      </c>
      <c r="M115" s="410">
        <v>2896.1538461538462</v>
      </c>
      <c r="N115" s="410">
        <v>2482.2916666666665</v>
      </c>
      <c r="O115" s="410">
        <v>3826.9230769230771</v>
      </c>
      <c r="P115" s="410">
        <v>2939.6226415094338</v>
      </c>
      <c r="Q115" s="410">
        <v>2528.3018867924529</v>
      </c>
    </row>
    <row r="116" spans="1:17" ht="15" customHeight="1" x14ac:dyDescent="0.2">
      <c r="A116" s="409" t="s">
        <v>454</v>
      </c>
      <c r="B116" s="408">
        <v>2335.7142857142858</v>
      </c>
      <c r="C116" s="408">
        <v>1567.8571428571429</v>
      </c>
      <c r="D116" s="408">
        <v>2400</v>
      </c>
      <c r="E116" s="408">
        <v>1564.2857142857142</v>
      </c>
      <c r="F116" s="408">
        <v>1378.5714285714287</v>
      </c>
      <c r="G116" s="408">
        <v>2782.608695652174</v>
      </c>
      <c r="H116" s="408">
        <v>3113.3333333333335</v>
      </c>
      <c r="I116" s="408">
        <v>2788.8888888888887</v>
      </c>
      <c r="J116" s="408">
        <v>2747.8260869565215</v>
      </c>
      <c r="K116" s="408">
        <v>2120</v>
      </c>
      <c r="L116" s="408">
        <v>3761.5384615384614</v>
      </c>
      <c r="M116" s="408">
        <v>2896.1538461538462</v>
      </c>
      <c r="N116" s="408">
        <v>2492.7083333333335</v>
      </c>
      <c r="O116" s="408">
        <v>3863.4615384615386</v>
      </c>
      <c r="P116" s="408">
        <v>2981.132075471698</v>
      </c>
      <c r="Q116" s="408">
        <v>2569.8113207547171</v>
      </c>
    </row>
    <row r="117" spans="1:17" ht="13.5" customHeight="1" x14ac:dyDescent="0.2">
      <c r="A117" s="17" t="s">
        <v>453</v>
      </c>
      <c r="B117" s="550" t="s">
        <v>676</v>
      </c>
      <c r="C117" s="550"/>
      <c r="D117" s="550"/>
      <c r="E117" s="550"/>
      <c r="F117" s="550"/>
      <c r="G117" s="550"/>
      <c r="H117" s="550"/>
      <c r="I117" s="550"/>
      <c r="J117" s="550"/>
      <c r="K117" s="550"/>
      <c r="L117" s="550"/>
      <c r="M117" s="550"/>
      <c r="N117" s="550"/>
      <c r="Q117" s="336" t="s">
        <v>542</v>
      </c>
    </row>
    <row r="118" spans="1:17" ht="13.5" customHeight="1" x14ac:dyDescent="0.2">
      <c r="A118" s="17" t="s">
        <v>450</v>
      </c>
      <c r="B118" s="551" t="s">
        <v>675</v>
      </c>
      <c r="C118" s="551"/>
      <c r="D118" s="551"/>
      <c r="E118" s="551"/>
      <c r="F118" s="551"/>
      <c r="G118" s="551"/>
      <c r="H118" s="551"/>
      <c r="I118" s="551"/>
      <c r="J118" s="551"/>
      <c r="K118" s="551"/>
      <c r="L118" s="551"/>
      <c r="M118" s="551"/>
      <c r="N118" s="551"/>
    </row>
    <row r="119" spans="1:17" ht="13.5" customHeight="1" x14ac:dyDescent="0.2">
      <c r="A119" s="17"/>
      <c r="B119" s="551"/>
      <c r="C119" s="551"/>
      <c r="D119" s="551"/>
      <c r="E119" s="551"/>
      <c r="F119" s="551"/>
      <c r="G119" s="551"/>
      <c r="H119" s="551"/>
      <c r="I119" s="551"/>
      <c r="J119" s="551"/>
      <c r="K119" s="551"/>
      <c r="L119" s="551"/>
      <c r="M119" s="551"/>
      <c r="N119" s="551"/>
    </row>
    <row r="120" spans="1:17" ht="12.75" customHeight="1" x14ac:dyDescent="0.2">
      <c r="A120" s="17" t="s">
        <v>503</v>
      </c>
      <c r="B120" s="551" t="s">
        <v>674</v>
      </c>
      <c r="C120" s="551"/>
      <c r="D120" s="551"/>
      <c r="E120" s="551"/>
      <c r="F120" s="551"/>
      <c r="G120" s="551"/>
      <c r="H120" s="551"/>
      <c r="I120" s="551"/>
      <c r="J120" s="551"/>
      <c r="K120" s="551"/>
      <c r="L120" s="551"/>
      <c r="M120" s="551"/>
      <c r="N120" s="551"/>
    </row>
    <row r="121" spans="1:17" ht="12.75" customHeight="1" x14ac:dyDescent="0.2">
      <c r="A121" s="17"/>
      <c r="B121" s="551"/>
      <c r="C121" s="551"/>
      <c r="D121" s="551"/>
      <c r="E121" s="551"/>
      <c r="F121" s="551"/>
      <c r="G121" s="551"/>
      <c r="H121" s="551"/>
      <c r="I121" s="551"/>
      <c r="J121" s="551"/>
      <c r="K121" s="551"/>
      <c r="L121" s="551"/>
      <c r="M121" s="551"/>
      <c r="N121" s="551"/>
    </row>
    <row r="122" spans="1:17" x14ac:dyDescent="0.2">
      <c r="A122" s="17" t="s">
        <v>501</v>
      </c>
      <c r="B122" s="334" t="s">
        <v>502</v>
      </c>
      <c r="C122" s="333"/>
      <c r="D122" s="333"/>
      <c r="E122" s="333"/>
    </row>
    <row r="123" spans="1:17" x14ac:dyDescent="0.2">
      <c r="A123" s="17"/>
      <c r="B123" s="9" t="s">
        <v>524</v>
      </c>
      <c r="K123" s="6"/>
    </row>
    <row r="124" spans="1:17" ht="13.5" customHeight="1" x14ac:dyDescent="0.2">
      <c r="K124" s="6"/>
    </row>
    <row r="125" spans="1:17" x14ac:dyDescent="0.2">
      <c r="K125" s="6"/>
    </row>
    <row r="126" spans="1:17" x14ac:dyDescent="0.2">
      <c r="B126" s="6"/>
      <c r="K126" s="6"/>
    </row>
    <row r="127" spans="1:17" x14ac:dyDescent="0.2">
      <c r="B127" s="6"/>
      <c r="K127" s="6"/>
    </row>
    <row r="128" spans="1:17" x14ac:dyDescent="0.2">
      <c r="B128" s="6"/>
      <c r="K128" s="6"/>
    </row>
    <row r="129" spans="2:11" x14ac:dyDescent="0.2">
      <c r="B129" s="6"/>
      <c r="K129" s="6"/>
    </row>
    <row r="130" spans="2:11" x14ac:dyDescent="0.2">
      <c r="B130" s="6"/>
      <c r="K130" s="6"/>
    </row>
    <row r="131" spans="2:11" x14ac:dyDescent="0.2">
      <c r="B131" s="6"/>
      <c r="K131" s="6"/>
    </row>
    <row r="132" spans="2:11" x14ac:dyDescent="0.2">
      <c r="B132" s="6"/>
      <c r="K132" s="6"/>
    </row>
    <row r="133" spans="2:11" x14ac:dyDescent="0.2">
      <c r="B133" s="6"/>
      <c r="K133" s="6"/>
    </row>
    <row r="134" spans="2:11" x14ac:dyDescent="0.2">
      <c r="B134" s="6"/>
      <c r="K134" s="6"/>
    </row>
    <row r="135" spans="2:11" x14ac:dyDescent="0.2">
      <c r="B135" s="6"/>
      <c r="K135" s="6"/>
    </row>
    <row r="136" spans="2:11" x14ac:dyDescent="0.2">
      <c r="B136" s="6"/>
      <c r="K136" s="6"/>
    </row>
    <row r="137" spans="2:11" x14ac:dyDescent="0.2">
      <c r="B137" s="6"/>
      <c r="K137" s="6"/>
    </row>
    <row r="138" spans="2:11" x14ac:dyDescent="0.2">
      <c r="B138" s="6"/>
    </row>
    <row r="139" spans="2:11" x14ac:dyDescent="0.2">
      <c r="B139" s="6"/>
    </row>
    <row r="140" spans="2:11" x14ac:dyDescent="0.2">
      <c r="B140" s="6"/>
    </row>
  </sheetData>
  <mergeCells count="23">
    <mergeCell ref="B117:N117"/>
    <mergeCell ref="B118:N119"/>
    <mergeCell ref="B120:N121"/>
    <mergeCell ref="L6:N6"/>
    <mergeCell ref="O6:Q6"/>
    <mergeCell ref="E7:F7"/>
    <mergeCell ref="J7:K7"/>
    <mergeCell ref="L7:L8"/>
    <mergeCell ref="M7:M8"/>
    <mergeCell ref="N7:N8"/>
    <mergeCell ref="Q7:Q8"/>
    <mergeCell ref="A1:D1"/>
    <mergeCell ref="A2:D2"/>
    <mergeCell ref="A4:P4"/>
    <mergeCell ref="A5:A8"/>
    <mergeCell ref="B5:K5"/>
    <mergeCell ref="L5:Q5"/>
    <mergeCell ref="B6:C6"/>
    <mergeCell ref="D6:F6"/>
    <mergeCell ref="G6:H6"/>
    <mergeCell ref="I6:K6"/>
    <mergeCell ref="O7:O8"/>
    <mergeCell ref="P7:P8"/>
  </mergeCells>
  <hyperlinks>
    <hyperlink ref="Q2" location="Contents!A1" display="Back to Contents ç" xr:uid="{048E04E7-BF79-4C0C-BE45-922BBD16976C}"/>
  </hyperlinks>
  <pageMargins left="0.4" right="0.19" top="0.75" bottom="0.75" header="0.3" footer="0.3"/>
  <pageSetup scale="68" orientation="portrait" horizontalDpi="4294967294" verticalDpi="4294967294" r:id="rId1"/>
  <headerFooter>
    <oddHeader>&amp;L&amp;"Calibri"&amp;10&amp;K000000 [Limited Sharing]&amp;1#_x000D_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117"/>
  <sheetViews>
    <sheetView zoomScaleNormal="100" workbookViewId="0">
      <selection activeCell="N2" sqref="N2"/>
    </sheetView>
  </sheetViews>
  <sheetFormatPr defaultRowHeight="15" x14ac:dyDescent="0.25"/>
  <cols>
    <col min="1" max="1" width="10.85546875" customWidth="1"/>
    <col min="6" max="9" width="10" bestFit="1" customWidth="1"/>
  </cols>
  <sheetData>
    <row r="1" spans="1:38" ht="15.75" x14ac:dyDescent="0.25">
      <c r="A1" s="1" t="s">
        <v>0</v>
      </c>
      <c r="N1" s="2" t="s">
        <v>366</v>
      </c>
    </row>
    <row r="2" spans="1:38" ht="15.75" x14ac:dyDescent="0.25">
      <c r="A2" s="192" t="s">
        <v>34</v>
      </c>
      <c r="N2" s="104" t="s">
        <v>31</v>
      </c>
    </row>
    <row r="3" spans="1:38" ht="15.75" x14ac:dyDescent="0.25">
      <c r="A3" s="192"/>
      <c r="N3" s="104"/>
    </row>
    <row r="4" spans="1:38" x14ac:dyDescent="0.25">
      <c r="A4" s="449" t="s">
        <v>36</v>
      </c>
      <c r="B4" s="449"/>
      <c r="C4" s="449"/>
      <c r="D4" s="449"/>
      <c r="E4" s="449"/>
      <c r="F4" s="449"/>
      <c r="G4" s="449"/>
      <c r="H4" s="449"/>
      <c r="I4" s="449"/>
      <c r="J4" s="449"/>
      <c r="K4" s="449"/>
      <c r="L4" s="449"/>
      <c r="M4" s="449"/>
      <c r="N4" s="449"/>
    </row>
    <row r="5" spans="1:38" x14ac:dyDescent="0.25">
      <c r="A5" s="218"/>
      <c r="B5" s="448" t="s">
        <v>233</v>
      </c>
      <c r="C5" s="448"/>
      <c r="D5" s="448"/>
      <c r="E5" s="448"/>
      <c r="F5" s="448" t="s">
        <v>234</v>
      </c>
      <c r="G5" s="448"/>
      <c r="H5" s="448"/>
      <c r="I5" s="448"/>
      <c r="J5" s="448" t="s">
        <v>235</v>
      </c>
      <c r="K5" s="448"/>
      <c r="L5" s="448"/>
      <c r="M5" s="448"/>
      <c r="N5" s="284"/>
    </row>
    <row r="6" spans="1:38" x14ac:dyDescent="0.25">
      <c r="A6" s="193"/>
      <c r="B6" s="194"/>
      <c r="C6" s="194"/>
      <c r="D6" s="194"/>
      <c r="E6" s="194"/>
      <c r="F6" s="194"/>
      <c r="G6" s="194"/>
      <c r="H6" s="194"/>
      <c r="I6" s="194"/>
      <c r="J6" s="195"/>
      <c r="K6" s="195"/>
      <c r="L6" s="195"/>
      <c r="M6" s="195"/>
      <c r="N6" s="195"/>
    </row>
    <row r="7" spans="1:38" x14ac:dyDescent="0.25">
      <c r="A7" s="196" t="s">
        <v>13</v>
      </c>
      <c r="B7" s="196" t="s">
        <v>236</v>
      </c>
      <c r="C7" s="196" t="s">
        <v>237</v>
      </c>
      <c r="D7" s="196" t="s">
        <v>238</v>
      </c>
      <c r="E7" s="196" t="s">
        <v>8</v>
      </c>
      <c r="F7" s="196" t="s">
        <v>239</v>
      </c>
      <c r="G7" s="196" t="s">
        <v>240</v>
      </c>
      <c r="H7" s="196" t="s">
        <v>241</v>
      </c>
      <c r="I7" s="196" t="s">
        <v>8</v>
      </c>
      <c r="J7" s="196" t="s">
        <v>242</v>
      </c>
      <c r="K7" s="196" t="s">
        <v>243</v>
      </c>
      <c r="L7" s="196" t="s">
        <v>244</v>
      </c>
      <c r="M7" s="196" t="s">
        <v>245</v>
      </c>
      <c r="N7" s="196" t="s">
        <v>8</v>
      </c>
    </row>
    <row r="8" spans="1:38" x14ac:dyDescent="0.25">
      <c r="A8" s="193"/>
      <c r="B8" s="196" t="s">
        <v>246</v>
      </c>
      <c r="C8" s="196" t="s">
        <v>246</v>
      </c>
      <c r="D8" s="196" t="s">
        <v>247</v>
      </c>
      <c r="E8" s="196"/>
      <c r="F8" s="193"/>
      <c r="G8" s="193"/>
      <c r="H8" s="193"/>
      <c r="I8" s="193"/>
      <c r="J8" s="196" t="s">
        <v>248</v>
      </c>
      <c r="K8" s="196" t="s">
        <v>249</v>
      </c>
      <c r="L8" s="196" t="s">
        <v>250</v>
      </c>
      <c r="M8" s="196"/>
      <c r="N8" s="196" t="s">
        <v>251</v>
      </c>
    </row>
    <row r="9" spans="1:38" x14ac:dyDescent="0.25">
      <c r="A9" s="285"/>
      <c r="B9" s="286"/>
      <c r="C9" s="286"/>
      <c r="D9" s="286"/>
      <c r="E9" s="287"/>
      <c r="F9" s="287"/>
      <c r="G9" s="287"/>
      <c r="H9" s="287"/>
      <c r="I9" s="287"/>
      <c r="J9" s="288"/>
      <c r="K9" s="288"/>
      <c r="L9" s="288"/>
      <c r="M9" s="288"/>
      <c r="N9" s="288"/>
    </row>
    <row r="10" spans="1:38" ht="15" customHeight="1" x14ac:dyDescent="0.25">
      <c r="A10" s="230">
        <v>2020</v>
      </c>
      <c r="B10" s="235">
        <v>62.242493699999997</v>
      </c>
      <c r="C10" s="231">
        <v>46.732255079999987</v>
      </c>
      <c r="D10" s="231">
        <v>169.8770141</v>
      </c>
      <c r="E10" s="231">
        <v>278.851765</v>
      </c>
      <c r="F10" s="234">
        <v>39.102502999999992</v>
      </c>
      <c r="G10" s="234">
        <v>12.962044000000001</v>
      </c>
      <c r="H10" s="234">
        <v>26.140455000000003</v>
      </c>
      <c r="I10" s="234">
        <v>78.205001999999993</v>
      </c>
      <c r="J10" s="233">
        <v>1826.2</v>
      </c>
      <c r="K10" s="232">
        <v>226.3</v>
      </c>
      <c r="L10" s="232">
        <v>47.9</v>
      </c>
      <c r="M10" s="234">
        <v>691.86300000000028</v>
      </c>
      <c r="N10" s="233">
        <v>2792.2</v>
      </c>
      <c r="V10" s="298"/>
      <c r="W10" s="298"/>
      <c r="X10" s="298"/>
      <c r="Y10" s="298"/>
      <c r="Z10" s="298"/>
    </row>
    <row r="11" spans="1:38" ht="15" customHeight="1" x14ac:dyDescent="0.25">
      <c r="A11" s="210">
        <v>2021</v>
      </c>
      <c r="B11" s="220">
        <v>65.326571049999998</v>
      </c>
      <c r="C11" s="220">
        <v>50.985716040000007</v>
      </c>
      <c r="D11" s="220">
        <v>183.17613459999998</v>
      </c>
      <c r="E11" s="220">
        <v>299.48842169</v>
      </c>
      <c r="F11" s="198">
        <v>38.442014</v>
      </c>
      <c r="G11" s="198">
        <v>13.918376149999999</v>
      </c>
      <c r="H11" s="198">
        <v>24.524195849999998</v>
      </c>
      <c r="I11" s="198">
        <v>76.884207000000004</v>
      </c>
      <c r="J11" s="219">
        <v>1832.5</v>
      </c>
      <c r="K11" s="197">
        <v>298.3</v>
      </c>
      <c r="L11" s="197">
        <v>211</v>
      </c>
      <c r="M11" s="198">
        <v>777.81999999999994</v>
      </c>
      <c r="N11" s="219">
        <v>3119.7</v>
      </c>
      <c r="V11" s="298"/>
      <c r="W11" s="298"/>
      <c r="X11" s="298"/>
      <c r="Y11" s="298"/>
      <c r="Z11" s="298"/>
    </row>
    <row r="12" spans="1:38" ht="15" customHeight="1" x14ac:dyDescent="0.25">
      <c r="A12" s="230">
        <v>2022</v>
      </c>
      <c r="B12" s="231">
        <v>56.953326180000005</v>
      </c>
      <c r="C12" s="231">
        <v>39.723385180000001</v>
      </c>
      <c r="D12" s="231">
        <v>155.16228331999997</v>
      </c>
      <c r="E12" s="231">
        <v>251.83899467999998</v>
      </c>
      <c r="F12" s="234">
        <v>34.749335000000002</v>
      </c>
      <c r="G12" s="234">
        <v>14.466418000000001</v>
      </c>
      <c r="H12" s="234">
        <v>21.651319000000001</v>
      </c>
      <c r="I12" s="234">
        <v>70.867071999999993</v>
      </c>
      <c r="J12" s="233">
        <v>1848.08</v>
      </c>
      <c r="K12" s="233">
        <v>313.89999999999998</v>
      </c>
      <c r="L12" s="233">
        <v>444.64</v>
      </c>
      <c r="M12" s="233">
        <v>784.73599999999976</v>
      </c>
      <c r="N12" s="233">
        <v>3391.3559999999998</v>
      </c>
      <c r="V12" s="298"/>
      <c r="W12" s="298"/>
      <c r="X12" s="298"/>
      <c r="Y12" s="298"/>
      <c r="Z12" s="298"/>
      <c r="AH12" s="297"/>
      <c r="AI12" s="297"/>
      <c r="AJ12" s="297"/>
      <c r="AK12" s="297"/>
      <c r="AL12" s="297"/>
    </row>
    <row r="13" spans="1:38" ht="15" customHeight="1" x14ac:dyDescent="0.25">
      <c r="A13" s="210">
        <v>2023</v>
      </c>
      <c r="B13" s="220">
        <v>57.961178999999994</v>
      </c>
      <c r="C13" s="220">
        <v>42.233395000000002</v>
      </c>
      <c r="D13" s="220">
        <v>154.47303599999998</v>
      </c>
      <c r="E13" s="220">
        <v>254.66760899999997</v>
      </c>
      <c r="F13" s="198">
        <v>32.149138999999998</v>
      </c>
      <c r="G13" s="198">
        <v>11.085834</v>
      </c>
      <c r="H13" s="198">
        <v>21.108846000000003</v>
      </c>
      <c r="I13" s="198">
        <v>64.443819000000005</v>
      </c>
      <c r="J13" s="219">
        <v>1849.81</v>
      </c>
      <c r="K13" s="219">
        <v>285.49</v>
      </c>
      <c r="L13" s="219">
        <v>208.74</v>
      </c>
      <c r="M13" s="219">
        <v>824.80000000000018</v>
      </c>
      <c r="N13" s="219">
        <v>3168.84</v>
      </c>
      <c r="V13" s="298"/>
      <c r="W13" s="298"/>
      <c r="X13" s="298"/>
      <c r="Y13" s="298"/>
      <c r="Z13" s="298"/>
      <c r="AH13" s="297"/>
      <c r="AI13" s="297"/>
      <c r="AJ13" s="297"/>
      <c r="AK13" s="297"/>
      <c r="AL13" s="297"/>
    </row>
    <row r="14" spans="1:38" ht="15" customHeight="1" x14ac:dyDescent="0.25">
      <c r="A14" s="230" t="s">
        <v>418</v>
      </c>
      <c r="B14" s="231">
        <v>55.702004000000002</v>
      </c>
      <c r="C14" s="231">
        <v>47.379165000000015</v>
      </c>
      <c r="D14" s="231">
        <v>159.61266000000001</v>
      </c>
      <c r="E14" s="231">
        <v>262.69382899999999</v>
      </c>
      <c r="F14" s="234">
        <v>33.503588999999998</v>
      </c>
      <c r="G14" s="234">
        <v>10.067054000000002</v>
      </c>
      <c r="H14" s="234">
        <v>25.613890999999999</v>
      </c>
      <c r="I14" s="234">
        <v>69.184533999999985</v>
      </c>
      <c r="J14" s="233">
        <v>1414.01</v>
      </c>
      <c r="K14" s="233">
        <v>297.26</v>
      </c>
      <c r="L14" s="233">
        <v>53.87</v>
      </c>
      <c r="M14" s="233">
        <v>1026.8900000000003</v>
      </c>
      <c r="N14" s="233">
        <v>2792.03</v>
      </c>
      <c r="V14" s="298"/>
      <c r="W14" s="298"/>
      <c r="X14" s="298"/>
      <c r="Y14" s="298"/>
      <c r="Z14" s="298"/>
      <c r="AH14" s="297"/>
      <c r="AI14" s="297"/>
      <c r="AJ14" s="297"/>
      <c r="AK14" s="297"/>
      <c r="AL14" s="297"/>
    </row>
    <row r="15" spans="1:38" ht="15" customHeight="1" x14ac:dyDescent="0.25">
      <c r="A15" s="210" t="s">
        <v>411</v>
      </c>
      <c r="B15" s="220">
        <v>56.219707000000007</v>
      </c>
      <c r="C15" s="220">
        <v>47.709586999999999</v>
      </c>
      <c r="D15" s="220">
        <v>158.82571599999997</v>
      </c>
      <c r="E15" s="220">
        <v>262.75500999999997</v>
      </c>
      <c r="F15" s="198">
        <v>33.034686000000001</v>
      </c>
      <c r="G15" s="198">
        <v>11.084588</v>
      </c>
      <c r="H15" s="198">
        <v>22.372715999999997</v>
      </c>
      <c r="I15" s="198">
        <v>66.491990000000001</v>
      </c>
      <c r="J15" s="219">
        <v>1495.51</v>
      </c>
      <c r="K15" s="219">
        <v>308.05</v>
      </c>
      <c r="L15" s="219">
        <v>49.48</v>
      </c>
      <c r="M15" s="219">
        <v>1188.9700000000003</v>
      </c>
      <c r="N15" s="219">
        <v>3042.01</v>
      </c>
      <c r="V15" s="298"/>
      <c r="W15" s="298"/>
      <c r="X15" s="298"/>
      <c r="Y15" s="298"/>
      <c r="Z15" s="298"/>
    </row>
    <row r="16" spans="1:38" ht="15" customHeight="1" x14ac:dyDescent="0.25">
      <c r="A16" s="210"/>
      <c r="B16" s="197"/>
      <c r="C16" s="197"/>
      <c r="D16" s="197"/>
      <c r="E16" s="197"/>
      <c r="F16" s="197"/>
      <c r="G16" s="197"/>
      <c r="H16" s="197"/>
      <c r="I16" s="197"/>
      <c r="J16" s="197"/>
      <c r="K16" s="197"/>
      <c r="L16" s="197"/>
      <c r="M16" s="197"/>
      <c r="N16" s="197"/>
    </row>
    <row r="17" spans="1:26" ht="15" customHeight="1" x14ac:dyDescent="0.25">
      <c r="A17" s="230" t="s">
        <v>132</v>
      </c>
      <c r="B17" s="234">
        <v>13.076424849999995</v>
      </c>
      <c r="C17" s="234">
        <v>9.5958435999999967</v>
      </c>
      <c r="D17" s="234">
        <v>31.009972529999999</v>
      </c>
      <c r="E17" s="234">
        <v>53.682242000000002</v>
      </c>
      <c r="F17" s="234">
        <v>9.8049909999999993</v>
      </c>
      <c r="G17" s="234">
        <v>3.55748</v>
      </c>
      <c r="H17" s="234">
        <v>6.2475100000000001</v>
      </c>
      <c r="I17" s="234">
        <v>19.609981000000001</v>
      </c>
      <c r="J17" s="234">
        <v>455.80499999999995</v>
      </c>
      <c r="K17" s="232">
        <v>58.2</v>
      </c>
      <c r="L17" s="232">
        <v>9.6999999999999993</v>
      </c>
      <c r="M17" s="234">
        <v>146.90500000000009</v>
      </c>
      <c r="N17" s="232">
        <v>670.6</v>
      </c>
      <c r="V17" s="299"/>
      <c r="W17" s="299"/>
      <c r="X17" s="299"/>
      <c r="Y17" s="299"/>
      <c r="Z17" s="299"/>
    </row>
    <row r="18" spans="1:26" ht="15" customHeight="1" x14ac:dyDescent="0.25">
      <c r="A18" s="230" t="s">
        <v>133</v>
      </c>
      <c r="B18" s="234">
        <v>18.327250749999997</v>
      </c>
      <c r="C18" s="234">
        <v>13.536586949999997</v>
      </c>
      <c r="D18" s="234">
        <v>44.918923940000013</v>
      </c>
      <c r="E18" s="234">
        <v>76.782761999999991</v>
      </c>
      <c r="F18" s="234">
        <v>8.9739170000000001</v>
      </c>
      <c r="G18" s="234">
        <v>3.2149639999999997</v>
      </c>
      <c r="H18" s="234">
        <v>5.758953</v>
      </c>
      <c r="I18" s="234">
        <v>17.947834</v>
      </c>
      <c r="J18" s="234">
        <v>458.41200000000003</v>
      </c>
      <c r="K18" s="232">
        <v>52.4</v>
      </c>
      <c r="L18" s="232">
        <v>23.5</v>
      </c>
      <c r="M18" s="232">
        <v>144.6</v>
      </c>
      <c r="N18" s="232">
        <v>678.9</v>
      </c>
      <c r="V18" s="299"/>
      <c r="W18" s="299"/>
      <c r="X18" s="299"/>
      <c r="Y18" s="299"/>
      <c r="Z18" s="299"/>
    </row>
    <row r="19" spans="1:26" ht="15" customHeight="1" x14ac:dyDescent="0.25">
      <c r="A19" s="230" t="s">
        <v>134</v>
      </c>
      <c r="B19" s="234">
        <v>14.227850000000004</v>
      </c>
      <c r="C19" s="234">
        <v>11.16393897</v>
      </c>
      <c r="D19" s="234">
        <v>45.581177630000013</v>
      </c>
      <c r="E19" s="234">
        <v>70.972966</v>
      </c>
      <c r="F19" s="234">
        <v>9.6805210000000006</v>
      </c>
      <c r="G19" s="234">
        <v>2.986602</v>
      </c>
      <c r="H19" s="234">
        <v>6.693916999999999</v>
      </c>
      <c r="I19" s="234">
        <v>19.361040000000003</v>
      </c>
      <c r="J19" s="234">
        <v>455.529</v>
      </c>
      <c r="K19" s="232">
        <v>67.7</v>
      </c>
      <c r="L19" s="232">
        <v>8</v>
      </c>
      <c r="M19" s="232">
        <v>217.2</v>
      </c>
      <c r="N19" s="232">
        <v>748.4</v>
      </c>
      <c r="V19" s="299"/>
      <c r="W19" s="299"/>
      <c r="X19" s="299"/>
      <c r="Y19" s="299"/>
      <c r="Z19" s="299"/>
    </row>
    <row r="20" spans="1:26" ht="15" customHeight="1" x14ac:dyDescent="0.25">
      <c r="A20" s="230" t="s">
        <v>135</v>
      </c>
      <c r="B20" s="234">
        <v>16.610968100000004</v>
      </c>
      <c r="C20" s="234">
        <v>12.435885559999999</v>
      </c>
      <c r="D20" s="234">
        <v>48.36694</v>
      </c>
      <c r="E20" s="234">
        <v>77.413794999999993</v>
      </c>
      <c r="F20" s="234">
        <v>10.643073999999999</v>
      </c>
      <c r="G20" s="234">
        <v>3.202998</v>
      </c>
      <c r="H20" s="234">
        <v>7.4400749999999993</v>
      </c>
      <c r="I20" s="234">
        <v>21.286147</v>
      </c>
      <c r="J20" s="234">
        <v>456.40599999999995</v>
      </c>
      <c r="K20" s="232">
        <v>48</v>
      </c>
      <c r="L20" s="232">
        <v>6.7</v>
      </c>
      <c r="M20" s="232">
        <v>181.1</v>
      </c>
      <c r="N20" s="234">
        <v>692.24900000000002</v>
      </c>
      <c r="V20" s="299"/>
      <c r="W20" s="299"/>
      <c r="X20" s="299"/>
      <c r="Y20" s="299"/>
      <c r="Z20" s="299"/>
    </row>
    <row r="21" spans="1:26" ht="15" customHeight="1" x14ac:dyDescent="0.25">
      <c r="A21" s="210" t="s">
        <v>136</v>
      </c>
      <c r="B21" s="198">
        <v>16.070696590000001</v>
      </c>
      <c r="C21" s="198">
        <v>11.97193388</v>
      </c>
      <c r="D21" s="198">
        <v>46.470347490000009</v>
      </c>
      <c r="E21" s="198">
        <v>74.512977960000001</v>
      </c>
      <c r="F21" s="198">
        <v>11.371535</v>
      </c>
      <c r="G21" s="198">
        <v>4.2341379999999997</v>
      </c>
      <c r="H21" s="198">
        <v>7.137397</v>
      </c>
      <c r="I21" s="198">
        <v>22.743069999999999</v>
      </c>
      <c r="J21" s="198">
        <v>457.82400000000001</v>
      </c>
      <c r="K21" s="197">
        <v>60.8</v>
      </c>
      <c r="L21" s="197">
        <v>21.5</v>
      </c>
      <c r="M21" s="197">
        <v>172.7</v>
      </c>
      <c r="N21" s="197">
        <v>712.9</v>
      </c>
      <c r="V21" s="299"/>
      <c r="W21" s="299"/>
      <c r="X21" s="299"/>
      <c r="Y21" s="299"/>
      <c r="Z21" s="299"/>
    </row>
    <row r="22" spans="1:26" ht="15" customHeight="1" x14ac:dyDescent="0.25">
      <c r="A22" s="210" t="s">
        <v>137</v>
      </c>
      <c r="B22" s="198">
        <v>20.546612360000001</v>
      </c>
      <c r="C22" s="198">
        <v>16.088181760000001</v>
      </c>
      <c r="D22" s="198">
        <v>50.566466989999995</v>
      </c>
      <c r="E22" s="198">
        <v>87.20126110999999</v>
      </c>
      <c r="F22" s="198">
        <v>10.381385</v>
      </c>
      <c r="G22" s="198">
        <v>3.11708015</v>
      </c>
      <c r="H22" s="198">
        <v>7.2643058500000004</v>
      </c>
      <c r="I22" s="198">
        <v>20.762771000000001</v>
      </c>
      <c r="J22" s="198">
        <v>460.06399999999996</v>
      </c>
      <c r="K22" s="197">
        <v>62.9</v>
      </c>
      <c r="L22" s="197">
        <v>87.7</v>
      </c>
      <c r="M22" s="197">
        <v>167.7</v>
      </c>
      <c r="N22" s="197">
        <v>778.4</v>
      </c>
      <c r="V22" s="299"/>
      <c r="W22" s="299"/>
      <c r="X22" s="299"/>
      <c r="Y22" s="299"/>
      <c r="Z22" s="299"/>
    </row>
    <row r="23" spans="1:26" ht="15" customHeight="1" x14ac:dyDescent="0.25">
      <c r="A23" s="210" t="s">
        <v>138</v>
      </c>
      <c r="B23" s="198">
        <v>15.114944149999999</v>
      </c>
      <c r="C23" s="198">
        <v>12.396555500000002</v>
      </c>
      <c r="D23" s="198">
        <v>45.497310120000016</v>
      </c>
      <c r="E23" s="198">
        <v>73.008809770000028</v>
      </c>
      <c r="F23" s="198">
        <v>8.9089460000000003</v>
      </c>
      <c r="G23" s="198">
        <v>3.1958889999999998</v>
      </c>
      <c r="H23" s="198">
        <v>5.7132360000000002</v>
      </c>
      <c r="I23" s="198">
        <v>17.818071</v>
      </c>
      <c r="J23" s="198">
        <v>458.20299999999997</v>
      </c>
      <c r="K23" s="197">
        <v>89.8</v>
      </c>
      <c r="L23" s="197">
        <v>57.3</v>
      </c>
      <c r="M23" s="197">
        <v>208.6</v>
      </c>
      <c r="N23" s="197">
        <v>813.9</v>
      </c>
      <c r="V23" s="299"/>
      <c r="W23" s="299"/>
      <c r="X23" s="299"/>
      <c r="Y23" s="299"/>
      <c r="Z23" s="299"/>
    </row>
    <row r="24" spans="1:26" ht="15" customHeight="1" x14ac:dyDescent="0.25">
      <c r="A24" s="210" t="s">
        <v>139</v>
      </c>
      <c r="B24" s="198">
        <v>13.594317950000001</v>
      </c>
      <c r="C24" s="198">
        <v>10.529044899999999</v>
      </c>
      <c r="D24" s="198">
        <v>40.642009999999992</v>
      </c>
      <c r="E24" s="198">
        <v>64.765372849999977</v>
      </c>
      <c r="F24" s="198">
        <v>7.7801480000000005</v>
      </c>
      <c r="G24" s="198">
        <v>3.3712689999999998</v>
      </c>
      <c r="H24" s="198">
        <v>4.4092570000000002</v>
      </c>
      <c r="I24" s="198">
        <v>15.560295</v>
      </c>
      <c r="J24" s="198">
        <v>456.43599999999998</v>
      </c>
      <c r="K24" s="197">
        <v>84.7</v>
      </c>
      <c r="L24" s="197">
        <v>44.5</v>
      </c>
      <c r="M24" s="197">
        <v>225.3</v>
      </c>
      <c r="N24" s="197">
        <v>811</v>
      </c>
      <c r="V24" s="299"/>
      <c r="W24" s="299"/>
      <c r="X24" s="299"/>
      <c r="Y24" s="299"/>
      <c r="Z24" s="299"/>
    </row>
    <row r="25" spans="1:26" ht="15" customHeight="1" x14ac:dyDescent="0.25">
      <c r="A25" s="230" t="s">
        <v>140</v>
      </c>
      <c r="B25" s="234">
        <v>15.140645290000002</v>
      </c>
      <c r="C25" s="234">
        <v>10.026968449999998</v>
      </c>
      <c r="D25" s="234">
        <v>38.168096399999989</v>
      </c>
      <c r="E25" s="234">
        <v>63.335710139999989</v>
      </c>
      <c r="F25" s="234">
        <v>9.5854680000000005</v>
      </c>
      <c r="G25" s="234">
        <v>4.1626589999999997</v>
      </c>
      <c r="H25" s="234">
        <v>5.4228100000000001</v>
      </c>
      <c r="I25" s="234">
        <v>19.170937000000002</v>
      </c>
      <c r="J25" s="234">
        <v>461.91667032422674</v>
      </c>
      <c r="K25" s="232">
        <v>80.8</v>
      </c>
      <c r="L25" s="232">
        <v>97.6</v>
      </c>
      <c r="M25" s="232">
        <v>197</v>
      </c>
      <c r="N25" s="232">
        <v>837.4</v>
      </c>
      <c r="V25" s="299"/>
      <c r="W25" s="299"/>
      <c r="X25" s="299"/>
      <c r="Y25" s="299"/>
      <c r="Z25" s="299"/>
    </row>
    <row r="26" spans="1:26" ht="15" customHeight="1" x14ac:dyDescent="0.25">
      <c r="A26" s="230" t="s">
        <v>141</v>
      </c>
      <c r="B26" s="234">
        <v>16.64549345</v>
      </c>
      <c r="C26" s="234">
        <v>11.8121955</v>
      </c>
      <c r="D26" s="234">
        <v>41.508373929999998</v>
      </c>
      <c r="E26" s="234">
        <v>69.966062879999996</v>
      </c>
      <c r="F26" s="234">
        <v>8.7430570000000003</v>
      </c>
      <c r="G26" s="234">
        <v>2.9878289999999996</v>
      </c>
      <c r="H26" s="234">
        <v>5.7552269999999996</v>
      </c>
      <c r="I26" s="234">
        <v>17.486113000000003</v>
      </c>
      <c r="J26" s="234">
        <v>461.96405176752569</v>
      </c>
      <c r="K26" s="232">
        <v>85.1</v>
      </c>
      <c r="L26" s="232">
        <v>111.5</v>
      </c>
      <c r="M26" s="232">
        <v>210.1</v>
      </c>
      <c r="N26" s="232">
        <v>868.6</v>
      </c>
      <c r="V26" s="299"/>
      <c r="W26" s="299"/>
      <c r="X26" s="299"/>
      <c r="Y26" s="299"/>
      <c r="Z26" s="299"/>
    </row>
    <row r="27" spans="1:26" ht="15" customHeight="1" x14ac:dyDescent="0.25">
      <c r="A27" s="230" t="s">
        <v>142</v>
      </c>
      <c r="B27" s="234">
        <v>12.289037649999999</v>
      </c>
      <c r="C27" s="234">
        <v>8.8780756299999997</v>
      </c>
      <c r="D27" s="234">
        <v>38.305453759999999</v>
      </c>
      <c r="E27" s="234">
        <v>59.472567040000001</v>
      </c>
      <c r="F27" s="234">
        <v>8.3391890000000011</v>
      </c>
      <c r="G27" s="234">
        <v>3.7422810000000002</v>
      </c>
      <c r="H27" s="234">
        <v>5.2918409999999998</v>
      </c>
      <c r="I27" s="234">
        <v>17.373311000000001</v>
      </c>
      <c r="J27" s="234">
        <v>462.49519506649483</v>
      </c>
      <c r="K27" s="232">
        <v>78.2</v>
      </c>
      <c r="L27" s="232">
        <v>134.30000000000001</v>
      </c>
      <c r="M27" s="232">
        <v>188.8</v>
      </c>
      <c r="N27" s="232">
        <v>863.7</v>
      </c>
      <c r="V27" s="299"/>
      <c r="W27" s="299"/>
      <c r="X27" s="299"/>
      <c r="Y27" s="299"/>
      <c r="Z27" s="299"/>
    </row>
    <row r="28" spans="1:26" ht="15" customHeight="1" x14ac:dyDescent="0.25">
      <c r="A28" s="230" t="s">
        <v>143</v>
      </c>
      <c r="B28" s="234">
        <v>12.87814979</v>
      </c>
      <c r="C28" s="234">
        <v>9.0061456</v>
      </c>
      <c r="D28" s="234">
        <v>37.180359229999979</v>
      </c>
      <c r="E28" s="234">
        <v>59.064654619999985</v>
      </c>
      <c r="F28" s="234">
        <v>8.0816210000000002</v>
      </c>
      <c r="G28" s="234">
        <v>3.5736489999999996</v>
      </c>
      <c r="H28" s="234">
        <v>5.1814409999999995</v>
      </c>
      <c r="I28" s="234">
        <v>16.836711000000001</v>
      </c>
      <c r="J28" s="234">
        <v>461.702</v>
      </c>
      <c r="K28" s="232">
        <v>69.8</v>
      </c>
      <c r="L28" s="232">
        <v>101.3</v>
      </c>
      <c r="M28" s="232">
        <v>183.9</v>
      </c>
      <c r="N28" s="232">
        <v>816.7</v>
      </c>
      <c r="V28" s="299"/>
      <c r="W28" s="299"/>
      <c r="X28" s="299"/>
      <c r="Y28" s="299"/>
      <c r="Z28" s="299"/>
    </row>
    <row r="29" spans="1:26" ht="15" customHeight="1" x14ac:dyDescent="0.25">
      <c r="A29" s="210" t="s">
        <v>144</v>
      </c>
      <c r="B29" s="198">
        <v>12.889728</v>
      </c>
      <c r="C29" s="198">
        <v>9.2150630000000007</v>
      </c>
      <c r="D29" s="198">
        <v>37.335430000000002</v>
      </c>
      <c r="E29" s="198">
        <v>59.440220999999994</v>
      </c>
      <c r="F29" s="198">
        <v>7.48</v>
      </c>
      <c r="G29" s="198">
        <v>3.8861970000000001</v>
      </c>
      <c r="H29" s="198">
        <v>7.3338029999999996</v>
      </c>
      <c r="I29" s="198">
        <v>18.7</v>
      </c>
      <c r="J29" s="197">
        <v>464.4</v>
      </c>
      <c r="K29" s="197">
        <v>65.8</v>
      </c>
      <c r="L29" s="197">
        <v>89.2</v>
      </c>
      <c r="M29" s="197">
        <v>170.9</v>
      </c>
      <c r="N29" s="197">
        <v>790.3</v>
      </c>
      <c r="V29" s="299"/>
      <c r="W29" s="299"/>
      <c r="X29" s="299"/>
      <c r="Y29" s="299"/>
      <c r="Z29" s="299"/>
    </row>
    <row r="30" spans="1:26" ht="15" customHeight="1" x14ac:dyDescent="0.25">
      <c r="A30" s="210" t="s">
        <v>145</v>
      </c>
      <c r="B30" s="198">
        <v>19.027414999999998</v>
      </c>
      <c r="C30" s="198">
        <v>13.380533</v>
      </c>
      <c r="D30" s="198">
        <v>42.221439000000004</v>
      </c>
      <c r="E30" s="198">
        <v>74.629386999999994</v>
      </c>
      <c r="F30" s="198">
        <v>9.5679999999999996</v>
      </c>
      <c r="G30" s="198">
        <v>2.560937</v>
      </c>
      <c r="H30" s="198">
        <v>6.2710629999999998</v>
      </c>
      <c r="I30" s="198">
        <v>18.399999999999999</v>
      </c>
      <c r="J30" s="197">
        <v>462.6</v>
      </c>
      <c r="K30" s="197">
        <v>55.4</v>
      </c>
      <c r="L30" s="197">
        <v>71.099999999999994</v>
      </c>
      <c r="M30" s="197">
        <v>192.6</v>
      </c>
      <c r="N30" s="197">
        <v>781.7</v>
      </c>
      <c r="V30" s="299"/>
      <c r="W30" s="299"/>
      <c r="X30" s="299"/>
      <c r="Y30" s="299"/>
      <c r="Z30" s="299"/>
    </row>
    <row r="31" spans="1:26" ht="15" customHeight="1" x14ac:dyDescent="0.25">
      <c r="A31" s="210" t="s">
        <v>146</v>
      </c>
      <c r="B31" s="198">
        <v>12.808042</v>
      </c>
      <c r="C31" s="198">
        <v>9.3593590000000013</v>
      </c>
      <c r="D31" s="198">
        <v>36.183177999999998</v>
      </c>
      <c r="E31" s="198">
        <v>58.35057900000001</v>
      </c>
      <c r="F31" s="198">
        <v>9.354139</v>
      </c>
      <c r="G31" s="198">
        <v>2.6963400000000002</v>
      </c>
      <c r="H31" s="198">
        <v>4.65334</v>
      </c>
      <c r="I31" s="198">
        <v>16.703818999999999</v>
      </c>
      <c r="J31" s="197">
        <v>461.7</v>
      </c>
      <c r="K31" s="197">
        <v>93.3</v>
      </c>
      <c r="L31" s="197">
        <v>28.7</v>
      </c>
      <c r="M31" s="197">
        <v>225.4</v>
      </c>
      <c r="N31" s="197">
        <v>809.1</v>
      </c>
      <c r="V31" s="299"/>
      <c r="W31" s="299"/>
      <c r="X31" s="299"/>
      <c r="Y31" s="299"/>
      <c r="Z31" s="299"/>
    </row>
    <row r="32" spans="1:26" ht="15" customHeight="1" x14ac:dyDescent="0.25">
      <c r="A32" s="210" t="s">
        <v>147</v>
      </c>
      <c r="B32" s="198">
        <v>13.235994</v>
      </c>
      <c r="C32" s="198">
        <v>10.27844</v>
      </c>
      <c r="D32" s="198">
        <v>38.732989000000003</v>
      </c>
      <c r="E32" s="198">
        <v>62.247422</v>
      </c>
      <c r="F32" s="198">
        <v>5.7469999999999999</v>
      </c>
      <c r="G32" s="198">
        <v>1.9423600000000001</v>
      </c>
      <c r="H32" s="198">
        <v>2.8506400000000003</v>
      </c>
      <c r="I32" s="198">
        <v>10.64</v>
      </c>
      <c r="J32" s="197">
        <v>461.1</v>
      </c>
      <c r="K32" s="197">
        <v>72.099999999999994</v>
      </c>
      <c r="L32" s="197">
        <v>19.600000000000001</v>
      </c>
      <c r="M32" s="197">
        <v>234.2</v>
      </c>
      <c r="N32" s="197">
        <v>787</v>
      </c>
      <c r="V32" s="299"/>
      <c r="W32" s="299"/>
      <c r="X32" s="299"/>
      <c r="Y32" s="299"/>
      <c r="Z32" s="299"/>
    </row>
    <row r="33" spans="1:26" ht="15" customHeight="1" x14ac:dyDescent="0.25">
      <c r="A33" s="230" t="s">
        <v>252</v>
      </c>
      <c r="B33" s="234">
        <v>12.823198999999999</v>
      </c>
      <c r="C33" s="234">
        <v>10.541425</v>
      </c>
      <c r="D33" s="234">
        <v>35.110190000000003</v>
      </c>
      <c r="E33" s="234">
        <v>58.474813000000005</v>
      </c>
      <c r="F33" s="234">
        <v>8.2412309999999991</v>
      </c>
      <c r="G33" s="234">
        <v>3.1128550000000001</v>
      </c>
      <c r="H33" s="234">
        <v>9.2489899999999992</v>
      </c>
      <c r="I33" s="234">
        <v>20.603076000000001</v>
      </c>
      <c r="J33" s="232">
        <v>457.1</v>
      </c>
      <c r="K33" s="232">
        <v>67.599999999999994</v>
      </c>
      <c r="L33" s="232">
        <v>20.100000000000001</v>
      </c>
      <c r="M33" s="232">
        <v>246.1</v>
      </c>
      <c r="N33" s="232">
        <v>790.9</v>
      </c>
      <c r="V33" s="299"/>
      <c r="W33" s="299"/>
      <c r="X33" s="299"/>
      <c r="Y33" s="299"/>
      <c r="Z33" s="299"/>
    </row>
    <row r="34" spans="1:26" ht="15" customHeight="1" x14ac:dyDescent="0.25">
      <c r="A34" s="230" t="s">
        <v>253</v>
      </c>
      <c r="B34" s="234">
        <v>14.965758999999998</v>
      </c>
      <c r="C34" s="234">
        <v>13.042349999999999</v>
      </c>
      <c r="D34" s="234">
        <v>41.473214999999996</v>
      </c>
      <c r="E34" s="234">
        <v>69.481323000000003</v>
      </c>
      <c r="F34" s="234">
        <v>8.5404820000000008</v>
      </c>
      <c r="G34" s="234">
        <v>2.263763</v>
      </c>
      <c r="H34" s="234">
        <v>5.6197590000000002</v>
      </c>
      <c r="I34" s="234">
        <v>16.424004</v>
      </c>
      <c r="J34" s="232">
        <v>418.4</v>
      </c>
      <c r="K34" s="232">
        <v>71</v>
      </c>
      <c r="L34" s="232">
        <v>15.1</v>
      </c>
      <c r="M34" s="232">
        <v>254</v>
      </c>
      <c r="N34" s="232">
        <v>758.5</v>
      </c>
      <c r="V34" s="299"/>
      <c r="W34" s="299"/>
      <c r="X34" s="299"/>
      <c r="Y34" s="299"/>
      <c r="Z34" s="299"/>
    </row>
    <row r="35" spans="1:26" ht="15" customHeight="1" x14ac:dyDescent="0.25">
      <c r="A35" s="230" t="s">
        <v>254</v>
      </c>
      <c r="B35" s="234">
        <v>14.046828999999999</v>
      </c>
      <c r="C35" s="234">
        <v>12.135912000000001</v>
      </c>
      <c r="D35" s="234">
        <v>42.733007000000001</v>
      </c>
      <c r="E35" s="234">
        <v>68.915749000000005</v>
      </c>
      <c r="F35" s="234">
        <v>9.1934349999999991</v>
      </c>
      <c r="G35" s="234">
        <v>2.434304</v>
      </c>
      <c r="H35" s="234">
        <v>6.0519449999999999</v>
      </c>
      <c r="I35" s="234">
        <v>17.679684000000002</v>
      </c>
      <c r="J35" s="232">
        <v>295.60000000000002</v>
      </c>
      <c r="K35" s="232">
        <v>87.3</v>
      </c>
      <c r="L35" s="232">
        <v>7.9</v>
      </c>
      <c r="M35" s="232">
        <v>285.10000000000002</v>
      </c>
      <c r="N35" s="232">
        <v>675.8</v>
      </c>
      <c r="V35" s="299"/>
      <c r="W35" s="299"/>
      <c r="X35" s="299"/>
      <c r="Y35" s="299"/>
      <c r="Z35" s="299"/>
    </row>
    <row r="36" spans="1:26" ht="15" customHeight="1" x14ac:dyDescent="0.25">
      <c r="A36" s="230" t="s">
        <v>255</v>
      </c>
      <c r="B36" s="234">
        <v>13.866216999999999</v>
      </c>
      <c r="C36" s="234">
        <v>11.659478</v>
      </c>
      <c r="D36" s="234">
        <v>40.296247999999999</v>
      </c>
      <c r="E36" s="234">
        <v>65.821944000000002</v>
      </c>
      <c r="F36" s="234">
        <v>7.5284409999999999</v>
      </c>
      <c r="G36" s="234">
        <v>2.256132</v>
      </c>
      <c r="H36" s="234">
        <v>4.6931969999999996</v>
      </c>
      <c r="I36" s="234">
        <v>14.47777</v>
      </c>
      <c r="J36" s="232">
        <v>242.9</v>
      </c>
      <c r="K36" s="232">
        <v>71.400000000000006</v>
      </c>
      <c r="L36" s="232">
        <v>10.8</v>
      </c>
      <c r="M36" s="232">
        <v>239.8</v>
      </c>
      <c r="N36" s="232">
        <v>564.9</v>
      </c>
      <c r="V36" s="299"/>
      <c r="W36" s="299"/>
      <c r="X36" s="299"/>
      <c r="Y36" s="299"/>
      <c r="Z36" s="299"/>
    </row>
    <row r="37" spans="1:26" ht="15" customHeight="1" x14ac:dyDescent="0.25">
      <c r="A37" s="210" t="s">
        <v>256</v>
      </c>
      <c r="B37" s="198">
        <v>13.796906</v>
      </c>
      <c r="C37" s="198">
        <v>11.017213999999999</v>
      </c>
      <c r="D37" s="198">
        <v>36.673806999999996</v>
      </c>
      <c r="E37" s="198">
        <v>61.487926999999999</v>
      </c>
      <c r="F37" s="198">
        <v>8.5918469999999996</v>
      </c>
      <c r="G37" s="198">
        <v>3.198461</v>
      </c>
      <c r="H37" s="198">
        <v>7.3026839999999993</v>
      </c>
      <c r="I37" s="198">
        <v>19.092991999999999</v>
      </c>
      <c r="J37" s="198">
        <v>262.86699999999996</v>
      </c>
      <c r="K37" s="198">
        <v>39.024000000000001</v>
      </c>
      <c r="L37" s="198">
        <v>12.417</v>
      </c>
      <c r="M37" s="198">
        <v>254.96300000000002</v>
      </c>
      <c r="N37" s="198">
        <v>569.27099999999996</v>
      </c>
      <c r="V37" s="299"/>
      <c r="W37" s="299"/>
      <c r="X37" s="299"/>
      <c r="Y37" s="299"/>
      <c r="Z37" s="299"/>
    </row>
    <row r="38" spans="1:26" ht="15" customHeight="1" x14ac:dyDescent="0.25">
      <c r="A38" s="210" t="s">
        <v>257</v>
      </c>
      <c r="B38" s="198">
        <v>16.578153</v>
      </c>
      <c r="C38" s="198">
        <v>14.432371</v>
      </c>
      <c r="D38" s="198">
        <v>42.434936999999998</v>
      </c>
      <c r="E38" s="198">
        <v>73.445460999999995</v>
      </c>
      <c r="F38" s="198">
        <v>7.8394469999999998</v>
      </c>
      <c r="G38" s="198">
        <v>2.1712340000000001</v>
      </c>
      <c r="H38" s="198">
        <v>5.0651770000000003</v>
      </c>
      <c r="I38" s="198">
        <v>15.075858</v>
      </c>
      <c r="J38" s="198">
        <v>421.70799999999997</v>
      </c>
      <c r="K38" s="198">
        <v>73.318999999999988</v>
      </c>
      <c r="L38" s="198">
        <v>23.004999999999999</v>
      </c>
      <c r="M38" s="198">
        <v>272.09400000000005</v>
      </c>
      <c r="N38" s="198">
        <v>790.12599999999998</v>
      </c>
      <c r="V38" s="299"/>
      <c r="W38" s="299"/>
      <c r="X38" s="299"/>
      <c r="Y38" s="299"/>
      <c r="Z38" s="299"/>
    </row>
    <row r="39" spans="1:26" ht="15" customHeight="1" x14ac:dyDescent="0.25">
      <c r="A39" s="210" t="s">
        <v>258</v>
      </c>
      <c r="B39" s="198">
        <v>12.641686</v>
      </c>
      <c r="C39" s="198">
        <v>11.109887000000001</v>
      </c>
      <c r="D39" s="198">
        <v>39.463084000000002</v>
      </c>
      <c r="E39" s="198">
        <v>63.214657000000003</v>
      </c>
      <c r="F39" s="198">
        <v>8.9911879999999993</v>
      </c>
      <c r="G39" s="198">
        <v>3.0457840000000003</v>
      </c>
      <c r="H39" s="198">
        <v>5.6473130000000005</v>
      </c>
      <c r="I39" s="198">
        <v>17.684284999999999</v>
      </c>
      <c r="J39" s="198">
        <v>403.71600000000001</v>
      </c>
      <c r="K39" s="198">
        <v>102.24600000000001</v>
      </c>
      <c r="L39" s="198">
        <v>7.4379999999999997</v>
      </c>
      <c r="M39" s="198">
        <v>351.85199999999998</v>
      </c>
      <c r="N39" s="198">
        <v>865.25199999999995</v>
      </c>
      <c r="V39" s="299"/>
      <c r="W39" s="299"/>
      <c r="X39" s="299"/>
      <c r="Y39" s="299"/>
      <c r="Z39" s="299"/>
    </row>
    <row r="40" spans="1:26" ht="15" customHeight="1" x14ac:dyDescent="0.25">
      <c r="A40" s="210" t="s">
        <v>378</v>
      </c>
      <c r="B40" s="198">
        <v>13.202961999999999</v>
      </c>
      <c r="C40" s="198">
        <v>11.150115</v>
      </c>
      <c r="D40" s="198">
        <v>40.253887999999996</v>
      </c>
      <c r="E40" s="198">
        <v>64.606965000000002</v>
      </c>
      <c r="F40" s="198">
        <v>7.6122040000000002</v>
      </c>
      <c r="G40" s="198">
        <v>2.6691090000000002</v>
      </c>
      <c r="H40" s="198">
        <v>4.3575420000000005</v>
      </c>
      <c r="I40" s="198">
        <v>14.638855</v>
      </c>
      <c r="J40" s="198">
        <v>407.21699999999998</v>
      </c>
      <c r="K40" s="198">
        <v>93.463999999999999</v>
      </c>
      <c r="L40" s="198">
        <v>6.62</v>
      </c>
      <c r="M40" s="198">
        <v>308.39900000000006</v>
      </c>
      <c r="N40" s="197">
        <v>815.7</v>
      </c>
      <c r="V40" s="299"/>
      <c r="W40" s="299"/>
      <c r="X40" s="299"/>
      <c r="Y40" s="299"/>
      <c r="Z40" s="299"/>
    </row>
    <row r="41" spans="1:26" ht="15" customHeight="1" x14ac:dyDescent="0.25">
      <c r="A41" s="210"/>
      <c r="B41" s="197"/>
      <c r="C41" s="197"/>
      <c r="D41" s="197"/>
      <c r="E41" s="197"/>
      <c r="F41" s="197"/>
      <c r="G41" s="197"/>
      <c r="H41" s="197"/>
      <c r="I41" s="197"/>
      <c r="J41" s="197"/>
      <c r="K41" s="197"/>
      <c r="L41" s="197"/>
      <c r="M41" s="197"/>
      <c r="N41" s="197"/>
    </row>
    <row r="42" spans="1:26" ht="15" customHeight="1" x14ac:dyDescent="0.25">
      <c r="A42" s="230" t="s">
        <v>259</v>
      </c>
      <c r="B42" s="236">
        <v>5.0851708499999972</v>
      </c>
      <c r="C42" s="236">
        <v>3.5196887499999985</v>
      </c>
      <c r="D42" s="236">
        <v>13.338051999999999</v>
      </c>
      <c r="E42" s="236">
        <v>21.942912</v>
      </c>
      <c r="F42" s="236">
        <v>3.4041429999999999</v>
      </c>
      <c r="G42" s="236">
        <v>1.3910199999999999</v>
      </c>
      <c r="H42" s="236">
        <v>2.0131230000000002</v>
      </c>
      <c r="I42" s="236">
        <v>6.8082859999999998</v>
      </c>
      <c r="J42" s="237">
        <v>152.32499999999999</v>
      </c>
      <c r="K42" s="238">
        <v>24.742000000000001</v>
      </c>
      <c r="L42" s="238">
        <v>5.4870000000000001</v>
      </c>
      <c r="M42" s="238">
        <v>51.692</v>
      </c>
      <c r="N42" s="238">
        <v>234.24599999999998</v>
      </c>
      <c r="V42" s="297"/>
      <c r="W42" s="297"/>
      <c r="X42" s="297"/>
      <c r="Y42" s="297"/>
      <c r="Z42" s="297"/>
    </row>
    <row r="43" spans="1:26" ht="15" customHeight="1" x14ac:dyDescent="0.25">
      <c r="A43" s="230" t="s">
        <v>260</v>
      </c>
      <c r="B43" s="236">
        <v>4.5485309999999979</v>
      </c>
      <c r="C43" s="236">
        <v>3.3880798499999987</v>
      </c>
      <c r="D43" s="236">
        <v>10.276682300000006</v>
      </c>
      <c r="E43" s="236">
        <v>18.213293</v>
      </c>
      <c r="F43" s="236">
        <v>3.3004180000000001</v>
      </c>
      <c r="G43" s="236">
        <v>1.4020820000000001</v>
      </c>
      <c r="H43" s="236">
        <v>1.8983350000000001</v>
      </c>
      <c r="I43" s="236">
        <v>6.6008350000000009</v>
      </c>
      <c r="J43" s="237">
        <v>151.672</v>
      </c>
      <c r="K43" s="238">
        <v>21.504999999999999</v>
      </c>
      <c r="L43" s="238">
        <v>2.7770000000000001</v>
      </c>
      <c r="M43" s="238">
        <v>50.927999999999997</v>
      </c>
      <c r="N43" s="238">
        <v>226.88200000000001</v>
      </c>
      <c r="V43" s="297"/>
      <c r="W43" s="297"/>
      <c r="X43" s="297"/>
      <c r="Y43" s="297"/>
      <c r="Z43" s="297"/>
    </row>
    <row r="44" spans="1:26" ht="15" customHeight="1" x14ac:dyDescent="0.25">
      <c r="A44" s="230" t="s">
        <v>261</v>
      </c>
      <c r="B44" s="236">
        <v>3.442723</v>
      </c>
      <c r="C44" s="236">
        <v>2.688075</v>
      </c>
      <c r="D44" s="236">
        <v>7.3952382299999924</v>
      </c>
      <c r="E44" s="236">
        <v>13.526037000000001</v>
      </c>
      <c r="F44" s="236">
        <v>3.1004299999999998</v>
      </c>
      <c r="G44" s="236">
        <v>0.764378</v>
      </c>
      <c r="H44" s="236">
        <v>2.336052</v>
      </c>
      <c r="I44" s="236">
        <v>6.2008600000000005</v>
      </c>
      <c r="J44" s="237">
        <v>151.80799999999999</v>
      </c>
      <c r="K44" s="238">
        <v>11.957000000000001</v>
      </c>
      <c r="L44" s="238">
        <v>1.4550000000000001</v>
      </c>
      <c r="M44" s="238">
        <v>44.284999999999997</v>
      </c>
      <c r="N44" s="238">
        <v>209.50500000000002</v>
      </c>
      <c r="V44" s="297"/>
      <c r="W44" s="297"/>
      <c r="X44" s="297"/>
      <c r="Y44" s="297"/>
      <c r="Z44" s="297"/>
    </row>
    <row r="45" spans="1:26" ht="15" customHeight="1" x14ac:dyDescent="0.25">
      <c r="A45" s="230" t="s">
        <v>262</v>
      </c>
      <c r="B45" s="233">
        <v>4.2</v>
      </c>
      <c r="C45" s="233">
        <v>3.1</v>
      </c>
      <c r="D45" s="233">
        <v>13.6</v>
      </c>
      <c r="E45" s="233">
        <v>20.8</v>
      </c>
      <c r="F45" s="233">
        <v>2.9</v>
      </c>
      <c r="G45" s="233">
        <v>0.9</v>
      </c>
      <c r="H45" s="233">
        <v>2</v>
      </c>
      <c r="I45" s="233">
        <v>5.7</v>
      </c>
      <c r="J45" s="233">
        <v>153.5</v>
      </c>
      <c r="K45" s="233">
        <v>6.3</v>
      </c>
      <c r="L45" s="233">
        <v>15.9</v>
      </c>
      <c r="M45" s="233">
        <v>29.4</v>
      </c>
      <c r="N45" s="233">
        <v>205</v>
      </c>
      <c r="V45" s="297"/>
      <c r="W45" s="297"/>
      <c r="X45" s="297"/>
      <c r="Y45" s="297"/>
      <c r="Z45" s="297"/>
    </row>
    <row r="46" spans="1:26" ht="15" customHeight="1" x14ac:dyDescent="0.25">
      <c r="A46" s="230" t="s">
        <v>263</v>
      </c>
      <c r="B46" s="233">
        <v>6.8</v>
      </c>
      <c r="C46" s="233">
        <v>6</v>
      </c>
      <c r="D46" s="233">
        <v>15.8</v>
      </c>
      <c r="E46" s="233">
        <v>28.6</v>
      </c>
      <c r="F46" s="233">
        <v>3</v>
      </c>
      <c r="G46" s="233">
        <v>1</v>
      </c>
      <c r="H46" s="233">
        <v>2.1</v>
      </c>
      <c r="I46" s="233">
        <v>6.1</v>
      </c>
      <c r="J46" s="233">
        <v>152.9</v>
      </c>
      <c r="K46" s="233">
        <v>19.5</v>
      </c>
      <c r="L46" s="233">
        <v>6</v>
      </c>
      <c r="M46" s="233">
        <v>49.4</v>
      </c>
      <c r="N46" s="233">
        <v>227.8</v>
      </c>
      <c r="V46" s="297"/>
      <c r="W46" s="297"/>
      <c r="X46" s="297"/>
      <c r="Y46" s="297"/>
      <c r="Z46" s="297"/>
    </row>
    <row r="47" spans="1:26" ht="15" customHeight="1" x14ac:dyDescent="0.25">
      <c r="A47" s="230" t="s">
        <v>264</v>
      </c>
      <c r="B47" s="233">
        <v>7.4</v>
      </c>
      <c r="C47" s="233">
        <v>4.5</v>
      </c>
      <c r="D47" s="233">
        <v>15.5</v>
      </c>
      <c r="E47" s="233">
        <v>27.4</v>
      </c>
      <c r="F47" s="233">
        <v>3.1</v>
      </c>
      <c r="G47" s="233">
        <v>1.4</v>
      </c>
      <c r="H47" s="233">
        <v>1.7</v>
      </c>
      <c r="I47" s="233">
        <v>6.1</v>
      </c>
      <c r="J47" s="233">
        <v>152</v>
      </c>
      <c r="K47" s="233">
        <v>26.6</v>
      </c>
      <c r="L47" s="233">
        <v>1.6</v>
      </c>
      <c r="M47" s="233">
        <v>65.900000000000006</v>
      </c>
      <c r="N47" s="233">
        <v>246.1</v>
      </c>
      <c r="V47" s="297"/>
      <c r="W47" s="297"/>
      <c r="X47" s="297"/>
      <c r="Y47" s="297"/>
      <c r="Z47" s="297"/>
    </row>
    <row r="48" spans="1:26" ht="15" customHeight="1" x14ac:dyDescent="0.25">
      <c r="A48" s="230" t="s">
        <v>265</v>
      </c>
      <c r="B48" s="233">
        <v>5.9</v>
      </c>
      <c r="C48" s="233">
        <v>4.3</v>
      </c>
      <c r="D48" s="233">
        <v>16.3</v>
      </c>
      <c r="E48" s="233">
        <v>26.5</v>
      </c>
      <c r="F48" s="233">
        <v>3.2</v>
      </c>
      <c r="G48" s="233">
        <v>1.1000000000000001</v>
      </c>
      <c r="H48" s="233">
        <v>2.1</v>
      </c>
      <c r="I48" s="233">
        <v>6.4</v>
      </c>
      <c r="J48" s="233">
        <v>151.5</v>
      </c>
      <c r="K48" s="233">
        <v>26.5</v>
      </c>
      <c r="L48" s="233">
        <v>0.8</v>
      </c>
      <c r="M48" s="233">
        <v>75.400000000000006</v>
      </c>
      <c r="N48" s="233">
        <v>254.1</v>
      </c>
      <c r="V48" s="297"/>
      <c r="W48" s="297"/>
      <c r="X48" s="297"/>
      <c r="Y48" s="297"/>
      <c r="Z48" s="297"/>
    </row>
    <row r="49" spans="1:26" ht="15" customHeight="1" x14ac:dyDescent="0.25">
      <c r="A49" s="230" t="s">
        <v>266</v>
      </c>
      <c r="B49" s="233">
        <v>4.0999999999999996</v>
      </c>
      <c r="C49" s="233">
        <v>3.4</v>
      </c>
      <c r="D49" s="233">
        <v>14.9</v>
      </c>
      <c r="E49" s="233">
        <v>22.5</v>
      </c>
      <c r="F49" s="233">
        <v>3.1</v>
      </c>
      <c r="G49" s="233">
        <v>0.8</v>
      </c>
      <c r="H49" s="233">
        <v>2.2999999999999998</v>
      </c>
      <c r="I49" s="233">
        <v>6.2</v>
      </c>
      <c r="J49" s="233">
        <v>151.80000000000001</v>
      </c>
      <c r="K49" s="233">
        <v>20.3</v>
      </c>
      <c r="L49" s="233">
        <v>3.2</v>
      </c>
      <c r="M49" s="233">
        <v>69.3</v>
      </c>
      <c r="N49" s="233">
        <v>244.6</v>
      </c>
      <c r="V49" s="297"/>
      <c r="W49" s="297"/>
      <c r="X49" s="297"/>
      <c r="Y49" s="297"/>
      <c r="Z49" s="297"/>
    </row>
    <row r="50" spans="1:26" ht="15" customHeight="1" x14ac:dyDescent="0.25">
      <c r="A50" s="230" t="s">
        <v>267</v>
      </c>
      <c r="B50" s="233">
        <v>4.2</v>
      </c>
      <c r="C50" s="233">
        <v>3.5</v>
      </c>
      <c r="D50" s="233">
        <v>14.3</v>
      </c>
      <c r="E50" s="233">
        <v>22</v>
      </c>
      <c r="F50" s="233">
        <v>3.4</v>
      </c>
      <c r="G50" s="233">
        <v>1.1000000000000001</v>
      </c>
      <c r="H50" s="233">
        <v>2.2999999999999998</v>
      </c>
      <c r="I50" s="233">
        <v>6.7</v>
      </c>
      <c r="J50" s="233">
        <v>152.19999999999999</v>
      </c>
      <c r="K50" s="233">
        <v>21</v>
      </c>
      <c r="L50" s="233">
        <v>4</v>
      </c>
      <c r="M50" s="233">
        <v>72.5</v>
      </c>
      <c r="N50" s="233">
        <v>249.7</v>
      </c>
      <c r="V50" s="297"/>
      <c r="W50" s="297"/>
      <c r="X50" s="297"/>
      <c r="Y50" s="297"/>
      <c r="Z50" s="297"/>
    </row>
    <row r="51" spans="1:26" ht="15" customHeight="1" x14ac:dyDescent="0.25">
      <c r="A51" s="230" t="s">
        <v>268</v>
      </c>
      <c r="B51" s="233">
        <v>4.5999999999999996</v>
      </c>
      <c r="C51" s="233">
        <v>3.6</v>
      </c>
      <c r="D51" s="233">
        <v>15.7</v>
      </c>
      <c r="E51" s="233">
        <v>23.8</v>
      </c>
      <c r="F51" s="233">
        <v>3.4</v>
      </c>
      <c r="G51" s="233">
        <v>0.9</v>
      </c>
      <c r="H51" s="233">
        <v>2.5</v>
      </c>
      <c r="I51" s="233">
        <v>6.8</v>
      </c>
      <c r="J51" s="233">
        <v>151.6</v>
      </c>
      <c r="K51" s="233">
        <v>14.6</v>
      </c>
      <c r="L51" s="233">
        <v>3.2</v>
      </c>
      <c r="M51" s="233">
        <v>66.8</v>
      </c>
      <c r="N51" s="233">
        <v>236.1</v>
      </c>
      <c r="V51" s="297"/>
      <c r="W51" s="297"/>
      <c r="X51" s="297"/>
      <c r="Y51" s="297"/>
      <c r="Z51" s="297"/>
    </row>
    <row r="52" spans="1:26" ht="15" customHeight="1" x14ac:dyDescent="0.25">
      <c r="A52" s="230" t="s">
        <v>269</v>
      </c>
      <c r="B52" s="233">
        <v>5.5</v>
      </c>
      <c r="C52" s="233">
        <v>4.0999999999999996</v>
      </c>
      <c r="D52" s="233">
        <v>15.3</v>
      </c>
      <c r="E52" s="233">
        <v>24.9</v>
      </c>
      <c r="F52" s="233">
        <v>3.6</v>
      </c>
      <c r="G52" s="233">
        <v>1</v>
      </c>
      <c r="H52" s="233">
        <v>2.6</v>
      </c>
      <c r="I52" s="233">
        <v>7.1</v>
      </c>
      <c r="J52" s="233">
        <v>152.1</v>
      </c>
      <c r="K52" s="233">
        <v>12.7</v>
      </c>
      <c r="L52" s="233">
        <v>2.8</v>
      </c>
      <c r="M52" s="233">
        <v>60</v>
      </c>
      <c r="N52" s="233">
        <v>227.5</v>
      </c>
      <c r="V52" s="297"/>
      <c r="W52" s="297"/>
      <c r="X52" s="297"/>
      <c r="Y52" s="297"/>
      <c r="Z52" s="297"/>
    </row>
    <row r="53" spans="1:26" ht="15" customHeight="1" x14ac:dyDescent="0.25">
      <c r="A53" s="230" t="s">
        <v>270</v>
      </c>
      <c r="B53" s="233">
        <v>6.5</v>
      </c>
      <c r="C53" s="233">
        <v>4.7</v>
      </c>
      <c r="D53" s="233">
        <v>17.399999999999999</v>
      </c>
      <c r="E53" s="233">
        <v>28.7</v>
      </c>
      <c r="F53" s="233">
        <v>3.7</v>
      </c>
      <c r="G53" s="233">
        <v>1.3</v>
      </c>
      <c r="H53" s="233">
        <v>2.4</v>
      </c>
      <c r="I53" s="233">
        <v>7.4</v>
      </c>
      <c r="J53" s="233">
        <v>152.80000000000001</v>
      </c>
      <c r="K53" s="233">
        <v>20.7</v>
      </c>
      <c r="L53" s="233">
        <v>0.8</v>
      </c>
      <c r="M53" s="233">
        <v>54.3</v>
      </c>
      <c r="N53" s="233">
        <v>228.6</v>
      </c>
      <c r="V53" s="297"/>
      <c r="W53" s="297"/>
      <c r="X53" s="297"/>
      <c r="Y53" s="297"/>
      <c r="Z53" s="297"/>
    </row>
    <row r="54" spans="1:26" ht="15" customHeight="1" x14ac:dyDescent="0.25">
      <c r="A54" s="210" t="s">
        <v>271</v>
      </c>
      <c r="B54" s="219">
        <v>4.9000000000000004</v>
      </c>
      <c r="C54" s="219">
        <v>3.3</v>
      </c>
      <c r="D54" s="219">
        <v>15</v>
      </c>
      <c r="E54" s="219">
        <v>23.2</v>
      </c>
      <c r="F54" s="219">
        <v>3.9</v>
      </c>
      <c r="G54" s="219">
        <v>1.4</v>
      </c>
      <c r="H54" s="219">
        <v>2.5</v>
      </c>
      <c r="I54" s="219">
        <v>7.8</v>
      </c>
      <c r="J54" s="219">
        <v>153</v>
      </c>
      <c r="K54" s="219">
        <v>24</v>
      </c>
      <c r="L54" s="219">
        <v>5.5</v>
      </c>
      <c r="M54" s="219">
        <v>47.1</v>
      </c>
      <c r="N54" s="219">
        <v>229.7</v>
      </c>
      <c r="V54" s="297"/>
      <c r="W54" s="297"/>
      <c r="X54" s="297"/>
      <c r="Y54" s="297"/>
      <c r="Z54" s="297"/>
    </row>
    <row r="55" spans="1:26" ht="15" customHeight="1" x14ac:dyDescent="0.25">
      <c r="A55" s="210" t="s">
        <v>272</v>
      </c>
      <c r="B55" s="219">
        <v>4.5999999999999996</v>
      </c>
      <c r="C55" s="219">
        <v>3.7</v>
      </c>
      <c r="D55" s="219">
        <v>14.2</v>
      </c>
      <c r="E55" s="219">
        <v>22.5</v>
      </c>
      <c r="F55" s="219">
        <v>3.7</v>
      </c>
      <c r="G55" s="219">
        <v>1.1000000000000001</v>
      </c>
      <c r="H55" s="219">
        <v>2.6</v>
      </c>
      <c r="I55" s="219">
        <v>7.3</v>
      </c>
      <c r="J55" s="219">
        <v>152.69999999999999</v>
      </c>
      <c r="K55" s="219">
        <v>13.8</v>
      </c>
      <c r="L55" s="219">
        <v>6.6</v>
      </c>
      <c r="M55" s="219">
        <v>54.3</v>
      </c>
      <c r="N55" s="219">
        <v>227.5</v>
      </c>
      <c r="V55" s="297"/>
      <c r="W55" s="297"/>
      <c r="X55" s="297"/>
      <c r="Y55" s="297"/>
      <c r="Z55" s="297"/>
    </row>
    <row r="56" spans="1:26" ht="15" customHeight="1" x14ac:dyDescent="0.25">
      <c r="A56" s="210" t="s">
        <v>273</v>
      </c>
      <c r="B56" s="219">
        <v>6.6</v>
      </c>
      <c r="C56" s="219">
        <v>5</v>
      </c>
      <c r="D56" s="219">
        <v>17.2</v>
      </c>
      <c r="E56" s="219">
        <v>28.8</v>
      </c>
      <c r="F56" s="219">
        <v>3.8</v>
      </c>
      <c r="G56" s="219">
        <v>1.7</v>
      </c>
      <c r="H56" s="219">
        <v>2.1</v>
      </c>
      <c r="I56" s="219">
        <v>7.6</v>
      </c>
      <c r="J56" s="219">
        <v>152.1</v>
      </c>
      <c r="K56" s="219">
        <v>23.1</v>
      </c>
      <c r="L56" s="219">
        <v>9.3000000000000007</v>
      </c>
      <c r="M56" s="219">
        <v>71.3</v>
      </c>
      <c r="N56" s="219">
        <v>255.7</v>
      </c>
      <c r="V56" s="297"/>
      <c r="W56" s="297"/>
      <c r="X56" s="297"/>
      <c r="Y56" s="297"/>
      <c r="Z56" s="297"/>
    </row>
    <row r="57" spans="1:26" ht="15" customHeight="1" x14ac:dyDescent="0.25">
      <c r="A57" s="210" t="s">
        <v>274</v>
      </c>
      <c r="B57" s="219">
        <v>7</v>
      </c>
      <c r="C57" s="219">
        <v>5.6</v>
      </c>
      <c r="D57" s="219">
        <v>17.5</v>
      </c>
      <c r="E57" s="219">
        <v>30</v>
      </c>
      <c r="F57" s="219">
        <v>3.5</v>
      </c>
      <c r="G57" s="219">
        <v>1.2</v>
      </c>
      <c r="H57" s="219">
        <v>2.4</v>
      </c>
      <c r="I57" s="219">
        <v>7.1</v>
      </c>
      <c r="J57" s="219">
        <v>153</v>
      </c>
      <c r="K57" s="219">
        <v>16</v>
      </c>
      <c r="L57" s="219">
        <v>20</v>
      </c>
      <c r="M57" s="219">
        <v>51.6</v>
      </c>
      <c r="N57" s="219">
        <v>240.6</v>
      </c>
      <c r="V57" s="297"/>
      <c r="W57" s="297"/>
      <c r="X57" s="297"/>
      <c r="Y57" s="297"/>
      <c r="Z57" s="297"/>
    </row>
    <row r="58" spans="1:26" ht="15" customHeight="1" x14ac:dyDescent="0.25">
      <c r="A58" s="210" t="s">
        <v>275</v>
      </c>
      <c r="B58" s="219">
        <v>7.6</v>
      </c>
      <c r="C58" s="219">
        <v>6</v>
      </c>
      <c r="D58" s="219">
        <v>17.5</v>
      </c>
      <c r="E58" s="219">
        <v>31.1</v>
      </c>
      <c r="F58" s="219">
        <v>3.3</v>
      </c>
      <c r="G58" s="219">
        <v>0.9</v>
      </c>
      <c r="H58" s="219">
        <v>2.4</v>
      </c>
      <c r="I58" s="219">
        <v>6.5</v>
      </c>
      <c r="J58" s="219">
        <v>153.5</v>
      </c>
      <c r="K58" s="219">
        <v>21.9</v>
      </c>
      <c r="L58" s="219">
        <v>32.700000000000003</v>
      </c>
      <c r="M58" s="219">
        <v>54.6</v>
      </c>
      <c r="N58" s="219">
        <v>262.7</v>
      </c>
      <c r="V58" s="297"/>
      <c r="W58" s="297"/>
      <c r="X58" s="297"/>
      <c r="Y58" s="297"/>
      <c r="Z58" s="297"/>
    </row>
    <row r="59" spans="1:26" ht="15" customHeight="1" x14ac:dyDescent="0.25">
      <c r="A59" s="210" t="s">
        <v>276</v>
      </c>
      <c r="B59" s="219">
        <v>5.9</v>
      </c>
      <c r="C59" s="219">
        <v>4.5</v>
      </c>
      <c r="D59" s="219">
        <v>15.6</v>
      </c>
      <c r="E59" s="219">
        <v>26.1</v>
      </c>
      <c r="F59" s="219">
        <v>3.6</v>
      </c>
      <c r="G59" s="219">
        <v>1.1000000000000001</v>
      </c>
      <c r="H59" s="219">
        <v>2.5</v>
      </c>
      <c r="I59" s="219">
        <v>7.2</v>
      </c>
      <c r="J59" s="219">
        <v>153.69999999999999</v>
      </c>
      <c r="K59" s="219">
        <v>25</v>
      </c>
      <c r="L59" s="219">
        <v>35</v>
      </c>
      <c r="M59" s="219">
        <v>61.5</v>
      </c>
      <c r="N59" s="219">
        <v>275.2</v>
      </c>
      <c r="V59" s="297"/>
      <c r="W59" s="297"/>
      <c r="X59" s="297"/>
      <c r="Y59" s="297"/>
      <c r="Z59" s="297"/>
    </row>
    <row r="60" spans="1:26" ht="15" customHeight="1" x14ac:dyDescent="0.25">
      <c r="A60" s="210" t="s">
        <v>277</v>
      </c>
      <c r="B60" s="219">
        <v>5.8</v>
      </c>
      <c r="C60" s="219">
        <v>4.8</v>
      </c>
      <c r="D60" s="219">
        <v>15.7</v>
      </c>
      <c r="E60" s="219">
        <v>26.4</v>
      </c>
      <c r="F60" s="219">
        <v>3.3</v>
      </c>
      <c r="G60" s="219">
        <v>1.3</v>
      </c>
      <c r="H60" s="219">
        <v>2.1</v>
      </c>
      <c r="I60" s="219">
        <v>6.7</v>
      </c>
      <c r="J60" s="219">
        <v>152.69999999999999</v>
      </c>
      <c r="K60" s="219">
        <v>28.5</v>
      </c>
      <c r="L60" s="219">
        <v>18.7</v>
      </c>
      <c r="M60" s="219">
        <v>71.5</v>
      </c>
      <c r="N60" s="219">
        <v>271.39999999999998</v>
      </c>
      <c r="V60" s="297"/>
      <c r="W60" s="297"/>
      <c r="X60" s="297"/>
      <c r="Y60" s="297"/>
      <c r="Z60" s="297"/>
    </row>
    <row r="61" spans="1:26" ht="15" customHeight="1" x14ac:dyDescent="0.25">
      <c r="A61" s="210" t="s">
        <v>278</v>
      </c>
      <c r="B61" s="219">
        <v>5.0999999999999996</v>
      </c>
      <c r="C61" s="219">
        <v>3.9</v>
      </c>
      <c r="D61" s="219">
        <v>14.9</v>
      </c>
      <c r="E61" s="219">
        <v>23.9</v>
      </c>
      <c r="F61" s="219">
        <v>3</v>
      </c>
      <c r="G61" s="219">
        <v>0.6</v>
      </c>
      <c r="H61" s="219">
        <v>2.4</v>
      </c>
      <c r="I61" s="219">
        <v>6.1</v>
      </c>
      <c r="J61" s="219">
        <v>152.4</v>
      </c>
      <c r="K61" s="219">
        <v>29.8</v>
      </c>
      <c r="L61" s="219">
        <v>20.3</v>
      </c>
      <c r="M61" s="219">
        <v>70</v>
      </c>
      <c r="N61" s="219">
        <v>272.5</v>
      </c>
      <c r="V61" s="297"/>
      <c r="W61" s="297"/>
      <c r="X61" s="297"/>
      <c r="Y61" s="297"/>
      <c r="Z61" s="297"/>
    </row>
    <row r="62" spans="1:26" ht="15" customHeight="1" x14ac:dyDescent="0.25">
      <c r="A62" s="210" t="s">
        <v>279</v>
      </c>
      <c r="B62" s="219">
        <v>4.2</v>
      </c>
      <c r="C62" s="219">
        <v>3.7</v>
      </c>
      <c r="D62" s="219">
        <v>14.9</v>
      </c>
      <c r="E62" s="219">
        <v>22.8</v>
      </c>
      <c r="F62" s="219">
        <v>2.5</v>
      </c>
      <c r="G62" s="219">
        <v>1.3</v>
      </c>
      <c r="H62" s="219">
        <v>1.2</v>
      </c>
      <c r="I62" s="219">
        <v>5.0999999999999996</v>
      </c>
      <c r="J62" s="219">
        <v>153.19999999999999</v>
      </c>
      <c r="K62" s="219">
        <v>31.4</v>
      </c>
      <c r="L62" s="219">
        <v>18.3</v>
      </c>
      <c r="M62" s="219">
        <v>67.099999999999994</v>
      </c>
      <c r="N62" s="219">
        <v>270</v>
      </c>
      <c r="V62" s="297"/>
      <c r="W62" s="297"/>
      <c r="X62" s="297"/>
      <c r="Y62" s="297"/>
      <c r="Z62" s="297"/>
    </row>
    <row r="63" spans="1:26" ht="15" customHeight="1" x14ac:dyDescent="0.25">
      <c r="A63" s="210" t="s">
        <v>280</v>
      </c>
      <c r="B63" s="219">
        <v>4.9000000000000004</v>
      </c>
      <c r="C63" s="219">
        <v>4.0999999999999996</v>
      </c>
      <c r="D63" s="219">
        <v>15.2</v>
      </c>
      <c r="E63" s="219">
        <v>24.2</v>
      </c>
      <c r="F63" s="219">
        <v>2.5</v>
      </c>
      <c r="G63" s="219">
        <v>1.1000000000000001</v>
      </c>
      <c r="H63" s="219">
        <v>1.4</v>
      </c>
      <c r="I63" s="219">
        <v>5</v>
      </c>
      <c r="J63" s="219">
        <v>152</v>
      </c>
      <c r="K63" s="219">
        <v>30.8</v>
      </c>
      <c r="L63" s="219">
        <v>14.2</v>
      </c>
      <c r="M63" s="219">
        <v>75</v>
      </c>
      <c r="N63" s="219">
        <v>272</v>
      </c>
      <c r="V63" s="297"/>
      <c r="W63" s="297"/>
      <c r="X63" s="297"/>
      <c r="Y63" s="297"/>
      <c r="Z63" s="297"/>
    </row>
    <row r="64" spans="1:26" ht="15" customHeight="1" x14ac:dyDescent="0.25">
      <c r="A64" s="210" t="s">
        <v>281</v>
      </c>
      <c r="B64" s="219">
        <v>4.0999999999999996</v>
      </c>
      <c r="C64" s="219">
        <v>3.2</v>
      </c>
      <c r="D64" s="219">
        <v>12.7</v>
      </c>
      <c r="E64" s="219">
        <v>20.100000000000001</v>
      </c>
      <c r="F64" s="219">
        <v>2.6</v>
      </c>
      <c r="G64" s="219">
        <v>1.1000000000000001</v>
      </c>
      <c r="H64" s="219">
        <v>1.5</v>
      </c>
      <c r="I64" s="219">
        <v>5.0999999999999996</v>
      </c>
      <c r="J64" s="219">
        <v>151.80000000000001</v>
      </c>
      <c r="K64" s="219">
        <v>28.3</v>
      </c>
      <c r="L64" s="219">
        <v>11.7</v>
      </c>
      <c r="M64" s="219">
        <v>84.1</v>
      </c>
      <c r="N64" s="219">
        <v>275.89999999999998</v>
      </c>
      <c r="V64" s="297"/>
      <c r="W64" s="297"/>
      <c r="X64" s="297"/>
      <c r="Y64" s="297"/>
      <c r="Z64" s="297"/>
    </row>
    <row r="65" spans="1:26" ht="15" customHeight="1" x14ac:dyDescent="0.25">
      <c r="A65" s="210" t="s">
        <v>282</v>
      </c>
      <c r="B65" s="219">
        <v>4.5999999999999996</v>
      </c>
      <c r="C65" s="219">
        <v>3.2</v>
      </c>
      <c r="D65" s="219">
        <v>12.7</v>
      </c>
      <c r="E65" s="219">
        <v>20.5</v>
      </c>
      <c r="F65" s="219">
        <v>2.7</v>
      </c>
      <c r="G65" s="219">
        <v>1.2</v>
      </c>
      <c r="H65" s="219">
        <v>1.5</v>
      </c>
      <c r="I65" s="219">
        <v>5.4</v>
      </c>
      <c r="J65" s="219">
        <v>152.6</v>
      </c>
      <c r="K65" s="219">
        <v>25.7</v>
      </c>
      <c r="L65" s="219">
        <v>18.600000000000001</v>
      </c>
      <c r="M65" s="219">
        <v>66.2</v>
      </c>
      <c r="N65" s="219">
        <v>263.10000000000002</v>
      </c>
      <c r="V65" s="297"/>
      <c r="W65" s="297"/>
      <c r="X65" s="297"/>
      <c r="Y65" s="297"/>
      <c r="Z65" s="297"/>
    </row>
    <row r="66" spans="1:26" ht="15" customHeight="1" x14ac:dyDescent="0.25">
      <c r="A66" s="230" t="s">
        <v>283</v>
      </c>
      <c r="B66" s="236">
        <v>5.6</v>
      </c>
      <c r="C66" s="236">
        <v>3.8</v>
      </c>
      <c r="D66" s="236">
        <v>13.5</v>
      </c>
      <c r="E66" s="236">
        <v>22.9</v>
      </c>
      <c r="F66" s="236">
        <v>3.5</v>
      </c>
      <c r="G66" s="236">
        <v>1.6</v>
      </c>
      <c r="H66" s="236">
        <v>1.9</v>
      </c>
      <c r="I66" s="236">
        <v>7</v>
      </c>
      <c r="J66" s="237">
        <v>153.9</v>
      </c>
      <c r="K66" s="238">
        <v>25.7</v>
      </c>
      <c r="L66" s="238">
        <v>14.5</v>
      </c>
      <c r="M66" s="238">
        <v>65.8</v>
      </c>
      <c r="N66" s="238">
        <v>259.8</v>
      </c>
      <c r="V66" s="297"/>
      <c r="W66" s="297"/>
      <c r="X66" s="297"/>
      <c r="Y66" s="297"/>
      <c r="Z66" s="297"/>
    </row>
    <row r="67" spans="1:26" ht="15" customHeight="1" x14ac:dyDescent="0.25">
      <c r="A67" s="230" t="s">
        <v>284</v>
      </c>
      <c r="B67" s="236">
        <v>4.4000000000000004</v>
      </c>
      <c r="C67" s="236">
        <v>2.8</v>
      </c>
      <c r="D67" s="236">
        <v>11.1</v>
      </c>
      <c r="E67" s="236">
        <v>18.2</v>
      </c>
      <c r="F67" s="236">
        <v>3</v>
      </c>
      <c r="G67" s="236">
        <v>1.3</v>
      </c>
      <c r="H67" s="236">
        <v>1.7</v>
      </c>
      <c r="I67" s="236">
        <v>5.9</v>
      </c>
      <c r="J67" s="237">
        <v>153.80000000000001</v>
      </c>
      <c r="K67" s="238">
        <v>25.7</v>
      </c>
      <c r="L67" s="238">
        <v>41</v>
      </c>
      <c r="M67" s="238">
        <v>60.9</v>
      </c>
      <c r="N67" s="238">
        <v>281.5</v>
      </c>
      <c r="V67" s="297"/>
      <c r="W67" s="297"/>
      <c r="X67" s="297"/>
      <c r="Y67" s="297"/>
      <c r="Z67" s="297"/>
    </row>
    <row r="68" spans="1:26" ht="15" customHeight="1" x14ac:dyDescent="0.25">
      <c r="A68" s="230" t="s">
        <v>285</v>
      </c>
      <c r="B68" s="236">
        <v>5.2</v>
      </c>
      <c r="C68" s="236">
        <v>3.4</v>
      </c>
      <c r="D68" s="236">
        <v>13.6</v>
      </c>
      <c r="E68" s="236">
        <v>22.2</v>
      </c>
      <c r="F68" s="236">
        <v>3.1</v>
      </c>
      <c r="G68" s="236">
        <v>1.2</v>
      </c>
      <c r="H68" s="236">
        <v>1.9</v>
      </c>
      <c r="I68" s="236">
        <v>6.2</v>
      </c>
      <c r="J68" s="237">
        <v>154.19999999999999</v>
      </c>
      <c r="K68" s="238">
        <v>29.4</v>
      </c>
      <c r="L68" s="238">
        <v>42.1</v>
      </c>
      <c r="M68" s="238">
        <v>70.400000000000006</v>
      </c>
      <c r="N68" s="238">
        <v>296.10000000000002</v>
      </c>
      <c r="V68" s="297"/>
      <c r="W68" s="297"/>
      <c r="X68" s="297"/>
      <c r="Y68" s="297"/>
      <c r="Z68" s="297"/>
    </row>
    <row r="69" spans="1:26" ht="15" customHeight="1" x14ac:dyDescent="0.25">
      <c r="A69" s="230" t="s">
        <v>286</v>
      </c>
      <c r="B69" s="233">
        <v>5.8</v>
      </c>
      <c r="C69" s="233">
        <v>4.0999999999999996</v>
      </c>
      <c r="D69" s="233">
        <v>13.4</v>
      </c>
      <c r="E69" s="233">
        <v>23.2</v>
      </c>
      <c r="F69" s="233">
        <v>3.2</v>
      </c>
      <c r="G69" s="233">
        <v>1.1000000000000001</v>
      </c>
      <c r="H69" s="233">
        <v>2.1</v>
      </c>
      <c r="I69" s="233">
        <v>6.4</v>
      </c>
      <c r="J69" s="233">
        <v>154.5</v>
      </c>
      <c r="K69" s="233">
        <v>22.3</v>
      </c>
      <c r="L69" s="233">
        <v>38.299999999999997</v>
      </c>
      <c r="M69" s="233">
        <v>70</v>
      </c>
      <c r="N69" s="233">
        <v>285.2</v>
      </c>
      <c r="V69" s="297"/>
      <c r="W69" s="297"/>
      <c r="X69" s="297"/>
      <c r="Y69" s="297"/>
      <c r="Z69" s="297"/>
    </row>
    <row r="70" spans="1:26" ht="15" customHeight="1" x14ac:dyDescent="0.25">
      <c r="A70" s="230" t="s">
        <v>287</v>
      </c>
      <c r="B70" s="233">
        <v>6.7</v>
      </c>
      <c r="C70" s="233">
        <v>4.8</v>
      </c>
      <c r="D70" s="233">
        <v>14.9</v>
      </c>
      <c r="E70" s="233">
        <v>26.4</v>
      </c>
      <c r="F70" s="233">
        <v>3</v>
      </c>
      <c r="G70" s="233">
        <v>0.9</v>
      </c>
      <c r="H70" s="233">
        <v>2</v>
      </c>
      <c r="I70" s="233">
        <v>5.9</v>
      </c>
      <c r="J70" s="233">
        <v>154.6</v>
      </c>
      <c r="K70" s="233">
        <v>32.6</v>
      </c>
      <c r="L70" s="233">
        <v>33.299999999999997</v>
      </c>
      <c r="M70" s="233">
        <v>59.6</v>
      </c>
      <c r="N70" s="233">
        <v>280</v>
      </c>
      <c r="V70" s="297"/>
      <c r="W70" s="297"/>
      <c r="X70" s="297"/>
      <c r="Y70" s="297"/>
      <c r="Z70" s="297"/>
    </row>
    <row r="71" spans="1:26" ht="15" customHeight="1" x14ac:dyDescent="0.25">
      <c r="A71" s="230" t="s">
        <v>288</v>
      </c>
      <c r="B71" s="233">
        <v>4.0999999999999996</v>
      </c>
      <c r="C71" s="233">
        <v>2.9</v>
      </c>
      <c r="D71" s="233">
        <v>13.2</v>
      </c>
      <c r="E71" s="233">
        <v>20.3</v>
      </c>
      <c r="F71" s="233">
        <v>2.6</v>
      </c>
      <c r="G71" s="233">
        <v>1</v>
      </c>
      <c r="H71" s="233">
        <v>1.6</v>
      </c>
      <c r="I71" s="233">
        <v>5.2</v>
      </c>
      <c r="J71" s="233">
        <v>152.80000000000001</v>
      </c>
      <c r="K71" s="233">
        <v>30.2</v>
      </c>
      <c r="L71" s="233">
        <v>39.9</v>
      </c>
      <c r="M71" s="233">
        <v>80.5</v>
      </c>
      <c r="N71" s="233">
        <v>303.5</v>
      </c>
      <c r="V71" s="297"/>
      <c r="W71" s="297"/>
      <c r="X71" s="297"/>
      <c r="Y71" s="297"/>
      <c r="Z71" s="297"/>
    </row>
    <row r="72" spans="1:26" ht="15" customHeight="1" x14ac:dyDescent="0.25">
      <c r="A72" s="230" t="s">
        <v>289</v>
      </c>
      <c r="B72" s="233">
        <v>4.0999999999999996</v>
      </c>
      <c r="C72" s="233">
        <v>2.9</v>
      </c>
      <c r="D72" s="233">
        <v>12.9</v>
      </c>
      <c r="E72" s="233">
        <v>19.899999999999999</v>
      </c>
      <c r="F72" s="233">
        <v>2.5</v>
      </c>
      <c r="G72" s="233">
        <v>1.1000000000000001</v>
      </c>
      <c r="H72" s="233">
        <v>1.6</v>
      </c>
      <c r="I72" s="233">
        <v>5.3</v>
      </c>
      <c r="J72" s="233">
        <v>154.6</v>
      </c>
      <c r="K72" s="233">
        <v>24.5</v>
      </c>
      <c r="L72" s="233">
        <v>47</v>
      </c>
      <c r="M72" s="233">
        <v>56.1</v>
      </c>
      <c r="N72" s="233">
        <v>282.3</v>
      </c>
      <c r="V72" s="297"/>
      <c r="W72" s="297"/>
      <c r="X72" s="297"/>
      <c r="Y72" s="297"/>
      <c r="Z72" s="297"/>
    </row>
    <row r="73" spans="1:26" ht="15" customHeight="1" x14ac:dyDescent="0.25">
      <c r="A73" s="230" t="s">
        <v>290</v>
      </c>
      <c r="B73" s="233">
        <v>3.4</v>
      </c>
      <c r="C73" s="233">
        <v>2.5</v>
      </c>
      <c r="D73" s="233">
        <v>12.4</v>
      </c>
      <c r="E73" s="233">
        <v>18.3</v>
      </c>
      <c r="F73" s="233">
        <v>3.1</v>
      </c>
      <c r="G73" s="233">
        <v>1.3</v>
      </c>
      <c r="H73" s="233">
        <v>2.1</v>
      </c>
      <c r="I73" s="233">
        <v>6.5</v>
      </c>
      <c r="J73" s="233">
        <v>153.9</v>
      </c>
      <c r="K73" s="233">
        <v>29.3</v>
      </c>
      <c r="L73" s="233">
        <v>43.9</v>
      </c>
      <c r="M73" s="233">
        <v>69.2</v>
      </c>
      <c r="N73" s="233">
        <v>296.39999999999998</v>
      </c>
      <c r="V73" s="297"/>
      <c r="W73" s="297"/>
      <c r="X73" s="297"/>
      <c r="Y73" s="297"/>
      <c r="Z73" s="297"/>
    </row>
    <row r="74" spans="1:26" ht="15" customHeight="1" x14ac:dyDescent="0.25">
      <c r="A74" s="230" t="s">
        <v>291</v>
      </c>
      <c r="B74" s="233">
        <v>4.8</v>
      </c>
      <c r="C74" s="233">
        <v>3.5</v>
      </c>
      <c r="D74" s="233">
        <v>12.9</v>
      </c>
      <c r="E74" s="233">
        <v>21.2</v>
      </c>
      <c r="F74" s="233">
        <v>2.7</v>
      </c>
      <c r="G74" s="233">
        <v>1.3</v>
      </c>
      <c r="H74" s="233">
        <v>1.6</v>
      </c>
      <c r="I74" s="233">
        <v>5.6</v>
      </c>
      <c r="J74" s="233">
        <v>154</v>
      </c>
      <c r="K74" s="233">
        <v>24.3</v>
      </c>
      <c r="L74" s="233">
        <v>43.3</v>
      </c>
      <c r="M74" s="233">
        <v>63.5</v>
      </c>
      <c r="N74" s="233">
        <v>285.10000000000002</v>
      </c>
      <c r="V74" s="297"/>
      <c r="W74" s="297"/>
      <c r="X74" s="297"/>
      <c r="Y74" s="297"/>
      <c r="Z74" s="297"/>
    </row>
    <row r="75" spans="1:26" ht="15" customHeight="1" x14ac:dyDescent="0.25">
      <c r="A75" s="230" t="s">
        <v>292</v>
      </c>
      <c r="B75" s="233">
        <v>4</v>
      </c>
      <c r="C75" s="233">
        <v>3</v>
      </c>
      <c r="D75" s="233">
        <v>12</v>
      </c>
      <c r="E75" s="233">
        <v>19</v>
      </c>
      <c r="F75" s="233">
        <v>2.5</v>
      </c>
      <c r="G75" s="233">
        <v>1.3</v>
      </c>
      <c r="H75" s="233">
        <v>1.4</v>
      </c>
      <c r="I75" s="233">
        <v>5.2</v>
      </c>
      <c r="J75" s="233">
        <v>153.5</v>
      </c>
      <c r="K75" s="233">
        <v>22.8</v>
      </c>
      <c r="L75" s="233">
        <v>41.7</v>
      </c>
      <c r="M75" s="233">
        <v>62.3</v>
      </c>
      <c r="N75" s="233">
        <v>280.3</v>
      </c>
      <c r="V75" s="297"/>
      <c r="W75" s="297"/>
      <c r="X75" s="297"/>
      <c r="Y75" s="297"/>
      <c r="Z75" s="297"/>
    </row>
    <row r="76" spans="1:26" ht="15" customHeight="1" x14ac:dyDescent="0.25">
      <c r="A76" s="230" t="s">
        <v>293</v>
      </c>
      <c r="B76" s="233">
        <v>4.4000000000000004</v>
      </c>
      <c r="C76" s="233">
        <v>3.1</v>
      </c>
      <c r="D76" s="233">
        <v>12.9</v>
      </c>
      <c r="E76" s="233">
        <v>20.399999999999999</v>
      </c>
      <c r="F76" s="233">
        <v>2.4</v>
      </c>
      <c r="G76" s="233">
        <v>0.8</v>
      </c>
      <c r="H76" s="233">
        <v>1.8</v>
      </c>
      <c r="I76" s="233">
        <v>5</v>
      </c>
      <c r="J76" s="233">
        <v>154.30000000000001</v>
      </c>
      <c r="K76" s="233">
        <v>24.8</v>
      </c>
      <c r="L76" s="233">
        <v>30.4</v>
      </c>
      <c r="M76" s="233">
        <v>55.6</v>
      </c>
      <c r="N76" s="233">
        <v>265.10000000000002</v>
      </c>
      <c r="V76" s="297"/>
      <c r="W76" s="297"/>
      <c r="X76" s="297"/>
      <c r="Y76" s="297"/>
      <c r="Z76" s="297"/>
    </row>
    <row r="77" spans="1:26" ht="15" customHeight="1" x14ac:dyDescent="0.25">
      <c r="A77" s="230" t="s">
        <v>294</v>
      </c>
      <c r="B77" s="233">
        <v>4.5</v>
      </c>
      <c r="C77" s="233">
        <v>2.9</v>
      </c>
      <c r="D77" s="233">
        <v>12.3</v>
      </c>
      <c r="E77" s="233">
        <v>19.7</v>
      </c>
      <c r="F77" s="233">
        <v>3.2</v>
      </c>
      <c r="G77" s="233">
        <v>1.5</v>
      </c>
      <c r="H77" s="233">
        <v>2</v>
      </c>
      <c r="I77" s="233">
        <v>6.7</v>
      </c>
      <c r="J77" s="233">
        <v>153.9</v>
      </c>
      <c r="K77" s="233">
        <v>22.3</v>
      </c>
      <c r="L77" s="233">
        <v>29.1</v>
      </c>
      <c r="M77" s="233">
        <v>66</v>
      </c>
      <c r="N77" s="233">
        <v>271.3</v>
      </c>
      <c r="V77" s="297"/>
      <c r="W77" s="297"/>
      <c r="X77" s="297"/>
      <c r="Y77" s="297"/>
      <c r="Z77" s="297"/>
    </row>
    <row r="78" spans="1:26" ht="15" customHeight="1" x14ac:dyDescent="0.25">
      <c r="A78" s="210" t="s">
        <v>295</v>
      </c>
      <c r="B78" s="219">
        <v>3.6</v>
      </c>
      <c r="C78" s="219">
        <v>2.5</v>
      </c>
      <c r="D78" s="219">
        <v>12.3</v>
      </c>
      <c r="E78" s="219">
        <v>18.399999999999999</v>
      </c>
      <c r="F78" s="219">
        <v>2.6</v>
      </c>
      <c r="G78" s="219">
        <v>1.3</v>
      </c>
      <c r="H78" s="219">
        <v>2.6</v>
      </c>
      <c r="I78" s="219">
        <v>6.5</v>
      </c>
      <c r="J78" s="219">
        <v>155.19999999999999</v>
      </c>
      <c r="K78" s="219">
        <v>21.1</v>
      </c>
      <c r="L78" s="219">
        <v>29.8</v>
      </c>
      <c r="M78" s="219">
        <v>50.7</v>
      </c>
      <c r="N78" s="219">
        <v>256.8</v>
      </c>
      <c r="V78" s="297"/>
      <c r="W78" s="297"/>
      <c r="X78" s="297"/>
      <c r="Y78" s="297"/>
      <c r="Z78" s="297"/>
    </row>
    <row r="79" spans="1:26" ht="15" customHeight="1" x14ac:dyDescent="0.25">
      <c r="A79" s="210" t="s">
        <v>296</v>
      </c>
      <c r="B79" s="219">
        <v>4.3</v>
      </c>
      <c r="C79" s="219">
        <v>3.1</v>
      </c>
      <c r="D79" s="219">
        <v>11.4</v>
      </c>
      <c r="E79" s="219">
        <v>18.8</v>
      </c>
      <c r="F79" s="219">
        <v>2.2999999999999998</v>
      </c>
      <c r="G79" s="219">
        <v>1.3</v>
      </c>
      <c r="H79" s="219">
        <v>2.1</v>
      </c>
      <c r="I79" s="219">
        <v>5.7</v>
      </c>
      <c r="J79" s="219">
        <v>154.5</v>
      </c>
      <c r="K79" s="219">
        <v>21.7</v>
      </c>
      <c r="L79" s="219">
        <v>21.8</v>
      </c>
      <c r="M79" s="219">
        <v>61.1</v>
      </c>
      <c r="N79" s="219">
        <v>259.10000000000002</v>
      </c>
      <c r="V79" s="297"/>
      <c r="W79" s="297"/>
      <c r="X79" s="297"/>
      <c r="Y79" s="297"/>
      <c r="Z79" s="297"/>
    </row>
    <row r="80" spans="1:26" ht="15" customHeight="1" x14ac:dyDescent="0.25">
      <c r="A80" s="210" t="s">
        <v>297</v>
      </c>
      <c r="B80" s="219">
        <v>5</v>
      </c>
      <c r="C80" s="219">
        <v>3.6</v>
      </c>
      <c r="D80" s="219">
        <v>13.7</v>
      </c>
      <c r="E80" s="219">
        <v>22.3</v>
      </c>
      <c r="F80" s="219">
        <v>2.6</v>
      </c>
      <c r="G80" s="219">
        <v>1.2</v>
      </c>
      <c r="H80" s="219">
        <v>2.7</v>
      </c>
      <c r="I80" s="219">
        <v>6.5</v>
      </c>
      <c r="J80" s="219">
        <v>154.69999999999999</v>
      </c>
      <c r="K80" s="219">
        <v>23</v>
      </c>
      <c r="L80" s="219">
        <v>37.5</v>
      </c>
      <c r="M80" s="219">
        <v>59.1</v>
      </c>
      <c r="N80" s="219">
        <v>274.39999999999998</v>
      </c>
      <c r="V80" s="297"/>
      <c r="W80" s="297"/>
      <c r="X80" s="297"/>
      <c r="Y80" s="297"/>
      <c r="Z80" s="297"/>
    </row>
    <row r="81" spans="1:26" ht="15" customHeight="1" x14ac:dyDescent="0.25">
      <c r="A81" s="210" t="s">
        <v>298</v>
      </c>
      <c r="B81" s="219">
        <v>6.4</v>
      </c>
      <c r="C81" s="219">
        <v>4.5</v>
      </c>
      <c r="D81" s="219">
        <v>14.2</v>
      </c>
      <c r="E81" s="219">
        <v>25.1</v>
      </c>
      <c r="F81" s="219">
        <v>3.3</v>
      </c>
      <c r="G81" s="219">
        <v>1</v>
      </c>
      <c r="H81" s="219">
        <v>2.1</v>
      </c>
      <c r="I81" s="219">
        <v>6.3</v>
      </c>
      <c r="J81" s="219">
        <v>154.30000000000001</v>
      </c>
      <c r="K81" s="219">
        <v>12.6</v>
      </c>
      <c r="L81" s="219">
        <v>31.5</v>
      </c>
      <c r="M81" s="219">
        <v>56.8</v>
      </c>
      <c r="N81" s="219">
        <v>255.2</v>
      </c>
      <c r="V81" s="297"/>
      <c r="W81" s="297"/>
      <c r="X81" s="297"/>
      <c r="Y81" s="297"/>
      <c r="Z81" s="297"/>
    </row>
    <row r="82" spans="1:26" ht="15" customHeight="1" x14ac:dyDescent="0.25">
      <c r="A82" s="210" t="s">
        <v>299</v>
      </c>
      <c r="B82" s="219">
        <v>7</v>
      </c>
      <c r="C82" s="219">
        <v>4.8</v>
      </c>
      <c r="D82" s="219">
        <v>14.7</v>
      </c>
      <c r="E82" s="219">
        <v>26.5</v>
      </c>
      <c r="F82" s="219">
        <v>3.1</v>
      </c>
      <c r="G82" s="219">
        <v>0.8</v>
      </c>
      <c r="H82" s="219">
        <v>2.1</v>
      </c>
      <c r="I82" s="219">
        <v>6</v>
      </c>
      <c r="J82" s="219">
        <v>153.9</v>
      </c>
      <c r="K82" s="219">
        <v>20.2</v>
      </c>
      <c r="L82" s="219">
        <v>25.1</v>
      </c>
      <c r="M82" s="219">
        <v>70.694999999999993</v>
      </c>
      <c r="N82" s="219">
        <v>269.39999999999998</v>
      </c>
      <c r="V82" s="297"/>
      <c r="W82" s="297"/>
      <c r="X82" s="297"/>
      <c r="Y82" s="297"/>
      <c r="Z82" s="297"/>
    </row>
    <row r="83" spans="1:26" ht="15" customHeight="1" x14ac:dyDescent="0.25">
      <c r="A83" s="210" t="s">
        <v>300</v>
      </c>
      <c r="B83" s="219">
        <v>5.6</v>
      </c>
      <c r="C83" s="219">
        <v>4.0999999999999996</v>
      </c>
      <c r="D83" s="219">
        <v>13.3</v>
      </c>
      <c r="E83" s="219">
        <v>23</v>
      </c>
      <c r="F83" s="219">
        <v>3.2</v>
      </c>
      <c r="G83" s="219">
        <v>0.8</v>
      </c>
      <c r="H83" s="219">
        <v>2.1</v>
      </c>
      <c r="I83" s="219">
        <v>6.1</v>
      </c>
      <c r="J83" s="219">
        <v>154.4</v>
      </c>
      <c r="K83" s="219">
        <v>22.6</v>
      </c>
      <c r="L83" s="219">
        <v>14.6</v>
      </c>
      <c r="M83" s="219">
        <v>65.599999999999994</v>
      </c>
      <c r="N83" s="219">
        <v>257.10000000000002</v>
      </c>
      <c r="V83" s="297"/>
      <c r="W83" s="297"/>
      <c r="X83" s="297"/>
      <c r="Y83" s="297"/>
      <c r="Z83" s="297"/>
    </row>
    <row r="84" spans="1:26" ht="15" customHeight="1" x14ac:dyDescent="0.25">
      <c r="A84" s="210" t="s">
        <v>301</v>
      </c>
      <c r="B84" s="219">
        <v>4.4000000000000004</v>
      </c>
      <c r="C84" s="219">
        <v>3.3</v>
      </c>
      <c r="D84" s="219">
        <v>13.7</v>
      </c>
      <c r="E84" s="219">
        <v>21.4</v>
      </c>
      <c r="F84" s="219">
        <v>3.5</v>
      </c>
      <c r="G84" s="219">
        <v>0.9</v>
      </c>
      <c r="H84" s="219">
        <v>1.8</v>
      </c>
      <c r="I84" s="219">
        <v>6.2</v>
      </c>
      <c r="J84" s="219">
        <v>153.9</v>
      </c>
      <c r="K84" s="219">
        <v>26.9</v>
      </c>
      <c r="L84" s="219">
        <v>11.4</v>
      </c>
      <c r="M84" s="219">
        <v>72.8</v>
      </c>
      <c r="N84" s="219">
        <v>265</v>
      </c>
      <c r="V84" s="297"/>
      <c r="W84" s="297"/>
      <c r="X84" s="297"/>
      <c r="Y84" s="297"/>
      <c r="Z84" s="297"/>
    </row>
    <row r="85" spans="1:26" ht="15" customHeight="1" x14ac:dyDescent="0.25">
      <c r="A85" s="210" t="s">
        <v>302</v>
      </c>
      <c r="B85" s="219">
        <v>4.2</v>
      </c>
      <c r="C85" s="219">
        <v>3</v>
      </c>
      <c r="D85" s="219">
        <v>11.1</v>
      </c>
      <c r="E85" s="219">
        <v>18.3</v>
      </c>
      <c r="F85" s="219">
        <v>3.4</v>
      </c>
      <c r="G85" s="219">
        <v>0.9</v>
      </c>
      <c r="H85" s="219">
        <v>1.7</v>
      </c>
      <c r="I85" s="219">
        <v>6</v>
      </c>
      <c r="J85" s="219">
        <v>154.1</v>
      </c>
      <c r="K85" s="219">
        <v>32</v>
      </c>
      <c r="L85" s="219">
        <v>16</v>
      </c>
      <c r="M85" s="219">
        <v>73.8</v>
      </c>
      <c r="N85" s="219">
        <v>275.89999999999998</v>
      </c>
      <c r="V85" s="297"/>
      <c r="W85" s="297"/>
      <c r="X85" s="297"/>
      <c r="Y85" s="297"/>
      <c r="Z85" s="297"/>
    </row>
    <row r="86" spans="1:26" ht="15" customHeight="1" x14ac:dyDescent="0.25">
      <c r="A86" s="210" t="s">
        <v>303</v>
      </c>
      <c r="B86" s="219">
        <v>4.3</v>
      </c>
      <c r="C86" s="219">
        <v>3</v>
      </c>
      <c r="D86" s="219">
        <v>11.4</v>
      </c>
      <c r="E86" s="219">
        <v>18.7</v>
      </c>
      <c r="F86" s="219">
        <v>2.5</v>
      </c>
      <c r="G86" s="219">
        <v>0.8</v>
      </c>
      <c r="H86" s="219">
        <v>1.2</v>
      </c>
      <c r="I86" s="219">
        <v>4.5</v>
      </c>
      <c r="J86" s="219">
        <v>153.69999999999999</v>
      </c>
      <c r="K86" s="219">
        <v>34.4</v>
      </c>
      <c r="L86" s="219">
        <v>1.3</v>
      </c>
      <c r="M86" s="219">
        <v>78.8</v>
      </c>
      <c r="N86" s="219">
        <v>268.2</v>
      </c>
      <c r="V86" s="297"/>
      <c r="W86" s="297"/>
      <c r="X86" s="297"/>
      <c r="Y86" s="297"/>
      <c r="Z86" s="297"/>
    </row>
    <row r="87" spans="1:26" ht="15" customHeight="1" x14ac:dyDescent="0.25">
      <c r="A87" s="210" t="s">
        <v>304</v>
      </c>
      <c r="B87" s="219">
        <v>4.0999999999999996</v>
      </c>
      <c r="C87" s="219">
        <v>3.9</v>
      </c>
      <c r="D87" s="219">
        <v>14.8</v>
      </c>
      <c r="E87" s="219">
        <v>22.9</v>
      </c>
      <c r="F87" s="219">
        <v>2.1</v>
      </c>
      <c r="G87" s="219">
        <v>0.5</v>
      </c>
      <c r="H87" s="219">
        <v>1.1000000000000001</v>
      </c>
      <c r="I87" s="219">
        <v>3.7</v>
      </c>
      <c r="J87" s="219">
        <v>153.5</v>
      </c>
      <c r="K87" s="219">
        <v>31.2</v>
      </c>
      <c r="L87" s="219">
        <v>6</v>
      </c>
      <c r="M87" s="219">
        <v>77.3</v>
      </c>
      <c r="N87" s="219">
        <v>268.10000000000002</v>
      </c>
      <c r="V87" s="297"/>
      <c r="W87" s="297"/>
      <c r="X87" s="297"/>
      <c r="Y87" s="297"/>
      <c r="Z87" s="297"/>
    </row>
    <row r="88" spans="1:26" ht="15" customHeight="1" x14ac:dyDescent="0.25">
      <c r="A88" s="210" t="s">
        <v>305</v>
      </c>
      <c r="B88" s="219">
        <v>4.5</v>
      </c>
      <c r="C88" s="219">
        <v>3.4</v>
      </c>
      <c r="D88" s="219">
        <v>11.7</v>
      </c>
      <c r="E88" s="219">
        <v>19.600000000000001</v>
      </c>
      <c r="F88" s="219">
        <v>1.9</v>
      </c>
      <c r="G88" s="219">
        <v>0.7</v>
      </c>
      <c r="H88" s="219">
        <v>0.9</v>
      </c>
      <c r="I88" s="219">
        <v>3.5</v>
      </c>
      <c r="J88" s="219">
        <v>153.69999999999999</v>
      </c>
      <c r="K88" s="219">
        <v>22.5</v>
      </c>
      <c r="L88" s="219">
        <v>7.4</v>
      </c>
      <c r="M88" s="219">
        <v>81.099999999999994</v>
      </c>
      <c r="N88" s="219">
        <v>264.8</v>
      </c>
      <c r="V88" s="297"/>
      <c r="W88" s="297"/>
      <c r="X88" s="297"/>
      <c r="Y88" s="297"/>
      <c r="Z88" s="297"/>
    </row>
    <row r="89" spans="1:26" ht="15" customHeight="1" x14ac:dyDescent="0.25">
      <c r="A89" s="210" t="s">
        <v>306</v>
      </c>
      <c r="B89" s="219">
        <v>4.5999999999999996</v>
      </c>
      <c r="C89" s="219">
        <v>3</v>
      </c>
      <c r="D89" s="219">
        <v>12.3</v>
      </c>
      <c r="E89" s="219">
        <v>19.8</v>
      </c>
      <c r="F89" s="219">
        <v>1.8</v>
      </c>
      <c r="G89" s="219">
        <v>0.7</v>
      </c>
      <c r="H89" s="219">
        <v>0.8</v>
      </c>
      <c r="I89" s="219">
        <v>3.4</v>
      </c>
      <c r="J89" s="219">
        <v>153.80000000000001</v>
      </c>
      <c r="K89" s="219">
        <v>18.3</v>
      </c>
      <c r="L89" s="219">
        <v>6.1</v>
      </c>
      <c r="M89" s="219">
        <v>75.8</v>
      </c>
      <c r="N89" s="219">
        <v>254.1</v>
      </c>
      <c r="V89" s="297"/>
      <c r="W89" s="297"/>
      <c r="X89" s="297"/>
      <c r="Y89" s="297"/>
      <c r="Z89" s="297"/>
    </row>
    <row r="90" spans="1:26" ht="15" customHeight="1" x14ac:dyDescent="0.25">
      <c r="A90" s="230" t="s">
        <v>419</v>
      </c>
      <c r="B90" s="236">
        <v>3.5460229999999999</v>
      </c>
      <c r="C90" s="236">
        <v>2.6507390000000002</v>
      </c>
      <c r="D90" s="236">
        <v>12.535537</v>
      </c>
      <c r="E90" s="236">
        <v>18.732299000000001</v>
      </c>
      <c r="F90" s="236">
        <v>3.4194990000000001</v>
      </c>
      <c r="G90" s="236">
        <v>0.98186700000000005</v>
      </c>
      <c r="H90" s="236">
        <v>4.1473810000000002</v>
      </c>
      <c r="I90" s="236">
        <v>8.5487470000000005</v>
      </c>
      <c r="J90" s="237">
        <v>153.59700000000001</v>
      </c>
      <c r="K90" s="238">
        <v>22.366</v>
      </c>
      <c r="L90" s="238">
        <v>5.1379999999999999</v>
      </c>
      <c r="M90" s="238">
        <v>66.875999999999991</v>
      </c>
      <c r="N90" s="238">
        <v>247.97800000000001</v>
      </c>
      <c r="V90" s="297"/>
      <c r="W90" s="297"/>
      <c r="X90" s="297"/>
      <c r="Y90" s="297"/>
      <c r="Z90" s="297"/>
    </row>
    <row r="91" spans="1:26" ht="15" customHeight="1" x14ac:dyDescent="0.25">
      <c r="A91" s="230" t="s">
        <v>420</v>
      </c>
      <c r="B91" s="236">
        <v>4.4659659999999999</v>
      </c>
      <c r="C91" s="236">
        <v>3.8025500000000001</v>
      </c>
      <c r="D91" s="236">
        <v>11.826255</v>
      </c>
      <c r="E91" s="236">
        <v>20.094771000000001</v>
      </c>
      <c r="F91" s="236">
        <v>2.2202739999999999</v>
      </c>
      <c r="G91" s="236">
        <v>1.114509</v>
      </c>
      <c r="H91" s="236">
        <v>2.2159019999999998</v>
      </c>
      <c r="I91" s="236">
        <v>5.5506849999999996</v>
      </c>
      <c r="J91" s="237">
        <v>152.25</v>
      </c>
      <c r="K91" s="238">
        <v>21.920999999999999</v>
      </c>
      <c r="L91" s="238">
        <v>4.625</v>
      </c>
      <c r="M91" s="238">
        <v>81.65900000000002</v>
      </c>
      <c r="N91" s="238">
        <v>260.45600000000002</v>
      </c>
      <c r="V91" s="297"/>
      <c r="W91" s="297"/>
      <c r="X91" s="297"/>
      <c r="Y91" s="297"/>
      <c r="Z91" s="297"/>
    </row>
    <row r="92" spans="1:26" ht="15" customHeight="1" x14ac:dyDescent="0.25">
      <c r="A92" s="230" t="s">
        <v>421</v>
      </c>
      <c r="B92" s="236">
        <v>4.81121</v>
      </c>
      <c r="C92" s="236">
        <v>4.0881360000000004</v>
      </c>
      <c r="D92" s="236">
        <v>10.748398</v>
      </c>
      <c r="E92" s="236">
        <v>19.647742999999998</v>
      </c>
      <c r="F92" s="236">
        <v>2.601458</v>
      </c>
      <c r="G92" s="236">
        <v>1.0164789999999999</v>
      </c>
      <c r="H92" s="236">
        <v>2.885707</v>
      </c>
      <c r="I92" s="236">
        <v>6.5036440000000004</v>
      </c>
      <c r="J92" s="237">
        <v>151.24700000000001</v>
      </c>
      <c r="K92" s="238">
        <v>23.265999999999998</v>
      </c>
      <c r="L92" s="238">
        <v>10.377000000000001</v>
      </c>
      <c r="M92" s="238">
        <v>97.558000000000007</v>
      </c>
      <c r="N92" s="238">
        <v>282.44760000000002</v>
      </c>
      <c r="V92" s="297"/>
      <c r="W92" s="297"/>
      <c r="X92" s="297"/>
      <c r="Y92" s="297"/>
      <c r="Z92" s="297"/>
    </row>
    <row r="93" spans="1:26" ht="15" customHeight="1" x14ac:dyDescent="0.25">
      <c r="A93" s="230" t="s">
        <v>422</v>
      </c>
      <c r="B93" s="233">
        <v>4.425116</v>
      </c>
      <c r="C93" s="233">
        <v>3.7865839999999999</v>
      </c>
      <c r="D93" s="233">
        <v>13.469390000000001</v>
      </c>
      <c r="E93" s="233">
        <v>21.681090000000001</v>
      </c>
      <c r="F93" s="233">
        <v>2.8612630000000001</v>
      </c>
      <c r="G93" s="233">
        <v>0.76386399999999999</v>
      </c>
      <c r="H93" s="233">
        <v>1.8773010000000001</v>
      </c>
      <c r="I93" s="233">
        <v>5.5024280000000001</v>
      </c>
      <c r="J93" s="233">
        <v>153.328</v>
      </c>
      <c r="K93" s="233">
        <v>18.707999999999998</v>
      </c>
      <c r="L93" s="233">
        <v>6.5979999999999999</v>
      </c>
      <c r="M93" s="233">
        <v>74.849999999999994</v>
      </c>
      <c r="N93" s="233">
        <v>253.48400000000001</v>
      </c>
      <c r="V93" s="297"/>
      <c r="W93" s="297"/>
      <c r="X93" s="297"/>
      <c r="Y93" s="297"/>
      <c r="Z93" s="297"/>
    </row>
    <row r="94" spans="1:26" ht="15" customHeight="1" x14ac:dyDescent="0.25">
      <c r="A94" s="230" t="s">
        <v>423</v>
      </c>
      <c r="B94" s="233">
        <v>5.7466650000000001</v>
      </c>
      <c r="C94" s="233">
        <v>4.5957509999999999</v>
      </c>
      <c r="D94" s="233">
        <v>14.303997000000001</v>
      </c>
      <c r="E94" s="233">
        <v>24.646412999999999</v>
      </c>
      <c r="F94" s="233">
        <v>2.7444280000000001</v>
      </c>
      <c r="G94" s="233">
        <v>0.74711300000000003</v>
      </c>
      <c r="H94" s="233">
        <v>1.786206</v>
      </c>
      <c r="I94" s="233">
        <v>5.2777469999999997</v>
      </c>
      <c r="J94" s="233">
        <v>143.80799999999999</v>
      </c>
      <c r="K94" s="233">
        <v>26.352</v>
      </c>
      <c r="L94" s="233">
        <v>2.4969999999999999</v>
      </c>
      <c r="M94" s="233">
        <v>87.73399999999998</v>
      </c>
      <c r="N94" s="233">
        <v>260.39100000000002</v>
      </c>
      <c r="V94" s="297"/>
      <c r="W94" s="297"/>
      <c r="X94" s="297"/>
      <c r="Y94" s="297"/>
      <c r="Z94" s="297"/>
    </row>
    <row r="95" spans="1:26" ht="15" customHeight="1" x14ac:dyDescent="0.25">
      <c r="A95" s="230" t="s">
        <v>424</v>
      </c>
      <c r="B95" s="233">
        <v>4.7939780000000001</v>
      </c>
      <c r="C95" s="233">
        <v>4.6600149999999996</v>
      </c>
      <c r="D95" s="233">
        <v>13.699828</v>
      </c>
      <c r="E95" s="233">
        <v>23.15382</v>
      </c>
      <c r="F95" s="233">
        <v>2.9347910000000001</v>
      </c>
      <c r="G95" s="233">
        <v>0.75278599999999996</v>
      </c>
      <c r="H95" s="233">
        <v>1.9562520000000001</v>
      </c>
      <c r="I95" s="233">
        <v>5.6438290000000002</v>
      </c>
      <c r="J95" s="233">
        <v>121.246</v>
      </c>
      <c r="K95" s="233">
        <v>25.983000000000001</v>
      </c>
      <c r="L95" s="233">
        <v>5.9550000000000001</v>
      </c>
      <c r="M95" s="233">
        <v>91.422000000000011</v>
      </c>
      <c r="N95" s="233">
        <v>244.60499999999999</v>
      </c>
      <c r="V95" s="297"/>
      <c r="W95" s="297"/>
      <c r="X95" s="297"/>
      <c r="Y95" s="297"/>
      <c r="Z95" s="297"/>
    </row>
    <row r="96" spans="1:26" ht="15" customHeight="1" x14ac:dyDescent="0.25">
      <c r="A96" s="230" t="s">
        <v>425</v>
      </c>
      <c r="B96" s="233">
        <v>5.4308160000000001</v>
      </c>
      <c r="C96" s="233">
        <v>4.265892</v>
      </c>
      <c r="D96" s="233">
        <v>13.495086000000001</v>
      </c>
      <c r="E96" s="233">
        <v>23.191794999999999</v>
      </c>
      <c r="F96" s="233">
        <v>3.2490519999999998</v>
      </c>
      <c r="G96" s="233">
        <v>0.711287</v>
      </c>
      <c r="H96" s="233">
        <v>2.2878379999999998</v>
      </c>
      <c r="I96" s="233">
        <v>6.2481770000000001</v>
      </c>
      <c r="J96" s="233">
        <v>106.611</v>
      </c>
      <c r="K96" s="233">
        <v>32.991999999999997</v>
      </c>
      <c r="L96" s="233">
        <v>0.35899999999999999</v>
      </c>
      <c r="M96" s="233">
        <v>87.060999999999993</v>
      </c>
      <c r="N96" s="233">
        <v>227.02199999999999</v>
      </c>
      <c r="V96" s="297"/>
      <c r="W96" s="297"/>
      <c r="X96" s="297"/>
      <c r="Y96" s="297"/>
      <c r="Z96" s="297"/>
    </row>
    <row r="97" spans="1:26" ht="15" customHeight="1" x14ac:dyDescent="0.25">
      <c r="A97" s="230" t="s">
        <v>426</v>
      </c>
      <c r="B97" s="233">
        <v>3.8645779999999998</v>
      </c>
      <c r="C97" s="233">
        <v>3.724774</v>
      </c>
      <c r="D97" s="233">
        <v>13.747128</v>
      </c>
      <c r="E97" s="233">
        <v>21.336480000000002</v>
      </c>
      <c r="F97" s="233">
        <v>3.1185670000000001</v>
      </c>
      <c r="G97" s="233">
        <v>1.017582</v>
      </c>
      <c r="H97" s="233">
        <v>1.8610960000000001</v>
      </c>
      <c r="I97" s="233">
        <v>5.9972450000000004</v>
      </c>
      <c r="J97" s="233">
        <v>97.551000000000002</v>
      </c>
      <c r="K97" s="233">
        <v>28.504999999999999</v>
      </c>
      <c r="L97" s="233">
        <v>1.284</v>
      </c>
      <c r="M97" s="233">
        <v>116.202</v>
      </c>
      <c r="N97" s="233">
        <v>243.54300000000001</v>
      </c>
      <c r="V97" s="297"/>
      <c r="W97" s="297"/>
      <c r="X97" s="297"/>
      <c r="Y97" s="297"/>
      <c r="Z97" s="297"/>
    </row>
    <row r="98" spans="1:26" ht="15" customHeight="1" x14ac:dyDescent="0.25">
      <c r="A98" s="230" t="s">
        <v>427</v>
      </c>
      <c r="B98" s="233">
        <v>4.7514349999999999</v>
      </c>
      <c r="C98" s="233">
        <v>4.1452460000000002</v>
      </c>
      <c r="D98" s="233">
        <v>15.490793</v>
      </c>
      <c r="E98" s="233">
        <v>24.387474000000001</v>
      </c>
      <c r="F98" s="233">
        <v>2.8258160000000001</v>
      </c>
      <c r="G98" s="233">
        <v>0.70543500000000003</v>
      </c>
      <c r="H98" s="233">
        <v>1.903011</v>
      </c>
      <c r="I98" s="233">
        <v>5.4342620000000004</v>
      </c>
      <c r="J98" s="233">
        <v>91.477000000000004</v>
      </c>
      <c r="K98" s="233">
        <v>25.756</v>
      </c>
      <c r="L98" s="233">
        <v>6.2089999999999996</v>
      </c>
      <c r="M98" s="233">
        <v>81.829999999999984</v>
      </c>
      <c r="N98" s="233">
        <v>205.27099999999999</v>
      </c>
      <c r="V98" s="297"/>
      <c r="W98" s="297"/>
      <c r="X98" s="297"/>
      <c r="Y98" s="297"/>
      <c r="Z98" s="297"/>
    </row>
    <row r="99" spans="1:26" ht="15" customHeight="1" x14ac:dyDescent="0.25">
      <c r="A99" s="230" t="s">
        <v>428</v>
      </c>
      <c r="B99" s="233">
        <v>4.138687</v>
      </c>
      <c r="C99" s="233">
        <v>3.607291</v>
      </c>
      <c r="D99" s="233">
        <v>13.537451000000001</v>
      </c>
      <c r="E99" s="233">
        <v>21.283429000000002</v>
      </c>
      <c r="F99" s="233">
        <v>2.9242490000000001</v>
      </c>
      <c r="G99" s="233">
        <v>0.70963699999999996</v>
      </c>
      <c r="H99" s="233">
        <v>1.9896689999999999</v>
      </c>
      <c r="I99" s="233">
        <v>5.6235549999999996</v>
      </c>
      <c r="J99" s="233">
        <v>83.268000000000001</v>
      </c>
      <c r="K99" s="233">
        <v>27.088999999999999</v>
      </c>
      <c r="L99" s="233">
        <v>4.2510000000000003</v>
      </c>
      <c r="M99" s="233">
        <v>89.194999999999993</v>
      </c>
      <c r="N99" s="233">
        <v>203.80199999999999</v>
      </c>
      <c r="V99" s="297"/>
      <c r="W99" s="297"/>
      <c r="X99" s="297"/>
      <c r="Y99" s="297"/>
      <c r="Z99" s="297"/>
    </row>
    <row r="100" spans="1:26" ht="15" customHeight="1" x14ac:dyDescent="0.25">
      <c r="A100" s="230" t="s">
        <v>429</v>
      </c>
      <c r="B100" s="233">
        <v>5.1232949999999997</v>
      </c>
      <c r="C100" s="233">
        <v>4.2976679999999998</v>
      </c>
      <c r="D100" s="233">
        <v>13.306647999999999</v>
      </c>
      <c r="E100" s="233">
        <v>22.727612000000001</v>
      </c>
      <c r="F100" s="233">
        <v>2.2631169999999998</v>
      </c>
      <c r="G100" s="233">
        <v>0.76916799999999996</v>
      </c>
      <c r="H100" s="233">
        <v>1.319863</v>
      </c>
      <c r="I100" s="233">
        <v>4.3521479999999997</v>
      </c>
      <c r="J100" s="233">
        <v>83.808999999999997</v>
      </c>
      <c r="K100" s="233">
        <v>27.366</v>
      </c>
      <c r="L100" s="233">
        <v>4.2329999999999997</v>
      </c>
      <c r="M100" s="233">
        <v>75.592000000000013</v>
      </c>
      <c r="N100" s="233">
        <v>191</v>
      </c>
      <c r="V100" s="297"/>
      <c r="W100" s="297"/>
      <c r="X100" s="297"/>
      <c r="Y100" s="297"/>
      <c r="Z100" s="297"/>
    </row>
    <row r="101" spans="1:26" ht="15" customHeight="1" x14ac:dyDescent="0.25">
      <c r="A101" s="230" t="s">
        <v>430</v>
      </c>
      <c r="B101" s="233">
        <v>4.6042350000000001</v>
      </c>
      <c r="C101" s="233">
        <v>3.7545190000000002</v>
      </c>
      <c r="D101" s="233">
        <v>13.452149</v>
      </c>
      <c r="E101" s="233">
        <v>21.810903</v>
      </c>
      <c r="F101" s="233">
        <v>2.341075</v>
      </c>
      <c r="G101" s="233">
        <v>0.77732699999999999</v>
      </c>
      <c r="H101" s="233">
        <v>1.3836649999999999</v>
      </c>
      <c r="I101" s="233">
        <v>4.5020670000000003</v>
      </c>
      <c r="J101" s="233">
        <v>75.813999999999993</v>
      </c>
      <c r="K101" s="233">
        <v>16.96</v>
      </c>
      <c r="L101" s="233">
        <v>2.339</v>
      </c>
      <c r="M101" s="233">
        <v>74.972000000000008</v>
      </c>
      <c r="N101" s="233">
        <v>170.08600000000001</v>
      </c>
      <c r="V101" s="297"/>
      <c r="W101" s="297"/>
      <c r="X101" s="297"/>
      <c r="Y101" s="297"/>
      <c r="Z101" s="297"/>
    </row>
    <row r="102" spans="1:26" ht="15" customHeight="1" x14ac:dyDescent="0.25">
      <c r="A102" s="210" t="s">
        <v>319</v>
      </c>
      <c r="B102" s="219">
        <v>4.6864990000000004</v>
      </c>
      <c r="C102" s="219">
        <v>3.4784039999999998</v>
      </c>
      <c r="D102" s="219">
        <v>13.298111</v>
      </c>
      <c r="E102" s="219">
        <v>21.463014000000001</v>
      </c>
      <c r="F102" s="219">
        <v>2.5569809999999999</v>
      </c>
      <c r="G102" s="219">
        <v>1.0301959999999999</v>
      </c>
      <c r="H102" s="219">
        <v>2.095002</v>
      </c>
      <c r="I102" s="219">
        <v>5.6821789999999996</v>
      </c>
      <c r="J102" s="219">
        <v>83.644999999999996</v>
      </c>
      <c r="K102" s="219">
        <v>13.388999999999999</v>
      </c>
      <c r="L102" s="219">
        <v>2.097</v>
      </c>
      <c r="M102" s="219">
        <v>68.784999999999997</v>
      </c>
      <c r="N102" s="219">
        <v>167.916</v>
      </c>
      <c r="V102" s="297"/>
      <c r="W102" s="297"/>
      <c r="X102" s="297"/>
      <c r="Y102" s="297"/>
      <c r="Z102" s="297"/>
    </row>
    <row r="103" spans="1:26" ht="15" customHeight="1" x14ac:dyDescent="0.25">
      <c r="A103" s="210" t="s">
        <v>320</v>
      </c>
      <c r="B103" s="219">
        <v>3.4445999999999999</v>
      </c>
      <c r="C103" s="219">
        <v>2.5954730000000001</v>
      </c>
      <c r="D103" s="219">
        <v>9.5560559999999999</v>
      </c>
      <c r="E103" s="219">
        <v>15.596128999999999</v>
      </c>
      <c r="F103" s="219">
        <v>3.3424010000000002</v>
      </c>
      <c r="G103" s="219">
        <v>1.1554040000000001</v>
      </c>
      <c r="H103" s="219">
        <v>2.9297520000000001</v>
      </c>
      <c r="I103" s="219">
        <v>7.4275570000000002</v>
      </c>
      <c r="J103" s="219">
        <v>89.864999999999995</v>
      </c>
      <c r="K103" s="219">
        <v>10.423999999999999</v>
      </c>
      <c r="L103" s="219">
        <v>0.28199999999999997</v>
      </c>
      <c r="M103" s="219">
        <v>78.514999999999986</v>
      </c>
      <c r="N103" s="219">
        <v>179.084</v>
      </c>
      <c r="V103" s="297"/>
      <c r="W103" s="297"/>
      <c r="X103" s="297"/>
      <c r="Y103" s="297"/>
      <c r="Z103" s="297"/>
    </row>
    <row r="104" spans="1:26" ht="15" customHeight="1" x14ac:dyDescent="0.25">
      <c r="A104" s="210" t="s">
        <v>321</v>
      </c>
      <c r="B104" s="219">
        <v>5.665807</v>
      </c>
      <c r="C104" s="219">
        <v>4.9433369999999996</v>
      </c>
      <c r="D104" s="219">
        <v>13.81964</v>
      </c>
      <c r="E104" s="219">
        <v>24.428784</v>
      </c>
      <c r="F104" s="219">
        <v>2.6924649999999999</v>
      </c>
      <c r="G104" s="219">
        <v>1.012861</v>
      </c>
      <c r="H104" s="219">
        <v>2.27793</v>
      </c>
      <c r="I104" s="219">
        <v>5.9832559999999999</v>
      </c>
      <c r="J104" s="219">
        <v>89.356999999999999</v>
      </c>
      <c r="K104" s="219">
        <v>15.211</v>
      </c>
      <c r="L104" s="219">
        <v>10.038</v>
      </c>
      <c r="M104" s="219">
        <v>107.66500000000002</v>
      </c>
      <c r="N104" s="219">
        <v>222.27099999999999</v>
      </c>
      <c r="V104" s="297"/>
      <c r="W104" s="297"/>
      <c r="X104" s="297"/>
      <c r="Y104" s="297"/>
      <c r="Z104" s="297"/>
    </row>
    <row r="105" spans="1:26" ht="15" customHeight="1" x14ac:dyDescent="0.25">
      <c r="A105" s="210" t="s">
        <v>322</v>
      </c>
      <c r="B105" s="219">
        <v>6.3535560000000002</v>
      </c>
      <c r="C105" s="219">
        <v>5.390377</v>
      </c>
      <c r="D105" s="219">
        <v>14.648604000000001</v>
      </c>
      <c r="E105" s="219">
        <v>26.392537000000001</v>
      </c>
      <c r="F105" s="219">
        <v>2.7446410000000001</v>
      </c>
      <c r="G105" s="219">
        <v>0.82099900000000003</v>
      </c>
      <c r="H105" s="219">
        <v>1.712515</v>
      </c>
      <c r="I105" s="219">
        <v>5.2781549999999999</v>
      </c>
      <c r="J105" s="219">
        <v>136.435</v>
      </c>
      <c r="K105" s="219">
        <v>14.834</v>
      </c>
      <c r="L105" s="219">
        <v>13.845000000000001</v>
      </c>
      <c r="M105" s="219">
        <v>74.167999999999978</v>
      </c>
      <c r="N105" s="219">
        <v>239.28</v>
      </c>
      <c r="V105" s="297"/>
      <c r="W105" s="297"/>
      <c r="X105" s="297"/>
      <c r="Y105" s="297"/>
      <c r="Z105" s="297"/>
    </row>
    <row r="106" spans="1:26" ht="15" customHeight="1" x14ac:dyDescent="0.25">
      <c r="A106" s="210" t="s">
        <v>323</v>
      </c>
      <c r="B106" s="219">
        <v>5.9646160000000004</v>
      </c>
      <c r="C106" s="219">
        <v>5.0706189999999998</v>
      </c>
      <c r="D106" s="219">
        <v>14.330083999999999</v>
      </c>
      <c r="E106" s="219">
        <v>25.365319</v>
      </c>
      <c r="F106" s="219">
        <v>2.5942379999999998</v>
      </c>
      <c r="G106" s="219">
        <v>0.77300100000000005</v>
      </c>
      <c r="H106" s="219">
        <v>1.62168</v>
      </c>
      <c r="I106" s="219">
        <v>4.9889190000000001</v>
      </c>
      <c r="J106" s="219">
        <v>143.10400000000001</v>
      </c>
      <c r="K106" s="219">
        <v>25.975000000000001</v>
      </c>
      <c r="L106" s="219">
        <v>7.5549999999999997</v>
      </c>
      <c r="M106" s="219">
        <v>82.762</v>
      </c>
      <c r="N106" s="219">
        <v>259.39600000000002</v>
      </c>
      <c r="V106" s="297"/>
      <c r="W106" s="297"/>
      <c r="X106" s="297"/>
      <c r="Y106" s="297"/>
      <c r="Z106" s="297"/>
    </row>
    <row r="107" spans="1:26" ht="15" customHeight="1" x14ac:dyDescent="0.25">
      <c r="A107" s="210" t="s">
        <v>324</v>
      </c>
      <c r="B107" s="219">
        <v>4.2599809999999998</v>
      </c>
      <c r="C107" s="219">
        <v>3.9713750000000001</v>
      </c>
      <c r="D107" s="219">
        <v>13.456249</v>
      </c>
      <c r="E107" s="219">
        <v>21.687604999999998</v>
      </c>
      <c r="F107" s="219">
        <v>2.5005679999999999</v>
      </c>
      <c r="G107" s="219">
        <v>0.57723400000000002</v>
      </c>
      <c r="H107" s="219">
        <v>1.730982</v>
      </c>
      <c r="I107" s="219">
        <v>4.8087840000000002</v>
      </c>
      <c r="J107" s="219">
        <v>142.16900000000001</v>
      </c>
      <c r="K107" s="219">
        <v>32.51</v>
      </c>
      <c r="L107" s="219">
        <v>1.605</v>
      </c>
      <c r="M107" s="219">
        <v>115.16500000000001</v>
      </c>
      <c r="N107" s="219">
        <v>291.45</v>
      </c>
      <c r="V107" s="297"/>
      <c r="W107" s="297"/>
      <c r="X107" s="297"/>
      <c r="Y107" s="297"/>
      <c r="Z107" s="297"/>
    </row>
    <row r="108" spans="1:26" ht="15" customHeight="1" x14ac:dyDescent="0.25">
      <c r="A108" s="210" t="s">
        <v>325</v>
      </c>
      <c r="B108" s="219">
        <v>3.976308</v>
      </c>
      <c r="C108" s="219">
        <v>3.7384140000000001</v>
      </c>
      <c r="D108" s="219">
        <v>13.644513</v>
      </c>
      <c r="E108" s="219">
        <v>21.359234999999998</v>
      </c>
      <c r="F108" s="219">
        <v>3.0796239999999999</v>
      </c>
      <c r="G108" s="219">
        <v>0.96614100000000003</v>
      </c>
      <c r="H108" s="219">
        <v>1.8765879999999999</v>
      </c>
      <c r="I108" s="219">
        <v>5.9223530000000002</v>
      </c>
      <c r="J108" s="219">
        <v>134.49100000000001</v>
      </c>
      <c r="K108" s="219">
        <v>34.712000000000003</v>
      </c>
      <c r="L108" s="219">
        <v>9.7000000000000003E-2</v>
      </c>
      <c r="M108" s="219">
        <v>115.94800000000001</v>
      </c>
      <c r="N108" s="219">
        <v>285.24700000000001</v>
      </c>
      <c r="V108" s="297"/>
      <c r="W108" s="297"/>
      <c r="X108" s="297"/>
      <c r="Y108" s="297"/>
      <c r="Z108" s="297"/>
    </row>
    <row r="109" spans="1:26" ht="15" customHeight="1" x14ac:dyDescent="0.25">
      <c r="A109" s="210" t="s">
        <v>413</v>
      </c>
      <c r="B109" s="219">
        <v>3.717241</v>
      </c>
      <c r="C109" s="219">
        <v>3.2473879999999999</v>
      </c>
      <c r="D109" s="219">
        <v>12.714537</v>
      </c>
      <c r="E109" s="219">
        <v>19.679166000000002</v>
      </c>
      <c r="F109" s="219">
        <v>3.178083</v>
      </c>
      <c r="G109" s="219">
        <v>1.0031810000000001</v>
      </c>
      <c r="H109" s="219">
        <v>1.9304349999999999</v>
      </c>
      <c r="I109" s="219">
        <v>6.1116989999999998</v>
      </c>
      <c r="J109" s="219">
        <v>134.607</v>
      </c>
      <c r="K109" s="219">
        <v>32.911000000000001</v>
      </c>
      <c r="L109" s="219">
        <v>3.2250000000000001</v>
      </c>
      <c r="M109" s="219">
        <v>116.15300000000002</v>
      </c>
      <c r="N109" s="219">
        <v>286.89600000000002</v>
      </c>
      <c r="V109" s="297"/>
      <c r="W109" s="297"/>
      <c r="X109" s="297"/>
      <c r="Y109" s="297"/>
      <c r="Z109" s="297"/>
    </row>
    <row r="110" spans="1:26" ht="15" customHeight="1" x14ac:dyDescent="0.25">
      <c r="A110" s="210" t="s">
        <v>414</v>
      </c>
      <c r="B110" s="219">
        <v>4.948137</v>
      </c>
      <c r="C110" s="219">
        <v>4.124085</v>
      </c>
      <c r="D110" s="219">
        <v>13.104034</v>
      </c>
      <c r="E110" s="219">
        <v>22.176256000000002</v>
      </c>
      <c r="F110" s="219">
        <v>2.7334809999999998</v>
      </c>
      <c r="G110" s="219">
        <v>1.076462</v>
      </c>
      <c r="H110" s="219">
        <v>1.84029</v>
      </c>
      <c r="I110" s="219">
        <v>5.6502330000000001</v>
      </c>
      <c r="J110" s="219">
        <v>134.61799999999999</v>
      </c>
      <c r="K110" s="219">
        <v>34.622999999999998</v>
      </c>
      <c r="L110" s="219">
        <v>4.1159999999999997</v>
      </c>
      <c r="M110" s="219">
        <v>119.751</v>
      </c>
      <c r="N110" s="219">
        <v>293.10899999999998</v>
      </c>
      <c r="V110" s="297"/>
      <c r="W110" s="297"/>
      <c r="X110" s="297"/>
      <c r="Y110" s="297"/>
      <c r="Z110" s="297"/>
    </row>
    <row r="111" spans="1:26" ht="15" customHeight="1" x14ac:dyDescent="0.25">
      <c r="A111" s="210" t="s">
        <v>415</v>
      </c>
      <c r="B111" s="219">
        <v>3.8919250000000001</v>
      </c>
      <c r="C111" s="219">
        <v>3.54535</v>
      </c>
      <c r="D111" s="219">
        <v>14.344391</v>
      </c>
      <c r="E111" s="219">
        <v>21.781666000000001</v>
      </c>
      <c r="F111" s="219">
        <v>2.8147069999999998</v>
      </c>
      <c r="G111" s="219">
        <v>0.98355599999999999</v>
      </c>
      <c r="H111" s="219">
        <v>1.614636</v>
      </c>
      <c r="I111" s="219">
        <v>5.4128990000000003</v>
      </c>
      <c r="J111" s="219">
        <v>134.923</v>
      </c>
      <c r="K111" s="219">
        <v>34.908000000000001</v>
      </c>
      <c r="L111" s="219">
        <v>1.5720000000000001</v>
      </c>
      <c r="M111" s="219">
        <v>120.592</v>
      </c>
      <c r="N111" s="219">
        <v>291.99700000000001</v>
      </c>
      <c r="V111" s="297"/>
      <c r="W111" s="297"/>
      <c r="X111" s="297"/>
      <c r="Y111" s="297"/>
      <c r="Z111" s="297"/>
    </row>
    <row r="112" spans="1:26" ht="15" customHeight="1" x14ac:dyDescent="0.25">
      <c r="A112" s="210" t="s">
        <v>416</v>
      </c>
      <c r="B112" s="219">
        <v>4.6903319999999997</v>
      </c>
      <c r="C112" s="219">
        <v>3.979663</v>
      </c>
      <c r="D112" s="219">
        <v>12.779745999999999</v>
      </c>
      <c r="E112" s="219">
        <v>21.449741</v>
      </c>
      <c r="F112" s="219">
        <v>2.2144370000000002</v>
      </c>
      <c r="G112" s="219">
        <v>0.76270499999999997</v>
      </c>
      <c r="H112" s="219">
        <v>1.2813909999999999</v>
      </c>
      <c r="I112" s="219">
        <v>4.2585329999999999</v>
      </c>
      <c r="J112" s="219">
        <v>135.64400000000001</v>
      </c>
      <c r="K112" s="219">
        <v>33.337000000000003</v>
      </c>
      <c r="L112" s="219">
        <v>3.0960000000000001</v>
      </c>
      <c r="M112" s="219">
        <v>97.10499999999999</v>
      </c>
      <c r="N112" s="219">
        <v>269.18200000000002</v>
      </c>
      <c r="V112" s="297"/>
      <c r="W112" s="297"/>
      <c r="X112" s="297"/>
      <c r="Y112" s="297"/>
      <c r="Z112" s="297"/>
    </row>
    <row r="113" spans="1:26" ht="15" customHeight="1" x14ac:dyDescent="0.25">
      <c r="A113" s="210" t="s">
        <v>417</v>
      </c>
      <c r="B113" s="219">
        <v>4.6207050000000001</v>
      </c>
      <c r="C113" s="219">
        <v>3.625102</v>
      </c>
      <c r="D113" s="219">
        <v>13.129751000000001</v>
      </c>
      <c r="E113" s="219">
        <v>21.375557999999998</v>
      </c>
      <c r="F113" s="219">
        <v>2.5830600000000001</v>
      </c>
      <c r="G113" s="219">
        <v>0.922848</v>
      </c>
      <c r="H113" s="219">
        <v>1.4615149999999999</v>
      </c>
      <c r="I113" s="219">
        <v>4.9674230000000001</v>
      </c>
      <c r="J113" s="219">
        <v>136.65</v>
      </c>
      <c r="K113" s="219">
        <v>25.219000000000001</v>
      </c>
      <c r="L113" s="219">
        <v>1.952</v>
      </c>
      <c r="M113" s="219">
        <v>90.698999999999998</v>
      </c>
      <c r="N113" s="219">
        <v>254.52099999999999</v>
      </c>
      <c r="V113" s="297"/>
      <c r="W113" s="297"/>
      <c r="X113" s="297"/>
      <c r="Y113" s="297"/>
      <c r="Z113" s="297"/>
    </row>
    <row r="114" spans="1:26" x14ac:dyDescent="0.25">
      <c r="A114" s="218" t="s">
        <v>327</v>
      </c>
      <c r="B114" s="218"/>
      <c r="C114" s="218"/>
      <c r="D114" s="218"/>
      <c r="E114" s="222"/>
      <c r="F114" s="223"/>
      <c r="G114" s="222"/>
      <c r="H114" s="222"/>
      <c r="I114" s="218"/>
      <c r="J114" s="218"/>
      <c r="K114" s="224" t="s">
        <v>5</v>
      </c>
      <c r="L114" s="225" t="s">
        <v>328</v>
      </c>
      <c r="M114" s="218"/>
      <c r="N114" s="226"/>
    </row>
    <row r="115" spans="1:26" x14ac:dyDescent="0.25">
      <c r="A115" s="193" t="s">
        <v>329</v>
      </c>
      <c r="B115" s="193"/>
      <c r="C115" s="193"/>
      <c r="D115" s="193"/>
      <c r="E115" s="227"/>
      <c r="F115" s="227"/>
      <c r="G115" s="227"/>
      <c r="H115" s="227"/>
      <c r="I115" s="193"/>
      <c r="J115" s="193"/>
      <c r="K115" s="227"/>
      <c r="L115" s="228" t="s">
        <v>330</v>
      </c>
      <c r="M115" s="193"/>
      <c r="N115" s="227"/>
    </row>
    <row r="116" spans="1:26" x14ac:dyDescent="0.25">
      <c r="A116" s="228" t="s">
        <v>1</v>
      </c>
      <c r="B116" s="221"/>
      <c r="C116" s="221"/>
      <c r="D116" s="221"/>
      <c r="E116" s="221"/>
      <c r="F116" s="227"/>
      <c r="G116" s="227"/>
      <c r="H116" s="227"/>
      <c r="I116" s="193"/>
      <c r="J116" s="193"/>
      <c r="K116" s="227"/>
      <c r="L116" s="228" t="s">
        <v>331</v>
      </c>
      <c r="M116" s="193"/>
      <c r="N116" s="229"/>
    </row>
    <row r="117" spans="1:26" x14ac:dyDescent="0.25">
      <c r="A117" s="193"/>
      <c r="B117" s="221"/>
      <c r="C117" s="221"/>
      <c r="D117" s="221"/>
      <c r="E117" s="221"/>
      <c r="F117" s="221"/>
      <c r="G117" s="221"/>
      <c r="H117" s="221"/>
      <c r="I117" s="221"/>
      <c r="J117" s="221"/>
      <c r="K117" s="221"/>
      <c r="L117" s="221"/>
      <c r="M117" s="221"/>
      <c r="N117" s="227"/>
    </row>
  </sheetData>
  <mergeCells count="4">
    <mergeCell ref="B5:E5"/>
    <mergeCell ref="F5:I5"/>
    <mergeCell ref="J5:M5"/>
    <mergeCell ref="A4:N4"/>
  </mergeCells>
  <hyperlinks>
    <hyperlink ref="N2" location="Contents!A1" display="Back to Contents ç" xr:uid="{00000000-0004-0000-0100-000000000000}"/>
  </hyperlinks>
  <pageMargins left="0.25" right="0.25"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9"/>
  <sheetViews>
    <sheetView workbookViewId="0">
      <selection activeCell="M2" sqref="M2"/>
    </sheetView>
  </sheetViews>
  <sheetFormatPr defaultRowHeight="15" x14ac:dyDescent="0.25"/>
  <cols>
    <col min="1" max="1" width="10.5703125" customWidth="1"/>
    <col min="2" max="2" width="19.28515625" customWidth="1"/>
    <col min="3" max="3" width="13.42578125" customWidth="1"/>
    <col min="4" max="4" width="11.7109375" customWidth="1"/>
    <col min="5" max="5" width="12.85546875" customWidth="1"/>
    <col min="6" max="6" width="14.28515625" customWidth="1"/>
    <col min="7" max="7" width="14.85546875" customWidth="1"/>
    <col min="8" max="8" width="15.140625" customWidth="1"/>
    <col min="9" max="9" width="12.85546875" customWidth="1"/>
    <col min="10" max="10" width="15" customWidth="1"/>
    <col min="11" max="11" width="15.7109375" customWidth="1"/>
    <col min="12" max="12" width="12.85546875" customWidth="1"/>
    <col min="13" max="13" width="12.140625" customWidth="1"/>
  </cols>
  <sheetData>
    <row r="1" spans="1:13" ht="15.75" x14ac:dyDescent="0.25">
      <c r="A1" s="1" t="s">
        <v>0</v>
      </c>
      <c r="M1" s="2" t="s">
        <v>367</v>
      </c>
    </row>
    <row r="2" spans="1:13" ht="15.75" x14ac:dyDescent="0.25">
      <c r="A2" s="192" t="s">
        <v>34</v>
      </c>
      <c r="M2" s="24" t="s">
        <v>31</v>
      </c>
    </row>
    <row r="4" spans="1:13" x14ac:dyDescent="0.25">
      <c r="A4" s="449" t="s">
        <v>9</v>
      </c>
      <c r="B4" s="449"/>
      <c r="C4" s="449"/>
      <c r="D4" s="449"/>
      <c r="E4" s="449"/>
      <c r="F4" s="449"/>
      <c r="G4" s="449"/>
      <c r="H4" s="449"/>
      <c r="I4" s="449"/>
      <c r="J4" s="449"/>
      <c r="K4" s="449"/>
      <c r="L4" s="449"/>
      <c r="M4" s="449"/>
    </row>
    <row r="5" spans="1:13" x14ac:dyDescent="0.25">
      <c r="A5" s="291"/>
      <c r="B5" s="292"/>
      <c r="C5" s="450" t="s">
        <v>332</v>
      </c>
      <c r="D5" s="450"/>
      <c r="E5" s="291"/>
      <c r="F5" s="450" t="s">
        <v>333</v>
      </c>
      <c r="G5" s="450"/>
      <c r="H5" s="450"/>
      <c r="I5" s="450"/>
      <c r="J5" s="450" t="s">
        <v>334</v>
      </c>
      <c r="K5" s="450"/>
      <c r="L5" s="450"/>
      <c r="M5" s="450"/>
    </row>
    <row r="6" spans="1:13" x14ac:dyDescent="0.25">
      <c r="A6" s="195"/>
      <c r="B6" s="196" t="s">
        <v>335</v>
      </c>
      <c r="C6" s="196" t="s">
        <v>336</v>
      </c>
      <c r="D6" s="196" t="s">
        <v>337</v>
      </c>
      <c r="E6" s="196" t="s">
        <v>338</v>
      </c>
      <c r="F6" s="196" t="s">
        <v>335</v>
      </c>
      <c r="G6" s="196" t="s">
        <v>336</v>
      </c>
      <c r="H6" s="196" t="s">
        <v>337</v>
      </c>
      <c r="I6" s="196" t="s">
        <v>338</v>
      </c>
      <c r="J6" s="196" t="s">
        <v>335</v>
      </c>
      <c r="K6" s="196" t="s">
        <v>336</v>
      </c>
      <c r="L6" s="196" t="s">
        <v>337</v>
      </c>
      <c r="M6" s="196" t="s">
        <v>339</v>
      </c>
    </row>
    <row r="7" spans="1:13" x14ac:dyDescent="0.25">
      <c r="A7" s="194" t="s">
        <v>340</v>
      </c>
      <c r="B7" s="196" t="s">
        <v>341</v>
      </c>
      <c r="C7" s="196" t="s">
        <v>342</v>
      </c>
      <c r="D7" s="196" t="s">
        <v>343</v>
      </c>
      <c r="E7" s="196" t="s">
        <v>344</v>
      </c>
      <c r="F7" s="196" t="s">
        <v>341</v>
      </c>
      <c r="G7" s="196" t="s">
        <v>342</v>
      </c>
      <c r="H7" s="196" t="s">
        <v>345</v>
      </c>
      <c r="I7" s="196" t="s">
        <v>344</v>
      </c>
      <c r="J7" s="196" t="s">
        <v>341</v>
      </c>
      <c r="K7" s="196" t="s">
        <v>342</v>
      </c>
      <c r="L7" s="196" t="s">
        <v>343</v>
      </c>
      <c r="M7" s="196" t="s">
        <v>344</v>
      </c>
    </row>
    <row r="8" spans="1:13" x14ac:dyDescent="0.25">
      <c r="A8" s="289"/>
      <c r="B8" s="290" t="s">
        <v>346</v>
      </c>
      <c r="C8" s="290" t="s">
        <v>346</v>
      </c>
      <c r="D8" s="288"/>
      <c r="E8" s="290" t="s">
        <v>347</v>
      </c>
      <c r="F8" s="290" t="s">
        <v>346</v>
      </c>
      <c r="G8" s="290" t="s">
        <v>346</v>
      </c>
      <c r="H8" s="290"/>
      <c r="I8" s="290" t="s">
        <v>347</v>
      </c>
      <c r="J8" s="290" t="s">
        <v>346</v>
      </c>
      <c r="K8" s="290" t="s">
        <v>346</v>
      </c>
      <c r="L8" s="290"/>
      <c r="M8" s="290" t="s">
        <v>347</v>
      </c>
    </row>
    <row r="9" spans="1:13" x14ac:dyDescent="0.25">
      <c r="A9" s="211">
        <v>2017</v>
      </c>
      <c r="B9" s="212">
        <v>542.55600000000004</v>
      </c>
      <c r="C9" s="212">
        <v>342.68900000000002</v>
      </c>
      <c r="D9" s="212">
        <v>1473.8320000000001</v>
      </c>
      <c r="E9" s="212">
        <v>4300.785843724193</v>
      </c>
      <c r="F9" s="212">
        <v>249.12299999999999</v>
      </c>
      <c r="G9" s="213">
        <v>211.893</v>
      </c>
      <c r="H9" s="212">
        <v>909.32100000000003</v>
      </c>
      <c r="I9" s="212">
        <v>4291.4159505033203</v>
      </c>
      <c r="J9" s="212">
        <v>791.67900000000009</v>
      </c>
      <c r="K9" s="212">
        <v>554.58199999999999</v>
      </c>
      <c r="L9" s="212">
        <v>2383.1530000000002</v>
      </c>
      <c r="M9" s="212">
        <v>4297.2058234850756</v>
      </c>
    </row>
    <row r="10" spans="1:13" x14ac:dyDescent="0.25">
      <c r="A10" s="200">
        <v>2018</v>
      </c>
      <c r="B10" s="201">
        <v>667.19100000000003</v>
      </c>
      <c r="C10" s="201">
        <v>557.221</v>
      </c>
      <c r="D10" s="201">
        <v>2396.9259999999999</v>
      </c>
      <c r="E10" s="201">
        <v>4301.5715488109745</v>
      </c>
      <c r="F10" s="201">
        <v>373.76299999999998</v>
      </c>
      <c r="G10" s="201">
        <v>327.334</v>
      </c>
      <c r="H10" s="201">
        <v>1532.905</v>
      </c>
      <c r="I10" s="201">
        <v>4682.9996272920007</v>
      </c>
      <c r="J10" s="201">
        <v>1040.954</v>
      </c>
      <c r="K10" s="201">
        <v>884.55500000000006</v>
      </c>
      <c r="L10" s="201">
        <v>3929.8310000000001</v>
      </c>
      <c r="M10" s="201">
        <v>4442.7209161668861</v>
      </c>
    </row>
    <row r="11" spans="1:13" x14ac:dyDescent="0.25">
      <c r="A11" s="211">
        <v>2019</v>
      </c>
      <c r="B11" s="212">
        <v>748.02700000000004</v>
      </c>
      <c r="C11" s="212">
        <v>647.24300000000005</v>
      </c>
      <c r="D11" s="212">
        <v>3072.5810000000001</v>
      </c>
      <c r="E11" s="212">
        <v>4747.1830518058896</v>
      </c>
      <c r="F11" s="212">
        <v>368.90600000000001</v>
      </c>
      <c r="G11" s="213">
        <v>310.35300000000001</v>
      </c>
      <c r="H11" s="212">
        <v>1519.4749999999999</v>
      </c>
      <c r="I11" s="212">
        <v>4895.9571842385922</v>
      </c>
      <c r="J11" s="212">
        <v>1116.933</v>
      </c>
      <c r="K11" s="212">
        <v>957.596</v>
      </c>
      <c r="L11" s="212">
        <v>4592.0560000000005</v>
      </c>
      <c r="M11" s="212">
        <v>4795.400147870293</v>
      </c>
    </row>
    <row r="12" spans="1:13" x14ac:dyDescent="0.25">
      <c r="A12" s="200">
        <v>2020</v>
      </c>
      <c r="B12" s="201">
        <v>752.24800000000005</v>
      </c>
      <c r="C12" s="201">
        <v>663.04100000000005</v>
      </c>
      <c r="D12" s="201">
        <v>3196.752</v>
      </c>
      <c r="E12" s="201">
        <v>4821.3489060254187</v>
      </c>
      <c r="F12" s="201">
        <v>456.20600000000002</v>
      </c>
      <c r="G12" s="201">
        <v>403.36200000000002</v>
      </c>
      <c r="H12" s="201">
        <v>1924.172</v>
      </c>
      <c r="I12" s="201">
        <v>4770.3353315384193</v>
      </c>
      <c r="J12" s="201">
        <v>1208.4540000000002</v>
      </c>
      <c r="K12" s="201">
        <v>1066.403</v>
      </c>
      <c r="L12" s="201">
        <v>5120.924</v>
      </c>
      <c r="M12" s="201">
        <v>4802.0532575395973</v>
      </c>
    </row>
    <row r="13" spans="1:13" x14ac:dyDescent="0.25">
      <c r="A13" s="211">
        <v>2021</v>
      </c>
      <c r="B13" s="212">
        <v>770.24</v>
      </c>
      <c r="C13" s="212">
        <v>681.52099999999996</v>
      </c>
      <c r="D13" s="212">
        <v>3061.3939999999998</v>
      </c>
      <c r="E13" s="212">
        <v>4492.0024474667689</v>
      </c>
      <c r="F13" s="212">
        <v>501.46699999999998</v>
      </c>
      <c r="G13" s="213">
        <v>445.084</v>
      </c>
      <c r="H13" s="212">
        <v>2088.2020000000002</v>
      </c>
      <c r="I13" s="212">
        <v>4691.7031391827168</v>
      </c>
      <c r="J13" s="212">
        <v>1271.7069999999999</v>
      </c>
      <c r="K13" s="212">
        <v>1126.605</v>
      </c>
      <c r="L13" s="212">
        <v>5149.5959999999995</v>
      </c>
      <c r="M13" s="212">
        <v>4570.8975195387911</v>
      </c>
    </row>
    <row r="14" spans="1:13" x14ac:dyDescent="0.25">
      <c r="A14" s="200">
        <v>2022</v>
      </c>
      <c r="B14" s="201">
        <v>775.846</v>
      </c>
      <c r="C14" s="201">
        <v>685.16399999999999</v>
      </c>
      <c r="D14" s="201">
        <v>1931.23</v>
      </c>
      <c r="E14" s="201">
        <v>2818.6390411638677</v>
      </c>
      <c r="F14" s="201">
        <v>481.66899999999998</v>
      </c>
      <c r="G14" s="201">
        <v>429.08199999999999</v>
      </c>
      <c r="H14" s="201">
        <v>1461.675</v>
      </c>
      <c r="I14" s="201">
        <v>3406.5167031010392</v>
      </c>
      <c r="J14" s="201">
        <v>1257.5149999999999</v>
      </c>
      <c r="K14" s="201">
        <v>1114.2460000000001</v>
      </c>
      <c r="L14" s="201">
        <v>3392.9049999999997</v>
      </c>
      <c r="M14" s="201">
        <v>3045.0232713422347</v>
      </c>
    </row>
    <row r="15" spans="1:13" x14ac:dyDescent="0.25">
      <c r="A15" s="211">
        <v>2023</v>
      </c>
      <c r="B15" s="212">
        <v>812.601</v>
      </c>
      <c r="C15" s="212">
        <v>722.50099999999998</v>
      </c>
      <c r="D15" s="212">
        <v>2696.04</v>
      </c>
      <c r="E15" s="212">
        <v>3731.5380878365568</v>
      </c>
      <c r="F15" s="212">
        <v>505.07600000000002</v>
      </c>
      <c r="G15" s="213">
        <v>440.30399999999997</v>
      </c>
      <c r="H15" s="212">
        <v>1817.3910000000001</v>
      </c>
      <c r="I15" s="212">
        <v>4127.5823067698684</v>
      </c>
      <c r="J15" s="212">
        <v>1317.6770000000001</v>
      </c>
      <c r="K15" s="212">
        <v>1162.8049999999998</v>
      </c>
      <c r="L15" s="212">
        <v>4513.4310000000005</v>
      </c>
      <c r="M15" s="212">
        <v>3881.5029175141158</v>
      </c>
    </row>
    <row r="16" spans="1:13" x14ac:dyDescent="0.25">
      <c r="A16" s="265">
        <v>2024</v>
      </c>
      <c r="B16" s="201">
        <v>806.673</v>
      </c>
      <c r="C16" s="201">
        <v>702.11500000000001</v>
      </c>
      <c r="D16" s="201">
        <v>2721.9580000000001</v>
      </c>
      <c r="E16" s="201">
        <v>3876.7979604480747</v>
      </c>
      <c r="F16" s="201">
        <v>481.31599999999997</v>
      </c>
      <c r="G16" s="201">
        <v>429.74400000000003</v>
      </c>
      <c r="H16" s="201">
        <v>1976.4960000000001</v>
      </c>
      <c r="I16" s="201">
        <v>4599.2404780520492</v>
      </c>
      <c r="J16" s="201">
        <v>1287.989</v>
      </c>
      <c r="K16" s="201">
        <v>1131.8589999999999</v>
      </c>
      <c r="L16" s="201">
        <v>4698.4539999999997</v>
      </c>
      <c r="M16" s="201">
        <v>4151.0947918424472</v>
      </c>
    </row>
    <row r="17" spans="1:13" x14ac:dyDescent="0.25">
      <c r="A17" s="262" t="s">
        <v>412</v>
      </c>
      <c r="B17" s="263">
        <v>800.46299999999997</v>
      </c>
      <c r="C17" s="263">
        <v>701.45299999999997</v>
      </c>
      <c r="D17" s="263">
        <v>2745.2979999999998</v>
      </c>
      <c r="E17" s="263">
        <v>3913.7304994062324</v>
      </c>
      <c r="F17" s="263">
        <v>541.42200000000003</v>
      </c>
      <c r="G17" s="264">
        <v>485.00200000000001</v>
      </c>
      <c r="H17" s="263">
        <v>2308.3996108596698</v>
      </c>
      <c r="I17" s="263">
        <v>4759.567199433548</v>
      </c>
      <c r="J17" s="263">
        <v>1341.885</v>
      </c>
      <c r="K17" s="263">
        <v>1186.4549999999999</v>
      </c>
      <c r="L17" s="263">
        <v>5053.69761085967</v>
      </c>
      <c r="M17" s="263">
        <v>4259.4937109790681</v>
      </c>
    </row>
    <row r="18" spans="1:13" x14ac:dyDescent="0.25">
      <c r="A18" s="202" t="s">
        <v>348</v>
      </c>
      <c r="B18" s="202"/>
      <c r="C18" s="202"/>
      <c r="D18" s="193"/>
      <c r="E18" s="193"/>
      <c r="F18" s="199"/>
      <c r="G18" s="199"/>
      <c r="H18" s="203"/>
      <c r="I18" s="199"/>
      <c r="J18" s="199"/>
      <c r="K18" s="199"/>
      <c r="L18" s="199"/>
      <c r="M18" s="204" t="s">
        <v>349</v>
      </c>
    </row>
    <row r="19" spans="1:13" x14ac:dyDescent="0.25">
      <c r="A19" s="202" t="s">
        <v>350</v>
      </c>
      <c r="B19" s="199"/>
      <c r="C19" s="199"/>
      <c r="D19" s="199"/>
      <c r="E19" s="199"/>
      <c r="F19" s="199"/>
      <c r="G19" s="199"/>
      <c r="H19" s="199"/>
      <c r="I19" s="199"/>
      <c r="J19" s="199"/>
      <c r="K19" s="199"/>
      <c r="L19" s="199"/>
      <c r="M19" s="205"/>
    </row>
    <row r="30" spans="1:13" x14ac:dyDescent="0.25">
      <c r="B30" s="300"/>
      <c r="C30" s="300"/>
      <c r="D30" s="300"/>
      <c r="E30" s="300"/>
      <c r="F30" s="300"/>
      <c r="G30" s="300"/>
      <c r="H30" s="300"/>
      <c r="I30" s="300"/>
      <c r="J30" s="300"/>
      <c r="K30" s="300"/>
      <c r="L30" s="300"/>
      <c r="M30" s="300"/>
    </row>
    <row r="31" spans="1:13" x14ac:dyDescent="0.25">
      <c r="B31" s="300"/>
      <c r="C31" s="300"/>
      <c r="D31" s="300"/>
      <c r="E31" s="300"/>
      <c r="F31" s="300"/>
      <c r="G31" s="300"/>
      <c r="H31" s="300"/>
      <c r="I31" s="300"/>
      <c r="J31" s="300"/>
      <c r="K31" s="300"/>
      <c r="L31" s="300"/>
      <c r="M31" s="300"/>
    </row>
    <row r="32" spans="1:13" x14ac:dyDescent="0.25">
      <c r="B32" s="300"/>
      <c r="C32" s="300"/>
      <c r="D32" s="300"/>
      <c r="E32" s="300"/>
      <c r="F32" s="300"/>
      <c r="G32" s="300"/>
      <c r="H32" s="300"/>
      <c r="I32" s="300"/>
      <c r="J32" s="300"/>
      <c r="K32" s="300"/>
      <c r="L32" s="300"/>
      <c r="M32" s="300"/>
    </row>
    <row r="33" spans="2:13" x14ac:dyDescent="0.25">
      <c r="B33" s="300"/>
      <c r="C33" s="300"/>
      <c r="D33" s="300"/>
      <c r="E33" s="300"/>
      <c r="F33" s="300"/>
      <c r="G33" s="300"/>
      <c r="H33" s="300"/>
      <c r="I33" s="300"/>
      <c r="J33" s="300"/>
      <c r="K33" s="300"/>
      <c r="L33" s="300"/>
      <c r="M33" s="300"/>
    </row>
    <row r="34" spans="2:13" x14ac:dyDescent="0.25">
      <c r="B34" s="300"/>
      <c r="C34" s="300"/>
      <c r="D34" s="300"/>
      <c r="E34" s="300"/>
      <c r="F34" s="300"/>
      <c r="G34" s="300"/>
      <c r="H34" s="300"/>
      <c r="I34" s="300"/>
      <c r="J34" s="300"/>
      <c r="K34" s="300"/>
      <c r="L34" s="300"/>
      <c r="M34" s="300"/>
    </row>
    <row r="35" spans="2:13" x14ac:dyDescent="0.25">
      <c r="B35" s="300"/>
      <c r="C35" s="300"/>
      <c r="D35" s="300"/>
      <c r="E35" s="300"/>
      <c r="F35" s="300"/>
      <c r="G35" s="300"/>
      <c r="H35" s="300"/>
      <c r="I35" s="300"/>
      <c r="J35" s="300"/>
      <c r="K35" s="300"/>
      <c r="L35" s="300"/>
      <c r="M35" s="300"/>
    </row>
    <row r="36" spans="2:13" x14ac:dyDescent="0.25">
      <c r="B36" s="300"/>
      <c r="C36" s="300"/>
      <c r="D36" s="300"/>
      <c r="E36" s="300"/>
      <c r="F36" s="300"/>
      <c r="G36" s="300"/>
      <c r="H36" s="300"/>
      <c r="I36" s="300"/>
      <c r="J36" s="300"/>
      <c r="K36" s="300"/>
      <c r="L36" s="300"/>
      <c r="M36" s="300"/>
    </row>
    <row r="37" spans="2:13" x14ac:dyDescent="0.25">
      <c r="B37" s="300"/>
      <c r="C37" s="300"/>
      <c r="D37" s="300"/>
      <c r="E37" s="300"/>
      <c r="F37" s="300"/>
      <c r="G37" s="300"/>
      <c r="H37" s="300"/>
      <c r="I37" s="300"/>
      <c r="J37" s="300"/>
      <c r="K37" s="300"/>
      <c r="L37" s="300"/>
      <c r="M37" s="300"/>
    </row>
    <row r="38" spans="2:13" x14ac:dyDescent="0.25">
      <c r="B38" s="300"/>
      <c r="C38" s="300"/>
      <c r="D38" s="300"/>
      <c r="E38" s="300"/>
      <c r="F38" s="300"/>
      <c r="G38" s="300"/>
      <c r="H38" s="300"/>
      <c r="I38" s="300"/>
      <c r="J38" s="300"/>
      <c r="K38" s="300"/>
      <c r="L38" s="300"/>
      <c r="M38" s="300"/>
    </row>
    <row r="39" spans="2:13" x14ac:dyDescent="0.25">
      <c r="B39" s="300"/>
      <c r="C39" s="300"/>
      <c r="D39" s="300"/>
      <c r="E39" s="300"/>
      <c r="F39" s="300"/>
      <c r="G39" s="300"/>
      <c r="H39" s="300"/>
      <c r="I39" s="300"/>
      <c r="J39" s="300"/>
      <c r="K39" s="300"/>
      <c r="L39" s="300"/>
      <c r="M39" s="300"/>
    </row>
  </sheetData>
  <mergeCells count="4">
    <mergeCell ref="C5:D5"/>
    <mergeCell ref="F5:I5"/>
    <mergeCell ref="J5:M5"/>
    <mergeCell ref="A4:M4"/>
  </mergeCells>
  <hyperlinks>
    <hyperlink ref="M2" location="Contents!A1" display="Back to Contents ç" xr:uid="{00000000-0004-0000-02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11"/>
  <sheetViews>
    <sheetView zoomScaleNormal="100" workbookViewId="0">
      <selection activeCell="R2" sqref="R2"/>
    </sheetView>
  </sheetViews>
  <sheetFormatPr defaultRowHeight="15" x14ac:dyDescent="0.25"/>
  <cols>
    <col min="1" max="1" width="11.28515625" customWidth="1"/>
    <col min="2" max="2" width="12.28515625" customWidth="1"/>
    <col min="3" max="3" width="15" customWidth="1"/>
    <col min="4" max="4" width="13.140625" customWidth="1"/>
    <col min="5" max="5" width="13.85546875" customWidth="1"/>
    <col min="6" max="6" width="13.42578125" customWidth="1"/>
    <col min="7" max="7" width="14.5703125" customWidth="1"/>
    <col min="8" max="8" width="12.5703125" bestFit="1" customWidth="1"/>
    <col min="9" max="9" width="13.7109375" customWidth="1"/>
    <col min="11" max="11" width="14.28515625" customWidth="1"/>
    <col min="12" max="12" width="14" customWidth="1"/>
    <col min="13" max="13" width="12.7109375" customWidth="1"/>
    <col min="14" max="14" width="12" customWidth="1"/>
    <col min="15" max="15" width="14.5703125" customWidth="1"/>
    <col min="16" max="16" width="12.7109375" customWidth="1"/>
    <col min="17" max="17" width="13.28515625" customWidth="1"/>
    <col min="18" max="18" width="13.140625" customWidth="1"/>
  </cols>
  <sheetData>
    <row r="1" spans="1:18" ht="15.75" x14ac:dyDescent="0.25">
      <c r="A1" s="1" t="s">
        <v>0</v>
      </c>
      <c r="R1" s="2" t="s">
        <v>368</v>
      </c>
    </row>
    <row r="2" spans="1:18" ht="15.75" x14ac:dyDescent="0.25">
      <c r="A2" s="192" t="s">
        <v>34</v>
      </c>
      <c r="R2" s="24" t="s">
        <v>31</v>
      </c>
    </row>
    <row r="3" spans="1:18" x14ac:dyDescent="0.25">
      <c r="A3" s="449" t="s">
        <v>351</v>
      </c>
      <c r="B3" s="449"/>
      <c r="C3" s="449"/>
      <c r="D3" s="449"/>
      <c r="E3" s="449"/>
      <c r="F3" s="449"/>
      <c r="G3" s="449"/>
      <c r="H3" s="449"/>
      <c r="I3" s="449"/>
      <c r="J3" s="449"/>
      <c r="K3" s="449"/>
      <c r="L3" s="449"/>
      <c r="M3" s="449"/>
      <c r="N3" s="449"/>
      <c r="O3" s="449"/>
      <c r="P3" s="449"/>
      <c r="Q3" s="449"/>
      <c r="R3" s="449"/>
    </row>
    <row r="4" spans="1:18" x14ac:dyDescent="0.25">
      <c r="A4" s="451" t="s">
        <v>13</v>
      </c>
      <c r="B4" s="453" t="s">
        <v>352</v>
      </c>
      <c r="C4" s="453"/>
      <c r="D4" s="453"/>
      <c r="E4" s="453"/>
      <c r="F4" s="453"/>
      <c r="G4" s="453"/>
      <c r="H4" s="453"/>
      <c r="I4" s="453"/>
      <c r="J4" s="294"/>
      <c r="K4" s="451" t="s">
        <v>353</v>
      </c>
      <c r="L4" s="451"/>
      <c r="M4" s="451"/>
      <c r="N4" s="451"/>
      <c r="O4" s="451"/>
      <c r="P4" s="451"/>
      <c r="Q4" s="451"/>
      <c r="R4" s="451"/>
    </row>
    <row r="5" spans="1:18" x14ac:dyDescent="0.25">
      <c r="A5" s="452"/>
      <c r="B5" s="293" t="s">
        <v>354</v>
      </c>
      <c r="C5" s="293" t="s">
        <v>355</v>
      </c>
      <c r="D5" s="293" t="s">
        <v>356</v>
      </c>
      <c r="E5" s="293" t="s">
        <v>357</v>
      </c>
      <c r="F5" s="293" t="s">
        <v>358</v>
      </c>
      <c r="G5" s="293" t="s">
        <v>359</v>
      </c>
      <c r="H5" s="293" t="s">
        <v>360</v>
      </c>
      <c r="I5" s="293" t="s">
        <v>361</v>
      </c>
      <c r="K5" s="295" t="s">
        <v>354</v>
      </c>
      <c r="L5" s="295" t="s">
        <v>355</v>
      </c>
      <c r="M5" s="295" t="s">
        <v>356</v>
      </c>
      <c r="N5" s="295" t="s">
        <v>357</v>
      </c>
      <c r="O5" s="295" t="s">
        <v>358</v>
      </c>
      <c r="P5" s="295" t="s">
        <v>359</v>
      </c>
      <c r="Q5" s="295" t="s">
        <v>360</v>
      </c>
      <c r="R5" s="295" t="s">
        <v>361</v>
      </c>
    </row>
    <row r="6" spans="1:18" x14ac:dyDescent="0.25">
      <c r="A6" s="230">
        <v>2020</v>
      </c>
      <c r="B6" s="239">
        <v>1262.2000082954773</v>
      </c>
      <c r="C6" s="239">
        <v>1297.4999987110493</v>
      </c>
      <c r="D6" s="239">
        <v>2084.0000042170282</v>
      </c>
      <c r="E6" s="239">
        <v>717.50000017881462</v>
      </c>
      <c r="F6" s="239">
        <v>1495.7999971732486</v>
      </c>
      <c r="G6" s="239">
        <v>1566.000007480382</v>
      </c>
      <c r="H6" s="239">
        <v>3447.2000006139274</v>
      </c>
      <c r="I6" s="239">
        <v>1496.9000035151835</v>
      </c>
      <c r="J6" s="240"/>
      <c r="K6" s="241">
        <v>101</v>
      </c>
      <c r="L6" s="241">
        <v>137</v>
      </c>
      <c r="M6" s="241">
        <v>149</v>
      </c>
      <c r="N6" s="241">
        <v>96</v>
      </c>
      <c r="O6" s="241">
        <v>158</v>
      </c>
      <c r="P6" s="241">
        <v>178</v>
      </c>
      <c r="Q6" s="241">
        <v>215</v>
      </c>
      <c r="R6" s="241">
        <v>89</v>
      </c>
    </row>
    <row r="7" spans="1:18" x14ac:dyDescent="0.25">
      <c r="A7" s="210">
        <v>2021</v>
      </c>
      <c r="B7" s="214">
        <v>1533.3999976590267</v>
      </c>
      <c r="C7" s="214">
        <v>1785.8000018000589</v>
      </c>
      <c r="D7" s="214">
        <v>2856.1000109761953</v>
      </c>
      <c r="E7" s="214">
        <v>1207.1000073179603</v>
      </c>
      <c r="F7" s="214">
        <v>2422.8000035434961</v>
      </c>
      <c r="G7" s="214">
        <v>1935.800005607307</v>
      </c>
      <c r="H7" s="214">
        <v>4410.4999980926514</v>
      </c>
      <c r="I7" s="214">
        <v>1691.4999941438441</v>
      </c>
      <c r="J7" s="206"/>
      <c r="K7" s="216">
        <v>111</v>
      </c>
      <c r="L7" s="216">
        <v>167</v>
      </c>
      <c r="M7" s="216">
        <v>196</v>
      </c>
      <c r="N7" s="216">
        <v>122</v>
      </c>
      <c r="O7" s="216">
        <v>178</v>
      </c>
      <c r="P7" s="216">
        <v>203</v>
      </c>
      <c r="Q7" s="216">
        <v>198</v>
      </c>
      <c r="R7" s="216">
        <v>113</v>
      </c>
    </row>
    <row r="8" spans="1:18" x14ac:dyDescent="0.25">
      <c r="A8" s="230">
        <v>2022</v>
      </c>
      <c r="B8" s="242">
        <v>1564.6999984189868</v>
      </c>
      <c r="C8" s="242">
        <v>1907.700005455315</v>
      </c>
      <c r="D8" s="242">
        <v>2390.1000047847629</v>
      </c>
      <c r="E8" s="242">
        <v>739.70000170916319</v>
      </c>
      <c r="F8" s="242">
        <v>1973.8000015139578</v>
      </c>
      <c r="G8" s="242">
        <v>1827.6999935433264</v>
      </c>
      <c r="H8" s="242">
        <v>4377.4000077098608</v>
      </c>
      <c r="I8" s="242">
        <v>1870.7000014096498</v>
      </c>
      <c r="J8" s="240"/>
      <c r="K8" s="243">
        <v>103</v>
      </c>
      <c r="L8" s="243">
        <v>164</v>
      </c>
      <c r="M8" s="243">
        <v>158</v>
      </c>
      <c r="N8" s="243">
        <v>90</v>
      </c>
      <c r="O8" s="243">
        <v>166</v>
      </c>
      <c r="P8" s="243">
        <v>192</v>
      </c>
      <c r="Q8" s="243">
        <v>226</v>
      </c>
      <c r="R8" s="243">
        <v>112</v>
      </c>
    </row>
    <row r="9" spans="1:18" x14ac:dyDescent="0.25">
      <c r="A9" s="210">
        <v>2023</v>
      </c>
      <c r="B9" s="207">
        <v>1652.8999904096127</v>
      </c>
      <c r="C9" s="207">
        <v>2185.200012125074</v>
      </c>
      <c r="D9" s="207">
        <v>3393.0000096932072</v>
      </c>
      <c r="E9" s="207">
        <v>2041.8999971374863</v>
      </c>
      <c r="F9" s="207">
        <v>2264.799999132752</v>
      </c>
      <c r="G9" s="207">
        <v>2156.9000072181216</v>
      </c>
      <c r="H9" s="207">
        <v>4781.0999842211604</v>
      </c>
      <c r="I9" s="207">
        <v>2261.6999997422095</v>
      </c>
      <c r="J9" s="206"/>
      <c r="K9" s="215">
        <v>113</v>
      </c>
      <c r="L9" s="215">
        <v>184</v>
      </c>
      <c r="M9" s="215">
        <v>209</v>
      </c>
      <c r="N9" s="215">
        <v>139</v>
      </c>
      <c r="O9" s="215">
        <v>193</v>
      </c>
      <c r="P9" s="215">
        <v>199</v>
      </c>
      <c r="Q9" s="215">
        <v>244</v>
      </c>
      <c r="R9" s="215">
        <v>113</v>
      </c>
    </row>
    <row r="10" spans="1:18" x14ac:dyDescent="0.25">
      <c r="A10" s="230">
        <v>2024</v>
      </c>
      <c r="B10" s="239">
        <v>1558.999995015562</v>
      </c>
      <c r="C10" s="239">
        <v>1678.399995818733</v>
      </c>
      <c r="D10" s="239">
        <v>3442.2999969199291</v>
      </c>
      <c r="E10" s="239">
        <v>1162.2000010088082</v>
      </c>
      <c r="F10" s="239">
        <v>2029.1999867036943</v>
      </c>
      <c r="G10" s="239">
        <v>1797.2000081539156</v>
      </c>
      <c r="H10" s="239">
        <v>4852.0000128597021</v>
      </c>
      <c r="I10" s="239">
        <v>1739.9000066965818</v>
      </c>
      <c r="J10" s="240"/>
      <c r="K10" s="241">
        <v>98</v>
      </c>
      <c r="L10" s="241">
        <v>146</v>
      </c>
      <c r="M10" s="241">
        <v>197</v>
      </c>
      <c r="N10" s="241">
        <v>116</v>
      </c>
      <c r="O10" s="241">
        <v>172</v>
      </c>
      <c r="P10" s="241">
        <v>173</v>
      </c>
      <c r="Q10" s="241">
        <v>236</v>
      </c>
      <c r="R10" s="241">
        <v>107</v>
      </c>
    </row>
    <row r="11" spans="1:18" x14ac:dyDescent="0.25">
      <c r="A11" s="210" t="s">
        <v>444</v>
      </c>
      <c r="B11" s="207">
        <v>2073.2000087872152</v>
      </c>
      <c r="C11" s="207">
        <v>2105.4000096544628</v>
      </c>
      <c r="D11" s="207">
        <v>2467.5000021189458</v>
      </c>
      <c r="E11" s="207">
        <v>1159.1999994292846</v>
      </c>
      <c r="F11" s="207">
        <v>2313.599985584618</v>
      </c>
      <c r="G11" s="207">
        <v>2891.3000006899256</v>
      </c>
      <c r="H11" s="207">
        <v>3734.4999886900177</v>
      </c>
      <c r="I11" s="207">
        <v>2194.0999898165473</v>
      </c>
      <c r="J11" s="206"/>
      <c r="K11" s="215">
        <v>110</v>
      </c>
      <c r="L11" s="215">
        <v>166</v>
      </c>
      <c r="M11" s="215">
        <v>171</v>
      </c>
      <c r="N11" s="215">
        <v>106</v>
      </c>
      <c r="O11" s="215">
        <v>186</v>
      </c>
      <c r="P11" s="215">
        <v>205</v>
      </c>
      <c r="Q11" s="215">
        <v>241</v>
      </c>
      <c r="R11" s="215">
        <v>97</v>
      </c>
    </row>
    <row r="12" spans="1:18" x14ac:dyDescent="0.25">
      <c r="A12" s="210"/>
      <c r="B12" s="207"/>
      <c r="C12" s="207"/>
      <c r="D12" s="207"/>
      <c r="E12" s="207"/>
      <c r="F12" s="207"/>
      <c r="G12" s="207"/>
      <c r="H12" s="207"/>
      <c r="I12" s="207"/>
      <c r="J12" s="197"/>
      <c r="K12" s="215"/>
      <c r="L12" s="215"/>
      <c r="M12" s="215"/>
      <c r="N12" s="215"/>
      <c r="O12" s="215"/>
      <c r="P12" s="215"/>
      <c r="Q12" s="215"/>
      <c r="R12" s="215"/>
    </row>
    <row r="13" spans="1:18" x14ac:dyDescent="0.25">
      <c r="A13" s="230" t="s">
        <v>132</v>
      </c>
      <c r="B13" s="239">
        <f>SUM(B38:B40)</f>
        <v>60.700000606477204</v>
      </c>
      <c r="C13" s="239">
        <f t="shared" ref="C13:R13" si="0">SUM(C38:C40)</f>
        <v>54.70000008493669</v>
      </c>
      <c r="D13" s="239">
        <f t="shared" si="0"/>
        <v>157.00000295788001</v>
      </c>
      <c r="E13" s="239">
        <f t="shared" si="0"/>
        <v>52.400000169873195</v>
      </c>
      <c r="F13" s="239">
        <f t="shared" si="0"/>
        <v>83.700000256300029</v>
      </c>
      <c r="G13" s="239">
        <f t="shared" si="0"/>
        <v>86.899999544024496</v>
      </c>
      <c r="H13" s="239">
        <f t="shared" si="0"/>
        <v>293.99999603629141</v>
      </c>
      <c r="I13" s="239">
        <f t="shared" si="0"/>
        <v>61.1000008881092</v>
      </c>
      <c r="J13" s="234"/>
      <c r="K13" s="241">
        <f t="shared" si="0"/>
        <v>10</v>
      </c>
      <c r="L13" s="241">
        <f t="shared" si="0"/>
        <v>16</v>
      </c>
      <c r="M13" s="241">
        <f t="shared" si="0"/>
        <v>11</v>
      </c>
      <c r="N13" s="241">
        <f t="shared" si="0"/>
        <v>9</v>
      </c>
      <c r="O13" s="241">
        <f t="shared" si="0"/>
        <v>12</v>
      </c>
      <c r="P13" s="241">
        <f t="shared" si="0"/>
        <v>16</v>
      </c>
      <c r="Q13" s="241">
        <f t="shared" si="0"/>
        <v>26</v>
      </c>
      <c r="R13" s="241">
        <f t="shared" si="0"/>
        <v>7</v>
      </c>
    </row>
    <row r="14" spans="1:18" x14ac:dyDescent="0.25">
      <c r="A14" s="230" t="s">
        <v>133</v>
      </c>
      <c r="B14" s="239">
        <f>SUM(B41:B43)</f>
        <v>367.79999584704672</v>
      </c>
      <c r="C14" s="239">
        <f t="shared" ref="C14:R14" si="1">SUM(C41:C43)</f>
        <v>380.799999043345</v>
      </c>
      <c r="D14" s="239">
        <f t="shared" si="1"/>
        <v>524.60000248998404</v>
      </c>
      <c r="E14" s="239">
        <f t="shared" si="1"/>
        <v>161.90000171214342</v>
      </c>
      <c r="F14" s="239">
        <f t="shared" si="1"/>
        <v>553.599995240569</v>
      </c>
      <c r="G14" s="239">
        <f t="shared" si="1"/>
        <v>464.1000018864865</v>
      </c>
      <c r="H14" s="239">
        <f t="shared" si="1"/>
        <v>1256.700003959239</v>
      </c>
      <c r="I14" s="239">
        <f t="shared" si="1"/>
        <v>57.199999108910603</v>
      </c>
      <c r="J14" s="234"/>
      <c r="K14" s="241">
        <f t="shared" si="1"/>
        <v>27</v>
      </c>
      <c r="L14" s="241">
        <f t="shared" si="1"/>
        <v>35</v>
      </c>
      <c r="M14" s="241">
        <f t="shared" si="1"/>
        <v>48</v>
      </c>
      <c r="N14" s="241">
        <f t="shared" si="1"/>
        <v>23</v>
      </c>
      <c r="O14" s="241">
        <f t="shared" si="1"/>
        <v>49</v>
      </c>
      <c r="P14" s="241">
        <f t="shared" si="1"/>
        <v>46</v>
      </c>
      <c r="Q14" s="241">
        <f t="shared" si="1"/>
        <v>65</v>
      </c>
      <c r="R14" s="241">
        <f t="shared" si="1"/>
        <v>10</v>
      </c>
    </row>
    <row r="15" spans="1:18" x14ac:dyDescent="0.25">
      <c r="A15" s="230" t="s">
        <v>134</v>
      </c>
      <c r="B15" s="239">
        <f>SUM(B44:B46)</f>
        <v>253.9000032171609</v>
      </c>
      <c r="C15" s="239">
        <f t="shared" ref="C15:R15" si="2">SUM(C44:C46)</f>
        <v>284.50000197440357</v>
      </c>
      <c r="D15" s="239">
        <f t="shared" si="2"/>
        <v>811.300003670156</v>
      </c>
      <c r="E15" s="239">
        <f t="shared" si="2"/>
        <v>324.19999777525686</v>
      </c>
      <c r="F15" s="239">
        <f t="shared" si="2"/>
        <v>448.79999913275196</v>
      </c>
      <c r="G15" s="239">
        <f t="shared" si="2"/>
        <v>593.70000324398302</v>
      </c>
      <c r="H15" s="239">
        <f t="shared" si="2"/>
        <v>1036.900005131959</v>
      </c>
      <c r="I15" s="239">
        <f t="shared" si="2"/>
        <v>307.8999999836085</v>
      </c>
      <c r="J15" s="234"/>
      <c r="K15" s="241">
        <f t="shared" si="2"/>
        <v>17</v>
      </c>
      <c r="L15" s="241">
        <f t="shared" si="2"/>
        <v>36</v>
      </c>
      <c r="M15" s="241">
        <f t="shared" si="2"/>
        <v>47</v>
      </c>
      <c r="N15" s="241">
        <f t="shared" si="2"/>
        <v>38</v>
      </c>
      <c r="O15" s="241">
        <f t="shared" si="2"/>
        <v>50</v>
      </c>
      <c r="P15" s="241">
        <f t="shared" si="2"/>
        <v>63</v>
      </c>
      <c r="Q15" s="241">
        <f t="shared" si="2"/>
        <v>64</v>
      </c>
      <c r="R15" s="241">
        <f t="shared" si="2"/>
        <v>18</v>
      </c>
    </row>
    <row r="16" spans="1:18" x14ac:dyDescent="0.25">
      <c r="A16" s="230" t="s">
        <v>135</v>
      </c>
      <c r="B16" s="239">
        <f>SUM(B47:B49)</f>
        <v>579.80000862479244</v>
      </c>
      <c r="C16" s="239">
        <f t="shared" ref="C16:R16" si="3">SUM(C47:C49)</f>
        <v>577.49999760836397</v>
      </c>
      <c r="D16" s="239">
        <f t="shared" si="3"/>
        <v>591.09999509900797</v>
      </c>
      <c r="E16" s="239">
        <f t="shared" si="3"/>
        <v>179.0000005215411</v>
      </c>
      <c r="F16" s="239">
        <f t="shared" si="3"/>
        <v>409.70000254362748</v>
      </c>
      <c r="G16" s="239">
        <f t="shared" si="3"/>
        <v>421.30000280588797</v>
      </c>
      <c r="H16" s="239">
        <f t="shared" si="3"/>
        <v>859.59999548643805</v>
      </c>
      <c r="I16" s="239">
        <f t="shared" si="3"/>
        <v>1070.7000035345554</v>
      </c>
      <c r="J16" s="234"/>
      <c r="K16" s="241">
        <f>SUM(K47:K49)</f>
        <v>47</v>
      </c>
      <c r="L16" s="241">
        <f t="shared" si="3"/>
        <v>50</v>
      </c>
      <c r="M16" s="241">
        <f t="shared" si="3"/>
        <v>43</v>
      </c>
      <c r="N16" s="241">
        <f t="shared" si="3"/>
        <v>26</v>
      </c>
      <c r="O16" s="241">
        <f t="shared" si="3"/>
        <v>47</v>
      </c>
      <c r="P16" s="241">
        <f t="shared" si="3"/>
        <v>53</v>
      </c>
      <c r="Q16" s="241">
        <f t="shared" si="3"/>
        <v>60</v>
      </c>
      <c r="R16" s="241">
        <f t="shared" si="3"/>
        <v>54</v>
      </c>
    </row>
    <row r="17" spans="1:18" x14ac:dyDescent="0.25">
      <c r="A17" s="210" t="s">
        <v>136</v>
      </c>
      <c r="B17" s="207">
        <f>SUM(B50:B52)</f>
        <v>227.90000016987352</v>
      </c>
      <c r="C17" s="207">
        <f t="shared" ref="C17:R17" si="4">SUM(C50:C52)</f>
        <v>360.29999996721659</v>
      </c>
      <c r="D17" s="207">
        <f t="shared" si="4"/>
        <v>326.89999999105919</v>
      </c>
      <c r="E17" s="207">
        <f t="shared" si="4"/>
        <v>189.50000163912759</v>
      </c>
      <c r="F17" s="207">
        <f t="shared" si="4"/>
        <v>284.10000306367908</v>
      </c>
      <c r="G17" s="207">
        <f t="shared" si="4"/>
        <v>259.30000358074898</v>
      </c>
      <c r="H17" s="207">
        <f t="shared" si="4"/>
        <v>564.59999475628172</v>
      </c>
      <c r="I17" s="207">
        <f t="shared" si="4"/>
        <v>288.80000166594965</v>
      </c>
      <c r="J17" s="198"/>
      <c r="K17" s="215">
        <f t="shared" si="4"/>
        <v>24</v>
      </c>
      <c r="L17" s="215">
        <f t="shared" si="4"/>
        <v>42</v>
      </c>
      <c r="M17" s="215">
        <f t="shared" si="4"/>
        <v>31</v>
      </c>
      <c r="N17" s="215">
        <f t="shared" si="4"/>
        <v>25</v>
      </c>
      <c r="O17" s="215">
        <f t="shared" si="4"/>
        <v>32</v>
      </c>
      <c r="P17" s="215">
        <f t="shared" si="4"/>
        <v>37</v>
      </c>
      <c r="Q17" s="215">
        <f t="shared" si="4"/>
        <v>32</v>
      </c>
      <c r="R17" s="215">
        <f t="shared" si="4"/>
        <v>26</v>
      </c>
    </row>
    <row r="18" spans="1:18" x14ac:dyDescent="0.25">
      <c r="A18" s="210" t="s">
        <v>137</v>
      </c>
      <c r="B18" s="207">
        <f>SUM(B53:B55)</f>
        <v>224.6000000089407</v>
      </c>
      <c r="C18" s="207">
        <f t="shared" ref="C18:R18" si="5">SUM(C53:C55)</f>
        <v>334.29999873787096</v>
      </c>
      <c r="D18" s="207">
        <f t="shared" si="5"/>
        <v>994.30000926554192</v>
      </c>
      <c r="E18" s="207">
        <f t="shared" si="5"/>
        <v>174.90000098198641</v>
      </c>
      <c r="F18" s="207">
        <f t="shared" si="5"/>
        <v>737.89999949186995</v>
      </c>
      <c r="G18" s="207">
        <f t="shared" si="5"/>
        <v>491.69999955594506</v>
      </c>
      <c r="H18" s="207">
        <f t="shared" si="5"/>
        <v>1503.500002115964</v>
      </c>
      <c r="I18" s="207">
        <f t="shared" si="5"/>
        <v>109.90000024437902</v>
      </c>
      <c r="J18" s="198"/>
      <c r="K18" s="215">
        <f t="shared" si="5"/>
        <v>26</v>
      </c>
      <c r="L18" s="215">
        <f t="shared" si="5"/>
        <v>39</v>
      </c>
      <c r="M18" s="215">
        <f t="shared" si="5"/>
        <v>56</v>
      </c>
      <c r="N18" s="215">
        <f t="shared" si="5"/>
        <v>22</v>
      </c>
      <c r="O18" s="215">
        <f t="shared" si="5"/>
        <v>46</v>
      </c>
      <c r="P18" s="215">
        <f t="shared" si="5"/>
        <v>46</v>
      </c>
      <c r="Q18" s="215">
        <f t="shared" si="5"/>
        <v>55</v>
      </c>
      <c r="R18" s="215">
        <f t="shared" si="5"/>
        <v>19</v>
      </c>
    </row>
    <row r="19" spans="1:18" x14ac:dyDescent="0.25">
      <c r="A19" s="210" t="s">
        <v>138</v>
      </c>
      <c r="B19" s="207">
        <f>SUM(B56:B58)</f>
        <v>310.90000133961348</v>
      </c>
      <c r="C19" s="207">
        <f t="shared" ref="C19:R19" si="6">SUM(C56:C58)</f>
        <v>407.8000025004153</v>
      </c>
      <c r="D19" s="207">
        <f t="shared" si="6"/>
        <v>631.70000396669002</v>
      </c>
      <c r="E19" s="207">
        <f t="shared" si="6"/>
        <v>247.79999892413642</v>
      </c>
      <c r="F19" s="207">
        <f t="shared" si="6"/>
        <v>464.29999957233701</v>
      </c>
      <c r="G19" s="207">
        <f t="shared" si="6"/>
        <v>477.30000299215402</v>
      </c>
      <c r="H19" s="207">
        <f t="shared" si="6"/>
        <v>1153.299996569752</v>
      </c>
      <c r="I19" s="207">
        <f t="shared" si="6"/>
        <v>314.89999956637644</v>
      </c>
      <c r="J19" s="198"/>
      <c r="K19" s="215">
        <f t="shared" si="6"/>
        <v>12</v>
      </c>
      <c r="L19" s="215">
        <f t="shared" si="6"/>
        <v>33</v>
      </c>
      <c r="M19" s="215">
        <f t="shared" si="6"/>
        <v>51</v>
      </c>
      <c r="N19" s="215">
        <f t="shared" si="6"/>
        <v>32</v>
      </c>
      <c r="O19" s="215">
        <f t="shared" si="6"/>
        <v>48</v>
      </c>
      <c r="P19" s="215">
        <f t="shared" si="6"/>
        <v>57</v>
      </c>
      <c r="Q19" s="215">
        <f t="shared" si="6"/>
        <v>53</v>
      </c>
      <c r="R19" s="215">
        <f t="shared" si="6"/>
        <v>21</v>
      </c>
    </row>
    <row r="20" spans="1:18" x14ac:dyDescent="0.25">
      <c r="A20" s="210" t="s">
        <v>139</v>
      </c>
      <c r="B20" s="207">
        <f>SUM(B59:B61)</f>
        <v>769.99999614059948</v>
      </c>
      <c r="C20" s="207">
        <f t="shared" ref="C20:R20" si="7">SUM(C59:C61)</f>
        <v>683.40000059455599</v>
      </c>
      <c r="D20" s="207">
        <f t="shared" si="7"/>
        <v>903.19999775290421</v>
      </c>
      <c r="E20" s="207">
        <f t="shared" si="7"/>
        <v>594.90000577270996</v>
      </c>
      <c r="F20" s="207">
        <f t="shared" si="7"/>
        <v>936.50000141561031</v>
      </c>
      <c r="G20" s="207">
        <f t="shared" si="7"/>
        <v>707.49999947845902</v>
      </c>
      <c r="H20" s="207">
        <f t="shared" si="7"/>
        <v>1189.1000046506531</v>
      </c>
      <c r="I20" s="207">
        <f t="shared" si="7"/>
        <v>977.89999266713892</v>
      </c>
      <c r="J20" s="198"/>
      <c r="K20" s="215">
        <f t="shared" si="7"/>
        <v>49</v>
      </c>
      <c r="L20" s="215">
        <f t="shared" si="7"/>
        <v>53</v>
      </c>
      <c r="M20" s="215">
        <f t="shared" si="7"/>
        <v>58</v>
      </c>
      <c r="N20" s="215">
        <f t="shared" si="7"/>
        <v>43</v>
      </c>
      <c r="O20" s="215">
        <f t="shared" si="7"/>
        <v>52</v>
      </c>
      <c r="P20" s="215">
        <f t="shared" si="7"/>
        <v>63</v>
      </c>
      <c r="Q20" s="215">
        <f t="shared" si="7"/>
        <v>58</v>
      </c>
      <c r="R20" s="215">
        <f t="shared" si="7"/>
        <v>47</v>
      </c>
    </row>
    <row r="21" spans="1:18" x14ac:dyDescent="0.25">
      <c r="A21" s="230" t="s">
        <v>140</v>
      </c>
      <c r="B21" s="239">
        <f>SUM(B62:B64)</f>
        <v>234.00000189989811</v>
      </c>
      <c r="C21" s="239">
        <f t="shared" ref="C21:R21" si="8">SUM(C62:C64)</f>
        <v>200.59999951720238</v>
      </c>
      <c r="D21" s="239">
        <f t="shared" si="8"/>
        <v>156.10000068694359</v>
      </c>
      <c r="E21" s="239">
        <f t="shared" si="8"/>
        <v>136.39999994635579</v>
      </c>
      <c r="F21" s="239">
        <f t="shared" si="8"/>
        <v>123.5999995321036</v>
      </c>
      <c r="G21" s="239">
        <f t="shared" si="8"/>
        <v>119.9999999180436</v>
      </c>
      <c r="H21" s="239">
        <f t="shared" si="8"/>
        <v>654.59999522566807</v>
      </c>
      <c r="I21" s="239">
        <f t="shared" si="8"/>
        <v>555.80000603199005</v>
      </c>
      <c r="J21" s="234"/>
      <c r="K21" s="241">
        <f t="shared" si="8"/>
        <v>16</v>
      </c>
      <c r="L21" s="241">
        <f t="shared" si="8"/>
        <v>36</v>
      </c>
      <c r="M21" s="241">
        <f t="shared" si="8"/>
        <v>14</v>
      </c>
      <c r="N21" s="241">
        <f t="shared" si="8"/>
        <v>19</v>
      </c>
      <c r="O21" s="241">
        <f t="shared" si="8"/>
        <v>20</v>
      </c>
      <c r="P21" s="241">
        <f t="shared" si="8"/>
        <v>27</v>
      </c>
      <c r="Q21" s="241">
        <f t="shared" si="8"/>
        <v>36</v>
      </c>
      <c r="R21" s="241">
        <f t="shared" si="8"/>
        <v>29</v>
      </c>
    </row>
    <row r="22" spans="1:18" x14ac:dyDescent="0.25">
      <c r="A22" s="230" t="s">
        <v>141</v>
      </c>
      <c r="B22" s="239">
        <f>SUM(B65:B67)</f>
        <v>460.99999647140464</v>
      </c>
      <c r="C22" s="239">
        <f t="shared" ref="C22:R22" si="9">SUM(C65:C67)</f>
        <v>472.80000438392119</v>
      </c>
      <c r="D22" s="239">
        <f t="shared" si="9"/>
        <v>916.89999710768404</v>
      </c>
      <c r="E22" s="239">
        <f t="shared" si="9"/>
        <v>224.40000065416112</v>
      </c>
      <c r="F22" s="239">
        <f t="shared" si="9"/>
        <v>421.40000007748637</v>
      </c>
      <c r="G22" s="239">
        <f t="shared" si="9"/>
        <v>533.19999979436409</v>
      </c>
      <c r="H22" s="239">
        <f t="shared" si="9"/>
        <v>1458.6000168249009</v>
      </c>
      <c r="I22" s="239">
        <f t="shared" si="9"/>
        <v>240.69999839961528</v>
      </c>
      <c r="J22" s="234"/>
      <c r="K22" s="241">
        <f t="shared" si="9"/>
        <v>24</v>
      </c>
      <c r="L22" s="241">
        <f t="shared" si="9"/>
        <v>44</v>
      </c>
      <c r="M22" s="241">
        <f t="shared" si="9"/>
        <v>64</v>
      </c>
      <c r="N22" s="241">
        <f t="shared" si="9"/>
        <v>26</v>
      </c>
      <c r="O22" s="241">
        <f t="shared" si="9"/>
        <v>48</v>
      </c>
      <c r="P22" s="241">
        <f t="shared" si="9"/>
        <v>52</v>
      </c>
      <c r="Q22" s="241">
        <f t="shared" si="9"/>
        <v>77</v>
      </c>
      <c r="R22" s="241">
        <f t="shared" si="9"/>
        <v>16</v>
      </c>
    </row>
    <row r="23" spans="1:18" x14ac:dyDescent="0.25">
      <c r="A23" s="230" t="s">
        <v>142</v>
      </c>
      <c r="B23" s="239">
        <f>SUM(B68:B70)</f>
        <v>183.20000024139878</v>
      </c>
      <c r="C23" s="239">
        <f t="shared" ref="C23:R23" si="10">SUM(C68:C70)</f>
        <v>379.49999731034052</v>
      </c>
      <c r="D23" s="239">
        <f t="shared" si="10"/>
        <v>224.30000257492088</v>
      </c>
      <c r="E23" s="239">
        <f t="shared" si="10"/>
        <v>111.30000072717662</v>
      </c>
      <c r="F23" s="239">
        <f t="shared" si="10"/>
        <v>594.39999964833305</v>
      </c>
      <c r="G23" s="239">
        <f t="shared" si="10"/>
        <v>558.1999964788555</v>
      </c>
      <c r="H23" s="239">
        <f t="shared" si="10"/>
        <v>1001.8000041469929</v>
      </c>
      <c r="I23" s="239">
        <f t="shared" si="10"/>
        <v>187.99999947845939</v>
      </c>
      <c r="J23" s="234"/>
      <c r="K23" s="241">
        <f t="shared" si="10"/>
        <v>16</v>
      </c>
      <c r="L23" s="241">
        <f t="shared" si="10"/>
        <v>33</v>
      </c>
      <c r="M23" s="241">
        <f t="shared" si="10"/>
        <v>34</v>
      </c>
      <c r="N23" s="241">
        <f t="shared" si="10"/>
        <v>16</v>
      </c>
      <c r="O23" s="241">
        <f t="shared" si="10"/>
        <v>45</v>
      </c>
      <c r="P23" s="241">
        <f t="shared" si="10"/>
        <v>56</v>
      </c>
      <c r="Q23" s="241">
        <f t="shared" si="10"/>
        <v>58</v>
      </c>
      <c r="R23" s="241">
        <f t="shared" si="10"/>
        <v>16</v>
      </c>
    </row>
    <row r="24" spans="1:18" x14ac:dyDescent="0.25">
      <c r="A24" s="230" t="s">
        <v>143</v>
      </c>
      <c r="B24" s="239">
        <f>SUM(B71:B73)</f>
        <v>686.49999980628513</v>
      </c>
      <c r="C24" s="239">
        <f t="shared" ref="C24:R24" si="11">SUM(C71:C73)</f>
        <v>854.80000424385094</v>
      </c>
      <c r="D24" s="239">
        <f t="shared" si="11"/>
        <v>1092.8000044152141</v>
      </c>
      <c r="E24" s="239">
        <f t="shared" si="11"/>
        <v>267.60000038146961</v>
      </c>
      <c r="F24" s="239">
        <f t="shared" si="11"/>
        <v>834.40000225603501</v>
      </c>
      <c r="G24" s="239">
        <f t="shared" si="11"/>
        <v>616.2999973520632</v>
      </c>
      <c r="H24" s="239">
        <f t="shared" si="11"/>
        <v>1262.3999915122981</v>
      </c>
      <c r="I24" s="239">
        <f t="shared" si="11"/>
        <v>886.19999749958504</v>
      </c>
      <c r="J24" s="234"/>
      <c r="K24" s="241">
        <f t="shared" si="11"/>
        <v>47</v>
      </c>
      <c r="L24" s="241">
        <f t="shared" si="11"/>
        <v>51</v>
      </c>
      <c r="M24" s="241">
        <f t="shared" si="11"/>
        <v>46</v>
      </c>
      <c r="N24" s="241">
        <f t="shared" si="11"/>
        <v>29</v>
      </c>
      <c r="O24" s="241">
        <f t="shared" si="11"/>
        <v>53</v>
      </c>
      <c r="P24" s="241">
        <f t="shared" si="11"/>
        <v>57</v>
      </c>
      <c r="Q24" s="241">
        <f t="shared" si="11"/>
        <v>55</v>
      </c>
      <c r="R24" s="241">
        <f t="shared" si="11"/>
        <v>51</v>
      </c>
    </row>
    <row r="25" spans="1:18" x14ac:dyDescent="0.25">
      <c r="A25" s="210" t="s">
        <v>144</v>
      </c>
      <c r="B25" s="207">
        <f>SUM(B74:B76)</f>
        <v>290.59999871253922</v>
      </c>
      <c r="C25" s="207">
        <f t="shared" ref="C25:R25" si="12">SUM(C74:C76)</f>
        <v>198.59999882429838</v>
      </c>
      <c r="D25" s="207">
        <f t="shared" si="12"/>
        <v>402.19999971985851</v>
      </c>
      <c r="E25" s="207">
        <f t="shared" si="12"/>
        <v>234.09999833255992</v>
      </c>
      <c r="F25" s="207">
        <f t="shared" si="12"/>
        <v>202.30000086128712</v>
      </c>
      <c r="G25" s="207">
        <f t="shared" si="12"/>
        <v>188.90000222623348</v>
      </c>
      <c r="H25" s="207">
        <f t="shared" si="12"/>
        <v>589.49999842792749</v>
      </c>
      <c r="I25" s="207">
        <f t="shared" si="12"/>
        <v>390.00000248849358</v>
      </c>
      <c r="J25" s="198"/>
      <c r="K25" s="215">
        <f t="shared" si="12"/>
        <v>22</v>
      </c>
      <c r="L25" s="215">
        <f t="shared" si="12"/>
        <v>35</v>
      </c>
      <c r="M25" s="215">
        <f t="shared" si="12"/>
        <v>29</v>
      </c>
      <c r="N25" s="215">
        <f t="shared" si="12"/>
        <v>19</v>
      </c>
      <c r="O25" s="215">
        <f t="shared" si="12"/>
        <v>32</v>
      </c>
      <c r="P25" s="215">
        <f t="shared" si="12"/>
        <v>36</v>
      </c>
      <c r="Q25" s="215">
        <f t="shared" si="12"/>
        <v>40</v>
      </c>
      <c r="R25" s="215">
        <f t="shared" si="12"/>
        <v>19</v>
      </c>
    </row>
    <row r="26" spans="1:18" x14ac:dyDescent="0.25">
      <c r="A26" s="210" t="s">
        <v>145</v>
      </c>
      <c r="B26" s="207">
        <f>SUM(B77:B79)</f>
        <v>397.49999625980826</v>
      </c>
      <c r="C26" s="207">
        <f t="shared" ref="C26:R26" si="13">SUM(C77:C79)</f>
        <v>412.599999092519</v>
      </c>
      <c r="D26" s="207">
        <f t="shared" si="13"/>
        <v>688.10000639408906</v>
      </c>
      <c r="E26" s="207">
        <f t="shared" si="13"/>
        <v>148.89999922364905</v>
      </c>
      <c r="F26" s="207">
        <f t="shared" si="13"/>
        <v>356.89999849349221</v>
      </c>
      <c r="G26" s="207">
        <f t="shared" si="13"/>
        <v>291.20000014454092</v>
      </c>
      <c r="H26" s="207">
        <f t="shared" si="13"/>
        <v>1366.699986107647</v>
      </c>
      <c r="I26" s="207">
        <f t="shared" si="13"/>
        <v>186.89999840408569</v>
      </c>
      <c r="J26" s="198"/>
      <c r="K26" s="215">
        <f t="shared" si="13"/>
        <v>21</v>
      </c>
      <c r="L26" s="215">
        <f t="shared" si="13"/>
        <v>37</v>
      </c>
      <c r="M26" s="215">
        <f t="shared" si="13"/>
        <v>59</v>
      </c>
      <c r="N26" s="215">
        <f t="shared" si="13"/>
        <v>22</v>
      </c>
      <c r="O26" s="215">
        <f t="shared" si="13"/>
        <v>44</v>
      </c>
      <c r="P26" s="215">
        <f t="shared" si="13"/>
        <v>45</v>
      </c>
      <c r="Q26" s="215">
        <f t="shared" si="13"/>
        <v>70</v>
      </c>
      <c r="R26" s="215">
        <f t="shared" si="13"/>
        <v>18</v>
      </c>
    </row>
    <row r="27" spans="1:18" x14ac:dyDescent="0.25">
      <c r="A27" s="210" t="s">
        <v>146</v>
      </c>
      <c r="B27" s="207">
        <f>SUM(B80:B82)</f>
        <v>51.099999591708183</v>
      </c>
      <c r="C27" s="207">
        <f t="shared" ref="C27:R27" si="14">SUM(C80:C82)</f>
        <v>409.20000386983151</v>
      </c>
      <c r="D27" s="207">
        <f t="shared" si="14"/>
        <v>906.90000648796627</v>
      </c>
      <c r="E27" s="207">
        <f t="shared" si="14"/>
        <v>508.30000518262409</v>
      </c>
      <c r="F27" s="207">
        <f t="shared" si="14"/>
        <v>266.40000110119547</v>
      </c>
      <c r="G27" s="207">
        <f t="shared" si="14"/>
        <v>469.10000120848406</v>
      </c>
      <c r="H27" s="207">
        <f t="shared" si="14"/>
        <v>1244.2000020295391</v>
      </c>
      <c r="I27" s="207">
        <f t="shared" si="14"/>
        <v>168.10000202059746</v>
      </c>
      <c r="J27" s="198"/>
      <c r="K27" s="215">
        <f t="shared" si="14"/>
        <v>8</v>
      </c>
      <c r="L27" s="215">
        <f t="shared" si="14"/>
        <v>35</v>
      </c>
      <c r="M27" s="215">
        <f t="shared" si="14"/>
        <v>46</v>
      </c>
      <c r="N27" s="215">
        <f t="shared" si="14"/>
        <v>33</v>
      </c>
      <c r="O27" s="215">
        <f t="shared" si="14"/>
        <v>40</v>
      </c>
      <c r="P27" s="215">
        <f t="shared" si="14"/>
        <v>43</v>
      </c>
      <c r="Q27" s="215">
        <f t="shared" si="14"/>
        <v>54</v>
      </c>
      <c r="R27" s="215">
        <f t="shared" si="14"/>
        <v>10</v>
      </c>
    </row>
    <row r="28" spans="1:18" x14ac:dyDescent="0.25">
      <c r="A28" s="210" t="s">
        <v>147</v>
      </c>
      <c r="B28" s="207">
        <f>SUM(B83:B85)</f>
        <v>913.69999584555694</v>
      </c>
      <c r="C28" s="207">
        <f t="shared" ref="C28:R28" si="15">SUM(C83:C85)</f>
        <v>1164.800010338425</v>
      </c>
      <c r="D28" s="207">
        <f t="shared" si="15"/>
        <v>1395.7999970912931</v>
      </c>
      <c r="E28" s="207">
        <f t="shared" si="15"/>
        <v>1150.5999943986531</v>
      </c>
      <c r="F28" s="207">
        <f t="shared" si="15"/>
        <v>1439.1999986767769</v>
      </c>
      <c r="G28" s="207">
        <f t="shared" si="15"/>
        <v>1207.7000036388631</v>
      </c>
      <c r="H28" s="207">
        <f t="shared" si="15"/>
        <v>1580.6999976560469</v>
      </c>
      <c r="I28" s="207">
        <f t="shared" si="15"/>
        <v>1516.6999968290329</v>
      </c>
      <c r="J28" s="198"/>
      <c r="K28" s="215">
        <f t="shared" si="15"/>
        <v>62</v>
      </c>
      <c r="L28" s="215">
        <f t="shared" si="15"/>
        <v>77</v>
      </c>
      <c r="M28" s="215">
        <f t="shared" si="15"/>
        <v>75</v>
      </c>
      <c r="N28" s="215">
        <f t="shared" si="15"/>
        <v>65</v>
      </c>
      <c r="O28" s="215">
        <f t="shared" si="15"/>
        <v>77</v>
      </c>
      <c r="P28" s="215">
        <f t="shared" si="15"/>
        <v>75</v>
      </c>
      <c r="Q28" s="215">
        <f t="shared" si="15"/>
        <v>80</v>
      </c>
      <c r="R28" s="215">
        <f t="shared" si="15"/>
        <v>66</v>
      </c>
    </row>
    <row r="29" spans="1:18" x14ac:dyDescent="0.25">
      <c r="A29" s="230" t="s">
        <v>148</v>
      </c>
      <c r="B29" s="239">
        <f>SUM(B86:B88)</f>
        <v>188.1999979466201</v>
      </c>
      <c r="C29" s="239">
        <f t="shared" ref="C29:R29" si="16">SUM(C86:C88)</f>
        <v>265.29999592900305</v>
      </c>
      <c r="D29" s="239">
        <f t="shared" si="16"/>
        <v>262.10000049322792</v>
      </c>
      <c r="E29" s="239">
        <f t="shared" si="16"/>
        <v>239.00000364333363</v>
      </c>
      <c r="F29" s="239">
        <f t="shared" si="16"/>
        <v>259.30000215023802</v>
      </c>
      <c r="G29" s="239">
        <f t="shared" si="16"/>
        <v>202.70000224560476</v>
      </c>
      <c r="H29" s="239">
        <f t="shared" si="16"/>
        <v>567.29999952763296</v>
      </c>
      <c r="I29" s="239">
        <f t="shared" si="16"/>
        <v>204.60000408440831</v>
      </c>
      <c r="J29" s="234"/>
      <c r="K29" s="241">
        <f t="shared" si="16"/>
        <v>15</v>
      </c>
      <c r="L29" s="241">
        <f t="shared" si="16"/>
        <v>27</v>
      </c>
      <c r="M29" s="241">
        <f t="shared" si="16"/>
        <v>17</v>
      </c>
      <c r="N29" s="241">
        <f t="shared" si="16"/>
        <v>13</v>
      </c>
      <c r="O29" s="241">
        <f t="shared" si="16"/>
        <v>21</v>
      </c>
      <c r="P29" s="241">
        <f t="shared" si="16"/>
        <v>24</v>
      </c>
      <c r="Q29" s="241">
        <f t="shared" si="16"/>
        <v>37</v>
      </c>
      <c r="R29" s="241">
        <f t="shared" si="16"/>
        <v>19</v>
      </c>
    </row>
    <row r="30" spans="1:18" x14ac:dyDescent="0.25">
      <c r="A30" s="230" t="s">
        <v>149</v>
      </c>
      <c r="B30" s="239">
        <f>SUM(B89:B91)</f>
        <v>292.59999897331039</v>
      </c>
      <c r="C30" s="239">
        <f t="shared" ref="C30:R30" si="17">SUM(C89:C91)</f>
        <v>368.7999990358951</v>
      </c>
      <c r="D30" s="239">
        <f t="shared" si="17"/>
        <v>1250.299994282424</v>
      </c>
      <c r="E30" s="239">
        <f t="shared" si="17"/>
        <v>202.59999915957451</v>
      </c>
      <c r="F30" s="239">
        <f t="shared" si="17"/>
        <v>492.59999880939677</v>
      </c>
      <c r="G30" s="239">
        <f t="shared" si="17"/>
        <v>531.90000066906225</v>
      </c>
      <c r="H30" s="239">
        <f t="shared" si="17"/>
        <v>1801.299996957182</v>
      </c>
      <c r="I30" s="239">
        <f t="shared" si="17"/>
        <v>195.69999721646309</v>
      </c>
      <c r="J30" s="234"/>
      <c r="K30" s="241">
        <f t="shared" si="17"/>
        <v>29</v>
      </c>
      <c r="L30" s="241">
        <f t="shared" si="17"/>
        <v>37</v>
      </c>
      <c r="M30" s="241">
        <f t="shared" si="17"/>
        <v>64</v>
      </c>
      <c r="N30" s="241">
        <f t="shared" si="17"/>
        <v>35</v>
      </c>
      <c r="O30" s="241">
        <f t="shared" si="17"/>
        <v>45</v>
      </c>
      <c r="P30" s="241">
        <f t="shared" si="17"/>
        <v>43</v>
      </c>
      <c r="Q30" s="241">
        <f t="shared" si="17"/>
        <v>74</v>
      </c>
      <c r="R30" s="241">
        <f t="shared" si="17"/>
        <v>17</v>
      </c>
    </row>
    <row r="31" spans="1:18" x14ac:dyDescent="0.25">
      <c r="A31" s="230" t="s">
        <v>150</v>
      </c>
      <c r="B31" s="239">
        <f>SUM(B92:B94)</f>
        <v>109.39999891817536</v>
      </c>
      <c r="C31" s="239">
        <f t="shared" ref="C31:R31" si="18">SUM(C92:C94)</f>
        <v>287.99999988078997</v>
      </c>
      <c r="D31" s="239">
        <f t="shared" si="18"/>
        <v>835.00000543892293</v>
      </c>
      <c r="E31" s="239">
        <f t="shared" si="18"/>
        <v>205.29999968409521</v>
      </c>
      <c r="F31" s="239">
        <f t="shared" si="18"/>
        <v>376.19999877363466</v>
      </c>
      <c r="G31" s="239">
        <f t="shared" si="18"/>
        <v>308.70000246167189</v>
      </c>
      <c r="H31" s="239">
        <f t="shared" si="18"/>
        <v>1227.2000128477821</v>
      </c>
      <c r="I31" s="239">
        <f t="shared" si="18"/>
        <v>176.80000165104832</v>
      </c>
      <c r="J31" s="234"/>
      <c r="K31" s="241">
        <f t="shared" si="18"/>
        <v>12</v>
      </c>
      <c r="L31" s="241">
        <f t="shared" si="18"/>
        <v>26</v>
      </c>
      <c r="M31" s="241">
        <f t="shared" si="18"/>
        <v>58</v>
      </c>
      <c r="N31" s="241">
        <f t="shared" si="18"/>
        <v>29</v>
      </c>
      <c r="O31" s="241">
        <f t="shared" si="18"/>
        <v>57</v>
      </c>
      <c r="P31" s="241">
        <f t="shared" si="18"/>
        <v>54</v>
      </c>
      <c r="Q31" s="241">
        <f t="shared" si="18"/>
        <v>68</v>
      </c>
      <c r="R31" s="241">
        <f t="shared" si="18"/>
        <v>18</v>
      </c>
    </row>
    <row r="32" spans="1:18" x14ac:dyDescent="0.25">
      <c r="A32" s="230" t="s">
        <v>151</v>
      </c>
      <c r="B32" s="239">
        <f>SUM(B95:B97)</f>
        <v>968.79999917745602</v>
      </c>
      <c r="C32" s="239">
        <f t="shared" ref="C32:R32" si="19">SUM(C95:C97)</f>
        <v>756.30000097304503</v>
      </c>
      <c r="D32" s="239">
        <f t="shared" si="19"/>
        <v>1094.8999967053539</v>
      </c>
      <c r="E32" s="239">
        <f t="shared" si="19"/>
        <v>515.29999852180492</v>
      </c>
      <c r="F32" s="239">
        <f t="shared" si="19"/>
        <v>901.09998697042499</v>
      </c>
      <c r="G32" s="239">
        <f t="shared" si="19"/>
        <v>753.90000277757701</v>
      </c>
      <c r="H32" s="239">
        <f t="shared" si="19"/>
        <v>1256.2000035271051</v>
      </c>
      <c r="I32" s="239">
        <f t="shared" si="19"/>
        <v>1162.800003744662</v>
      </c>
      <c r="J32" s="234"/>
      <c r="K32" s="241">
        <f t="shared" si="19"/>
        <v>42</v>
      </c>
      <c r="L32" s="241">
        <f t="shared" si="19"/>
        <v>56</v>
      </c>
      <c r="M32" s="241">
        <f t="shared" si="19"/>
        <v>58</v>
      </c>
      <c r="N32" s="241">
        <f t="shared" si="19"/>
        <v>39</v>
      </c>
      <c r="O32" s="241">
        <f t="shared" si="19"/>
        <v>49</v>
      </c>
      <c r="P32" s="241">
        <f t="shared" si="19"/>
        <v>52</v>
      </c>
      <c r="Q32" s="241">
        <f t="shared" si="19"/>
        <v>57</v>
      </c>
      <c r="R32" s="241">
        <f t="shared" si="19"/>
        <v>53</v>
      </c>
    </row>
    <row r="33" spans="1:18" x14ac:dyDescent="0.25">
      <c r="A33" s="210" t="s">
        <v>445</v>
      </c>
      <c r="B33" s="207">
        <f>SUM(B98:B100)</f>
        <v>515.20000210404442</v>
      </c>
      <c r="C33" s="207">
        <f t="shared" ref="C33:R33" si="20">SUM(C98:C100)</f>
        <v>566.90000769495998</v>
      </c>
      <c r="D33" s="207">
        <f t="shared" si="20"/>
        <v>344.80000013858051</v>
      </c>
      <c r="E33" s="207">
        <f t="shared" si="20"/>
        <v>386.79999959468807</v>
      </c>
      <c r="F33" s="207">
        <f t="shared" si="20"/>
        <v>408.2999959066513</v>
      </c>
      <c r="G33" s="207">
        <f t="shared" si="20"/>
        <v>551.20000454038404</v>
      </c>
      <c r="H33" s="207">
        <f t="shared" si="20"/>
        <v>579.89999628067051</v>
      </c>
      <c r="I33" s="207">
        <f t="shared" si="20"/>
        <v>573.89999753236827</v>
      </c>
      <c r="J33" s="198"/>
      <c r="K33" s="215">
        <f t="shared" si="20"/>
        <v>26</v>
      </c>
      <c r="L33" s="215">
        <f t="shared" si="20"/>
        <v>45</v>
      </c>
      <c r="M33" s="215">
        <f t="shared" si="20"/>
        <v>28</v>
      </c>
      <c r="N33" s="215">
        <f t="shared" si="20"/>
        <v>30</v>
      </c>
      <c r="O33" s="215">
        <f t="shared" si="20"/>
        <v>32</v>
      </c>
      <c r="P33" s="215">
        <f t="shared" si="20"/>
        <v>40</v>
      </c>
      <c r="Q33" s="215">
        <f t="shared" si="20"/>
        <v>44</v>
      </c>
      <c r="R33" s="215">
        <f t="shared" si="20"/>
        <v>24</v>
      </c>
    </row>
    <row r="34" spans="1:18" x14ac:dyDescent="0.25">
      <c r="A34" s="210" t="s">
        <v>446</v>
      </c>
      <c r="B34" s="207">
        <f>SUM(B101:B103)</f>
        <v>327.10000062733872</v>
      </c>
      <c r="C34" s="207">
        <f t="shared" ref="C34:R34" si="21">SUM(C101:C103)</f>
        <v>473.10000347346096</v>
      </c>
      <c r="D34" s="207">
        <f t="shared" si="21"/>
        <v>751.10000040680211</v>
      </c>
      <c r="E34" s="207">
        <f t="shared" si="21"/>
        <v>285.29999995976675</v>
      </c>
      <c r="F34" s="207">
        <f t="shared" si="21"/>
        <v>561.69999919831798</v>
      </c>
      <c r="G34" s="207">
        <f t="shared" si="21"/>
        <v>716.09999955445596</v>
      </c>
      <c r="H34" s="207">
        <f t="shared" si="21"/>
        <v>1056.5000011175871</v>
      </c>
      <c r="I34" s="207">
        <f t="shared" si="21"/>
        <v>183.49999836832319</v>
      </c>
      <c r="J34" s="198"/>
      <c r="K34" s="215">
        <f t="shared" si="21"/>
        <v>23</v>
      </c>
      <c r="L34" s="215">
        <f t="shared" si="21"/>
        <v>47</v>
      </c>
      <c r="M34" s="215">
        <f t="shared" si="21"/>
        <v>63</v>
      </c>
      <c r="N34" s="215">
        <f t="shared" si="21"/>
        <v>29</v>
      </c>
      <c r="O34" s="215">
        <f t="shared" si="21"/>
        <v>58</v>
      </c>
      <c r="P34" s="215">
        <f t="shared" si="21"/>
        <v>59</v>
      </c>
      <c r="Q34" s="215">
        <f t="shared" si="21"/>
        <v>79</v>
      </c>
      <c r="R34" s="215">
        <f t="shared" si="21"/>
        <v>15</v>
      </c>
    </row>
    <row r="35" spans="1:18" x14ac:dyDescent="0.25">
      <c r="A35" s="210" t="s">
        <v>447</v>
      </c>
      <c r="B35" s="207">
        <f t="shared" ref="B35:I35" si="22">SUM(B104:B106)</f>
        <v>33.500000834465069</v>
      </c>
      <c r="C35" s="207">
        <f t="shared" si="22"/>
        <v>170.69999971240759</v>
      </c>
      <c r="D35" s="207">
        <f t="shared" si="22"/>
        <v>220.19999700039608</v>
      </c>
      <c r="E35" s="207">
        <f t="shared" si="22"/>
        <v>47.199999459087898</v>
      </c>
      <c r="F35" s="207">
        <f t="shared" si="22"/>
        <v>273.20000106096245</v>
      </c>
      <c r="G35" s="207">
        <f t="shared" si="22"/>
        <v>515.40000047534704</v>
      </c>
      <c r="H35" s="207">
        <f t="shared" si="22"/>
        <v>702.299997329711</v>
      </c>
      <c r="I35" s="207">
        <f t="shared" si="22"/>
        <v>192.699997536838</v>
      </c>
      <c r="J35" s="198"/>
      <c r="K35" s="207">
        <f t="shared" ref="K35:R35" si="23">SUM(K104:K106)</f>
        <v>6</v>
      </c>
      <c r="L35" s="207">
        <f t="shared" si="23"/>
        <v>19</v>
      </c>
      <c r="M35" s="207">
        <f t="shared" si="23"/>
        <v>32</v>
      </c>
      <c r="N35" s="207">
        <f t="shared" si="23"/>
        <v>18</v>
      </c>
      <c r="O35" s="207">
        <f t="shared" si="23"/>
        <v>45</v>
      </c>
      <c r="P35" s="207">
        <f t="shared" si="23"/>
        <v>52</v>
      </c>
      <c r="Q35" s="207">
        <f t="shared" si="23"/>
        <v>60</v>
      </c>
      <c r="R35" s="207">
        <f t="shared" si="23"/>
        <v>7</v>
      </c>
    </row>
    <row r="36" spans="1:18" x14ac:dyDescent="0.25">
      <c r="A36" s="210" t="s">
        <v>448</v>
      </c>
      <c r="B36" s="207">
        <f t="shared" ref="B36:I36" si="24">SUM(B107:B109)</f>
        <v>1197.4000052213671</v>
      </c>
      <c r="C36" s="207">
        <f t="shared" si="24"/>
        <v>894.69999877363398</v>
      </c>
      <c r="D36" s="207">
        <f t="shared" si="24"/>
        <v>1151.4000045731671</v>
      </c>
      <c r="E36" s="207">
        <f t="shared" si="24"/>
        <v>439.900000415742</v>
      </c>
      <c r="F36" s="207">
        <f t="shared" si="24"/>
        <v>1070.3999894186859</v>
      </c>
      <c r="G36" s="207">
        <f t="shared" si="24"/>
        <v>1108.5999961197381</v>
      </c>
      <c r="H36" s="207">
        <f t="shared" si="24"/>
        <v>1395.7999939620488</v>
      </c>
      <c r="I36" s="207">
        <f t="shared" si="24"/>
        <v>1243.9999963790181</v>
      </c>
      <c r="J36" s="198"/>
      <c r="K36" s="207">
        <f t="shared" ref="K36:R36" si="25">SUM(K107:K109)</f>
        <v>55</v>
      </c>
      <c r="L36" s="207">
        <f t="shared" si="25"/>
        <v>55</v>
      </c>
      <c r="M36" s="207">
        <f t="shared" si="25"/>
        <v>48</v>
      </c>
      <c r="N36" s="207">
        <f t="shared" si="25"/>
        <v>29</v>
      </c>
      <c r="O36" s="207">
        <f t="shared" si="25"/>
        <v>51</v>
      </c>
      <c r="P36" s="207">
        <f t="shared" si="25"/>
        <v>54</v>
      </c>
      <c r="Q36" s="207">
        <f t="shared" si="25"/>
        <v>58</v>
      </c>
      <c r="R36" s="207">
        <f t="shared" si="25"/>
        <v>51</v>
      </c>
    </row>
    <row r="37" spans="1:18" x14ac:dyDescent="0.25">
      <c r="A37" s="210"/>
      <c r="B37" s="207"/>
      <c r="C37" s="207"/>
      <c r="D37" s="207"/>
      <c r="E37" s="207"/>
      <c r="F37" s="207"/>
      <c r="G37" s="207"/>
      <c r="H37" s="207"/>
      <c r="I37" s="207"/>
      <c r="J37" s="197"/>
      <c r="K37" s="215"/>
      <c r="L37" s="215"/>
      <c r="M37" s="215"/>
      <c r="N37" s="215"/>
      <c r="O37" s="215"/>
      <c r="P37" s="215"/>
      <c r="Q37" s="215"/>
      <c r="R37" s="215"/>
    </row>
    <row r="38" spans="1:18" x14ac:dyDescent="0.25">
      <c r="A38" s="230" t="s">
        <v>259</v>
      </c>
      <c r="B38" s="239">
        <v>11.3999999836087</v>
      </c>
      <c r="C38" s="244">
        <v>31.499999970197699</v>
      </c>
      <c r="D38" s="244">
        <v>115.60000308603</v>
      </c>
      <c r="E38" s="244">
        <v>16.2000000029802</v>
      </c>
      <c r="F38" s="244">
        <v>23.000000625848799</v>
      </c>
      <c r="G38" s="244">
        <v>33.999999918043599</v>
      </c>
      <c r="H38" s="244">
        <v>122.49999666214001</v>
      </c>
      <c r="I38" s="244">
        <v>41.700000099837801</v>
      </c>
      <c r="J38" s="232"/>
      <c r="K38" s="245">
        <v>6</v>
      </c>
      <c r="L38" s="245">
        <v>8</v>
      </c>
      <c r="M38" s="245">
        <v>4</v>
      </c>
      <c r="N38" s="245">
        <v>3</v>
      </c>
      <c r="O38" s="245">
        <v>6</v>
      </c>
      <c r="P38" s="245">
        <v>7</v>
      </c>
      <c r="Q38" s="245">
        <v>8</v>
      </c>
      <c r="R38" s="245">
        <v>5</v>
      </c>
    </row>
    <row r="39" spans="1:18" x14ac:dyDescent="0.25">
      <c r="A39" s="230" t="s">
        <v>260</v>
      </c>
      <c r="B39" s="239">
        <v>35.600000813603401</v>
      </c>
      <c r="C39" s="244">
        <v>13.800000078976201</v>
      </c>
      <c r="D39" s="244">
        <v>0.10000000149011599</v>
      </c>
      <c r="E39" s="244">
        <v>29.200000166892998</v>
      </c>
      <c r="F39" s="244">
        <v>3.8000000119209298</v>
      </c>
      <c r="G39" s="244">
        <v>39.600000053644202</v>
      </c>
      <c r="H39" s="244">
        <v>21.400000184774399</v>
      </c>
      <c r="I39" s="244">
        <v>19.400000788271399</v>
      </c>
      <c r="J39" s="232"/>
      <c r="K39" s="245">
        <v>2</v>
      </c>
      <c r="L39" s="245">
        <v>4</v>
      </c>
      <c r="M39" s="245">
        <v>0</v>
      </c>
      <c r="N39" s="245">
        <v>5</v>
      </c>
      <c r="O39" s="245">
        <v>3</v>
      </c>
      <c r="P39" s="245">
        <v>7</v>
      </c>
      <c r="Q39" s="245">
        <v>6</v>
      </c>
      <c r="R39" s="245">
        <v>2</v>
      </c>
    </row>
    <row r="40" spans="1:18" x14ac:dyDescent="0.25">
      <c r="A40" s="230" t="s">
        <v>261</v>
      </c>
      <c r="B40" s="239">
        <v>13.699999809265099</v>
      </c>
      <c r="C40" s="244">
        <v>9.4000000357627904</v>
      </c>
      <c r="D40" s="244">
        <v>41.299999870359898</v>
      </c>
      <c r="E40" s="244">
        <v>7</v>
      </c>
      <c r="F40" s="244">
        <v>56.899999618530302</v>
      </c>
      <c r="G40" s="244">
        <v>13.2999995723367</v>
      </c>
      <c r="H40" s="244">
        <v>150.099999189377</v>
      </c>
      <c r="I40" s="244">
        <v>0</v>
      </c>
      <c r="J40" s="232"/>
      <c r="K40" s="245">
        <v>2</v>
      </c>
      <c r="L40" s="245">
        <v>4</v>
      </c>
      <c r="M40" s="245">
        <v>7</v>
      </c>
      <c r="N40" s="245">
        <v>1</v>
      </c>
      <c r="O40" s="245">
        <v>3</v>
      </c>
      <c r="P40" s="245">
        <v>2</v>
      </c>
      <c r="Q40" s="245">
        <v>12</v>
      </c>
      <c r="R40" s="245">
        <v>0</v>
      </c>
    </row>
    <row r="41" spans="1:18" x14ac:dyDescent="0.25">
      <c r="A41" s="230" t="s">
        <v>262</v>
      </c>
      <c r="B41" s="239">
        <v>148.19999659806501</v>
      </c>
      <c r="C41" s="244">
        <v>66.299998909235001</v>
      </c>
      <c r="D41" s="244">
        <v>212.50000312924399</v>
      </c>
      <c r="E41" s="244">
        <v>91.800001859664903</v>
      </c>
      <c r="F41" s="244">
        <v>107.199997715652</v>
      </c>
      <c r="G41" s="244">
        <v>72.800000801682501</v>
      </c>
      <c r="H41" s="244">
        <v>191.59999736398501</v>
      </c>
      <c r="I41" s="244">
        <v>13.800000190734901</v>
      </c>
      <c r="J41" s="232"/>
      <c r="K41" s="245">
        <v>12</v>
      </c>
      <c r="L41" s="245">
        <v>12</v>
      </c>
      <c r="M41" s="245">
        <v>15</v>
      </c>
      <c r="N41" s="245">
        <v>7</v>
      </c>
      <c r="O41" s="245">
        <v>13</v>
      </c>
      <c r="P41" s="245">
        <v>12</v>
      </c>
      <c r="Q41" s="245">
        <v>20</v>
      </c>
      <c r="R41" s="245">
        <v>2</v>
      </c>
    </row>
    <row r="42" spans="1:18" x14ac:dyDescent="0.25">
      <c r="A42" s="230" t="s">
        <v>263</v>
      </c>
      <c r="B42" s="239">
        <v>205.99999886751201</v>
      </c>
      <c r="C42" s="244">
        <v>249.19999859481999</v>
      </c>
      <c r="D42" s="244">
        <v>200.19999849796301</v>
      </c>
      <c r="E42" s="244">
        <v>25.8999998867512</v>
      </c>
      <c r="F42" s="244">
        <v>316.89999613910902</v>
      </c>
      <c r="G42" s="244">
        <v>287.79999964684202</v>
      </c>
      <c r="H42" s="244">
        <v>737.10001055151201</v>
      </c>
      <c r="I42" s="244">
        <v>10.6000000610948</v>
      </c>
      <c r="J42" s="232"/>
      <c r="K42" s="245">
        <v>12</v>
      </c>
      <c r="L42" s="245">
        <v>17</v>
      </c>
      <c r="M42" s="245">
        <v>18</v>
      </c>
      <c r="N42" s="245">
        <v>10</v>
      </c>
      <c r="O42" s="245">
        <v>18</v>
      </c>
      <c r="P42" s="245">
        <v>20</v>
      </c>
      <c r="Q42" s="245">
        <v>22</v>
      </c>
      <c r="R42" s="245">
        <v>5</v>
      </c>
    </row>
    <row r="43" spans="1:18" x14ac:dyDescent="0.25">
      <c r="A43" s="230" t="s">
        <v>264</v>
      </c>
      <c r="B43" s="239">
        <v>13.6000003814697</v>
      </c>
      <c r="C43" s="244">
        <v>65.300001539289994</v>
      </c>
      <c r="D43" s="244">
        <v>111.90000086277701</v>
      </c>
      <c r="E43" s="244">
        <v>44.199999965727301</v>
      </c>
      <c r="F43" s="244">
        <v>129.50000138580799</v>
      </c>
      <c r="G43" s="244">
        <v>103.500001437962</v>
      </c>
      <c r="H43" s="244">
        <v>327.99999604374199</v>
      </c>
      <c r="I43" s="244">
        <v>32.799998857080901</v>
      </c>
      <c r="J43" s="232"/>
      <c r="K43" s="245">
        <v>3</v>
      </c>
      <c r="L43" s="245">
        <v>6</v>
      </c>
      <c r="M43" s="245">
        <v>15</v>
      </c>
      <c r="N43" s="245">
        <v>6</v>
      </c>
      <c r="O43" s="245">
        <v>18</v>
      </c>
      <c r="P43" s="245">
        <v>14</v>
      </c>
      <c r="Q43" s="245">
        <v>23</v>
      </c>
      <c r="R43" s="245">
        <v>3</v>
      </c>
    </row>
    <row r="44" spans="1:18" x14ac:dyDescent="0.25">
      <c r="A44" s="230" t="s">
        <v>265</v>
      </c>
      <c r="B44" s="239">
        <v>169.30000388622301</v>
      </c>
      <c r="C44" s="244">
        <v>81.600000180304093</v>
      </c>
      <c r="D44" s="244">
        <v>196.10000102222</v>
      </c>
      <c r="E44" s="244">
        <v>91.800000362098203</v>
      </c>
      <c r="F44" s="244">
        <v>115.500000737607</v>
      </c>
      <c r="G44" s="244">
        <v>93.400001578032999</v>
      </c>
      <c r="H44" s="244">
        <v>253.19999920576799</v>
      </c>
      <c r="I44" s="244">
        <v>65.500000178813906</v>
      </c>
      <c r="J44" s="232"/>
      <c r="K44" s="245">
        <v>8</v>
      </c>
      <c r="L44" s="245">
        <v>10</v>
      </c>
      <c r="M44" s="245">
        <v>14</v>
      </c>
      <c r="N44" s="245">
        <v>9</v>
      </c>
      <c r="O44" s="245">
        <v>15</v>
      </c>
      <c r="P44" s="245">
        <v>21</v>
      </c>
      <c r="Q44" s="245">
        <v>22</v>
      </c>
      <c r="R44" s="245">
        <v>7</v>
      </c>
    </row>
    <row r="45" spans="1:18" x14ac:dyDescent="0.25">
      <c r="A45" s="230" t="s">
        <v>266</v>
      </c>
      <c r="B45" s="239">
        <v>38.999999359250097</v>
      </c>
      <c r="C45" s="244">
        <v>77.899999774992494</v>
      </c>
      <c r="D45" s="244">
        <v>97.500000320374994</v>
      </c>
      <c r="E45" s="244">
        <v>67.999999046325698</v>
      </c>
      <c r="F45" s="244">
        <v>114.199998140335</v>
      </c>
      <c r="G45" s="244">
        <v>308.69999885559099</v>
      </c>
      <c r="H45" s="244">
        <v>192.900001622736</v>
      </c>
      <c r="I45" s="244">
        <v>17.500000007450598</v>
      </c>
      <c r="J45" s="232"/>
      <c r="K45" s="245">
        <v>4</v>
      </c>
      <c r="L45" s="245">
        <v>14</v>
      </c>
      <c r="M45" s="245">
        <v>9</v>
      </c>
      <c r="N45" s="245">
        <v>10</v>
      </c>
      <c r="O45" s="245">
        <v>12</v>
      </c>
      <c r="P45" s="245">
        <v>19</v>
      </c>
      <c r="Q45" s="245">
        <v>13</v>
      </c>
      <c r="R45" s="245">
        <v>3</v>
      </c>
    </row>
    <row r="46" spans="1:18" x14ac:dyDescent="0.25">
      <c r="A46" s="230" t="s">
        <v>267</v>
      </c>
      <c r="B46" s="239">
        <v>45.599999971687801</v>
      </c>
      <c r="C46" s="244">
        <v>125.000002019107</v>
      </c>
      <c r="D46" s="244">
        <v>517.70000232756104</v>
      </c>
      <c r="E46" s="244">
        <v>164.39999836683299</v>
      </c>
      <c r="F46" s="244">
        <v>219.10000025481</v>
      </c>
      <c r="G46" s="244">
        <v>191.600002810359</v>
      </c>
      <c r="H46" s="244">
        <v>590.80000430345501</v>
      </c>
      <c r="I46" s="244">
        <v>224.89999979734401</v>
      </c>
      <c r="J46" s="232"/>
      <c r="K46" s="245">
        <v>5</v>
      </c>
      <c r="L46" s="245">
        <v>12</v>
      </c>
      <c r="M46" s="245">
        <v>24</v>
      </c>
      <c r="N46" s="245">
        <v>19</v>
      </c>
      <c r="O46" s="245">
        <v>23</v>
      </c>
      <c r="P46" s="245">
        <v>23</v>
      </c>
      <c r="Q46" s="245">
        <v>29</v>
      </c>
      <c r="R46" s="245">
        <v>8</v>
      </c>
    </row>
    <row r="47" spans="1:18" x14ac:dyDescent="0.25">
      <c r="A47" s="230" t="s">
        <v>268</v>
      </c>
      <c r="B47" s="239">
        <v>39.300000339746497</v>
      </c>
      <c r="C47" s="244">
        <v>121.40000075101899</v>
      </c>
      <c r="D47" s="244">
        <v>125.59999987483</v>
      </c>
      <c r="E47" s="244">
        <v>11.7000003308058</v>
      </c>
      <c r="F47" s="244">
        <v>59.500000789761501</v>
      </c>
      <c r="G47" s="244">
        <v>107.50000017881401</v>
      </c>
      <c r="H47" s="244">
        <v>207.399999327958</v>
      </c>
      <c r="I47" s="244">
        <v>61.899999618530302</v>
      </c>
      <c r="J47" s="232"/>
      <c r="K47" s="245">
        <v>4</v>
      </c>
      <c r="L47" s="245">
        <v>9</v>
      </c>
      <c r="M47" s="245">
        <v>12</v>
      </c>
      <c r="N47" s="245">
        <v>5</v>
      </c>
      <c r="O47" s="245">
        <v>10</v>
      </c>
      <c r="P47" s="245">
        <v>12</v>
      </c>
      <c r="Q47" s="245">
        <v>17</v>
      </c>
      <c r="R47" s="245">
        <v>7</v>
      </c>
    </row>
    <row r="48" spans="1:18" x14ac:dyDescent="0.25">
      <c r="A48" s="230" t="s">
        <v>269</v>
      </c>
      <c r="B48" s="239">
        <v>301.30000603198999</v>
      </c>
      <c r="C48" s="244">
        <v>337.59999720007198</v>
      </c>
      <c r="D48" s="244">
        <v>143.600000537932</v>
      </c>
      <c r="E48" s="244">
        <v>101.500001251698</v>
      </c>
      <c r="F48" s="244">
        <v>160.900001093745</v>
      </c>
      <c r="G48" s="244">
        <v>110.600001789629</v>
      </c>
      <c r="H48" s="244">
        <v>437.69999937713101</v>
      </c>
      <c r="I48" s="244">
        <v>480.00000450760098</v>
      </c>
      <c r="J48" s="232"/>
      <c r="K48" s="245">
        <v>22</v>
      </c>
      <c r="L48" s="245">
        <v>24</v>
      </c>
      <c r="M48" s="245">
        <v>18</v>
      </c>
      <c r="N48" s="245">
        <v>10</v>
      </c>
      <c r="O48" s="245">
        <v>21</v>
      </c>
      <c r="P48" s="245">
        <v>22</v>
      </c>
      <c r="Q48" s="245">
        <v>22</v>
      </c>
      <c r="R48" s="245">
        <v>23</v>
      </c>
    </row>
    <row r="49" spans="1:18" x14ac:dyDescent="0.25">
      <c r="A49" s="230" t="s">
        <v>270</v>
      </c>
      <c r="B49" s="239">
        <v>239.200002253056</v>
      </c>
      <c r="C49" s="244">
        <v>118.49999965727299</v>
      </c>
      <c r="D49" s="244">
        <v>321.89999468624598</v>
      </c>
      <c r="E49" s="244">
        <v>65.799998939037295</v>
      </c>
      <c r="F49" s="244">
        <v>189.30000066012099</v>
      </c>
      <c r="G49" s="244">
        <v>203.200000837445</v>
      </c>
      <c r="H49" s="244">
        <v>214.49999678134901</v>
      </c>
      <c r="I49" s="244">
        <v>528.79999940842401</v>
      </c>
      <c r="J49" s="232"/>
      <c r="K49" s="245">
        <v>21</v>
      </c>
      <c r="L49" s="245">
        <v>17</v>
      </c>
      <c r="M49" s="245">
        <v>13</v>
      </c>
      <c r="N49" s="245">
        <v>11</v>
      </c>
      <c r="O49" s="245">
        <v>16</v>
      </c>
      <c r="P49" s="245">
        <v>19</v>
      </c>
      <c r="Q49" s="245">
        <v>21</v>
      </c>
      <c r="R49" s="245">
        <v>24</v>
      </c>
    </row>
    <row r="50" spans="1:18" x14ac:dyDescent="0.25">
      <c r="A50" s="210" t="s">
        <v>271</v>
      </c>
      <c r="B50" s="208">
        <v>168.60000075399901</v>
      </c>
      <c r="C50" s="208">
        <v>112.60000219941099</v>
      </c>
      <c r="D50" s="208">
        <v>132.40000081807401</v>
      </c>
      <c r="E50" s="208">
        <v>75.499999657273307</v>
      </c>
      <c r="F50" s="208">
        <v>143.100001625717</v>
      </c>
      <c r="G50" s="208">
        <v>91.4000005573034</v>
      </c>
      <c r="H50" s="208">
        <v>183.799998931587</v>
      </c>
      <c r="I50" s="208">
        <v>229.500000745058</v>
      </c>
      <c r="J50" s="197"/>
      <c r="K50" s="209">
        <v>14</v>
      </c>
      <c r="L50" s="209">
        <v>17</v>
      </c>
      <c r="M50" s="209">
        <v>13</v>
      </c>
      <c r="N50" s="209">
        <v>13</v>
      </c>
      <c r="O50" s="209">
        <v>15</v>
      </c>
      <c r="P50" s="209">
        <v>16</v>
      </c>
      <c r="Q50" s="209">
        <v>15</v>
      </c>
      <c r="R50" s="209">
        <v>16</v>
      </c>
    </row>
    <row r="51" spans="1:18" x14ac:dyDescent="0.25">
      <c r="A51" s="210" t="s">
        <v>272</v>
      </c>
      <c r="B51" s="208">
        <v>18.8000001013279</v>
      </c>
      <c r="C51" s="208">
        <v>45.399999096989603</v>
      </c>
      <c r="D51" s="208">
        <v>45.899999193847201</v>
      </c>
      <c r="E51" s="208">
        <v>2.2999999523162802</v>
      </c>
      <c r="F51" s="208">
        <v>54.600001521408601</v>
      </c>
      <c r="G51" s="208">
        <v>59.199999801814599</v>
      </c>
      <c r="H51" s="208">
        <v>72.000000484287696</v>
      </c>
      <c r="I51" s="208">
        <v>41.400000825524302</v>
      </c>
      <c r="J51" s="197"/>
      <c r="K51" s="209">
        <v>4</v>
      </c>
      <c r="L51" s="209">
        <v>11</v>
      </c>
      <c r="M51" s="209">
        <v>3</v>
      </c>
      <c r="N51" s="209">
        <v>3</v>
      </c>
      <c r="O51" s="209">
        <v>5</v>
      </c>
      <c r="P51" s="209">
        <v>9</v>
      </c>
      <c r="Q51" s="209">
        <v>2</v>
      </c>
      <c r="R51" s="209">
        <v>5</v>
      </c>
    </row>
    <row r="52" spans="1:18" x14ac:dyDescent="0.25">
      <c r="A52" s="210" t="s">
        <v>273</v>
      </c>
      <c r="B52" s="208">
        <v>40.499999314546599</v>
      </c>
      <c r="C52" s="208">
        <v>202.299998670816</v>
      </c>
      <c r="D52" s="208">
        <v>148.599999979138</v>
      </c>
      <c r="E52" s="208">
        <v>111.700002029538</v>
      </c>
      <c r="F52" s="208">
        <v>86.399999916553497</v>
      </c>
      <c r="G52" s="208">
        <v>108.70000322163099</v>
      </c>
      <c r="H52" s="208">
        <v>308.79999534040701</v>
      </c>
      <c r="I52" s="208">
        <v>17.9000000953674</v>
      </c>
      <c r="J52" s="197"/>
      <c r="K52" s="209">
        <v>6</v>
      </c>
      <c r="L52" s="209">
        <v>14</v>
      </c>
      <c r="M52" s="209">
        <v>15</v>
      </c>
      <c r="N52" s="209">
        <v>9</v>
      </c>
      <c r="O52" s="209">
        <v>12</v>
      </c>
      <c r="P52" s="209">
        <v>12</v>
      </c>
      <c r="Q52" s="209">
        <v>15</v>
      </c>
      <c r="R52" s="209">
        <v>5</v>
      </c>
    </row>
    <row r="53" spans="1:18" x14ac:dyDescent="0.25">
      <c r="A53" s="210" t="s">
        <v>274</v>
      </c>
      <c r="B53" s="208">
        <v>131.00000055134299</v>
      </c>
      <c r="C53" s="208">
        <v>108.599998988211</v>
      </c>
      <c r="D53" s="208">
        <v>325.600001998246</v>
      </c>
      <c r="E53" s="208">
        <v>29.7000002115965</v>
      </c>
      <c r="F53" s="208">
        <v>285.60000067949301</v>
      </c>
      <c r="G53" s="208">
        <v>107.20000010728801</v>
      </c>
      <c r="H53" s="208">
        <v>212.60000019520501</v>
      </c>
      <c r="I53" s="208">
        <v>73.199999935925007</v>
      </c>
      <c r="J53" s="197"/>
      <c r="K53" s="209">
        <v>10</v>
      </c>
      <c r="L53" s="209">
        <v>13</v>
      </c>
      <c r="M53" s="209">
        <v>15</v>
      </c>
      <c r="N53" s="209">
        <v>5</v>
      </c>
      <c r="O53" s="209">
        <v>11</v>
      </c>
      <c r="P53" s="209">
        <v>11</v>
      </c>
      <c r="Q53" s="209">
        <v>12</v>
      </c>
      <c r="R53" s="209">
        <v>7</v>
      </c>
    </row>
    <row r="54" spans="1:18" x14ac:dyDescent="0.25">
      <c r="A54" s="210" t="s">
        <v>275</v>
      </c>
      <c r="B54" s="208">
        <v>90.599999420344801</v>
      </c>
      <c r="C54" s="208">
        <v>102.099999837577</v>
      </c>
      <c r="D54" s="208">
        <v>351.40000072121597</v>
      </c>
      <c r="E54" s="208">
        <v>122.00000125914799</v>
      </c>
      <c r="F54" s="208">
        <v>326.900001093745</v>
      </c>
      <c r="G54" s="208">
        <v>273.19999871403002</v>
      </c>
      <c r="H54" s="208">
        <v>742.400002479553</v>
      </c>
      <c r="I54" s="208">
        <v>28.900000326335402</v>
      </c>
      <c r="J54" s="197"/>
      <c r="K54" s="209">
        <v>14</v>
      </c>
      <c r="L54" s="209">
        <v>19</v>
      </c>
      <c r="M54" s="209">
        <v>20</v>
      </c>
      <c r="N54" s="209">
        <v>11</v>
      </c>
      <c r="O54" s="209">
        <v>22</v>
      </c>
      <c r="P54" s="209">
        <v>21</v>
      </c>
      <c r="Q54" s="209">
        <v>23</v>
      </c>
      <c r="R54" s="209">
        <v>7</v>
      </c>
    </row>
    <row r="55" spans="1:18" x14ac:dyDescent="0.25">
      <c r="A55" s="210" t="s">
        <v>276</v>
      </c>
      <c r="B55" s="208">
        <v>3.0000000372528999</v>
      </c>
      <c r="C55" s="208">
        <v>123.59999991208301</v>
      </c>
      <c r="D55" s="208">
        <v>317.30000654608</v>
      </c>
      <c r="E55" s="208">
        <v>23.199999511241899</v>
      </c>
      <c r="F55" s="208">
        <v>125.39999771863199</v>
      </c>
      <c r="G55" s="208">
        <v>111.30000073462701</v>
      </c>
      <c r="H55" s="208">
        <v>548.499999441206</v>
      </c>
      <c r="I55" s="208">
        <v>7.7999999821186101</v>
      </c>
      <c r="J55" s="197"/>
      <c r="K55" s="209">
        <v>2</v>
      </c>
      <c r="L55" s="209">
        <v>7</v>
      </c>
      <c r="M55" s="209">
        <v>21</v>
      </c>
      <c r="N55" s="209">
        <v>6</v>
      </c>
      <c r="O55" s="209">
        <v>13</v>
      </c>
      <c r="P55" s="209">
        <v>14</v>
      </c>
      <c r="Q55" s="209">
        <v>20</v>
      </c>
      <c r="R55" s="209">
        <v>5</v>
      </c>
    </row>
    <row r="56" spans="1:18" x14ac:dyDescent="0.25">
      <c r="A56" s="210" t="s">
        <v>277</v>
      </c>
      <c r="B56" s="208">
        <v>72.099999621510506</v>
      </c>
      <c r="C56" s="208">
        <v>67.300002031028299</v>
      </c>
      <c r="D56" s="208">
        <v>278.30000282078998</v>
      </c>
      <c r="E56" s="208">
        <v>111.999999701977</v>
      </c>
      <c r="F56" s="208">
        <v>165.099999554455</v>
      </c>
      <c r="G56" s="208">
        <v>199.60000212490601</v>
      </c>
      <c r="H56" s="208">
        <v>368.50000024586899</v>
      </c>
      <c r="I56" s="208">
        <v>71.900000214576707</v>
      </c>
      <c r="J56" s="197"/>
      <c r="K56" s="209">
        <v>2</v>
      </c>
      <c r="L56" s="209">
        <v>7</v>
      </c>
      <c r="M56" s="209">
        <v>16</v>
      </c>
      <c r="N56" s="209">
        <v>13</v>
      </c>
      <c r="O56" s="209">
        <v>13</v>
      </c>
      <c r="P56" s="209">
        <v>19</v>
      </c>
      <c r="Q56" s="209">
        <v>14</v>
      </c>
      <c r="R56" s="209">
        <v>7</v>
      </c>
    </row>
    <row r="57" spans="1:18" x14ac:dyDescent="0.25">
      <c r="A57" s="210" t="s">
        <v>278</v>
      </c>
      <c r="B57" s="208">
        <v>106.19999859482</v>
      </c>
      <c r="C57" s="208">
        <v>137.40000069141399</v>
      </c>
      <c r="D57" s="208">
        <v>164.000001996756</v>
      </c>
      <c r="E57" s="208">
        <v>54.499999441206498</v>
      </c>
      <c r="F57" s="208">
        <v>136.60000140964999</v>
      </c>
      <c r="G57" s="208">
        <v>119.199998803437</v>
      </c>
      <c r="H57" s="208">
        <v>377.09999633580401</v>
      </c>
      <c r="I57" s="208">
        <v>39.699999764561703</v>
      </c>
      <c r="J57" s="197"/>
      <c r="K57" s="209">
        <v>3</v>
      </c>
      <c r="L57" s="209">
        <v>10</v>
      </c>
      <c r="M57" s="209">
        <v>14</v>
      </c>
      <c r="N57" s="209">
        <v>6</v>
      </c>
      <c r="O57" s="209">
        <v>17</v>
      </c>
      <c r="P57" s="209">
        <v>18</v>
      </c>
      <c r="Q57" s="209">
        <v>16</v>
      </c>
      <c r="R57" s="209">
        <v>6</v>
      </c>
    </row>
    <row r="58" spans="1:18" x14ac:dyDescent="0.25">
      <c r="A58" s="210" t="s">
        <v>279</v>
      </c>
      <c r="B58" s="208">
        <v>132.60000312328299</v>
      </c>
      <c r="C58" s="208">
        <v>203.09999977797301</v>
      </c>
      <c r="D58" s="208">
        <v>189.39999914914401</v>
      </c>
      <c r="E58" s="208">
        <v>81.299999780952902</v>
      </c>
      <c r="F58" s="208">
        <v>162.599998608232</v>
      </c>
      <c r="G58" s="208">
        <v>158.500002063811</v>
      </c>
      <c r="H58" s="208">
        <v>407.69999998807901</v>
      </c>
      <c r="I58" s="208">
        <v>203.29999958723801</v>
      </c>
      <c r="J58" s="197"/>
      <c r="K58" s="209">
        <v>7</v>
      </c>
      <c r="L58" s="209">
        <v>16</v>
      </c>
      <c r="M58" s="209">
        <v>21</v>
      </c>
      <c r="N58" s="209">
        <v>13</v>
      </c>
      <c r="O58" s="209">
        <v>18</v>
      </c>
      <c r="P58" s="209">
        <v>20</v>
      </c>
      <c r="Q58" s="209">
        <v>23</v>
      </c>
      <c r="R58" s="209">
        <v>8</v>
      </c>
    </row>
    <row r="59" spans="1:18" x14ac:dyDescent="0.25">
      <c r="A59" s="210" t="s">
        <v>280</v>
      </c>
      <c r="B59" s="208">
        <v>281.499996677041</v>
      </c>
      <c r="C59" s="208">
        <v>272.09999857842899</v>
      </c>
      <c r="D59" s="208">
        <v>324.19999900460198</v>
      </c>
      <c r="E59" s="208">
        <v>160.69999922811999</v>
      </c>
      <c r="F59" s="208">
        <v>438.49999947845902</v>
      </c>
      <c r="G59" s="208">
        <v>387.50000068545302</v>
      </c>
      <c r="H59" s="208">
        <v>507.99999973923002</v>
      </c>
      <c r="I59" s="208">
        <v>298.300002463162</v>
      </c>
      <c r="J59" s="197"/>
      <c r="K59" s="209">
        <v>15</v>
      </c>
      <c r="L59" s="209">
        <v>20</v>
      </c>
      <c r="M59" s="209">
        <v>28</v>
      </c>
      <c r="N59" s="209">
        <v>15</v>
      </c>
      <c r="O59" s="209">
        <v>22</v>
      </c>
      <c r="P59" s="209">
        <v>26</v>
      </c>
      <c r="Q59" s="209">
        <v>25</v>
      </c>
      <c r="R59" s="209">
        <v>15</v>
      </c>
    </row>
    <row r="60" spans="1:18" x14ac:dyDescent="0.25">
      <c r="A60" s="210" t="s">
        <v>281</v>
      </c>
      <c r="B60" s="208">
        <v>413.59999954700498</v>
      </c>
      <c r="C60" s="208">
        <v>288.800002232194</v>
      </c>
      <c r="D60" s="208">
        <v>483.39999841153599</v>
      </c>
      <c r="E60" s="208">
        <v>229.200003199279</v>
      </c>
      <c r="F60" s="208">
        <v>451.60000240802799</v>
      </c>
      <c r="G60" s="208">
        <v>241.39999875426301</v>
      </c>
      <c r="H60" s="208">
        <v>487.40000391006498</v>
      </c>
      <c r="I60" s="208">
        <v>566.399991668761</v>
      </c>
      <c r="J60" s="197"/>
      <c r="K60" s="209">
        <v>21</v>
      </c>
      <c r="L60" s="209">
        <v>19</v>
      </c>
      <c r="M60" s="209">
        <v>21</v>
      </c>
      <c r="N60" s="209">
        <v>16</v>
      </c>
      <c r="O60" s="209">
        <v>23</v>
      </c>
      <c r="P60" s="209">
        <v>25</v>
      </c>
      <c r="Q60" s="209">
        <v>22</v>
      </c>
      <c r="R60" s="209">
        <v>21</v>
      </c>
    </row>
    <row r="61" spans="1:18" x14ac:dyDescent="0.25">
      <c r="A61" s="210" t="s">
        <v>282</v>
      </c>
      <c r="B61" s="208">
        <v>74.899999916553497</v>
      </c>
      <c r="C61" s="208">
        <v>122.49999978393301</v>
      </c>
      <c r="D61" s="208">
        <v>95.6000003367662</v>
      </c>
      <c r="E61" s="208">
        <v>205.000003345311</v>
      </c>
      <c r="F61" s="208">
        <v>46.399999529123299</v>
      </c>
      <c r="G61" s="208">
        <v>78.600000038743005</v>
      </c>
      <c r="H61" s="208">
        <v>193.700001001358</v>
      </c>
      <c r="I61" s="208">
        <v>113.199998535216</v>
      </c>
      <c r="J61" s="197"/>
      <c r="K61" s="209">
        <v>13</v>
      </c>
      <c r="L61" s="209">
        <v>14</v>
      </c>
      <c r="M61" s="209">
        <v>9</v>
      </c>
      <c r="N61" s="209">
        <v>12</v>
      </c>
      <c r="O61" s="209">
        <v>7</v>
      </c>
      <c r="P61" s="209">
        <v>12</v>
      </c>
      <c r="Q61" s="209">
        <v>11</v>
      </c>
      <c r="R61" s="209">
        <v>11</v>
      </c>
    </row>
    <row r="62" spans="1:18" x14ac:dyDescent="0.25">
      <c r="A62" s="230" t="s">
        <v>283</v>
      </c>
      <c r="B62" s="239">
        <v>73.100001290440602</v>
      </c>
      <c r="C62" s="244">
        <v>64.000000193715096</v>
      </c>
      <c r="D62" s="244">
        <v>76.299998536705999</v>
      </c>
      <c r="E62" s="244">
        <v>21.299999967217399</v>
      </c>
      <c r="F62" s="244">
        <v>14.200000017881401</v>
      </c>
      <c r="G62" s="244">
        <v>36.800000399351099</v>
      </c>
      <c r="H62" s="244">
        <v>204.19999801367501</v>
      </c>
      <c r="I62" s="244">
        <v>187.100000441074</v>
      </c>
      <c r="J62" s="232"/>
      <c r="K62" s="245">
        <v>7</v>
      </c>
      <c r="L62" s="245">
        <v>12</v>
      </c>
      <c r="M62" s="245">
        <v>5</v>
      </c>
      <c r="N62" s="245">
        <v>5</v>
      </c>
      <c r="O62" s="245">
        <v>7</v>
      </c>
      <c r="P62" s="245">
        <v>10</v>
      </c>
      <c r="Q62" s="245">
        <v>13</v>
      </c>
      <c r="R62" s="245">
        <v>17</v>
      </c>
    </row>
    <row r="63" spans="1:18" x14ac:dyDescent="0.25">
      <c r="A63" s="230" t="s">
        <v>284</v>
      </c>
      <c r="B63" s="239">
        <v>70.800000607967405</v>
      </c>
      <c r="C63" s="244">
        <v>53.199999749660499</v>
      </c>
      <c r="D63" s="244">
        <v>24.900000646710399</v>
      </c>
      <c r="E63" s="244">
        <v>15.800000146031399</v>
      </c>
      <c r="F63" s="244">
        <v>29.400000587105801</v>
      </c>
      <c r="G63" s="244">
        <v>35.899999834597097</v>
      </c>
      <c r="H63" s="244">
        <v>150.900003023446</v>
      </c>
      <c r="I63" s="244">
        <v>258.50000405311602</v>
      </c>
      <c r="J63" s="232"/>
      <c r="K63" s="245">
        <v>5</v>
      </c>
      <c r="L63" s="245">
        <v>11</v>
      </c>
      <c r="M63" s="245">
        <v>5</v>
      </c>
      <c r="N63" s="245">
        <v>5</v>
      </c>
      <c r="O63" s="245">
        <v>6</v>
      </c>
      <c r="P63" s="245">
        <v>8</v>
      </c>
      <c r="Q63" s="245">
        <v>9</v>
      </c>
      <c r="R63" s="245">
        <v>8</v>
      </c>
    </row>
    <row r="64" spans="1:18" x14ac:dyDescent="0.25">
      <c r="A64" s="230" t="s">
        <v>285</v>
      </c>
      <c r="B64" s="239">
        <v>90.100000001490102</v>
      </c>
      <c r="C64" s="244">
        <v>83.399999573826804</v>
      </c>
      <c r="D64" s="244">
        <v>54.9000015035272</v>
      </c>
      <c r="E64" s="244">
        <v>99.299999833106995</v>
      </c>
      <c r="F64" s="244">
        <v>79.999998927116394</v>
      </c>
      <c r="G64" s="244">
        <v>47.299999684095397</v>
      </c>
      <c r="H64" s="244">
        <v>299.49999418854702</v>
      </c>
      <c r="I64" s="244">
        <v>110.20000153780001</v>
      </c>
      <c r="J64" s="232"/>
      <c r="K64" s="245">
        <v>4</v>
      </c>
      <c r="L64" s="245">
        <v>13</v>
      </c>
      <c r="M64" s="245">
        <v>4</v>
      </c>
      <c r="N64" s="245">
        <v>9</v>
      </c>
      <c r="O64" s="245">
        <v>7</v>
      </c>
      <c r="P64" s="245">
        <v>9</v>
      </c>
      <c r="Q64" s="245">
        <v>14</v>
      </c>
      <c r="R64" s="245">
        <v>4</v>
      </c>
    </row>
    <row r="65" spans="1:18" x14ac:dyDescent="0.25">
      <c r="A65" s="230" t="s">
        <v>286</v>
      </c>
      <c r="B65" s="239">
        <v>440.99999690055802</v>
      </c>
      <c r="C65" s="244">
        <v>290.90000347047999</v>
      </c>
      <c r="D65" s="244">
        <v>474.19999747723301</v>
      </c>
      <c r="E65" s="244">
        <v>108.700000151992</v>
      </c>
      <c r="F65" s="244">
        <v>250.200000137091</v>
      </c>
      <c r="G65" s="244">
        <v>242.70000015199199</v>
      </c>
      <c r="H65" s="244">
        <v>432.00000536441797</v>
      </c>
      <c r="I65" s="244">
        <v>90.300000399351106</v>
      </c>
      <c r="J65" s="232"/>
      <c r="K65" s="245">
        <v>15</v>
      </c>
      <c r="L65" s="245">
        <v>26</v>
      </c>
      <c r="M65" s="245">
        <v>18</v>
      </c>
      <c r="N65" s="245">
        <v>6</v>
      </c>
      <c r="O65" s="245">
        <v>18</v>
      </c>
      <c r="P65" s="245">
        <v>20</v>
      </c>
      <c r="Q65" s="245">
        <v>25</v>
      </c>
      <c r="R65" s="245">
        <v>9</v>
      </c>
    </row>
    <row r="66" spans="1:18" x14ac:dyDescent="0.25">
      <c r="A66" s="230" t="s">
        <v>287</v>
      </c>
      <c r="B66" s="239">
        <v>6.3000000000000007</v>
      </c>
      <c r="C66" s="244">
        <v>86.6</v>
      </c>
      <c r="D66" s="244">
        <v>351.70000055432303</v>
      </c>
      <c r="E66" s="244">
        <v>74</v>
      </c>
      <c r="F66" s="244">
        <v>151.69999999999999</v>
      </c>
      <c r="G66" s="244">
        <v>243.19999901205301</v>
      </c>
      <c r="H66" s="244">
        <v>794.10001216083799</v>
      </c>
      <c r="I66" s="244">
        <v>54.099999999999994</v>
      </c>
      <c r="J66" s="232"/>
      <c r="K66" s="245">
        <v>7</v>
      </c>
      <c r="L66" s="245">
        <v>11</v>
      </c>
      <c r="M66" s="245">
        <v>27</v>
      </c>
      <c r="N66" s="245">
        <v>13</v>
      </c>
      <c r="O66" s="245">
        <v>20</v>
      </c>
      <c r="P66" s="245">
        <v>21</v>
      </c>
      <c r="Q66" s="245">
        <v>28</v>
      </c>
      <c r="R66" s="245">
        <v>3</v>
      </c>
    </row>
    <row r="67" spans="1:18" x14ac:dyDescent="0.25">
      <c r="A67" s="230" t="s">
        <v>288</v>
      </c>
      <c r="B67" s="239">
        <v>13.6999995708466</v>
      </c>
      <c r="C67" s="244">
        <v>95.300000913441195</v>
      </c>
      <c r="D67" s="244">
        <v>90.999999076128006</v>
      </c>
      <c r="E67" s="244">
        <v>41.700000502169097</v>
      </c>
      <c r="F67" s="244">
        <v>19.499999940395401</v>
      </c>
      <c r="G67" s="244">
        <v>47.300000630319097</v>
      </c>
      <c r="H67" s="244">
        <v>232.499999299645</v>
      </c>
      <c r="I67" s="244">
        <v>96.299998000264196</v>
      </c>
      <c r="J67" s="232"/>
      <c r="K67" s="245">
        <v>2</v>
      </c>
      <c r="L67" s="245">
        <v>7</v>
      </c>
      <c r="M67" s="245">
        <v>19</v>
      </c>
      <c r="N67" s="245">
        <v>7</v>
      </c>
      <c r="O67" s="245">
        <v>10</v>
      </c>
      <c r="P67" s="245">
        <v>11</v>
      </c>
      <c r="Q67" s="245">
        <v>24</v>
      </c>
      <c r="R67" s="245">
        <v>4</v>
      </c>
    </row>
    <row r="68" spans="1:18" x14ac:dyDescent="0.25">
      <c r="A68" s="230" t="s">
        <v>289</v>
      </c>
      <c r="B68" s="239">
        <v>87.100000023841901</v>
      </c>
      <c r="C68" s="244">
        <v>185.49999861419201</v>
      </c>
      <c r="D68" s="244">
        <v>12.500000074505801</v>
      </c>
      <c r="E68" s="244">
        <v>85.500000678002806</v>
      </c>
      <c r="F68" s="244">
        <v>157.50000063329901</v>
      </c>
      <c r="G68" s="244">
        <v>193.800000578165</v>
      </c>
      <c r="H68" s="244">
        <v>259.89999882131798</v>
      </c>
      <c r="I68" s="244">
        <v>78.499999858438997</v>
      </c>
      <c r="J68" s="232"/>
      <c r="K68" s="245">
        <v>7</v>
      </c>
      <c r="L68" s="245">
        <v>14</v>
      </c>
      <c r="M68" s="245">
        <v>9</v>
      </c>
      <c r="N68" s="245">
        <v>6</v>
      </c>
      <c r="O68" s="245">
        <v>20</v>
      </c>
      <c r="P68" s="245">
        <v>26</v>
      </c>
      <c r="Q68" s="245">
        <v>22</v>
      </c>
      <c r="R68" s="245">
        <v>6</v>
      </c>
    </row>
    <row r="69" spans="1:18" x14ac:dyDescent="0.25">
      <c r="A69" s="230" t="s">
        <v>290</v>
      </c>
      <c r="B69" s="239">
        <v>55.000001072883599</v>
      </c>
      <c r="C69" s="244">
        <v>145.499999023974</v>
      </c>
      <c r="D69" s="244">
        <v>113.10000205039999</v>
      </c>
      <c r="E69" s="244">
        <v>20.300000093877301</v>
      </c>
      <c r="F69" s="244">
        <v>265.00000064820102</v>
      </c>
      <c r="G69" s="244">
        <v>293.39999756216997</v>
      </c>
      <c r="H69" s="244">
        <v>529.80000372230995</v>
      </c>
      <c r="I69" s="244">
        <v>59.499999620020397</v>
      </c>
      <c r="J69" s="232"/>
      <c r="K69" s="245">
        <v>5</v>
      </c>
      <c r="L69" s="245">
        <v>13</v>
      </c>
      <c r="M69" s="245">
        <v>15</v>
      </c>
      <c r="N69" s="245">
        <v>5</v>
      </c>
      <c r="O69" s="245">
        <v>15</v>
      </c>
      <c r="P69" s="245">
        <v>17</v>
      </c>
      <c r="Q69" s="245">
        <v>21</v>
      </c>
      <c r="R69" s="245">
        <v>6</v>
      </c>
    </row>
    <row r="70" spans="1:18" x14ac:dyDescent="0.25">
      <c r="A70" s="230" t="s">
        <v>291</v>
      </c>
      <c r="B70" s="239">
        <v>41.099999144673298</v>
      </c>
      <c r="C70" s="244">
        <v>48.499999672174503</v>
      </c>
      <c r="D70" s="244">
        <v>98.700000450015096</v>
      </c>
      <c r="E70" s="244">
        <v>5.49999995529652</v>
      </c>
      <c r="F70" s="244">
        <v>171.89999836683299</v>
      </c>
      <c r="G70" s="244">
        <v>70.999998338520498</v>
      </c>
      <c r="H70" s="244">
        <v>212.100001603365</v>
      </c>
      <c r="I70" s="244">
        <v>50</v>
      </c>
      <c r="J70" s="232"/>
      <c r="K70" s="245">
        <v>4</v>
      </c>
      <c r="L70" s="245">
        <v>6</v>
      </c>
      <c r="M70" s="245">
        <v>10</v>
      </c>
      <c r="N70" s="245">
        <v>5</v>
      </c>
      <c r="O70" s="245">
        <v>10</v>
      </c>
      <c r="P70" s="245">
        <v>13</v>
      </c>
      <c r="Q70" s="245">
        <v>15</v>
      </c>
      <c r="R70" s="245">
        <v>4</v>
      </c>
    </row>
    <row r="71" spans="1:18" x14ac:dyDescent="0.25">
      <c r="A71" s="230" t="s">
        <v>292</v>
      </c>
      <c r="B71" s="239">
        <v>169.20000223815401</v>
      </c>
      <c r="C71" s="244">
        <v>307.800000973046</v>
      </c>
      <c r="D71" s="244">
        <v>506.59999964386202</v>
      </c>
      <c r="E71" s="244">
        <v>42.599999204277999</v>
      </c>
      <c r="F71" s="244">
        <v>249.700001552701</v>
      </c>
      <c r="G71" s="244">
        <v>385.29999629408098</v>
      </c>
      <c r="H71" s="244">
        <v>685.49999780952896</v>
      </c>
      <c r="I71" s="244">
        <v>265.69999879598601</v>
      </c>
      <c r="J71" s="232"/>
      <c r="K71" s="245">
        <v>14</v>
      </c>
      <c r="L71" s="245">
        <v>22</v>
      </c>
      <c r="M71" s="245">
        <v>19</v>
      </c>
      <c r="N71" s="245">
        <v>8</v>
      </c>
      <c r="O71" s="245">
        <v>19</v>
      </c>
      <c r="P71" s="245">
        <v>26</v>
      </c>
      <c r="Q71" s="245">
        <v>25</v>
      </c>
      <c r="R71" s="245">
        <v>18</v>
      </c>
    </row>
    <row r="72" spans="1:18" x14ac:dyDescent="0.25">
      <c r="A72" s="230" t="s">
        <v>293</v>
      </c>
      <c r="B72" s="239">
        <v>207.10000091791201</v>
      </c>
      <c r="C72" s="244">
        <v>340.700001440942</v>
      </c>
      <c r="D72" s="244">
        <v>276.60000324249302</v>
      </c>
      <c r="E72" s="244">
        <v>144.10000115632999</v>
      </c>
      <c r="F72" s="244">
        <v>292.40000000596001</v>
      </c>
      <c r="G72" s="244">
        <v>89.599999591708197</v>
      </c>
      <c r="H72" s="244">
        <v>341.99999207258202</v>
      </c>
      <c r="I72" s="244">
        <v>286.40000203996902</v>
      </c>
      <c r="J72" s="232"/>
      <c r="K72" s="245">
        <v>14</v>
      </c>
      <c r="L72" s="245">
        <v>13</v>
      </c>
      <c r="M72" s="245">
        <v>14</v>
      </c>
      <c r="N72" s="245">
        <v>9</v>
      </c>
      <c r="O72" s="245">
        <v>14</v>
      </c>
      <c r="P72" s="245">
        <v>14</v>
      </c>
      <c r="Q72" s="245">
        <v>16</v>
      </c>
      <c r="R72" s="245">
        <v>16</v>
      </c>
    </row>
    <row r="73" spans="1:18" x14ac:dyDescent="0.25">
      <c r="A73" s="230" t="s">
        <v>294</v>
      </c>
      <c r="B73" s="239">
        <v>310.19999665021902</v>
      </c>
      <c r="C73" s="244">
        <v>206.30000182986299</v>
      </c>
      <c r="D73" s="244">
        <v>309.60000152885902</v>
      </c>
      <c r="E73" s="244">
        <v>80.900000020861597</v>
      </c>
      <c r="F73" s="244">
        <v>292.300000697374</v>
      </c>
      <c r="G73" s="244">
        <v>141.40000146627401</v>
      </c>
      <c r="H73" s="244">
        <v>234.90000163018701</v>
      </c>
      <c r="I73" s="244">
        <v>334.09999666363001</v>
      </c>
      <c r="J73" s="232"/>
      <c r="K73" s="245">
        <v>19</v>
      </c>
      <c r="L73" s="245">
        <v>16</v>
      </c>
      <c r="M73" s="245">
        <v>13</v>
      </c>
      <c r="N73" s="245">
        <v>12</v>
      </c>
      <c r="O73" s="245">
        <v>20</v>
      </c>
      <c r="P73" s="245">
        <v>17</v>
      </c>
      <c r="Q73" s="245">
        <v>14</v>
      </c>
      <c r="R73" s="245">
        <v>17</v>
      </c>
    </row>
    <row r="74" spans="1:18" x14ac:dyDescent="0.25">
      <c r="A74" s="210" t="s">
        <v>295</v>
      </c>
      <c r="B74" s="208">
        <v>149.30000042915299</v>
      </c>
      <c r="C74" s="208">
        <v>48.199999816715703</v>
      </c>
      <c r="D74" s="208">
        <v>114.89999707043199</v>
      </c>
      <c r="E74" s="208">
        <v>72.399998962879195</v>
      </c>
      <c r="F74" s="208">
        <v>45.299999833107002</v>
      </c>
      <c r="G74" s="208">
        <v>60.500000573694699</v>
      </c>
      <c r="H74" s="208">
        <v>75.200000442564502</v>
      </c>
      <c r="I74" s="208">
        <v>115.799998760223</v>
      </c>
      <c r="J74" s="197"/>
      <c r="K74" s="209">
        <v>6</v>
      </c>
      <c r="L74" s="209">
        <v>9</v>
      </c>
      <c r="M74" s="209">
        <v>7</v>
      </c>
      <c r="N74" s="209">
        <v>7</v>
      </c>
      <c r="O74" s="209">
        <v>10</v>
      </c>
      <c r="P74" s="209">
        <v>11</v>
      </c>
      <c r="Q74" s="209">
        <v>10</v>
      </c>
      <c r="R74" s="209">
        <v>8</v>
      </c>
    </row>
    <row r="75" spans="1:18" x14ac:dyDescent="0.25">
      <c r="A75" s="210" t="s">
        <v>296</v>
      </c>
      <c r="B75" s="208">
        <v>69.099999189376803</v>
      </c>
      <c r="C75" s="208">
        <v>68.700000323355198</v>
      </c>
      <c r="D75" s="208">
        <v>79.299998953938498</v>
      </c>
      <c r="E75" s="208">
        <v>138.39999882131801</v>
      </c>
      <c r="F75" s="208">
        <v>90.500000774860396</v>
      </c>
      <c r="G75" s="208">
        <v>57.8000003248453</v>
      </c>
      <c r="H75" s="208">
        <v>163.90000084042501</v>
      </c>
      <c r="I75" s="208">
        <v>187.20000043511399</v>
      </c>
      <c r="J75" s="197"/>
      <c r="K75" s="209">
        <v>9</v>
      </c>
      <c r="L75" s="209">
        <v>12</v>
      </c>
      <c r="M75" s="209">
        <v>9</v>
      </c>
      <c r="N75" s="209">
        <v>7</v>
      </c>
      <c r="O75" s="209">
        <v>10</v>
      </c>
      <c r="P75" s="209">
        <v>11</v>
      </c>
      <c r="Q75" s="209">
        <v>14</v>
      </c>
      <c r="R75" s="209">
        <v>7</v>
      </c>
    </row>
    <row r="76" spans="1:18" x14ac:dyDescent="0.25">
      <c r="A76" s="210" t="s">
        <v>297</v>
      </c>
      <c r="B76" s="208">
        <v>72.199999094009399</v>
      </c>
      <c r="C76" s="208">
        <v>81.699998684227495</v>
      </c>
      <c r="D76" s="208">
        <v>208.000003695488</v>
      </c>
      <c r="E76" s="208">
        <v>23.3000005483627</v>
      </c>
      <c r="F76" s="208">
        <v>66.500000253319698</v>
      </c>
      <c r="G76" s="208">
        <v>70.600001327693505</v>
      </c>
      <c r="H76" s="208">
        <v>350.39999714493803</v>
      </c>
      <c r="I76" s="208">
        <v>87.000003293156595</v>
      </c>
      <c r="J76" s="197"/>
      <c r="K76" s="209">
        <v>7</v>
      </c>
      <c r="L76" s="209">
        <v>14</v>
      </c>
      <c r="M76" s="209">
        <v>13</v>
      </c>
      <c r="N76" s="209">
        <v>5</v>
      </c>
      <c r="O76" s="209">
        <v>12</v>
      </c>
      <c r="P76" s="209">
        <v>14</v>
      </c>
      <c r="Q76" s="209">
        <v>16</v>
      </c>
      <c r="R76" s="209">
        <v>4</v>
      </c>
    </row>
    <row r="77" spans="1:18" x14ac:dyDescent="0.25">
      <c r="A77" s="210" t="s">
        <v>298</v>
      </c>
      <c r="B77" s="208">
        <v>274.49999655783199</v>
      </c>
      <c r="C77" s="208">
        <v>173.899999931455</v>
      </c>
      <c r="D77" s="208">
        <v>261.70000302791601</v>
      </c>
      <c r="E77" s="208">
        <v>40.400000698864503</v>
      </c>
      <c r="F77" s="208">
        <v>149.89999917149501</v>
      </c>
      <c r="G77" s="208">
        <v>112.299999549985</v>
      </c>
      <c r="H77" s="208">
        <v>313.899999834597</v>
      </c>
      <c r="I77" s="208">
        <v>45.199999213218703</v>
      </c>
      <c r="J77" s="197"/>
      <c r="K77" s="209">
        <v>11</v>
      </c>
      <c r="L77" s="209">
        <v>14</v>
      </c>
      <c r="M77" s="209">
        <v>17</v>
      </c>
      <c r="N77" s="209">
        <v>7</v>
      </c>
      <c r="O77" s="209">
        <v>14</v>
      </c>
      <c r="P77" s="209">
        <v>13</v>
      </c>
      <c r="Q77" s="209">
        <v>20</v>
      </c>
      <c r="R77" s="209">
        <v>7</v>
      </c>
    </row>
    <row r="78" spans="1:18" x14ac:dyDescent="0.25">
      <c r="A78" s="210" t="s">
        <v>299</v>
      </c>
      <c r="B78" s="208">
        <v>121.19999974965999</v>
      </c>
      <c r="C78" s="208">
        <v>111.59999987483</v>
      </c>
      <c r="D78" s="208">
        <v>322.00000272691301</v>
      </c>
      <c r="E78" s="208">
        <v>104.799998492002</v>
      </c>
      <c r="F78" s="208">
        <v>134.200000025332</v>
      </c>
      <c r="G78" s="208">
        <v>121.00000082701401</v>
      </c>
      <c r="H78" s="208">
        <v>434.29999598860701</v>
      </c>
      <c r="I78" s="208">
        <v>94.999998427927494</v>
      </c>
      <c r="J78" s="197"/>
      <c r="K78" s="209">
        <v>9</v>
      </c>
      <c r="L78" s="209">
        <v>14</v>
      </c>
      <c r="M78" s="209">
        <v>21</v>
      </c>
      <c r="N78" s="209">
        <v>12</v>
      </c>
      <c r="O78" s="209">
        <v>13</v>
      </c>
      <c r="P78" s="209">
        <v>15</v>
      </c>
      <c r="Q78" s="209">
        <v>22</v>
      </c>
      <c r="R78" s="209">
        <v>9</v>
      </c>
    </row>
    <row r="79" spans="1:18" x14ac:dyDescent="0.25">
      <c r="A79" s="210" t="s">
        <v>300</v>
      </c>
      <c r="B79" s="208">
        <v>1.79999995231628</v>
      </c>
      <c r="C79" s="208">
        <v>127.099999286234</v>
      </c>
      <c r="D79" s="208">
        <v>104.40000063926</v>
      </c>
      <c r="E79" s="208">
        <v>3.7000000327825502</v>
      </c>
      <c r="F79" s="208">
        <v>72.799999296665206</v>
      </c>
      <c r="G79" s="208">
        <v>57.8999997675419</v>
      </c>
      <c r="H79" s="208">
        <v>618.49999028444302</v>
      </c>
      <c r="I79" s="208">
        <v>46.700000762939503</v>
      </c>
      <c r="J79" s="197"/>
      <c r="K79" s="209">
        <v>1</v>
      </c>
      <c r="L79" s="209">
        <v>9</v>
      </c>
      <c r="M79" s="209">
        <v>21</v>
      </c>
      <c r="N79" s="209">
        <v>3</v>
      </c>
      <c r="O79" s="209">
        <v>17</v>
      </c>
      <c r="P79" s="209">
        <v>17</v>
      </c>
      <c r="Q79" s="209">
        <v>28</v>
      </c>
      <c r="R79" s="209">
        <v>2</v>
      </c>
    </row>
    <row r="80" spans="1:18" x14ac:dyDescent="0.25">
      <c r="A80" s="210" t="s">
        <v>301</v>
      </c>
      <c r="B80" s="208">
        <v>0</v>
      </c>
      <c r="C80" s="208">
        <v>86.600001789629502</v>
      </c>
      <c r="D80" s="208">
        <v>102.399999454618</v>
      </c>
      <c r="E80" s="208">
        <v>10.2000002264977</v>
      </c>
      <c r="F80" s="208">
        <v>64.199999898672104</v>
      </c>
      <c r="G80" s="208">
        <v>167.70000059902699</v>
      </c>
      <c r="H80" s="208">
        <v>237.500000022352</v>
      </c>
      <c r="I80" s="208">
        <v>0.40000000596046398</v>
      </c>
      <c r="J80" s="197"/>
      <c r="K80" s="209">
        <v>0</v>
      </c>
      <c r="L80" s="209">
        <v>7</v>
      </c>
      <c r="M80" s="209">
        <v>11</v>
      </c>
      <c r="N80" s="209">
        <v>7</v>
      </c>
      <c r="O80" s="209">
        <v>15</v>
      </c>
      <c r="P80" s="209">
        <v>13</v>
      </c>
      <c r="Q80" s="209">
        <v>18</v>
      </c>
      <c r="R80" s="209">
        <v>0</v>
      </c>
    </row>
    <row r="81" spans="1:18" x14ac:dyDescent="0.25">
      <c r="A81" s="210" t="s">
        <v>302</v>
      </c>
      <c r="B81" s="208">
        <v>2.6000000536441799</v>
      </c>
      <c r="C81" s="208">
        <v>166.10000149905699</v>
      </c>
      <c r="D81" s="208">
        <v>82.299999296665206</v>
      </c>
      <c r="E81" s="208">
        <v>30.100000955164401</v>
      </c>
      <c r="F81" s="208">
        <v>27.100000813603401</v>
      </c>
      <c r="G81" s="208">
        <v>58.699999667704098</v>
      </c>
      <c r="H81" s="208">
        <v>207.700003437698</v>
      </c>
      <c r="I81" s="208">
        <v>76.900001727044597</v>
      </c>
      <c r="J81" s="197"/>
      <c r="K81" s="209">
        <v>2</v>
      </c>
      <c r="L81" s="209">
        <v>11</v>
      </c>
      <c r="M81" s="209">
        <v>9</v>
      </c>
      <c r="N81" s="209">
        <v>3</v>
      </c>
      <c r="O81" s="209">
        <v>2</v>
      </c>
      <c r="P81" s="209">
        <v>7</v>
      </c>
      <c r="Q81" s="209">
        <v>9</v>
      </c>
      <c r="R81" s="209">
        <v>4</v>
      </c>
    </row>
    <row r="82" spans="1:18" x14ac:dyDescent="0.25">
      <c r="A82" s="210" t="s">
        <v>303</v>
      </c>
      <c r="B82" s="208">
        <v>48.499999538064003</v>
      </c>
      <c r="C82" s="208">
        <v>156.500000581145</v>
      </c>
      <c r="D82" s="208">
        <v>722.20000773668301</v>
      </c>
      <c r="E82" s="208">
        <v>468.00000400096201</v>
      </c>
      <c r="F82" s="208">
        <v>175.10000038891999</v>
      </c>
      <c r="G82" s="208">
        <v>242.70000094175299</v>
      </c>
      <c r="H82" s="208">
        <v>798.99999856948898</v>
      </c>
      <c r="I82" s="208">
        <v>90.800000287592397</v>
      </c>
      <c r="J82" s="197"/>
      <c r="K82" s="209">
        <v>6</v>
      </c>
      <c r="L82" s="209">
        <v>17</v>
      </c>
      <c r="M82" s="209">
        <v>26</v>
      </c>
      <c r="N82" s="209">
        <v>23</v>
      </c>
      <c r="O82" s="209">
        <v>23</v>
      </c>
      <c r="P82" s="209">
        <v>23</v>
      </c>
      <c r="Q82" s="209">
        <v>27</v>
      </c>
      <c r="R82" s="209">
        <v>6</v>
      </c>
    </row>
    <row r="83" spans="1:18" x14ac:dyDescent="0.25">
      <c r="A83" s="210" t="s">
        <v>304</v>
      </c>
      <c r="B83" s="208">
        <v>257.299995981157</v>
      </c>
      <c r="C83" s="208">
        <v>530.60000419616699</v>
      </c>
      <c r="D83" s="208">
        <v>636.59999680519104</v>
      </c>
      <c r="E83" s="208">
        <v>508.59999521076702</v>
      </c>
      <c r="F83" s="208">
        <v>505.50000192225002</v>
      </c>
      <c r="G83" s="208">
        <v>377.40000277757599</v>
      </c>
      <c r="H83" s="208">
        <v>681.49999958276703</v>
      </c>
      <c r="I83" s="208">
        <v>561.39999081194401</v>
      </c>
      <c r="J83" s="197"/>
      <c r="K83" s="209">
        <v>19</v>
      </c>
      <c r="L83" s="209">
        <v>24</v>
      </c>
      <c r="M83" s="209">
        <v>27</v>
      </c>
      <c r="N83" s="209">
        <v>23</v>
      </c>
      <c r="O83" s="209">
        <v>26</v>
      </c>
      <c r="P83" s="209">
        <v>27</v>
      </c>
      <c r="Q83" s="209">
        <v>30</v>
      </c>
      <c r="R83" s="209">
        <v>16</v>
      </c>
    </row>
    <row r="84" spans="1:18" x14ac:dyDescent="0.25">
      <c r="A84" s="210" t="s">
        <v>305</v>
      </c>
      <c r="B84" s="208">
        <v>419.79999694228201</v>
      </c>
      <c r="C84" s="208">
        <v>310.30000105500199</v>
      </c>
      <c r="D84" s="208">
        <v>421.69999861717201</v>
      </c>
      <c r="E84" s="208">
        <v>238.10000170022201</v>
      </c>
      <c r="F84" s="208">
        <v>545.49999988079105</v>
      </c>
      <c r="G84" s="208">
        <v>453.29999644309299</v>
      </c>
      <c r="H84" s="208">
        <v>535.19999702274799</v>
      </c>
      <c r="I84" s="208">
        <v>401.40000229328899</v>
      </c>
      <c r="J84" s="197"/>
      <c r="K84" s="209">
        <v>23</v>
      </c>
      <c r="L84" s="209">
        <v>28</v>
      </c>
      <c r="M84" s="209">
        <v>23</v>
      </c>
      <c r="N84" s="209">
        <v>21</v>
      </c>
      <c r="O84" s="209">
        <v>27</v>
      </c>
      <c r="P84" s="209">
        <v>25</v>
      </c>
      <c r="Q84" s="209">
        <v>25</v>
      </c>
      <c r="R84" s="209">
        <v>24</v>
      </c>
    </row>
    <row r="85" spans="1:18" x14ac:dyDescent="0.25">
      <c r="A85" s="210" t="s">
        <v>306</v>
      </c>
      <c r="B85" s="208">
        <v>236.60000292211799</v>
      </c>
      <c r="C85" s="208">
        <v>323.90000508725598</v>
      </c>
      <c r="D85" s="208">
        <v>337.50000166893</v>
      </c>
      <c r="E85" s="208">
        <v>403.899997487664</v>
      </c>
      <c r="F85" s="208">
        <v>388.19999687373598</v>
      </c>
      <c r="G85" s="208">
        <v>377.00000441819401</v>
      </c>
      <c r="H85" s="208">
        <v>364.00000105053198</v>
      </c>
      <c r="I85" s="208">
        <v>553.90000372379995</v>
      </c>
      <c r="J85" s="197"/>
      <c r="K85" s="209">
        <v>20</v>
      </c>
      <c r="L85" s="209">
        <v>25</v>
      </c>
      <c r="M85" s="209">
        <v>25</v>
      </c>
      <c r="N85" s="209">
        <v>21</v>
      </c>
      <c r="O85" s="209">
        <v>24</v>
      </c>
      <c r="P85" s="209">
        <v>23</v>
      </c>
      <c r="Q85" s="209">
        <v>25</v>
      </c>
      <c r="R85" s="209">
        <v>26</v>
      </c>
    </row>
    <row r="86" spans="1:18" x14ac:dyDescent="0.25">
      <c r="A86" s="230" t="s">
        <v>307</v>
      </c>
      <c r="B86" s="239">
        <v>124.699996456504</v>
      </c>
      <c r="C86" s="244">
        <v>218.49999581277399</v>
      </c>
      <c r="D86" s="244">
        <v>191.10000077634999</v>
      </c>
      <c r="E86" s="244">
        <v>187.70000314712499</v>
      </c>
      <c r="F86" s="244">
        <v>171.90000094473399</v>
      </c>
      <c r="G86" s="244">
        <v>167.00000131130199</v>
      </c>
      <c r="H86" s="244">
        <v>274.99999743699999</v>
      </c>
      <c r="I86" s="244">
        <v>191.500003926456</v>
      </c>
      <c r="J86" s="232"/>
      <c r="K86" s="245">
        <v>10</v>
      </c>
      <c r="L86" s="245">
        <v>14</v>
      </c>
      <c r="M86" s="245">
        <v>9</v>
      </c>
      <c r="N86" s="245">
        <v>5</v>
      </c>
      <c r="O86" s="245">
        <v>11</v>
      </c>
      <c r="P86" s="245">
        <v>14</v>
      </c>
      <c r="Q86" s="245">
        <v>14</v>
      </c>
      <c r="R86" s="245">
        <v>12</v>
      </c>
    </row>
    <row r="87" spans="1:18" x14ac:dyDescent="0.25">
      <c r="A87" s="230" t="s">
        <v>308</v>
      </c>
      <c r="B87" s="239">
        <v>34.500000774860403</v>
      </c>
      <c r="C87" s="244">
        <v>7.3999998867511696</v>
      </c>
      <c r="D87" s="244">
        <v>7.3999999314546603</v>
      </c>
      <c r="E87" s="244">
        <v>8.1000001132488304</v>
      </c>
      <c r="F87" s="244">
        <v>56.400000728666797</v>
      </c>
      <c r="G87" s="244">
        <v>15.800000362098199</v>
      </c>
      <c r="H87" s="244">
        <v>137.10000107437401</v>
      </c>
      <c r="I87" s="244">
        <v>5.7999999672174498</v>
      </c>
      <c r="J87" s="232"/>
      <c r="K87" s="245">
        <v>2</v>
      </c>
      <c r="L87" s="245">
        <v>6</v>
      </c>
      <c r="M87" s="245">
        <v>2</v>
      </c>
      <c r="N87" s="245">
        <v>5</v>
      </c>
      <c r="O87" s="245">
        <v>7</v>
      </c>
      <c r="P87" s="245">
        <v>5</v>
      </c>
      <c r="Q87" s="245">
        <v>12</v>
      </c>
      <c r="R87" s="245">
        <v>3</v>
      </c>
    </row>
    <row r="88" spans="1:18" x14ac:dyDescent="0.25">
      <c r="A88" s="230" t="s">
        <v>309</v>
      </c>
      <c r="B88" s="239">
        <v>29.000000715255698</v>
      </c>
      <c r="C88" s="244">
        <v>39.400000229477897</v>
      </c>
      <c r="D88" s="244">
        <v>63.5999997854233</v>
      </c>
      <c r="E88" s="244">
        <v>43.2000003829598</v>
      </c>
      <c r="F88" s="244">
        <v>31.000000476837201</v>
      </c>
      <c r="G88" s="244">
        <v>19.900000572204601</v>
      </c>
      <c r="H88" s="244">
        <v>155.20000101625899</v>
      </c>
      <c r="I88" s="244">
        <v>7.3000001907348597</v>
      </c>
      <c r="J88" s="232"/>
      <c r="K88" s="245">
        <v>3</v>
      </c>
      <c r="L88" s="245">
        <v>7</v>
      </c>
      <c r="M88" s="245">
        <v>6</v>
      </c>
      <c r="N88" s="245">
        <v>3</v>
      </c>
      <c r="O88" s="245">
        <v>3</v>
      </c>
      <c r="P88" s="245">
        <v>5</v>
      </c>
      <c r="Q88" s="245">
        <v>11</v>
      </c>
      <c r="R88" s="245">
        <v>4</v>
      </c>
    </row>
    <row r="89" spans="1:18" x14ac:dyDescent="0.25">
      <c r="A89" s="230" t="s">
        <v>310</v>
      </c>
      <c r="B89" s="239">
        <v>28.999999754130801</v>
      </c>
      <c r="C89" s="244">
        <v>137.60000021755701</v>
      </c>
      <c r="D89" s="244">
        <v>362.999996960163</v>
      </c>
      <c r="E89" s="244">
        <v>26.700000241398801</v>
      </c>
      <c r="F89" s="244">
        <v>20.4999999850988</v>
      </c>
      <c r="G89" s="244">
        <v>21.799999870359901</v>
      </c>
      <c r="H89" s="244">
        <v>435.80000180005999</v>
      </c>
      <c r="I89" s="244">
        <v>50.399999022483797</v>
      </c>
      <c r="J89" s="232"/>
      <c r="K89" s="245">
        <v>9</v>
      </c>
      <c r="L89" s="245">
        <v>12</v>
      </c>
      <c r="M89" s="245">
        <v>19</v>
      </c>
      <c r="N89" s="245">
        <v>3</v>
      </c>
      <c r="O89" s="245">
        <v>7</v>
      </c>
      <c r="P89" s="245">
        <v>6</v>
      </c>
      <c r="Q89" s="245">
        <v>24</v>
      </c>
      <c r="R89" s="245">
        <v>4</v>
      </c>
    </row>
    <row r="90" spans="1:18" x14ac:dyDescent="0.25">
      <c r="A90" s="230" t="s">
        <v>311</v>
      </c>
      <c r="B90" s="239">
        <v>258.599999070168</v>
      </c>
      <c r="C90" s="244">
        <v>146.599999651313</v>
      </c>
      <c r="D90" s="244">
        <v>533.89999665319897</v>
      </c>
      <c r="E90" s="244">
        <v>96.599998958408804</v>
      </c>
      <c r="F90" s="244">
        <v>343.29999897629</v>
      </c>
      <c r="G90" s="244">
        <v>417.80000019073498</v>
      </c>
      <c r="H90" s="244">
        <v>641.10000593215204</v>
      </c>
      <c r="I90" s="244">
        <v>90.299998000264196</v>
      </c>
      <c r="J90" s="232"/>
      <c r="K90" s="245">
        <v>18</v>
      </c>
      <c r="L90" s="245">
        <v>16</v>
      </c>
      <c r="M90" s="245">
        <v>21</v>
      </c>
      <c r="N90" s="245">
        <v>18</v>
      </c>
      <c r="O90" s="245">
        <v>21</v>
      </c>
      <c r="P90" s="245">
        <v>23</v>
      </c>
      <c r="Q90" s="245">
        <v>25</v>
      </c>
      <c r="R90" s="245">
        <v>10</v>
      </c>
    </row>
    <row r="91" spans="1:18" x14ac:dyDescent="0.25">
      <c r="A91" s="230" t="s">
        <v>312</v>
      </c>
      <c r="B91" s="239">
        <v>5.0000001490116102</v>
      </c>
      <c r="C91" s="244">
        <v>84.599999167025103</v>
      </c>
      <c r="D91" s="244">
        <v>353.40000066906202</v>
      </c>
      <c r="E91" s="244">
        <v>79.299999959766893</v>
      </c>
      <c r="F91" s="244">
        <v>128.79999984800801</v>
      </c>
      <c r="G91" s="244">
        <v>92.300000607967405</v>
      </c>
      <c r="H91" s="244">
        <v>724.39998922497</v>
      </c>
      <c r="I91" s="244">
        <v>55.000000193715103</v>
      </c>
      <c r="J91" s="232"/>
      <c r="K91" s="245">
        <v>2</v>
      </c>
      <c r="L91" s="245">
        <v>9</v>
      </c>
      <c r="M91" s="245">
        <v>24</v>
      </c>
      <c r="N91" s="245">
        <v>14</v>
      </c>
      <c r="O91" s="245">
        <v>17</v>
      </c>
      <c r="P91" s="245">
        <v>14</v>
      </c>
      <c r="Q91" s="245">
        <v>25</v>
      </c>
      <c r="R91" s="245">
        <v>3</v>
      </c>
    </row>
    <row r="92" spans="1:18" x14ac:dyDescent="0.25">
      <c r="A92" s="230" t="s">
        <v>313</v>
      </c>
      <c r="B92" s="239">
        <v>0</v>
      </c>
      <c r="C92" s="244">
        <v>122.000003531575</v>
      </c>
      <c r="D92" s="244">
        <v>277.99999897927</v>
      </c>
      <c r="E92" s="244">
        <v>32.200000062584898</v>
      </c>
      <c r="F92" s="244">
        <v>134.69999940693401</v>
      </c>
      <c r="G92" s="244">
        <v>170.70000233501199</v>
      </c>
      <c r="H92" s="244">
        <v>405.800003089011</v>
      </c>
      <c r="I92" s="244">
        <v>4</v>
      </c>
      <c r="J92" s="232"/>
      <c r="K92" s="245">
        <v>0</v>
      </c>
      <c r="L92" s="245">
        <v>9</v>
      </c>
      <c r="M92" s="245">
        <v>19</v>
      </c>
      <c r="N92" s="245">
        <v>7</v>
      </c>
      <c r="O92" s="245">
        <v>17</v>
      </c>
      <c r="P92" s="245">
        <v>17</v>
      </c>
      <c r="Q92" s="245">
        <v>21</v>
      </c>
      <c r="R92" s="245">
        <v>1</v>
      </c>
    </row>
    <row r="93" spans="1:18" x14ac:dyDescent="0.25">
      <c r="A93" s="230" t="s">
        <v>314</v>
      </c>
      <c r="B93" s="239">
        <v>105.89999897778</v>
      </c>
      <c r="C93" s="244">
        <v>115.199997991323</v>
      </c>
      <c r="D93" s="244">
        <v>341.00000632554298</v>
      </c>
      <c r="E93" s="244">
        <v>106.599998667836</v>
      </c>
      <c r="F93" s="244">
        <v>145.69999998807901</v>
      </c>
      <c r="G93" s="244">
        <v>68.600000984966798</v>
      </c>
      <c r="H93" s="244">
        <v>452.800008311868</v>
      </c>
      <c r="I93" s="244">
        <v>132.70000186562501</v>
      </c>
      <c r="J93" s="232"/>
      <c r="K93" s="245">
        <v>10</v>
      </c>
      <c r="L93" s="245">
        <v>11</v>
      </c>
      <c r="M93" s="245">
        <v>21</v>
      </c>
      <c r="N93" s="245">
        <v>11</v>
      </c>
      <c r="O93" s="245">
        <v>20</v>
      </c>
      <c r="P93" s="245">
        <v>16</v>
      </c>
      <c r="Q93" s="245">
        <v>20</v>
      </c>
      <c r="R93" s="245">
        <v>12</v>
      </c>
    </row>
    <row r="94" spans="1:18" x14ac:dyDescent="0.25">
      <c r="A94" s="230" t="s">
        <v>315</v>
      </c>
      <c r="B94" s="239">
        <v>3.4999999403953601</v>
      </c>
      <c r="C94" s="244">
        <v>50.799998357892001</v>
      </c>
      <c r="D94" s="244">
        <v>216.00000013411</v>
      </c>
      <c r="E94" s="244">
        <v>66.500000953674302</v>
      </c>
      <c r="F94" s="244">
        <v>95.799999378621607</v>
      </c>
      <c r="G94" s="244">
        <v>69.399999141693101</v>
      </c>
      <c r="H94" s="244">
        <v>368.60000144690298</v>
      </c>
      <c r="I94" s="244">
        <v>40.0999997854233</v>
      </c>
      <c r="J94" s="232"/>
      <c r="K94" s="245">
        <v>2</v>
      </c>
      <c r="L94" s="245">
        <v>6</v>
      </c>
      <c r="M94" s="245">
        <v>18</v>
      </c>
      <c r="N94" s="245">
        <v>11</v>
      </c>
      <c r="O94" s="245">
        <v>20</v>
      </c>
      <c r="P94" s="245">
        <v>21</v>
      </c>
      <c r="Q94" s="245">
        <v>27</v>
      </c>
      <c r="R94" s="245">
        <v>5</v>
      </c>
    </row>
    <row r="95" spans="1:18" x14ac:dyDescent="0.25">
      <c r="A95" s="230" t="s">
        <v>316</v>
      </c>
      <c r="B95" s="239">
        <v>205.89999865740501</v>
      </c>
      <c r="C95" s="244">
        <v>212.50000084936599</v>
      </c>
      <c r="D95" s="244">
        <v>714.49999755621002</v>
      </c>
      <c r="E95" s="244">
        <v>154.39999897032999</v>
      </c>
      <c r="F95" s="244">
        <v>142.09999926388301</v>
      </c>
      <c r="G95" s="244">
        <v>139.90000003576299</v>
      </c>
      <c r="H95" s="244">
        <v>454.70000212639599</v>
      </c>
      <c r="I95" s="244">
        <v>392.90000714361702</v>
      </c>
      <c r="J95" s="232"/>
      <c r="K95" s="245">
        <v>11</v>
      </c>
      <c r="L95" s="245">
        <v>20</v>
      </c>
      <c r="M95" s="245">
        <v>23</v>
      </c>
      <c r="N95" s="245">
        <v>13</v>
      </c>
      <c r="O95" s="245">
        <v>14</v>
      </c>
      <c r="P95" s="245">
        <v>19</v>
      </c>
      <c r="Q95" s="245">
        <v>20</v>
      </c>
      <c r="R95" s="245">
        <v>19</v>
      </c>
    </row>
    <row r="96" spans="1:18" x14ac:dyDescent="0.25">
      <c r="A96" s="230" t="s">
        <v>317</v>
      </c>
      <c r="B96" s="239">
        <v>467.49999917298601</v>
      </c>
      <c r="C96" s="244">
        <v>392.59999978542299</v>
      </c>
      <c r="D96" s="244">
        <v>302.09999904781603</v>
      </c>
      <c r="E96" s="244">
        <v>194.999997608364</v>
      </c>
      <c r="F96" s="244">
        <v>608.099985353649</v>
      </c>
      <c r="G96" s="244">
        <v>507.80000084638601</v>
      </c>
      <c r="H96" s="244">
        <v>610.100000530481</v>
      </c>
      <c r="I96" s="244">
        <v>626.69999476522196</v>
      </c>
      <c r="J96" s="232"/>
      <c r="K96" s="245">
        <v>20</v>
      </c>
      <c r="L96" s="245">
        <v>23</v>
      </c>
      <c r="M96" s="245">
        <v>23</v>
      </c>
      <c r="N96" s="245">
        <v>16</v>
      </c>
      <c r="O96" s="245">
        <v>22</v>
      </c>
      <c r="P96" s="245">
        <v>23</v>
      </c>
      <c r="Q96" s="245">
        <v>25</v>
      </c>
      <c r="R96" s="245">
        <v>21</v>
      </c>
    </row>
    <row r="97" spans="1:18" x14ac:dyDescent="0.25">
      <c r="A97" s="230" t="s">
        <v>318</v>
      </c>
      <c r="B97" s="239">
        <v>295.40000134706497</v>
      </c>
      <c r="C97" s="244">
        <v>151.20000033825599</v>
      </c>
      <c r="D97" s="244">
        <v>78.300000101327896</v>
      </c>
      <c r="E97" s="244">
        <v>165.90000194311099</v>
      </c>
      <c r="F97" s="244">
        <v>150.90000235289301</v>
      </c>
      <c r="G97" s="244">
        <v>106.200001895428</v>
      </c>
      <c r="H97" s="244">
        <v>191.40000087022801</v>
      </c>
      <c r="I97" s="244">
        <v>143.200001835823</v>
      </c>
      <c r="J97" s="232"/>
      <c r="K97" s="245">
        <v>11</v>
      </c>
      <c r="L97" s="245">
        <v>13</v>
      </c>
      <c r="M97" s="245">
        <v>12</v>
      </c>
      <c r="N97" s="245">
        <v>10</v>
      </c>
      <c r="O97" s="245">
        <v>13</v>
      </c>
      <c r="P97" s="245">
        <v>10</v>
      </c>
      <c r="Q97" s="245">
        <v>12</v>
      </c>
      <c r="R97" s="245">
        <v>13</v>
      </c>
    </row>
    <row r="98" spans="1:18" x14ac:dyDescent="0.25">
      <c r="A98" s="210" t="s">
        <v>432</v>
      </c>
      <c r="B98" s="208">
        <v>260.59999956190597</v>
      </c>
      <c r="C98" s="208">
        <v>221.80000127852</v>
      </c>
      <c r="D98" s="208">
        <v>71.399999313056497</v>
      </c>
      <c r="E98" s="208">
        <v>159.00000038742999</v>
      </c>
      <c r="F98" s="208">
        <v>213.79999891668601</v>
      </c>
      <c r="G98" s="208">
        <v>326.800002880394</v>
      </c>
      <c r="H98" s="208">
        <v>157.200001560152</v>
      </c>
      <c r="I98" s="208">
        <v>366.20000052452099</v>
      </c>
      <c r="J98" s="197"/>
      <c r="K98" s="209">
        <v>14</v>
      </c>
      <c r="L98" s="209">
        <v>25</v>
      </c>
      <c r="M98" s="209">
        <v>11</v>
      </c>
      <c r="N98" s="209">
        <v>17</v>
      </c>
      <c r="O98" s="209">
        <v>16</v>
      </c>
      <c r="P98" s="209">
        <v>21</v>
      </c>
      <c r="Q98" s="209">
        <v>18</v>
      </c>
      <c r="R98" s="209">
        <v>14</v>
      </c>
    </row>
    <row r="99" spans="1:18" x14ac:dyDescent="0.25">
      <c r="A99" s="210" t="s">
        <v>433</v>
      </c>
      <c r="B99" s="208">
        <v>186.90000224113501</v>
      </c>
      <c r="C99" s="208">
        <v>119.500003829598</v>
      </c>
      <c r="D99" s="208">
        <v>18.599999666214</v>
      </c>
      <c r="E99" s="208">
        <v>85.799997806549101</v>
      </c>
      <c r="F99" s="208">
        <v>35.699999272823298</v>
      </c>
      <c r="G99" s="208">
        <v>121.10000157356301</v>
      </c>
      <c r="H99" s="208">
        <v>54.999999210238499</v>
      </c>
      <c r="I99" s="208">
        <v>89.299998104572296</v>
      </c>
      <c r="J99" s="197"/>
      <c r="K99" s="209">
        <v>4</v>
      </c>
      <c r="L99" s="209">
        <v>4</v>
      </c>
      <c r="M99" s="209">
        <v>4</v>
      </c>
      <c r="N99" s="209">
        <v>3</v>
      </c>
      <c r="O99" s="209">
        <v>4</v>
      </c>
      <c r="P99" s="209">
        <v>4</v>
      </c>
      <c r="Q99" s="209">
        <v>6</v>
      </c>
      <c r="R99" s="209">
        <v>4</v>
      </c>
    </row>
    <row r="100" spans="1:18" x14ac:dyDescent="0.25">
      <c r="A100" s="210" t="s">
        <v>434</v>
      </c>
      <c r="B100" s="208">
        <v>67.700000301003499</v>
      </c>
      <c r="C100" s="208">
        <v>225.60000258684201</v>
      </c>
      <c r="D100" s="208">
        <v>254.80000115931</v>
      </c>
      <c r="E100" s="208">
        <v>142.00000140070901</v>
      </c>
      <c r="F100" s="208">
        <v>158.79999771714199</v>
      </c>
      <c r="G100" s="208">
        <v>103.300000086427</v>
      </c>
      <c r="H100" s="208">
        <v>367.69999551028002</v>
      </c>
      <c r="I100" s="208">
        <v>118.39999890327501</v>
      </c>
      <c r="J100" s="197"/>
      <c r="K100" s="209">
        <v>8</v>
      </c>
      <c r="L100" s="209">
        <v>16</v>
      </c>
      <c r="M100" s="209">
        <v>13</v>
      </c>
      <c r="N100" s="209">
        <v>10</v>
      </c>
      <c r="O100" s="209">
        <v>12</v>
      </c>
      <c r="P100" s="209">
        <v>15</v>
      </c>
      <c r="Q100" s="209">
        <v>20</v>
      </c>
      <c r="R100" s="209">
        <v>6</v>
      </c>
    </row>
    <row r="101" spans="1:18" x14ac:dyDescent="0.25">
      <c r="A101" s="210" t="s">
        <v>435</v>
      </c>
      <c r="B101" s="208">
        <v>188.200000859797</v>
      </c>
      <c r="C101" s="208">
        <v>296.20000340044498</v>
      </c>
      <c r="D101" s="208">
        <v>293.8</v>
      </c>
      <c r="E101" s="208">
        <v>140.599999859929</v>
      </c>
      <c r="F101" s="208">
        <v>147.70000038296001</v>
      </c>
      <c r="G101" s="208">
        <v>327.59999755770002</v>
      </c>
      <c r="H101" s="208">
        <v>258.49999848008201</v>
      </c>
      <c r="I101" s="208">
        <v>142.09999889135401</v>
      </c>
      <c r="J101" s="197"/>
      <c r="K101" s="209">
        <v>12</v>
      </c>
      <c r="L101" s="209">
        <v>27</v>
      </c>
      <c r="M101" s="209">
        <v>21</v>
      </c>
      <c r="N101" s="209">
        <v>11</v>
      </c>
      <c r="O101" s="209">
        <v>18</v>
      </c>
      <c r="P101" s="209">
        <v>22</v>
      </c>
      <c r="Q101" s="209">
        <v>24</v>
      </c>
      <c r="R101" s="209">
        <v>9</v>
      </c>
    </row>
    <row r="102" spans="1:18" x14ac:dyDescent="0.25">
      <c r="A102" s="210" t="s">
        <v>436</v>
      </c>
      <c r="B102" s="208">
        <v>131.199999719858</v>
      </c>
      <c r="C102" s="208">
        <v>154.30000017583399</v>
      </c>
      <c r="D102" s="208">
        <v>273.90000329911697</v>
      </c>
      <c r="E102" s="208">
        <v>106.899999126792</v>
      </c>
      <c r="F102" s="208">
        <v>246.89999740570801</v>
      </c>
      <c r="G102" s="208">
        <v>203.80000121891501</v>
      </c>
      <c r="H102" s="208">
        <v>433.09999912977202</v>
      </c>
      <c r="I102" s="208">
        <v>28.899999476969199</v>
      </c>
      <c r="J102" s="197"/>
      <c r="K102" s="209">
        <v>9</v>
      </c>
      <c r="L102" s="209">
        <v>14</v>
      </c>
      <c r="M102" s="209">
        <v>23</v>
      </c>
      <c r="N102" s="209">
        <v>13</v>
      </c>
      <c r="O102" s="209">
        <v>23</v>
      </c>
      <c r="P102" s="209">
        <v>20</v>
      </c>
      <c r="Q102" s="209">
        <v>28</v>
      </c>
      <c r="R102" s="209">
        <v>5</v>
      </c>
    </row>
    <row r="103" spans="1:18" x14ac:dyDescent="0.25">
      <c r="A103" s="210" t="s">
        <v>437</v>
      </c>
      <c r="B103" s="208">
        <v>7.7000000476837203</v>
      </c>
      <c r="C103" s="208">
        <v>22.599999897181998</v>
      </c>
      <c r="D103" s="208">
        <v>183.39999710768501</v>
      </c>
      <c r="E103" s="208">
        <v>37.800000973045798</v>
      </c>
      <c r="F103" s="208">
        <v>167.10000140964999</v>
      </c>
      <c r="G103" s="208">
        <v>184.70000077784101</v>
      </c>
      <c r="H103" s="208">
        <v>364.900003507733</v>
      </c>
      <c r="I103" s="208">
        <v>12.5</v>
      </c>
      <c r="J103" s="197"/>
      <c r="K103" s="209">
        <v>2</v>
      </c>
      <c r="L103" s="209">
        <v>6</v>
      </c>
      <c r="M103" s="209">
        <v>19</v>
      </c>
      <c r="N103" s="209">
        <v>5</v>
      </c>
      <c r="O103" s="209">
        <v>17</v>
      </c>
      <c r="P103" s="209">
        <v>17</v>
      </c>
      <c r="Q103" s="209">
        <v>27</v>
      </c>
      <c r="R103" s="209">
        <v>1</v>
      </c>
    </row>
    <row r="104" spans="1:18" x14ac:dyDescent="0.25">
      <c r="A104" s="210" t="s">
        <v>438</v>
      </c>
      <c r="B104" s="208">
        <v>0</v>
      </c>
      <c r="C104" s="208">
        <v>42.799999989569201</v>
      </c>
      <c r="D104" s="208">
        <v>59.6999996751547</v>
      </c>
      <c r="E104" s="208">
        <v>11.599999979138399</v>
      </c>
      <c r="F104" s="208">
        <v>91.700001530349297</v>
      </c>
      <c r="G104" s="208">
        <v>213.30000066757199</v>
      </c>
      <c r="H104" s="208">
        <v>164.29999950528099</v>
      </c>
      <c r="I104" s="208">
        <v>0</v>
      </c>
      <c r="J104" s="197"/>
      <c r="K104" s="209">
        <v>0</v>
      </c>
      <c r="L104" s="209">
        <v>7</v>
      </c>
      <c r="M104" s="209">
        <v>9</v>
      </c>
      <c r="N104" s="209">
        <v>6</v>
      </c>
      <c r="O104" s="209">
        <v>13</v>
      </c>
      <c r="P104" s="209">
        <v>17</v>
      </c>
      <c r="Q104" s="209">
        <v>21</v>
      </c>
      <c r="R104" s="209">
        <v>0</v>
      </c>
    </row>
    <row r="105" spans="1:18" x14ac:dyDescent="0.25">
      <c r="A105" s="210" t="s">
        <v>439</v>
      </c>
      <c r="B105" s="208">
        <v>25.700000762939499</v>
      </c>
      <c r="C105" s="208">
        <v>98.899999625980897</v>
      </c>
      <c r="D105" s="208">
        <v>60.099999517202399</v>
      </c>
      <c r="E105" s="208">
        <v>14.299999527633201</v>
      </c>
      <c r="F105" s="208">
        <v>71.700001157820196</v>
      </c>
      <c r="G105" s="208">
        <v>149.30000066012099</v>
      </c>
      <c r="H105" s="208">
        <v>192.09999797493199</v>
      </c>
      <c r="I105" s="208">
        <v>63.400000013411002</v>
      </c>
      <c r="J105" s="197"/>
      <c r="K105" s="209">
        <v>3</v>
      </c>
      <c r="L105" s="209">
        <v>6</v>
      </c>
      <c r="M105" s="209">
        <v>9</v>
      </c>
      <c r="N105" s="209">
        <v>4</v>
      </c>
      <c r="O105" s="209">
        <v>16</v>
      </c>
      <c r="P105" s="209">
        <v>16</v>
      </c>
      <c r="Q105" s="209">
        <v>19</v>
      </c>
      <c r="R105" s="209">
        <v>4</v>
      </c>
    </row>
    <row r="106" spans="1:18" x14ac:dyDescent="0.25">
      <c r="A106" s="210" t="s">
        <v>440</v>
      </c>
      <c r="B106" s="208">
        <v>7.8000000715255702</v>
      </c>
      <c r="C106" s="208">
        <v>29.000000096857502</v>
      </c>
      <c r="D106" s="208">
        <v>100.399997808039</v>
      </c>
      <c r="E106" s="208">
        <v>21.299999952316298</v>
      </c>
      <c r="F106" s="208">
        <v>109.799998372793</v>
      </c>
      <c r="G106" s="208">
        <v>152.79999914765401</v>
      </c>
      <c r="H106" s="208">
        <v>345.89999984949799</v>
      </c>
      <c r="I106" s="208">
        <v>129.29999752342701</v>
      </c>
      <c r="J106" s="197"/>
      <c r="K106" s="209">
        <v>3</v>
      </c>
      <c r="L106" s="209">
        <v>6</v>
      </c>
      <c r="M106" s="209">
        <v>14</v>
      </c>
      <c r="N106" s="209">
        <v>8</v>
      </c>
      <c r="O106" s="209">
        <v>16</v>
      </c>
      <c r="P106" s="209">
        <v>19</v>
      </c>
      <c r="Q106" s="209">
        <v>20</v>
      </c>
      <c r="R106" s="209">
        <v>3</v>
      </c>
    </row>
    <row r="107" spans="1:18" x14ac:dyDescent="0.25">
      <c r="A107" s="210" t="s">
        <v>441</v>
      </c>
      <c r="B107" s="208">
        <v>296.10000380873697</v>
      </c>
      <c r="C107" s="208">
        <v>198.49999965727301</v>
      </c>
      <c r="D107" s="208">
        <v>591.10000411421095</v>
      </c>
      <c r="E107" s="208">
        <v>127.80000177025801</v>
      </c>
      <c r="F107" s="208">
        <v>257.199997603893</v>
      </c>
      <c r="G107" s="208">
        <v>237.89999590069101</v>
      </c>
      <c r="H107" s="208">
        <v>450.29999769479002</v>
      </c>
      <c r="I107" s="208">
        <v>161.699997097254</v>
      </c>
      <c r="J107" s="197"/>
      <c r="K107" s="209">
        <v>18</v>
      </c>
      <c r="L107" s="209">
        <v>15</v>
      </c>
      <c r="M107" s="209">
        <v>18</v>
      </c>
      <c r="N107" s="209">
        <v>9</v>
      </c>
      <c r="O107" s="209">
        <v>18</v>
      </c>
      <c r="P107" s="209">
        <v>19</v>
      </c>
      <c r="Q107" s="209">
        <v>20</v>
      </c>
      <c r="R107" s="209">
        <v>14</v>
      </c>
    </row>
    <row r="108" spans="1:18" x14ac:dyDescent="0.25">
      <c r="A108" s="210" t="s">
        <v>442</v>
      </c>
      <c r="B108" s="208">
        <v>787.60000193119004</v>
      </c>
      <c r="C108" s="208">
        <v>578.99999971687805</v>
      </c>
      <c r="D108" s="208">
        <v>420.89999881386802</v>
      </c>
      <c r="E108" s="208">
        <v>166.90000013261999</v>
      </c>
      <c r="F108" s="208">
        <v>675.19999278336797</v>
      </c>
      <c r="G108" s="208">
        <v>750.49999842047703</v>
      </c>
      <c r="H108" s="208">
        <v>803.29999715089798</v>
      </c>
      <c r="I108" s="208">
        <v>801.10000288486503</v>
      </c>
      <c r="J108" s="197"/>
      <c r="K108" s="209">
        <v>23</v>
      </c>
      <c r="L108" s="209">
        <v>21</v>
      </c>
      <c r="M108" s="209">
        <v>21</v>
      </c>
      <c r="N108" s="209">
        <v>13</v>
      </c>
      <c r="O108" s="209">
        <v>19</v>
      </c>
      <c r="P108" s="209">
        <v>19</v>
      </c>
      <c r="Q108" s="209">
        <v>23</v>
      </c>
      <c r="R108" s="209">
        <v>22</v>
      </c>
    </row>
    <row r="109" spans="1:18" x14ac:dyDescent="0.25">
      <c r="A109" s="246" t="s">
        <v>443</v>
      </c>
      <c r="B109" s="247">
        <v>113.69999948144</v>
      </c>
      <c r="C109" s="247">
        <v>117.199999399483</v>
      </c>
      <c r="D109" s="247">
        <v>139.400001645088</v>
      </c>
      <c r="E109" s="247">
        <v>145.199998512864</v>
      </c>
      <c r="F109" s="247">
        <v>137.99999903142501</v>
      </c>
      <c r="G109" s="247">
        <v>120.20000179857</v>
      </c>
      <c r="H109" s="247">
        <v>142.199999116361</v>
      </c>
      <c r="I109" s="247">
        <v>281.199996396899</v>
      </c>
      <c r="J109" s="248"/>
      <c r="K109" s="249">
        <v>14</v>
      </c>
      <c r="L109" s="249">
        <v>19</v>
      </c>
      <c r="M109" s="249">
        <v>9</v>
      </c>
      <c r="N109" s="249">
        <v>7</v>
      </c>
      <c r="O109" s="249">
        <v>14</v>
      </c>
      <c r="P109" s="249">
        <v>16</v>
      </c>
      <c r="Q109" s="249">
        <v>15</v>
      </c>
      <c r="R109" s="249">
        <v>15</v>
      </c>
    </row>
    <row r="110" spans="1:18" x14ac:dyDescent="0.25">
      <c r="A110" s="296" t="s">
        <v>431</v>
      </c>
    </row>
    <row r="111" spans="1:18" x14ac:dyDescent="0.25">
      <c r="A111" s="296"/>
    </row>
  </sheetData>
  <mergeCells count="4">
    <mergeCell ref="A4:A5"/>
    <mergeCell ref="B4:I4"/>
    <mergeCell ref="K4:R4"/>
    <mergeCell ref="A3:R3"/>
  </mergeCells>
  <hyperlinks>
    <hyperlink ref="R2" location="Contents!A1" display="Back to Contents ç" xr:uid="{00000000-0004-0000-03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154"/>
  <sheetViews>
    <sheetView zoomScaleNormal="100" zoomScaleSheetLayoutView="90" workbookViewId="0">
      <selection activeCell="G2" sqref="G2"/>
    </sheetView>
  </sheetViews>
  <sheetFormatPr defaultColWidth="8" defaultRowHeight="12.75" x14ac:dyDescent="0.2"/>
  <cols>
    <col min="1" max="1" width="12.140625" style="5" customWidth="1"/>
    <col min="2" max="2" width="15.5703125" style="5" customWidth="1"/>
    <col min="3" max="3" width="15" style="5" customWidth="1"/>
    <col min="4" max="4" width="13.140625" style="5" customWidth="1"/>
    <col min="5" max="5" width="11.42578125" style="5" customWidth="1"/>
    <col min="6" max="6" width="22.42578125" style="5" customWidth="1"/>
    <col min="7" max="7" width="18.42578125" style="5" customWidth="1"/>
    <col min="8" max="8" width="4" style="5" bestFit="1" customWidth="1"/>
    <col min="9" max="9" width="8" style="5" customWidth="1"/>
    <col min="10" max="10" width="9.28515625" style="5" bestFit="1" customWidth="1"/>
    <col min="11" max="11" width="9.85546875" style="5" bestFit="1" customWidth="1"/>
    <col min="12" max="16384" width="8" style="5"/>
  </cols>
  <sheetData>
    <row r="1" spans="1:7" ht="15" customHeight="1" x14ac:dyDescent="0.25">
      <c r="A1" s="1" t="s">
        <v>0</v>
      </c>
      <c r="G1" s="2" t="s">
        <v>232</v>
      </c>
    </row>
    <row r="2" spans="1:7" s="23" customFormat="1" ht="15" customHeight="1" x14ac:dyDescent="0.25">
      <c r="A2" s="192" t="s">
        <v>34</v>
      </c>
      <c r="G2" s="104" t="s">
        <v>31</v>
      </c>
    </row>
    <row r="3" spans="1:7" s="23" customFormat="1" ht="15" customHeight="1" x14ac:dyDescent="0.2">
      <c r="G3" s="32"/>
    </row>
    <row r="4" spans="1:7" s="3" customFormat="1" ht="15.75" x14ac:dyDescent="0.25">
      <c r="A4" s="457" t="s">
        <v>37</v>
      </c>
      <c r="B4" s="457"/>
      <c r="C4" s="457"/>
      <c r="D4" s="457"/>
      <c r="E4" s="457"/>
      <c r="F4" s="457"/>
      <c r="G4" s="457"/>
    </row>
    <row r="5" spans="1:7" s="4" customFormat="1" ht="25.5" customHeight="1" x14ac:dyDescent="0.25">
      <c r="A5" s="148" t="s">
        <v>13</v>
      </c>
      <c r="B5" s="458" t="s">
        <v>167</v>
      </c>
      <c r="C5" s="460" t="s">
        <v>168</v>
      </c>
      <c r="D5" s="460"/>
      <c r="E5" s="460"/>
      <c r="F5" s="458" t="s">
        <v>169</v>
      </c>
      <c r="G5" s="458" t="s">
        <v>170</v>
      </c>
    </row>
    <row r="6" spans="1:7" s="4" customFormat="1" ht="30" customHeight="1" x14ac:dyDescent="0.25">
      <c r="A6" s="149"/>
      <c r="B6" s="459"/>
      <c r="C6" s="107" t="s">
        <v>171</v>
      </c>
      <c r="D6" s="107" t="s">
        <v>172</v>
      </c>
      <c r="E6" s="107" t="s">
        <v>173</v>
      </c>
      <c r="F6" s="461"/>
      <c r="G6" s="461"/>
    </row>
    <row r="7" spans="1:7" ht="15" customHeight="1" x14ac:dyDescent="0.2">
      <c r="A7" s="157">
        <v>2020</v>
      </c>
      <c r="B7" s="161">
        <v>97.1</v>
      </c>
      <c r="C7" s="161">
        <f>SUM(C14:C17)</f>
        <v>350.08699999999999</v>
      </c>
      <c r="D7" s="161">
        <f t="shared" ref="D7:F7" si="0">SUM(D14:D17)</f>
        <v>1997.9659999999999</v>
      </c>
      <c r="E7" s="161">
        <f t="shared" si="0"/>
        <v>1814.5970000000002</v>
      </c>
      <c r="F7" s="161">
        <f t="shared" si="0"/>
        <v>822.55590273434768</v>
      </c>
      <c r="G7" s="161">
        <f>SUM(G14:G17)</f>
        <v>7298.4142168224407</v>
      </c>
    </row>
    <row r="8" spans="1:7" ht="15" customHeight="1" x14ac:dyDescent="0.2">
      <c r="A8" s="14">
        <v>2021</v>
      </c>
      <c r="B8" s="108">
        <v>104.2</v>
      </c>
      <c r="C8" s="108">
        <f>SUM(C18:C21)</f>
        <v>325.03091000000001</v>
      </c>
      <c r="D8" s="108">
        <f>SUM(D18:D21)</f>
        <v>2305.5432350000001</v>
      </c>
      <c r="E8" s="108">
        <f>SUM(E18:E21)</f>
        <v>2176.8523530000002</v>
      </c>
      <c r="F8" s="108">
        <f>SUM(F18:F21)</f>
        <v>577.17917331507817</v>
      </c>
      <c r="G8" s="108">
        <f>SUM(G18:G21)</f>
        <v>9084.9653776596115</v>
      </c>
    </row>
    <row r="9" spans="1:7" ht="15" customHeight="1" x14ac:dyDescent="0.2">
      <c r="A9" s="157">
        <v>2022</v>
      </c>
      <c r="B9" s="161">
        <v>91.6</v>
      </c>
      <c r="C9" s="161">
        <f>SUM(C22:C25)</f>
        <v>304.41395900000003</v>
      </c>
      <c r="D9" s="161">
        <f t="shared" ref="D9:G9" si="1">SUM(D22:D25)</f>
        <v>2079.7367329999997</v>
      </c>
      <c r="E9" s="161">
        <f t="shared" si="1"/>
        <v>1947.3655709999998</v>
      </c>
      <c r="F9" s="161">
        <f t="shared" si="1"/>
        <v>355.07281</v>
      </c>
      <c r="G9" s="161">
        <f t="shared" si="1"/>
        <v>9897.2371467696466</v>
      </c>
    </row>
    <row r="10" spans="1:7" ht="15" customHeight="1" x14ac:dyDescent="0.2">
      <c r="A10" s="14">
        <v>2023</v>
      </c>
      <c r="B10" s="108">
        <v>88.2</v>
      </c>
      <c r="C10" s="108">
        <f>SUM(C26:C29)</f>
        <v>340.37174199999998</v>
      </c>
      <c r="D10" s="108">
        <f t="shared" ref="D10:G10" si="2">SUM(D26:D29)</f>
        <v>2025.9911778999999</v>
      </c>
      <c r="E10" s="108">
        <f t="shared" si="2"/>
        <v>1911.874386</v>
      </c>
      <c r="F10" s="108">
        <f t="shared" si="2"/>
        <v>523.36619999999994</v>
      </c>
      <c r="G10" s="108">
        <f t="shared" si="2"/>
        <v>8738.3592848847402</v>
      </c>
    </row>
    <row r="11" spans="1:7" ht="15" customHeight="1" x14ac:dyDescent="0.2">
      <c r="A11" s="157">
        <v>2024</v>
      </c>
      <c r="B11" s="161">
        <v>92.8</v>
      </c>
      <c r="C11" s="161">
        <f>SUM(C30:C33)</f>
        <v>341.27898230000005</v>
      </c>
      <c r="D11" s="161">
        <f>SUM(D30:D33)</f>
        <v>2166.3314839999998</v>
      </c>
      <c r="E11" s="161">
        <f>SUM(E30:E33)</f>
        <v>2114.7579770000002</v>
      </c>
      <c r="F11" s="161">
        <f>SUM(F30:F33)</f>
        <v>429.04195999999996</v>
      </c>
      <c r="G11" s="161">
        <f>SUM(G30:G33)</f>
        <v>8883.4252324182107</v>
      </c>
    </row>
    <row r="12" spans="1:7" ht="15" customHeight="1" x14ac:dyDescent="0.2">
      <c r="A12" s="14">
        <v>2025</v>
      </c>
      <c r="B12" s="108">
        <v>97.8</v>
      </c>
      <c r="C12" s="108">
        <f>SUM(C34:C37)</f>
        <v>338.87838599999998</v>
      </c>
      <c r="D12" s="108">
        <f t="shared" ref="D12:F12" si="3">SUM(D34:D37)</f>
        <v>2215.974115</v>
      </c>
      <c r="E12" s="108">
        <f t="shared" si="3"/>
        <v>2195.208396</v>
      </c>
      <c r="F12" s="108">
        <f t="shared" si="3"/>
        <v>381.09084000000001</v>
      </c>
      <c r="G12" s="108">
        <f>SUM(G34:G37)</f>
        <v>9479.1876901220912</v>
      </c>
    </row>
    <row r="13" spans="1:7" ht="15" customHeight="1" x14ac:dyDescent="0.2">
      <c r="A13" s="14"/>
      <c r="B13" s="108"/>
      <c r="C13" s="108"/>
      <c r="D13" s="108"/>
      <c r="E13" s="108"/>
      <c r="F13" s="109"/>
      <c r="G13" s="108"/>
    </row>
    <row r="14" spans="1:7" ht="15" customHeight="1" x14ac:dyDescent="0.2">
      <c r="A14" s="99" t="s">
        <v>132</v>
      </c>
      <c r="B14" s="161">
        <v>98.8</v>
      </c>
      <c r="C14" s="161">
        <f>SUM(C39:C41)</f>
        <v>77.009999999999991</v>
      </c>
      <c r="D14" s="161">
        <f>SUM(D39:D41)</f>
        <v>490.06200000000001</v>
      </c>
      <c r="E14" s="161">
        <f>SUM(E39:E41)</f>
        <v>453.15499999999997</v>
      </c>
      <c r="F14" s="161">
        <f>SUM(F39:F41)</f>
        <v>260.57313273434778</v>
      </c>
      <c r="G14" s="161">
        <f>SUM(G39:G41)</f>
        <v>1956.4385882296422</v>
      </c>
    </row>
    <row r="15" spans="1:7" ht="15" customHeight="1" x14ac:dyDescent="0.2">
      <c r="A15" s="99" t="s">
        <v>133</v>
      </c>
      <c r="B15" s="161">
        <v>73.900000000000006</v>
      </c>
      <c r="C15" s="161">
        <f>SUM(C42:C44)</f>
        <v>87.774000000000001</v>
      </c>
      <c r="D15" s="161">
        <f>SUM(D42:D44)</f>
        <v>419.90199999999999</v>
      </c>
      <c r="E15" s="161">
        <f>SUM(E42:E44)</f>
        <v>350.524</v>
      </c>
      <c r="F15" s="161">
        <f>SUM(F42:F44)</f>
        <v>180.44189</v>
      </c>
      <c r="G15" s="161">
        <f>SUM(G42:G44)</f>
        <v>1181.2257776132108</v>
      </c>
    </row>
    <row r="16" spans="1:7" ht="15" customHeight="1" x14ac:dyDescent="0.2">
      <c r="A16" s="99" t="s">
        <v>134</v>
      </c>
      <c r="B16" s="161">
        <v>107.5</v>
      </c>
      <c r="C16" s="161">
        <f>SUM(C45:C47)</f>
        <v>95.13</v>
      </c>
      <c r="D16" s="161">
        <f>SUM(D45:D47)</f>
        <v>547.27200000000005</v>
      </c>
      <c r="E16" s="161">
        <f>SUM(E45:E47)</f>
        <v>511.74000000000007</v>
      </c>
      <c r="F16" s="161">
        <f>SUM(F45:F47)</f>
        <v>175.18729000000002</v>
      </c>
      <c r="G16" s="161">
        <f>SUM(G45:G47)</f>
        <v>2245.5293318122312</v>
      </c>
    </row>
    <row r="17" spans="1:7" ht="15" customHeight="1" x14ac:dyDescent="0.2">
      <c r="A17" s="99" t="s">
        <v>135</v>
      </c>
      <c r="B17" s="161">
        <v>108.3</v>
      </c>
      <c r="C17" s="161">
        <f>SUM(C48:C50)</f>
        <v>90.173000000000002</v>
      </c>
      <c r="D17" s="161">
        <f>SUM(D48:D50)</f>
        <v>540.73</v>
      </c>
      <c r="E17" s="161">
        <f>SUM(E48:E50)</f>
        <v>499.178</v>
      </c>
      <c r="F17" s="161">
        <f>SUM(F48:F50)</f>
        <v>206.35359</v>
      </c>
      <c r="G17" s="161">
        <f>SUM(G48:G50)</f>
        <v>1915.220519167357</v>
      </c>
    </row>
    <row r="18" spans="1:7" ht="15" customHeight="1" x14ac:dyDescent="0.2">
      <c r="A18" s="97" t="s">
        <v>136</v>
      </c>
      <c r="B18" s="108">
        <v>108.9</v>
      </c>
      <c r="C18" s="108">
        <f>SUM(C51:C53)</f>
        <v>79.471175000000002</v>
      </c>
      <c r="D18" s="108">
        <f>SUM(D51:D53)</f>
        <v>577.61065000000008</v>
      </c>
      <c r="E18" s="108">
        <f>SUM(E51:E53)</f>
        <v>535.27245800000003</v>
      </c>
      <c r="F18" s="108">
        <f>SUM(F51:F53)</f>
        <v>247.89379</v>
      </c>
      <c r="G18" s="108">
        <f>SUM(G51:G53)</f>
        <v>2216.5408212853199</v>
      </c>
    </row>
    <row r="19" spans="1:7" ht="15" customHeight="1" x14ac:dyDescent="0.2">
      <c r="A19" s="97" t="s">
        <v>137</v>
      </c>
      <c r="B19" s="108">
        <v>94.9</v>
      </c>
      <c r="C19" s="108">
        <f>SUM(C54:C56)</f>
        <v>78.313986</v>
      </c>
      <c r="D19" s="108">
        <f>SUM(D54:D56)</f>
        <v>548.63946099999998</v>
      </c>
      <c r="E19" s="108">
        <f>SUM(E54:E56)</f>
        <v>512.18677500000001</v>
      </c>
      <c r="F19" s="108">
        <f>SUM(F54:F56)</f>
        <v>135.6675233150782</v>
      </c>
      <c r="G19" s="108">
        <f>SUM(G54:G56)</f>
        <v>1994.5042396564209</v>
      </c>
    </row>
    <row r="20" spans="1:7" ht="15" customHeight="1" x14ac:dyDescent="0.2">
      <c r="A20" s="97" t="s">
        <v>138</v>
      </c>
      <c r="B20" s="108">
        <v>105.2</v>
      </c>
      <c r="C20" s="108">
        <f>SUM(C57:C59)</f>
        <v>84.863810999999998</v>
      </c>
      <c r="D20" s="108">
        <f t="shared" ref="D20:G20" si="4">SUM(D57:D59)</f>
        <v>595.031655</v>
      </c>
      <c r="E20" s="108">
        <f t="shared" si="4"/>
        <v>568.95691299999999</v>
      </c>
      <c r="F20" s="108">
        <f t="shared" si="4"/>
        <v>110.83295999999999</v>
      </c>
      <c r="G20" s="108">
        <f t="shared" si="4"/>
        <v>2343.421726128392</v>
      </c>
    </row>
    <row r="21" spans="1:7" ht="15" customHeight="1" x14ac:dyDescent="0.2">
      <c r="A21" s="97" t="s">
        <v>139</v>
      </c>
      <c r="B21" s="108">
        <v>107.9</v>
      </c>
      <c r="C21" s="108">
        <f>SUM(C59:C61)</f>
        <v>82.381938000000005</v>
      </c>
      <c r="D21" s="108">
        <f>SUM(D59:D61)</f>
        <v>584.26146900000003</v>
      </c>
      <c r="E21" s="108">
        <f>SUM(E59:E61)</f>
        <v>560.43620699999997</v>
      </c>
      <c r="F21" s="108">
        <f>SUM(F60:F62)</f>
        <v>82.784900000000007</v>
      </c>
      <c r="G21" s="108">
        <f>SUM(G59:G61)</f>
        <v>2530.4985905894791</v>
      </c>
    </row>
    <row r="22" spans="1:7" ht="15" customHeight="1" x14ac:dyDescent="0.2">
      <c r="A22" s="99" t="s">
        <v>140</v>
      </c>
      <c r="B22" s="161">
        <v>103.3</v>
      </c>
      <c r="C22" s="161">
        <f>SUM(C63:C65)</f>
        <v>80.076313999999996</v>
      </c>
      <c r="D22" s="161">
        <f t="shared" ref="D22:F22" si="5">SUM(D63:D65)</f>
        <v>588.94072200000005</v>
      </c>
      <c r="E22" s="161">
        <f t="shared" si="5"/>
        <v>547.18991199999994</v>
      </c>
      <c r="F22" s="161">
        <f t="shared" si="5"/>
        <v>138.63047</v>
      </c>
      <c r="G22" s="161">
        <f>SUM(G63:G65)</f>
        <v>2453.2015377052421</v>
      </c>
    </row>
    <row r="23" spans="1:7" ht="15" customHeight="1" x14ac:dyDescent="0.2">
      <c r="A23" s="99" t="s">
        <v>141</v>
      </c>
      <c r="B23" s="161">
        <v>91.5</v>
      </c>
      <c r="C23" s="161">
        <f>SUM(C66:C68)</f>
        <v>73.174520000000001</v>
      </c>
      <c r="D23" s="161">
        <f>SUM(D66:D68)</f>
        <v>494.293746</v>
      </c>
      <c r="E23" s="161">
        <f>SUM(E66:E68)</f>
        <v>477.00501000000003</v>
      </c>
      <c r="F23" s="161">
        <f>SUM(F66:F68)</f>
        <v>63.399839999999998</v>
      </c>
      <c r="G23" s="161">
        <f>SUM(G66:G68)</f>
        <v>2469.7327753733452</v>
      </c>
    </row>
    <row r="24" spans="1:7" ht="15" customHeight="1" x14ac:dyDescent="0.2">
      <c r="A24" s="99" t="s">
        <v>142</v>
      </c>
      <c r="B24" s="161">
        <v>89.1</v>
      </c>
      <c r="C24" s="161">
        <f>SUM(C69:C71)</f>
        <v>74.729935000000012</v>
      </c>
      <c r="D24" s="161">
        <f>SUM(D69:D71)</f>
        <v>505.58262999999999</v>
      </c>
      <c r="E24" s="161">
        <f>SUM(E69:E71)</f>
        <v>469.04456800000003</v>
      </c>
      <c r="F24" s="161">
        <f>SUM(F69:F71)</f>
        <v>97.625499999999988</v>
      </c>
      <c r="G24" s="161">
        <f>SUM(G69:G71)</f>
        <v>2648.6626916357059</v>
      </c>
    </row>
    <row r="25" spans="1:7" ht="15" customHeight="1" x14ac:dyDescent="0.2">
      <c r="A25" s="99" t="s">
        <v>143</v>
      </c>
      <c r="B25" s="161">
        <v>82.6</v>
      </c>
      <c r="C25" s="161">
        <f>SUM(C72:C74)</f>
        <v>76.43319000000001</v>
      </c>
      <c r="D25" s="161">
        <f>SUM(D72:D74)</f>
        <v>490.91963499999997</v>
      </c>
      <c r="E25" s="161">
        <f>SUM(E72:E74)</f>
        <v>454.126081</v>
      </c>
      <c r="F25" s="161">
        <f>SUM(F72:F74)</f>
        <v>55.417000000000002</v>
      </c>
      <c r="G25" s="161">
        <f>SUM(G72:G74)</f>
        <v>2325.6401420553534</v>
      </c>
    </row>
    <row r="26" spans="1:7" ht="15" customHeight="1" x14ac:dyDescent="0.2">
      <c r="A26" s="97" t="s">
        <v>144</v>
      </c>
      <c r="B26" s="108">
        <v>87.2</v>
      </c>
      <c r="C26" s="108">
        <f>SUM(C75:C77)</f>
        <v>85.806345000000007</v>
      </c>
      <c r="D26" s="108">
        <f>SUM(D75:D77)</f>
        <v>489.64481799999993</v>
      </c>
      <c r="E26" s="108">
        <f>SUM(E75:E77)</f>
        <v>465.54657099999997</v>
      </c>
      <c r="F26" s="108">
        <f>SUM(F75:F77)</f>
        <v>131.32057</v>
      </c>
      <c r="G26" s="108">
        <f>SUM(G75:G77)</f>
        <v>2244.5117418795548</v>
      </c>
    </row>
    <row r="27" spans="1:7" ht="15" customHeight="1" x14ac:dyDescent="0.2">
      <c r="A27" s="97" t="s">
        <v>145</v>
      </c>
      <c r="B27" s="108">
        <v>86</v>
      </c>
      <c r="C27" s="108">
        <f>SUM(C78:C80)</f>
        <v>85.011126000000004</v>
      </c>
      <c r="D27" s="108">
        <f>SUM(D78:D80)</f>
        <v>491.89552500000002</v>
      </c>
      <c r="E27" s="108">
        <f>SUM(E78:E80)</f>
        <v>461.41394699999995</v>
      </c>
      <c r="F27" s="108">
        <f>SUM(F78:F80)</f>
        <v>158.00783999999999</v>
      </c>
      <c r="G27" s="108">
        <f>SUM(G78:G80)</f>
        <v>2124.320749975348</v>
      </c>
    </row>
    <row r="28" spans="1:7" ht="15" customHeight="1" x14ac:dyDescent="0.2">
      <c r="A28" s="97" t="s">
        <v>146</v>
      </c>
      <c r="B28" s="108">
        <v>90.7</v>
      </c>
      <c r="C28" s="108">
        <f>SUM(C81:C83)</f>
        <v>92.812911999999997</v>
      </c>
      <c r="D28" s="108">
        <f t="shared" ref="D28:G28" si="6">SUM(D81:D83)</f>
        <v>517.41529300000002</v>
      </c>
      <c r="E28" s="108">
        <f t="shared" si="6"/>
        <v>493.28670399999999</v>
      </c>
      <c r="F28" s="108">
        <f t="shared" si="6"/>
        <v>182.76222000000001</v>
      </c>
      <c r="G28" s="108">
        <f t="shared" si="6"/>
        <v>2257.7068616833176</v>
      </c>
    </row>
    <row r="29" spans="1:7" ht="15" customHeight="1" x14ac:dyDescent="0.2">
      <c r="A29" s="97" t="s">
        <v>147</v>
      </c>
      <c r="B29" s="108">
        <v>88.7</v>
      </c>
      <c r="C29" s="108">
        <f>SUM(C84:C86)</f>
        <v>76.741359000000003</v>
      </c>
      <c r="D29" s="108">
        <f t="shared" ref="D29:E29" si="7">SUM(D84:D86)</f>
        <v>527.0355419</v>
      </c>
      <c r="E29" s="108">
        <f t="shared" si="7"/>
        <v>491.62716399999999</v>
      </c>
      <c r="F29" s="108">
        <f>SUM(F84:F86)</f>
        <v>51.275570000000002</v>
      </c>
      <c r="G29" s="108">
        <f>SUM(G84:G86)</f>
        <v>2111.8199313465207</v>
      </c>
    </row>
    <row r="30" spans="1:7" ht="15" customHeight="1" x14ac:dyDescent="0.2">
      <c r="A30" s="99" t="s">
        <v>148</v>
      </c>
      <c r="B30" s="161">
        <v>92</v>
      </c>
      <c r="C30" s="161">
        <f>SUM(C87:C89)</f>
        <v>82.728209000000007</v>
      </c>
      <c r="D30" s="161">
        <f t="shared" ref="D30:G30" si="8">SUM(D87:D89)</f>
        <v>552.12258199999997</v>
      </c>
      <c r="E30" s="161">
        <f t="shared" si="8"/>
        <v>530.88234499999999</v>
      </c>
      <c r="F30" s="161">
        <f t="shared" si="8"/>
        <v>146.63342999999998</v>
      </c>
      <c r="G30" s="161">
        <f t="shared" si="8"/>
        <v>2247.7124218551617</v>
      </c>
    </row>
    <row r="31" spans="1:7" ht="15" customHeight="1" x14ac:dyDescent="0.2">
      <c r="A31" s="99" t="s">
        <v>149</v>
      </c>
      <c r="B31" s="161">
        <v>91.5</v>
      </c>
      <c r="C31" s="161">
        <f>SUM(C90:C92)</f>
        <v>87.564630300000005</v>
      </c>
      <c r="D31" s="161">
        <f t="shared" ref="D31:G31" si="9">SUM(D90:D92)</f>
        <v>508.63915800000007</v>
      </c>
      <c r="E31" s="161">
        <f t="shared" si="9"/>
        <v>499.62212600000004</v>
      </c>
      <c r="F31" s="161">
        <f t="shared" si="9"/>
        <v>92.147000000000006</v>
      </c>
      <c r="G31" s="161">
        <f t="shared" si="9"/>
        <v>2056.3686601290028</v>
      </c>
    </row>
    <row r="32" spans="1:7" ht="15" customHeight="1" x14ac:dyDescent="0.2">
      <c r="A32" s="99" t="s">
        <v>150</v>
      </c>
      <c r="B32" s="161">
        <v>92.9</v>
      </c>
      <c r="C32" s="161">
        <f>SUM(C93:C95)</f>
        <v>89.091273000000001</v>
      </c>
      <c r="D32" s="161">
        <f t="shared" ref="D32:G32" si="10">SUM(D93:D95)</f>
        <v>560.49085100000002</v>
      </c>
      <c r="E32" s="161">
        <f t="shared" si="10"/>
        <v>544.40829099999996</v>
      </c>
      <c r="F32" s="161">
        <f t="shared" si="10"/>
        <v>86.274000000000001</v>
      </c>
      <c r="G32" s="161">
        <f t="shared" si="10"/>
        <v>2354.0359008824371</v>
      </c>
    </row>
    <row r="33" spans="1:7" ht="15" customHeight="1" x14ac:dyDescent="0.2">
      <c r="A33" s="99" t="s">
        <v>151</v>
      </c>
      <c r="B33" s="161">
        <v>94.7</v>
      </c>
      <c r="C33" s="161">
        <f>SUM(C96:C98)</f>
        <v>81.894870000000012</v>
      </c>
      <c r="D33" s="161">
        <f t="shared" ref="D33:G33" si="11">SUM(D96:D98)</f>
        <v>545.07889299999999</v>
      </c>
      <c r="E33" s="161">
        <f t="shared" si="11"/>
        <v>539.84521500000005</v>
      </c>
      <c r="F33" s="161">
        <f t="shared" si="11"/>
        <v>103.98753000000001</v>
      </c>
      <c r="G33" s="161">
        <f t="shared" si="11"/>
        <v>2225.3082495516096</v>
      </c>
    </row>
    <row r="34" spans="1:7" ht="15" customHeight="1" x14ac:dyDescent="0.2">
      <c r="A34" s="97" t="s">
        <v>401</v>
      </c>
      <c r="B34" s="108">
        <v>97.5</v>
      </c>
      <c r="C34" s="108">
        <f>SUM(C99:C101)</f>
        <v>78.868258999999995</v>
      </c>
      <c r="D34" s="108">
        <f t="shared" ref="D34:G34" si="12">SUM(D99:D101)</f>
        <v>544.03308900000002</v>
      </c>
      <c r="E34" s="108">
        <f t="shared" si="12"/>
        <v>558.32601699999998</v>
      </c>
      <c r="F34" s="108">
        <f t="shared" si="12"/>
        <v>120.37681000000001</v>
      </c>
      <c r="G34" s="108">
        <f t="shared" si="12"/>
        <v>2367.8513926640694</v>
      </c>
    </row>
    <row r="35" spans="1:7" ht="15" customHeight="1" x14ac:dyDescent="0.2">
      <c r="A35" s="97" t="s">
        <v>362</v>
      </c>
      <c r="B35" s="108">
        <v>95.4</v>
      </c>
      <c r="C35" s="108">
        <f>SUM(C102:C104)</f>
        <v>83.302750000000003</v>
      </c>
      <c r="D35" s="108">
        <f t="shared" ref="D35:G35" si="13">SUM(D102:D104)</f>
        <v>532.40794499999993</v>
      </c>
      <c r="E35" s="108">
        <f t="shared" si="13"/>
        <v>517.05499099999997</v>
      </c>
      <c r="F35" s="108">
        <f t="shared" si="13"/>
        <v>59.801659999999998</v>
      </c>
      <c r="G35" s="108">
        <f t="shared" si="13"/>
        <v>2211.3798321653599</v>
      </c>
    </row>
    <row r="36" spans="1:7" ht="15" customHeight="1" x14ac:dyDescent="0.2">
      <c r="A36" s="97" t="s">
        <v>152</v>
      </c>
      <c r="B36" s="108">
        <v>98.7</v>
      </c>
      <c r="C36" s="108">
        <f>SUM(C105:C107)</f>
        <v>91.289652999999987</v>
      </c>
      <c r="D36" s="108">
        <f>SUM(D105:D107)</f>
        <v>584.17839600000002</v>
      </c>
      <c r="E36" s="108">
        <f>SUM(E105:E107)</f>
        <v>575.214786</v>
      </c>
      <c r="F36" s="108">
        <f>SUM(F105:F107)</f>
        <v>110.34289000000001</v>
      </c>
      <c r="G36" s="108">
        <f>SUM(G105:G107)</f>
        <v>2555.0650174007224</v>
      </c>
    </row>
    <row r="37" spans="1:7" ht="15" customHeight="1" x14ac:dyDescent="0.2">
      <c r="A37" s="97" t="s">
        <v>153</v>
      </c>
      <c r="B37" s="108">
        <v>99.5</v>
      </c>
      <c r="C37" s="108">
        <f>SUM(C108:C110)</f>
        <v>85.417724000000007</v>
      </c>
      <c r="D37" s="108">
        <f>SUM(D108:D110)</f>
        <v>555.35468500000002</v>
      </c>
      <c r="E37" s="108">
        <f>SUM(E108:E110)</f>
        <v>544.61260200000004</v>
      </c>
      <c r="F37" s="108">
        <f>SUM(F108:F110)</f>
        <v>90.569479999999999</v>
      </c>
      <c r="G37" s="108">
        <f>SUM(G108:G110)</f>
        <v>2344.8914478919401</v>
      </c>
    </row>
    <row r="38" spans="1:7" ht="15" customHeight="1" x14ac:dyDescent="0.2">
      <c r="A38" s="110"/>
      <c r="B38" s="109"/>
      <c r="C38" s="109"/>
      <c r="D38" s="109"/>
      <c r="E38" s="109"/>
      <c r="F38" s="109"/>
      <c r="G38" s="109"/>
    </row>
    <row r="39" spans="1:7" ht="15" customHeight="1" x14ac:dyDescent="0.2">
      <c r="A39" s="100">
        <v>43831</v>
      </c>
      <c r="B39" s="159">
        <v>108.1</v>
      </c>
      <c r="C39" s="159">
        <v>27.695</v>
      </c>
      <c r="D39" s="159">
        <v>180.249</v>
      </c>
      <c r="E39" s="159">
        <v>167.21899999999999</v>
      </c>
      <c r="F39" s="159">
        <v>90.858850000000004</v>
      </c>
      <c r="G39" s="159">
        <v>729.7576488669464</v>
      </c>
    </row>
    <row r="40" spans="1:7" ht="15" customHeight="1" x14ac:dyDescent="0.2">
      <c r="A40" s="100">
        <v>43862</v>
      </c>
      <c r="B40" s="159">
        <v>104.2</v>
      </c>
      <c r="C40" s="159">
        <v>30.696999999999999</v>
      </c>
      <c r="D40" s="159">
        <v>173.73699999999999</v>
      </c>
      <c r="E40" s="159">
        <v>162.572</v>
      </c>
      <c r="F40" s="159">
        <v>86.824371937436496</v>
      </c>
      <c r="G40" s="159">
        <v>732.17817291868141</v>
      </c>
    </row>
    <row r="41" spans="1:7" ht="15" customHeight="1" x14ac:dyDescent="0.2">
      <c r="A41" s="100">
        <v>43891</v>
      </c>
      <c r="B41" s="159">
        <v>84.1</v>
      </c>
      <c r="C41" s="159">
        <v>18.617999999999999</v>
      </c>
      <c r="D41" s="159">
        <v>136.07599999999999</v>
      </c>
      <c r="E41" s="159">
        <v>123.364</v>
      </c>
      <c r="F41" s="159">
        <v>82.889910796911295</v>
      </c>
      <c r="G41" s="159">
        <v>494.5027664440143</v>
      </c>
    </row>
    <row r="42" spans="1:7" ht="15" customHeight="1" x14ac:dyDescent="0.2">
      <c r="A42" s="100">
        <v>43922</v>
      </c>
      <c r="B42" s="159">
        <v>50</v>
      </c>
      <c r="C42" s="159">
        <v>11.541</v>
      </c>
      <c r="D42" s="159">
        <v>92.912000000000006</v>
      </c>
      <c r="E42" s="159">
        <v>66.468000000000004</v>
      </c>
      <c r="F42" s="159">
        <v>57.336219999999997</v>
      </c>
      <c r="G42" s="159">
        <v>146.24024901934587</v>
      </c>
    </row>
    <row r="43" spans="1:7" ht="15" customHeight="1" x14ac:dyDescent="0.2">
      <c r="A43" s="100">
        <v>43952</v>
      </c>
      <c r="B43" s="159">
        <v>79.2</v>
      </c>
      <c r="C43" s="159">
        <v>40.609000000000002</v>
      </c>
      <c r="D43" s="159">
        <v>150.66399999999999</v>
      </c>
      <c r="E43" s="159">
        <v>125.01600000000001</v>
      </c>
      <c r="F43" s="159">
        <v>65.0334</v>
      </c>
      <c r="G43" s="159">
        <v>390.36927824767793</v>
      </c>
    </row>
    <row r="44" spans="1:7" ht="15" customHeight="1" x14ac:dyDescent="0.2">
      <c r="A44" s="100">
        <v>43983</v>
      </c>
      <c r="B44" s="159">
        <v>92.5</v>
      </c>
      <c r="C44" s="159">
        <v>35.624000000000002</v>
      </c>
      <c r="D44" s="159">
        <v>176.32599999999999</v>
      </c>
      <c r="E44" s="159">
        <v>159.04</v>
      </c>
      <c r="F44" s="159">
        <v>58.072270000000003</v>
      </c>
      <c r="G44" s="159">
        <v>644.61625034618692</v>
      </c>
    </row>
    <row r="45" spans="1:7" ht="15" customHeight="1" x14ac:dyDescent="0.2">
      <c r="A45" s="100">
        <v>44013</v>
      </c>
      <c r="B45" s="159">
        <v>111.3</v>
      </c>
      <c r="C45" s="159">
        <v>31.774000000000001</v>
      </c>
      <c r="D45" s="159">
        <v>189.07300000000001</v>
      </c>
      <c r="E45" s="159">
        <v>173.09200000000001</v>
      </c>
      <c r="F45" s="159">
        <v>79.843850000000003</v>
      </c>
      <c r="G45" s="159">
        <v>792.66887849632542</v>
      </c>
    </row>
    <row r="46" spans="1:7" ht="15" customHeight="1" x14ac:dyDescent="0.2">
      <c r="A46" s="100">
        <v>44044</v>
      </c>
      <c r="B46" s="159">
        <v>102.3</v>
      </c>
      <c r="C46" s="159">
        <v>31.824000000000002</v>
      </c>
      <c r="D46" s="159">
        <v>176.34399999999999</v>
      </c>
      <c r="E46" s="159">
        <v>165.42500000000001</v>
      </c>
      <c r="F46" s="159">
        <v>51.924019999999999</v>
      </c>
      <c r="G46" s="159">
        <v>707.0271684517445</v>
      </c>
    </row>
    <row r="47" spans="1:7" ht="15" customHeight="1" x14ac:dyDescent="0.2">
      <c r="A47" s="100">
        <v>44075</v>
      </c>
      <c r="B47" s="159">
        <v>108.8</v>
      </c>
      <c r="C47" s="159">
        <v>31.532</v>
      </c>
      <c r="D47" s="159">
        <v>181.85499999999999</v>
      </c>
      <c r="E47" s="159">
        <v>173.22300000000001</v>
      </c>
      <c r="F47" s="159">
        <v>43.419420000000002</v>
      </c>
      <c r="G47" s="159">
        <v>745.83328486416121</v>
      </c>
    </row>
    <row r="48" spans="1:7" ht="15" customHeight="1" x14ac:dyDescent="0.2">
      <c r="A48" s="100">
        <v>44105</v>
      </c>
      <c r="B48" s="159">
        <v>107.8</v>
      </c>
      <c r="C48" s="159">
        <v>31.527999999999999</v>
      </c>
      <c r="D48" s="159">
        <v>178.678</v>
      </c>
      <c r="E48" s="159">
        <v>167.38399999999999</v>
      </c>
      <c r="F48" s="159">
        <v>28.351900000000001</v>
      </c>
      <c r="G48" s="159">
        <v>614.76557897368173</v>
      </c>
    </row>
    <row r="49" spans="1:14" ht="15" customHeight="1" x14ac:dyDescent="0.2">
      <c r="A49" s="100">
        <v>44136</v>
      </c>
      <c r="B49" s="159">
        <v>106.9</v>
      </c>
      <c r="C49" s="159">
        <v>29.321999999999999</v>
      </c>
      <c r="D49" s="159">
        <v>174.84399999999999</v>
      </c>
      <c r="E49" s="159">
        <v>160.893</v>
      </c>
      <c r="F49" s="159">
        <v>88.394999999999996</v>
      </c>
      <c r="G49" s="159">
        <v>576.10786267775757</v>
      </c>
    </row>
    <row r="50" spans="1:14" ht="15" customHeight="1" x14ac:dyDescent="0.2">
      <c r="A50" s="100">
        <v>44166</v>
      </c>
      <c r="B50" s="159">
        <v>110.3</v>
      </c>
      <c r="C50" s="159">
        <v>29.323</v>
      </c>
      <c r="D50" s="159">
        <v>187.208</v>
      </c>
      <c r="E50" s="159">
        <v>170.90100000000001</v>
      </c>
      <c r="F50" s="159">
        <v>89.60669</v>
      </c>
      <c r="G50" s="159">
        <v>724.3470775159177</v>
      </c>
    </row>
    <row r="51" spans="1:14" ht="15" customHeight="1" x14ac:dyDescent="0.2">
      <c r="A51" s="98">
        <v>44197</v>
      </c>
      <c r="B51" s="109">
        <v>108.1</v>
      </c>
      <c r="C51" s="109">
        <v>24.720244999999998</v>
      </c>
      <c r="D51" s="109">
        <v>185.199972</v>
      </c>
      <c r="E51" s="109">
        <v>176.16172999999998</v>
      </c>
      <c r="F51" s="109">
        <v>74.357919999999993</v>
      </c>
      <c r="G51" s="109">
        <v>697.87963711298858</v>
      </c>
      <c r="K51" s="25"/>
    </row>
    <row r="52" spans="1:14" ht="15" customHeight="1" x14ac:dyDescent="0.2">
      <c r="A52" s="98">
        <v>44228</v>
      </c>
      <c r="B52" s="109">
        <v>99.2</v>
      </c>
      <c r="C52" s="109">
        <v>26.406562000000001</v>
      </c>
      <c r="D52" s="109">
        <v>179.54883400000003</v>
      </c>
      <c r="E52" s="109">
        <v>166.594798</v>
      </c>
      <c r="F52" s="109">
        <v>81.915180000000007</v>
      </c>
      <c r="G52" s="109">
        <v>717.64406721407352</v>
      </c>
      <c r="K52" s="25"/>
    </row>
    <row r="53" spans="1:14" ht="15" customHeight="1" x14ac:dyDescent="0.2">
      <c r="A53" s="98">
        <v>44256</v>
      </c>
      <c r="B53" s="109">
        <v>119.6</v>
      </c>
      <c r="C53" s="109">
        <v>28.344367999999999</v>
      </c>
      <c r="D53" s="109">
        <v>212.86184399999996</v>
      </c>
      <c r="E53" s="109">
        <v>192.51593</v>
      </c>
      <c r="F53" s="109">
        <v>91.620689999999996</v>
      </c>
      <c r="G53" s="109">
        <v>801.01711695825782</v>
      </c>
      <c r="K53" s="25"/>
    </row>
    <row r="54" spans="1:14" ht="15" customHeight="1" x14ac:dyDescent="0.2">
      <c r="A54" s="98">
        <v>44287</v>
      </c>
      <c r="B54" s="109">
        <v>94.1</v>
      </c>
      <c r="C54" s="109">
        <v>27.847287999999999</v>
      </c>
      <c r="D54" s="109">
        <v>173.60577499999999</v>
      </c>
      <c r="E54" s="109">
        <v>162.138081</v>
      </c>
      <c r="F54" s="109">
        <v>75.892420000000001</v>
      </c>
      <c r="G54" s="109">
        <v>610.74566718548488</v>
      </c>
      <c r="K54" s="25"/>
    </row>
    <row r="55" spans="1:14" ht="15" customHeight="1" x14ac:dyDescent="0.2">
      <c r="A55" s="98">
        <v>44317</v>
      </c>
      <c r="B55" s="109">
        <v>93.2</v>
      </c>
      <c r="C55" s="109">
        <v>25.448760999999998</v>
      </c>
      <c r="D55" s="109">
        <v>186.58551200000002</v>
      </c>
      <c r="E55" s="109">
        <v>176.61149800000001</v>
      </c>
      <c r="F55" s="109">
        <v>40.646943315078197</v>
      </c>
      <c r="G55" s="109">
        <v>653.69217307594215</v>
      </c>
      <c r="K55" s="25"/>
    </row>
    <row r="56" spans="1:14" ht="15" customHeight="1" x14ac:dyDescent="0.2">
      <c r="A56" s="98">
        <v>44348</v>
      </c>
      <c r="B56" s="109">
        <v>97.4</v>
      </c>
      <c r="C56" s="109">
        <v>25.017937</v>
      </c>
      <c r="D56" s="109">
        <v>188.44817399999999</v>
      </c>
      <c r="E56" s="109">
        <v>173.437196</v>
      </c>
      <c r="F56" s="109">
        <v>19.128160000000001</v>
      </c>
      <c r="G56" s="109">
        <v>730.06639939499382</v>
      </c>
      <c r="K56" s="25"/>
    </row>
    <row r="57" spans="1:14" ht="15" customHeight="1" x14ac:dyDescent="0.2">
      <c r="A57" s="98">
        <v>44378</v>
      </c>
      <c r="B57" s="109">
        <v>109.9</v>
      </c>
      <c r="C57" s="109">
        <v>26.538084999999999</v>
      </c>
      <c r="D57" s="109">
        <v>205.06093700000002</v>
      </c>
      <c r="E57" s="109">
        <v>197.32730100000003</v>
      </c>
      <c r="F57" s="109">
        <v>50.87659</v>
      </c>
      <c r="G57" s="109">
        <v>777.17145416641233</v>
      </c>
      <c r="K57" s="25"/>
    </row>
    <row r="58" spans="1:14" ht="15" customHeight="1" x14ac:dyDescent="0.2">
      <c r="A58" s="98">
        <v>44409</v>
      </c>
      <c r="B58" s="109">
        <v>105.7</v>
      </c>
      <c r="C58" s="109">
        <v>30.388909000000002</v>
      </c>
      <c r="D58" s="109">
        <v>198.39524899999998</v>
      </c>
      <c r="E58" s="109">
        <v>188.810089</v>
      </c>
      <c r="F58" s="109">
        <v>30.92962</v>
      </c>
      <c r="G58" s="109">
        <v>811.16448630774084</v>
      </c>
      <c r="K58" s="25"/>
    </row>
    <row r="59" spans="1:14" ht="15" customHeight="1" x14ac:dyDescent="0.2">
      <c r="A59" s="98">
        <v>44440</v>
      </c>
      <c r="B59" s="109">
        <v>100.2</v>
      </c>
      <c r="C59" s="109">
        <v>27.936817000000001</v>
      </c>
      <c r="D59" s="109">
        <v>191.575469</v>
      </c>
      <c r="E59" s="109">
        <v>182.81952299999998</v>
      </c>
      <c r="F59" s="109">
        <v>29.02675</v>
      </c>
      <c r="G59" s="109">
        <v>755.08578565423898</v>
      </c>
      <c r="K59" s="25"/>
    </row>
    <row r="60" spans="1:14" ht="15" customHeight="1" x14ac:dyDescent="0.2">
      <c r="A60" s="98">
        <v>44470</v>
      </c>
      <c r="B60" s="109">
        <v>109.5</v>
      </c>
      <c r="C60" s="109">
        <v>27.404678000000001</v>
      </c>
      <c r="D60" s="109">
        <v>200.83167499999999</v>
      </c>
      <c r="E60" s="109">
        <v>192.53118599999999</v>
      </c>
      <c r="F60" s="109">
        <v>30.700099999999999</v>
      </c>
      <c r="G60" s="109">
        <v>899.06804006068955</v>
      </c>
      <c r="K60" s="25"/>
    </row>
    <row r="61" spans="1:14" ht="15" customHeight="1" x14ac:dyDescent="0.2">
      <c r="A61" s="98">
        <v>44501</v>
      </c>
      <c r="B61" s="109">
        <v>106.8</v>
      </c>
      <c r="C61" s="109">
        <v>27.040443</v>
      </c>
      <c r="D61" s="109">
        <v>191.85432499999999</v>
      </c>
      <c r="E61" s="109">
        <v>185.085498</v>
      </c>
      <c r="F61" s="109">
        <v>27.187670000000001</v>
      </c>
      <c r="G61" s="109">
        <v>876.34476487455038</v>
      </c>
      <c r="K61" s="25"/>
    </row>
    <row r="62" spans="1:14" ht="15" customHeight="1" x14ac:dyDescent="0.2">
      <c r="A62" s="98">
        <v>44531</v>
      </c>
      <c r="B62" s="109">
        <v>107.4</v>
      </c>
      <c r="C62" s="109">
        <v>26.230101999999999</v>
      </c>
      <c r="D62" s="109">
        <v>210.648078</v>
      </c>
      <c r="E62" s="109">
        <v>178.23877200000001</v>
      </c>
      <c r="F62" s="109">
        <v>24.897130000000001</v>
      </c>
      <c r="G62" s="109">
        <v>865.73893500275062</v>
      </c>
      <c r="K62" s="25"/>
    </row>
    <row r="63" spans="1:14" ht="15" customHeight="1" x14ac:dyDescent="0.2">
      <c r="A63" s="100">
        <v>44562</v>
      </c>
      <c r="B63" s="159">
        <v>100.9</v>
      </c>
      <c r="C63" s="159">
        <v>26.077431999999995</v>
      </c>
      <c r="D63" s="159">
        <v>198.64450400000001</v>
      </c>
      <c r="E63" s="159">
        <v>184.62652099999997</v>
      </c>
      <c r="F63" s="159">
        <v>54.616949999999996</v>
      </c>
      <c r="G63" s="159">
        <v>824.78744465273166</v>
      </c>
      <c r="L63" s="25"/>
      <c r="M63" s="25"/>
      <c r="N63" s="25"/>
    </row>
    <row r="64" spans="1:14" ht="15" customHeight="1" x14ac:dyDescent="0.2">
      <c r="A64" s="100">
        <v>44593</v>
      </c>
      <c r="B64" s="159">
        <v>101.2</v>
      </c>
      <c r="C64" s="159">
        <v>26.117438</v>
      </c>
      <c r="D64" s="159">
        <v>177.84032400000001</v>
      </c>
      <c r="E64" s="159">
        <v>172.215462</v>
      </c>
      <c r="F64" s="159">
        <v>31.169040000000003</v>
      </c>
      <c r="G64" s="159">
        <v>828.65969673375014</v>
      </c>
      <c r="L64" s="25"/>
      <c r="M64" s="25"/>
      <c r="N64" s="25"/>
    </row>
    <row r="65" spans="1:14" ht="15" customHeight="1" x14ac:dyDescent="0.2">
      <c r="A65" s="100">
        <v>44621</v>
      </c>
      <c r="B65" s="159">
        <v>107.9</v>
      </c>
      <c r="C65" s="159">
        <v>27.881443999999998</v>
      </c>
      <c r="D65" s="159">
        <v>212.455894</v>
      </c>
      <c r="E65" s="159">
        <v>190.34792899999999</v>
      </c>
      <c r="F65" s="159">
        <v>52.844480000000004</v>
      </c>
      <c r="G65" s="159">
        <v>799.75439631876066</v>
      </c>
      <c r="L65" s="25"/>
      <c r="M65" s="25"/>
      <c r="N65" s="25"/>
    </row>
    <row r="66" spans="1:14" ht="15" customHeight="1" x14ac:dyDescent="0.2">
      <c r="A66" s="100">
        <v>44652</v>
      </c>
      <c r="B66" s="159">
        <v>87.3</v>
      </c>
      <c r="C66" s="159">
        <v>23.793178000000001</v>
      </c>
      <c r="D66" s="159">
        <v>140.67105099999998</v>
      </c>
      <c r="E66" s="159">
        <v>148.85191300000002</v>
      </c>
      <c r="F66" s="159">
        <v>24.62987</v>
      </c>
      <c r="G66" s="159">
        <v>731.63838591921717</v>
      </c>
      <c r="L66" s="25"/>
      <c r="M66" s="25"/>
      <c r="N66" s="25"/>
    </row>
    <row r="67" spans="1:14" ht="15" customHeight="1" x14ac:dyDescent="0.2">
      <c r="A67" s="100">
        <v>44682</v>
      </c>
      <c r="B67" s="159">
        <v>90.8</v>
      </c>
      <c r="C67" s="159">
        <v>23.976187999999997</v>
      </c>
      <c r="D67" s="159">
        <v>178.26039100000003</v>
      </c>
      <c r="E67" s="159">
        <v>165.03519300000002</v>
      </c>
      <c r="F67" s="159">
        <v>5.6267700000000005</v>
      </c>
      <c r="G67" s="159">
        <v>801.10415738403788</v>
      </c>
      <c r="L67" s="25"/>
      <c r="M67" s="25"/>
      <c r="N67" s="25"/>
    </row>
    <row r="68" spans="1:14" ht="15" customHeight="1" x14ac:dyDescent="0.2">
      <c r="A68" s="100">
        <v>44713</v>
      </c>
      <c r="B68" s="159">
        <v>96.5</v>
      </c>
      <c r="C68" s="159">
        <v>25.405154</v>
      </c>
      <c r="D68" s="159">
        <v>175.36230399999999</v>
      </c>
      <c r="E68" s="159">
        <v>163.11790400000001</v>
      </c>
      <c r="F68" s="159">
        <v>33.1432</v>
      </c>
      <c r="G68" s="159">
        <v>936.99023207009043</v>
      </c>
      <c r="L68" s="25"/>
      <c r="M68" s="25"/>
      <c r="N68" s="25"/>
    </row>
    <row r="69" spans="1:14" ht="15" customHeight="1" x14ac:dyDescent="0.2">
      <c r="A69" s="100">
        <v>44743</v>
      </c>
      <c r="B69" s="159">
        <v>85.6</v>
      </c>
      <c r="C69" s="159">
        <v>22.179735999999998</v>
      </c>
      <c r="D69" s="159">
        <v>161.770939</v>
      </c>
      <c r="E69" s="159">
        <v>155.24259899999998</v>
      </c>
      <c r="F69" s="159">
        <v>47.247599999999998</v>
      </c>
      <c r="G69" s="159">
        <v>900.95290299676333</v>
      </c>
      <c r="L69" s="25"/>
      <c r="M69" s="25"/>
      <c r="N69" s="25"/>
    </row>
    <row r="70" spans="1:14" ht="15" customHeight="1" x14ac:dyDescent="0.2">
      <c r="A70" s="100">
        <v>44774</v>
      </c>
      <c r="B70" s="159">
        <v>90.7</v>
      </c>
      <c r="C70" s="159">
        <v>27.019678000000003</v>
      </c>
      <c r="D70" s="159">
        <v>171.20488999999998</v>
      </c>
      <c r="E70" s="159">
        <v>157.643157</v>
      </c>
      <c r="F70" s="159">
        <v>24.046599999999998</v>
      </c>
      <c r="G70" s="159">
        <v>934.00205615981906</v>
      </c>
      <c r="L70" s="25"/>
      <c r="M70" s="25"/>
      <c r="N70" s="25"/>
    </row>
    <row r="71" spans="1:14" ht="15" customHeight="1" x14ac:dyDescent="0.2">
      <c r="A71" s="100">
        <v>44805</v>
      </c>
      <c r="B71" s="159">
        <v>90.9</v>
      </c>
      <c r="C71" s="159">
        <v>25.530521000000004</v>
      </c>
      <c r="D71" s="159">
        <v>172.60680100000002</v>
      </c>
      <c r="E71" s="159">
        <v>156.15881199999998</v>
      </c>
      <c r="F71" s="159">
        <v>26.331299999999999</v>
      </c>
      <c r="G71" s="159">
        <v>813.70773247912359</v>
      </c>
      <c r="L71" s="25"/>
      <c r="M71" s="25"/>
      <c r="N71" s="25"/>
    </row>
    <row r="72" spans="1:14" ht="15" customHeight="1" x14ac:dyDescent="0.2">
      <c r="A72" s="100">
        <v>44835</v>
      </c>
      <c r="B72" s="159">
        <v>86.6</v>
      </c>
      <c r="C72" s="159">
        <v>25.421963000000005</v>
      </c>
      <c r="D72" s="159">
        <v>169.21843899999999</v>
      </c>
      <c r="E72" s="159">
        <v>158.92026799999999</v>
      </c>
      <c r="F72" s="159">
        <v>11.707600000000001</v>
      </c>
      <c r="G72" s="159">
        <v>783.08542832547005</v>
      </c>
      <c r="L72" s="25"/>
      <c r="M72" s="25"/>
      <c r="N72" s="25"/>
    </row>
    <row r="73" spans="1:14" ht="15" customHeight="1" x14ac:dyDescent="0.2">
      <c r="A73" s="100">
        <v>44866</v>
      </c>
      <c r="B73" s="159">
        <v>81</v>
      </c>
      <c r="C73" s="159">
        <v>24.275797000000004</v>
      </c>
      <c r="D73" s="159">
        <v>164.52629200000001</v>
      </c>
      <c r="E73" s="159">
        <v>150.38080400000001</v>
      </c>
      <c r="F73" s="159">
        <v>5.2398999999999996</v>
      </c>
      <c r="G73" s="159">
        <v>751.09775984495946</v>
      </c>
      <c r="L73" s="25"/>
      <c r="M73" s="25"/>
      <c r="N73" s="25"/>
    </row>
    <row r="74" spans="1:14" ht="15" customHeight="1" x14ac:dyDescent="0.2">
      <c r="A74" s="100">
        <v>44896</v>
      </c>
      <c r="B74" s="159">
        <v>80.2</v>
      </c>
      <c r="C74" s="159">
        <v>26.735430000000001</v>
      </c>
      <c r="D74" s="159">
        <v>157.17490399999997</v>
      </c>
      <c r="E74" s="159">
        <v>144.82500899999999</v>
      </c>
      <c r="F74" s="159">
        <v>38.469499999999996</v>
      </c>
      <c r="G74" s="159">
        <v>791.45695388492391</v>
      </c>
      <c r="L74" s="25"/>
      <c r="M74" s="25"/>
      <c r="N74" s="25"/>
    </row>
    <row r="75" spans="1:14" ht="15" customHeight="1" x14ac:dyDescent="0.2">
      <c r="A75" s="98">
        <v>44927</v>
      </c>
      <c r="B75" s="109">
        <v>87.1</v>
      </c>
      <c r="C75" s="109">
        <v>25.964632999999999</v>
      </c>
      <c r="D75" s="109">
        <v>158.26160299999998</v>
      </c>
      <c r="E75" s="109">
        <v>148.53518600000001</v>
      </c>
      <c r="F75" s="109">
        <v>32.874220000000001</v>
      </c>
      <c r="G75" s="109">
        <v>734.83155773491626</v>
      </c>
    </row>
    <row r="76" spans="1:14" ht="15" customHeight="1" x14ac:dyDescent="0.2">
      <c r="A76" s="98">
        <v>44958</v>
      </c>
      <c r="B76" s="109">
        <v>84.2</v>
      </c>
      <c r="C76" s="109">
        <v>26.037570000000002</v>
      </c>
      <c r="D76" s="109">
        <v>152.497197</v>
      </c>
      <c r="E76" s="109">
        <v>146.55106599999999</v>
      </c>
      <c r="F76" s="109">
        <v>37.634250000000002</v>
      </c>
      <c r="G76" s="109">
        <v>732.63656167995373</v>
      </c>
    </row>
    <row r="77" spans="1:14" ht="15" customHeight="1" x14ac:dyDescent="0.2">
      <c r="A77" s="98">
        <v>44986</v>
      </c>
      <c r="B77" s="109">
        <v>90.5</v>
      </c>
      <c r="C77" s="109">
        <v>33.804142000000006</v>
      </c>
      <c r="D77" s="109">
        <v>178.88601799999998</v>
      </c>
      <c r="E77" s="109">
        <v>170.460319</v>
      </c>
      <c r="F77" s="109">
        <v>60.812100000000001</v>
      </c>
      <c r="G77" s="109">
        <v>777.04362246468486</v>
      </c>
    </row>
    <row r="78" spans="1:14" ht="15" customHeight="1" x14ac:dyDescent="0.2">
      <c r="A78" s="98">
        <v>45017</v>
      </c>
      <c r="B78" s="109">
        <v>80</v>
      </c>
      <c r="C78" s="109">
        <v>30.142689999999998</v>
      </c>
      <c r="D78" s="109">
        <v>143.746464</v>
      </c>
      <c r="E78" s="109">
        <v>136.113609</v>
      </c>
      <c r="F78" s="109">
        <v>58.97213</v>
      </c>
      <c r="G78" s="109">
        <v>622.35987084415501</v>
      </c>
    </row>
    <row r="79" spans="1:14" ht="15" customHeight="1" x14ac:dyDescent="0.2">
      <c r="A79" s="98">
        <v>45047</v>
      </c>
      <c r="B79" s="109">
        <v>88</v>
      </c>
      <c r="C79" s="109">
        <v>26.985578999999998</v>
      </c>
      <c r="D79" s="109">
        <v>174.74146999999999</v>
      </c>
      <c r="E79" s="109">
        <v>162.51676799999998</v>
      </c>
      <c r="F79" s="109">
        <v>41.594819999999999</v>
      </c>
      <c r="G79" s="109">
        <v>750.549905445999</v>
      </c>
    </row>
    <row r="80" spans="1:14" ht="15" customHeight="1" x14ac:dyDescent="0.2">
      <c r="A80" s="98">
        <v>45078</v>
      </c>
      <c r="B80" s="109">
        <v>90.1</v>
      </c>
      <c r="C80" s="109">
        <v>27.882857000000005</v>
      </c>
      <c r="D80" s="109">
        <v>173.40759100000002</v>
      </c>
      <c r="E80" s="109">
        <v>162.78357</v>
      </c>
      <c r="F80" s="109">
        <v>57.440889999999996</v>
      </c>
      <c r="G80" s="109">
        <v>751.41097368519399</v>
      </c>
    </row>
    <row r="81" spans="1:15" ht="15" customHeight="1" x14ac:dyDescent="0.2">
      <c r="A81" s="98">
        <v>45108</v>
      </c>
      <c r="B81" s="109">
        <v>91.5</v>
      </c>
      <c r="C81" s="109">
        <v>30.042725000000004</v>
      </c>
      <c r="D81" s="109">
        <v>173.60081600000004</v>
      </c>
      <c r="E81" s="109">
        <v>162.50882300000001</v>
      </c>
      <c r="F81" s="109">
        <v>57.42353</v>
      </c>
      <c r="G81" s="109">
        <v>748.09179722872886</v>
      </c>
    </row>
    <row r="82" spans="1:15" ht="15" customHeight="1" x14ac:dyDescent="0.2">
      <c r="A82" s="98">
        <v>45139</v>
      </c>
      <c r="B82" s="109">
        <v>90.2</v>
      </c>
      <c r="C82" s="109">
        <v>30.683112999999995</v>
      </c>
      <c r="D82" s="109">
        <v>178.25609699999998</v>
      </c>
      <c r="E82" s="109">
        <v>168.66714300000001</v>
      </c>
      <c r="F82" s="109">
        <v>70.469189999999998</v>
      </c>
      <c r="G82" s="109">
        <v>831.05674025693429</v>
      </c>
    </row>
    <row r="83" spans="1:15" ht="15" customHeight="1" x14ac:dyDescent="0.2">
      <c r="A83" s="98">
        <v>45170</v>
      </c>
      <c r="B83" s="109">
        <v>90.3</v>
      </c>
      <c r="C83" s="109">
        <v>32.087074000000001</v>
      </c>
      <c r="D83" s="109">
        <v>165.55838</v>
      </c>
      <c r="E83" s="109">
        <v>162.110738</v>
      </c>
      <c r="F83" s="109">
        <v>54.869500000000002</v>
      </c>
      <c r="G83" s="109">
        <v>678.55832419765466</v>
      </c>
    </row>
    <row r="84" spans="1:15" ht="15" customHeight="1" x14ac:dyDescent="0.2">
      <c r="A84" s="98">
        <v>45200</v>
      </c>
      <c r="B84" s="109">
        <v>89.3</v>
      </c>
      <c r="C84" s="109">
        <v>25.384025000000001</v>
      </c>
      <c r="D84" s="109">
        <v>180.366139</v>
      </c>
      <c r="E84" s="109">
        <v>167.59100400000003</v>
      </c>
      <c r="F84" s="109">
        <v>19.83558</v>
      </c>
      <c r="G84" s="109">
        <v>671.80209171681861</v>
      </c>
    </row>
    <row r="85" spans="1:15" ht="15" customHeight="1" x14ac:dyDescent="0.2">
      <c r="A85" s="98">
        <v>45231</v>
      </c>
      <c r="B85" s="109">
        <v>89.6</v>
      </c>
      <c r="C85" s="109">
        <v>24.973185000000001</v>
      </c>
      <c r="D85" s="109">
        <v>177.19261590000002</v>
      </c>
      <c r="E85" s="109">
        <v>165.56655800000001</v>
      </c>
      <c r="F85" s="109">
        <v>15.3835</v>
      </c>
      <c r="G85" s="109">
        <v>710.18263327576528</v>
      </c>
    </row>
    <row r="86" spans="1:15" ht="15" customHeight="1" x14ac:dyDescent="0.2">
      <c r="A86" s="98">
        <v>45261</v>
      </c>
      <c r="B86" s="109">
        <v>87.2</v>
      </c>
      <c r="C86" s="109">
        <v>26.384149000000001</v>
      </c>
      <c r="D86" s="109">
        <v>169.476787</v>
      </c>
      <c r="E86" s="109">
        <v>158.46960199999995</v>
      </c>
      <c r="F86" s="109">
        <v>16.05649</v>
      </c>
      <c r="G86" s="109">
        <v>729.83520635393688</v>
      </c>
    </row>
    <row r="87" spans="1:15" ht="15" customHeight="1" x14ac:dyDescent="0.25">
      <c r="A87" s="100">
        <v>45292</v>
      </c>
      <c r="B87" s="159">
        <v>89.7</v>
      </c>
      <c r="C87" s="159">
        <v>25.290288</v>
      </c>
      <c r="D87" s="159">
        <v>180.64000600000003</v>
      </c>
      <c r="E87" s="159">
        <v>174.30484899999999</v>
      </c>
      <c r="F87" s="159">
        <v>25.78443</v>
      </c>
      <c r="G87" s="159">
        <v>685.60999588116078</v>
      </c>
      <c r="I87" s="25"/>
      <c r="J87" s="112"/>
      <c r="K87" s="25"/>
      <c r="M87" s="25"/>
      <c r="N87" s="25"/>
      <c r="O87" s="25"/>
    </row>
    <row r="88" spans="1:15" ht="15" customHeight="1" x14ac:dyDescent="0.25">
      <c r="A88" s="100">
        <v>45323</v>
      </c>
      <c r="B88" s="159">
        <v>88</v>
      </c>
      <c r="C88" s="159">
        <v>26.444158000000002</v>
      </c>
      <c r="D88" s="159">
        <v>176.93197700000002</v>
      </c>
      <c r="E88" s="159">
        <v>168.19385599999998</v>
      </c>
      <c r="F88" s="159">
        <v>50.298999999999999</v>
      </c>
      <c r="G88" s="159">
        <v>742.21698510173883</v>
      </c>
      <c r="I88" s="25"/>
      <c r="J88" s="112"/>
      <c r="K88" s="25"/>
      <c r="M88" s="25"/>
      <c r="N88" s="25"/>
      <c r="O88" s="25"/>
    </row>
    <row r="89" spans="1:15" ht="15" customHeight="1" x14ac:dyDescent="0.25">
      <c r="A89" s="100">
        <v>45352</v>
      </c>
      <c r="B89" s="159">
        <v>98.4</v>
      </c>
      <c r="C89" s="159">
        <v>30.993762999999998</v>
      </c>
      <c r="D89" s="159">
        <v>194.55059899999998</v>
      </c>
      <c r="E89" s="159">
        <v>188.38363999999999</v>
      </c>
      <c r="F89" s="159">
        <v>70.55</v>
      </c>
      <c r="G89" s="159">
        <v>819.88544087226228</v>
      </c>
      <c r="I89" s="25"/>
      <c r="J89" s="112"/>
      <c r="K89" s="25"/>
      <c r="M89" s="25"/>
      <c r="N89" s="25"/>
      <c r="O89" s="25"/>
    </row>
    <row r="90" spans="1:15" ht="15" customHeight="1" x14ac:dyDescent="0.25">
      <c r="A90" s="100">
        <v>45383</v>
      </c>
      <c r="B90" s="159">
        <v>88.1</v>
      </c>
      <c r="C90" s="159">
        <v>34.521613000000002</v>
      </c>
      <c r="D90" s="159">
        <v>151.59092700000002</v>
      </c>
      <c r="E90" s="159">
        <v>149.46735100000001</v>
      </c>
      <c r="F90" s="159">
        <v>41.316000000000003</v>
      </c>
      <c r="G90" s="159">
        <v>592.63640900838675</v>
      </c>
      <c r="I90" s="25"/>
      <c r="J90" s="112"/>
      <c r="K90" s="25"/>
      <c r="M90" s="25"/>
      <c r="N90" s="25"/>
      <c r="O90" s="25"/>
    </row>
    <row r="91" spans="1:15" ht="15" customHeight="1" x14ac:dyDescent="0.25">
      <c r="A91" s="100">
        <v>45413</v>
      </c>
      <c r="B91" s="159">
        <v>93.8</v>
      </c>
      <c r="C91" s="159">
        <v>25.8949453</v>
      </c>
      <c r="D91" s="159">
        <v>179.38737800000001</v>
      </c>
      <c r="E91" s="159">
        <v>174.761154</v>
      </c>
      <c r="F91" s="159">
        <v>30.206</v>
      </c>
      <c r="G91" s="159">
        <v>706.12493520117141</v>
      </c>
      <c r="I91" s="25"/>
      <c r="J91" s="112"/>
      <c r="K91" s="25"/>
      <c r="M91" s="25"/>
      <c r="N91" s="25"/>
      <c r="O91" s="25"/>
    </row>
    <row r="92" spans="1:15" ht="15" customHeight="1" x14ac:dyDescent="0.25">
      <c r="A92" s="100">
        <v>45444</v>
      </c>
      <c r="B92" s="159">
        <v>92.7</v>
      </c>
      <c r="C92" s="159">
        <v>27.148071999999999</v>
      </c>
      <c r="D92" s="159">
        <v>177.660853</v>
      </c>
      <c r="E92" s="159">
        <v>175.393621</v>
      </c>
      <c r="F92" s="159">
        <v>20.625</v>
      </c>
      <c r="G92" s="159">
        <v>757.60731591944489</v>
      </c>
      <c r="I92" s="25"/>
      <c r="J92" s="112"/>
      <c r="K92" s="25"/>
      <c r="M92" s="25"/>
      <c r="N92" s="25"/>
      <c r="O92" s="25"/>
    </row>
    <row r="93" spans="1:15" ht="15" customHeight="1" x14ac:dyDescent="0.25">
      <c r="A93" s="100">
        <v>45474</v>
      </c>
      <c r="B93" s="159">
        <v>95.3</v>
      </c>
      <c r="C93" s="159">
        <v>28.045500000000001</v>
      </c>
      <c r="D93" s="159">
        <v>191.71680800000001</v>
      </c>
      <c r="E93" s="159">
        <v>187.96890500000001</v>
      </c>
      <c r="F93" s="159">
        <v>28.411999999999999</v>
      </c>
      <c r="G93" s="159">
        <v>767.4857431671287</v>
      </c>
      <c r="I93" s="25"/>
      <c r="J93" s="112"/>
      <c r="K93" s="25"/>
      <c r="M93" s="25"/>
      <c r="N93" s="25"/>
      <c r="O93" s="25"/>
    </row>
    <row r="94" spans="1:15" ht="15" customHeight="1" x14ac:dyDescent="0.25">
      <c r="A94" s="100">
        <v>45505</v>
      </c>
      <c r="B94" s="159">
        <v>91.2</v>
      </c>
      <c r="C94" s="159">
        <v>32.006929</v>
      </c>
      <c r="D94" s="159">
        <v>191.53401400000001</v>
      </c>
      <c r="E94" s="159">
        <v>183.65034399999999</v>
      </c>
      <c r="F94" s="159">
        <v>29.824999999999999</v>
      </c>
      <c r="G94" s="159">
        <v>884.56488414325713</v>
      </c>
      <c r="I94" s="25"/>
      <c r="J94" s="112"/>
      <c r="K94" s="25"/>
      <c r="M94" s="25"/>
      <c r="N94" s="25"/>
      <c r="O94" s="25"/>
    </row>
    <row r="95" spans="1:15" ht="15" customHeight="1" x14ac:dyDescent="0.25">
      <c r="A95" s="100">
        <v>45536</v>
      </c>
      <c r="B95" s="159">
        <v>92.2</v>
      </c>
      <c r="C95" s="159">
        <v>29.038843999999997</v>
      </c>
      <c r="D95" s="159">
        <v>177.24002900000002</v>
      </c>
      <c r="E95" s="159">
        <v>172.78904199999999</v>
      </c>
      <c r="F95" s="159">
        <v>28.036999999999999</v>
      </c>
      <c r="G95" s="159">
        <v>701.98527357205126</v>
      </c>
      <c r="I95" s="25"/>
      <c r="J95" s="112"/>
      <c r="K95" s="25"/>
      <c r="M95" s="25"/>
      <c r="N95" s="25"/>
      <c r="O95" s="25"/>
    </row>
    <row r="96" spans="1:15" ht="15" customHeight="1" x14ac:dyDescent="0.25">
      <c r="A96" s="100">
        <v>45566</v>
      </c>
      <c r="B96" s="159">
        <v>95.6</v>
      </c>
      <c r="C96" s="159">
        <v>28.426598000000006</v>
      </c>
      <c r="D96" s="159">
        <v>187.81914399999999</v>
      </c>
      <c r="E96" s="159">
        <v>185.097735</v>
      </c>
      <c r="F96" s="159">
        <v>58.881</v>
      </c>
      <c r="G96" s="159">
        <v>778.79554326478774</v>
      </c>
      <c r="I96" s="25"/>
      <c r="J96" s="112"/>
      <c r="K96" s="25"/>
      <c r="M96" s="25"/>
      <c r="N96" s="25"/>
      <c r="O96" s="25"/>
    </row>
    <row r="97" spans="1:15" ht="15" customHeight="1" x14ac:dyDescent="0.25">
      <c r="A97" s="100">
        <v>45597</v>
      </c>
      <c r="B97" s="159">
        <v>93.7</v>
      </c>
      <c r="C97" s="159">
        <v>26.163319000000001</v>
      </c>
      <c r="D97" s="159">
        <v>175.99922599999999</v>
      </c>
      <c r="E97" s="159">
        <v>172.72310199999998</v>
      </c>
      <c r="F97" s="159">
        <v>30.661000000000001</v>
      </c>
      <c r="G97" s="159">
        <v>692.8707742518385</v>
      </c>
      <c r="I97" s="25"/>
      <c r="J97" s="112"/>
      <c r="K97" s="25"/>
      <c r="M97" s="25"/>
      <c r="N97" s="25"/>
      <c r="O97" s="25"/>
    </row>
    <row r="98" spans="1:15" ht="15" customHeight="1" x14ac:dyDescent="0.25">
      <c r="A98" s="100">
        <v>45627</v>
      </c>
      <c r="B98" s="159">
        <v>94.8</v>
      </c>
      <c r="C98" s="159">
        <v>27.304953000000001</v>
      </c>
      <c r="D98" s="159">
        <v>181.26052300000001</v>
      </c>
      <c r="E98" s="159">
        <v>182.02437800000001</v>
      </c>
      <c r="F98" s="159">
        <v>14.445530000000002</v>
      </c>
      <c r="G98" s="159">
        <v>753.64193203498337</v>
      </c>
      <c r="I98" s="8"/>
      <c r="J98" s="113"/>
      <c r="K98" s="91"/>
    </row>
    <row r="99" spans="1:15" ht="15" customHeight="1" x14ac:dyDescent="0.25">
      <c r="A99" s="98" t="s">
        <v>363</v>
      </c>
      <c r="B99" s="109">
        <v>95.1</v>
      </c>
      <c r="C99" s="109">
        <v>25.794698</v>
      </c>
      <c r="D99" s="109">
        <v>181.42289300000002</v>
      </c>
      <c r="E99" s="109">
        <v>183.935632</v>
      </c>
      <c r="F99" s="109">
        <v>31.367650000000001</v>
      </c>
      <c r="G99" s="109">
        <v>754.81009994678891</v>
      </c>
      <c r="I99" s="8"/>
      <c r="J99" s="111"/>
      <c r="K99" s="25"/>
      <c r="M99" s="25"/>
      <c r="N99" s="25"/>
      <c r="O99" s="25"/>
    </row>
    <row r="100" spans="1:15" ht="15" customHeight="1" x14ac:dyDescent="0.25">
      <c r="A100" s="98" t="s">
        <v>402</v>
      </c>
      <c r="B100" s="109">
        <v>93.4</v>
      </c>
      <c r="C100" s="109">
        <v>25.980795000000001</v>
      </c>
      <c r="D100" s="109">
        <v>165.55348099999998</v>
      </c>
      <c r="E100" s="109">
        <v>174.71211099999999</v>
      </c>
      <c r="F100" s="109">
        <v>45.698</v>
      </c>
      <c r="G100" s="109">
        <v>740.30873324277968</v>
      </c>
      <c r="I100" s="8"/>
      <c r="J100" s="111"/>
      <c r="K100" s="25"/>
      <c r="M100" s="25"/>
      <c r="N100" s="25"/>
      <c r="O100" s="25"/>
    </row>
    <row r="101" spans="1:15" ht="15" customHeight="1" x14ac:dyDescent="0.25">
      <c r="A101" s="98" t="s">
        <v>364</v>
      </c>
      <c r="B101" s="109">
        <v>103.8</v>
      </c>
      <c r="C101" s="109">
        <v>27.092766000000001</v>
      </c>
      <c r="D101" s="109">
        <v>197.056715</v>
      </c>
      <c r="E101" s="109">
        <v>199.67827399999999</v>
      </c>
      <c r="F101" s="109">
        <v>43.311160000000001</v>
      </c>
      <c r="G101" s="109">
        <v>872.73255947450059</v>
      </c>
      <c r="I101" s="8"/>
      <c r="J101" s="111"/>
      <c r="K101" s="25"/>
      <c r="M101" s="25"/>
      <c r="N101" s="25"/>
      <c r="O101" s="25"/>
    </row>
    <row r="102" spans="1:15" ht="15" customHeight="1" x14ac:dyDescent="0.25">
      <c r="A102" s="98" t="s">
        <v>365</v>
      </c>
      <c r="B102" s="109">
        <v>89.5</v>
      </c>
      <c r="C102" s="109">
        <v>29.989587000000004</v>
      </c>
      <c r="D102" s="109">
        <v>161.198746</v>
      </c>
      <c r="E102" s="109">
        <v>152.47150200000002</v>
      </c>
      <c r="F102" s="109">
        <v>25.455119999999997</v>
      </c>
      <c r="G102" s="109">
        <v>680.90214939945974</v>
      </c>
      <c r="I102" s="8"/>
      <c r="J102" s="111"/>
      <c r="K102" s="25"/>
      <c r="M102" s="25"/>
      <c r="N102" s="25"/>
      <c r="O102" s="25"/>
    </row>
    <row r="103" spans="1:15" ht="15" customHeight="1" x14ac:dyDescent="0.25">
      <c r="A103" s="98" t="s">
        <v>403</v>
      </c>
      <c r="B103" s="109">
        <v>98.4</v>
      </c>
      <c r="C103" s="109">
        <v>26.359604999999995</v>
      </c>
      <c r="D103" s="109">
        <v>185.095438</v>
      </c>
      <c r="E103" s="109">
        <v>182.54073900000003</v>
      </c>
      <c r="F103" s="109">
        <v>19.68695</v>
      </c>
      <c r="G103" s="109">
        <v>718.14922177588755</v>
      </c>
      <c r="I103" s="8"/>
      <c r="J103" s="111"/>
      <c r="K103" s="25"/>
      <c r="M103" s="25"/>
      <c r="N103" s="25"/>
      <c r="O103" s="25"/>
    </row>
    <row r="104" spans="1:15" ht="15" customHeight="1" x14ac:dyDescent="0.25">
      <c r="A104" s="98" t="s">
        <v>404</v>
      </c>
      <c r="B104" s="109">
        <v>98.4</v>
      </c>
      <c r="C104" s="109">
        <v>26.953557999999997</v>
      </c>
      <c r="D104" s="109">
        <v>186.11376100000001</v>
      </c>
      <c r="E104" s="109">
        <v>182.04274999999998</v>
      </c>
      <c r="F104" s="109">
        <v>14.65959</v>
      </c>
      <c r="G104" s="109">
        <v>812.32846099001245</v>
      </c>
      <c r="I104" s="8"/>
      <c r="J104" s="111"/>
      <c r="K104" s="25"/>
      <c r="M104" s="25"/>
      <c r="N104" s="25"/>
      <c r="O104" s="25"/>
    </row>
    <row r="105" spans="1:15" ht="15" customHeight="1" x14ac:dyDescent="0.25">
      <c r="A105" s="98" t="s">
        <v>405</v>
      </c>
      <c r="B105" s="109">
        <v>101.3</v>
      </c>
      <c r="C105" s="109">
        <v>29.969455</v>
      </c>
      <c r="D105" s="109">
        <v>198.60474400000001</v>
      </c>
      <c r="E105" s="109">
        <v>196.16507800000002</v>
      </c>
      <c r="F105" s="109">
        <v>32.528240000000004</v>
      </c>
      <c r="G105" s="109">
        <v>869.42569836999473</v>
      </c>
      <c r="I105" s="8"/>
      <c r="J105" s="111"/>
      <c r="K105" s="25"/>
      <c r="M105" s="25"/>
      <c r="N105" s="25"/>
      <c r="O105" s="25"/>
    </row>
    <row r="106" spans="1:15" ht="15" customHeight="1" x14ac:dyDescent="0.25">
      <c r="A106" s="98" t="s">
        <v>406</v>
      </c>
      <c r="B106" s="109">
        <v>98.4</v>
      </c>
      <c r="C106" s="109">
        <v>29.957297999999994</v>
      </c>
      <c r="D106" s="109">
        <v>193.431567</v>
      </c>
      <c r="E106" s="109">
        <v>189.549364</v>
      </c>
      <c r="F106" s="109">
        <v>37.024970000000003</v>
      </c>
      <c r="G106" s="109">
        <v>912.0479316114579</v>
      </c>
      <c r="I106" s="8"/>
      <c r="J106" s="111"/>
      <c r="K106" s="25"/>
      <c r="M106" s="25"/>
      <c r="N106" s="25"/>
      <c r="O106" s="25"/>
    </row>
    <row r="107" spans="1:15" ht="15" customHeight="1" x14ac:dyDescent="0.25">
      <c r="A107" s="98" t="s">
        <v>326</v>
      </c>
      <c r="B107" s="109">
        <v>96.6</v>
      </c>
      <c r="C107" s="109">
        <v>31.362900000000003</v>
      </c>
      <c r="D107" s="109">
        <v>192.14208500000001</v>
      </c>
      <c r="E107" s="109">
        <v>189.50034399999998</v>
      </c>
      <c r="F107" s="109">
        <v>40.789679999999997</v>
      </c>
      <c r="G107" s="109">
        <v>773.59138741926995</v>
      </c>
      <c r="I107" s="8"/>
      <c r="J107" s="111"/>
      <c r="K107" s="25"/>
      <c r="M107" s="25"/>
      <c r="N107" s="25"/>
      <c r="O107" s="25"/>
    </row>
    <row r="108" spans="1:15" ht="15" customHeight="1" x14ac:dyDescent="0.25">
      <c r="A108" s="98" t="s">
        <v>407</v>
      </c>
      <c r="B108" s="109">
        <v>100.3</v>
      </c>
      <c r="C108" s="109">
        <v>30.167479</v>
      </c>
      <c r="D108" s="109">
        <v>195.35622600000002</v>
      </c>
      <c r="E108" s="109">
        <v>187.974108</v>
      </c>
      <c r="F108" s="109">
        <v>31.334139999999998</v>
      </c>
      <c r="G108" s="109">
        <v>808.61348086015767</v>
      </c>
      <c r="I108" s="8"/>
      <c r="J108" s="111"/>
      <c r="K108" s="25"/>
      <c r="M108" s="25"/>
      <c r="N108" s="25"/>
      <c r="O108" s="25"/>
    </row>
    <row r="109" spans="1:15" ht="15" customHeight="1" x14ac:dyDescent="0.25">
      <c r="A109" s="98" t="s">
        <v>408</v>
      </c>
      <c r="B109" s="109">
        <v>99</v>
      </c>
      <c r="C109" s="109">
        <v>27.868076000000002</v>
      </c>
      <c r="D109" s="109">
        <v>177.037485</v>
      </c>
      <c r="E109" s="109">
        <v>179.86474200000001</v>
      </c>
      <c r="F109" s="109">
        <v>30.452680000000001</v>
      </c>
      <c r="G109" s="109">
        <v>718.35211400797152</v>
      </c>
      <c r="I109" s="8"/>
      <c r="J109" s="111"/>
      <c r="K109" s="25"/>
      <c r="M109" s="25"/>
      <c r="N109" s="25"/>
      <c r="O109" s="25"/>
    </row>
    <row r="110" spans="1:15" ht="15" customHeight="1" x14ac:dyDescent="0.25">
      <c r="A110" s="98" t="s">
        <v>409</v>
      </c>
      <c r="B110" s="109">
        <v>99.1</v>
      </c>
      <c r="C110" s="109">
        <v>27.382169000000001</v>
      </c>
      <c r="D110" s="109">
        <v>182.96097399999999</v>
      </c>
      <c r="E110" s="109">
        <v>176.77375200000003</v>
      </c>
      <c r="F110" s="109">
        <v>28.78266</v>
      </c>
      <c r="G110" s="109">
        <v>817.92585302381076</v>
      </c>
      <c r="I110" s="8"/>
      <c r="J110" s="111"/>
      <c r="K110" s="25"/>
    </row>
    <row r="111" spans="1:15" s="114" customFormat="1" ht="15.75" customHeight="1" x14ac:dyDescent="0.2">
      <c r="A111" s="455" t="s">
        <v>174</v>
      </c>
      <c r="B111" s="455"/>
      <c r="C111" s="455"/>
      <c r="D111" s="455"/>
      <c r="E111" s="455"/>
      <c r="F111" s="454" t="s">
        <v>201</v>
      </c>
      <c r="G111" s="454"/>
      <c r="I111" s="5"/>
      <c r="J111" s="5"/>
      <c r="K111" s="5"/>
    </row>
    <row r="112" spans="1:15" s="114" customFormat="1" ht="15.75" customHeight="1" x14ac:dyDescent="0.2">
      <c r="A112" s="456"/>
      <c r="B112" s="456"/>
      <c r="C112" s="456"/>
      <c r="D112" s="456"/>
      <c r="E112" s="456"/>
      <c r="F112" s="115" t="s">
        <v>7</v>
      </c>
      <c r="I112" s="116"/>
    </row>
    <row r="113" spans="1:7" s="114" customFormat="1" ht="15.75" customHeight="1" x14ac:dyDescent="0.2">
      <c r="A113" s="456" t="s">
        <v>205</v>
      </c>
      <c r="B113" s="456"/>
      <c r="C113" s="456"/>
      <c r="D113" s="456"/>
      <c r="E113" s="456"/>
      <c r="F113" s="115" t="s">
        <v>79</v>
      </c>
    </row>
    <row r="114" spans="1:7" s="114" customFormat="1" ht="15.75" customHeight="1" x14ac:dyDescent="0.2">
      <c r="A114" s="456"/>
      <c r="B114" s="456"/>
      <c r="C114" s="456"/>
      <c r="D114" s="456"/>
      <c r="E114" s="456"/>
      <c r="F114" s="115" t="s">
        <v>17</v>
      </c>
    </row>
    <row r="115" spans="1:7" s="114" customFormat="1" ht="15.75" customHeight="1" x14ac:dyDescent="0.2">
      <c r="A115" s="456"/>
      <c r="B115" s="456"/>
      <c r="C115" s="456"/>
      <c r="D115" s="456"/>
      <c r="E115" s="456"/>
      <c r="F115" s="115"/>
    </row>
    <row r="116" spans="1:7" s="114" customFormat="1" ht="15.75" customHeight="1" x14ac:dyDescent="0.2">
      <c r="A116" s="456"/>
      <c r="B116" s="456"/>
      <c r="C116" s="456"/>
      <c r="D116" s="456"/>
      <c r="E116" s="456"/>
      <c r="F116" s="118"/>
      <c r="G116" s="118"/>
    </row>
    <row r="117" spans="1:7" s="114" customFormat="1" ht="15.75" customHeight="1" x14ac:dyDescent="0.2">
      <c r="A117" s="117" t="s">
        <v>175</v>
      </c>
      <c r="C117" s="5"/>
      <c r="D117" s="5"/>
      <c r="E117" s="5"/>
      <c r="F117" s="118"/>
      <c r="G117" s="118"/>
    </row>
    <row r="118" spans="1:7" s="114" customFormat="1" ht="15.75" customHeight="1" x14ac:dyDescent="0.2">
      <c r="A118" s="117"/>
      <c r="C118" s="5"/>
      <c r="D118" s="5"/>
      <c r="E118" s="5"/>
      <c r="F118" s="118"/>
      <c r="G118" s="118"/>
    </row>
    <row r="119" spans="1:7" s="114" customFormat="1" ht="15.75" customHeight="1" x14ac:dyDescent="0.2">
      <c r="A119" s="119"/>
      <c r="C119" s="5"/>
      <c r="D119" s="5"/>
      <c r="E119" s="5"/>
      <c r="F119" s="120"/>
    </row>
    <row r="120" spans="1:7" s="114" customFormat="1" x14ac:dyDescent="0.2">
      <c r="C120" s="5"/>
      <c r="D120" s="5"/>
      <c r="E120" s="5"/>
      <c r="F120" s="121"/>
    </row>
    <row r="121" spans="1:7" s="114" customFormat="1" ht="12.75" customHeight="1" x14ac:dyDescent="0.2"/>
    <row r="122" spans="1:7" s="114" customFormat="1" ht="12.75" customHeight="1" x14ac:dyDescent="0.2">
      <c r="B122" s="116"/>
      <c r="G122" s="122"/>
    </row>
    <row r="123" spans="1:7" s="114" customFormat="1" ht="12.75" customHeight="1" x14ac:dyDescent="0.2">
      <c r="B123" s="5"/>
      <c r="C123" s="5"/>
      <c r="D123" s="5"/>
      <c r="E123" s="5"/>
      <c r="G123" s="122"/>
    </row>
    <row r="124" spans="1:7" s="114" customFormat="1" ht="12.75" customHeight="1" x14ac:dyDescent="0.2">
      <c r="A124" s="5"/>
      <c r="B124" s="5"/>
      <c r="C124" s="5"/>
      <c r="D124" s="5"/>
      <c r="E124" s="5"/>
      <c r="G124" s="122"/>
    </row>
    <row r="125" spans="1:7" s="114" customFormat="1" ht="12.75" customHeight="1" x14ac:dyDescent="0.2">
      <c r="A125" s="5"/>
      <c r="B125" s="5"/>
      <c r="C125" s="5"/>
      <c r="D125" s="5"/>
      <c r="E125" s="5"/>
      <c r="G125" s="122"/>
    </row>
    <row r="126" spans="1:7" s="114" customFormat="1" ht="12.75" customHeight="1" x14ac:dyDescent="0.2">
      <c r="A126" s="5"/>
      <c r="B126" s="5"/>
      <c r="C126" s="5"/>
      <c r="D126" s="5"/>
      <c r="E126" s="5"/>
    </row>
    <row r="127" spans="1:7" s="114" customFormat="1" ht="12.75" customHeight="1" x14ac:dyDescent="0.2">
      <c r="A127" s="5"/>
      <c r="B127" s="5"/>
      <c r="C127" s="5"/>
      <c r="D127" s="5"/>
      <c r="E127" s="5"/>
    </row>
    <row r="128" spans="1:7" ht="12.75" customHeight="1" x14ac:dyDescent="0.2"/>
    <row r="130" spans="2:7" ht="12.75" customHeight="1" x14ac:dyDescent="0.2">
      <c r="G130" s="25"/>
    </row>
    <row r="131" spans="2:7" ht="12.75" customHeight="1" x14ac:dyDescent="0.2">
      <c r="C131" s="25"/>
      <c r="D131" s="25"/>
      <c r="E131" s="25"/>
      <c r="G131" s="25"/>
    </row>
    <row r="132" spans="2:7" x14ac:dyDescent="0.2">
      <c r="C132" s="25"/>
      <c r="D132" s="25"/>
      <c r="E132" s="25"/>
    </row>
    <row r="133" spans="2:7" x14ac:dyDescent="0.2">
      <c r="C133" s="25"/>
      <c r="D133" s="25"/>
      <c r="E133" s="25"/>
      <c r="G133" s="13"/>
    </row>
    <row r="134" spans="2:7" hidden="1" x14ac:dyDescent="0.2">
      <c r="C134" s="25"/>
      <c r="D134" s="25"/>
      <c r="E134" s="25"/>
    </row>
    <row r="135" spans="2:7" x14ac:dyDescent="0.2">
      <c r="C135" s="25"/>
      <c r="D135" s="25"/>
      <c r="E135" s="25"/>
    </row>
    <row r="136" spans="2:7" x14ac:dyDescent="0.2">
      <c r="B136" s="25"/>
      <c r="C136" s="25"/>
      <c r="D136" s="25"/>
      <c r="E136" s="25"/>
    </row>
    <row r="137" spans="2:7" x14ac:dyDescent="0.2">
      <c r="C137" s="25"/>
      <c r="D137" s="25"/>
      <c r="E137" s="25"/>
    </row>
    <row r="138" spans="2:7" x14ac:dyDescent="0.2">
      <c r="C138" s="25"/>
      <c r="D138" s="25"/>
      <c r="E138" s="25"/>
    </row>
    <row r="139" spans="2:7" x14ac:dyDescent="0.2">
      <c r="C139" s="25"/>
      <c r="D139" s="25"/>
      <c r="E139" s="25"/>
    </row>
    <row r="140" spans="2:7" x14ac:dyDescent="0.2">
      <c r="C140" s="25"/>
      <c r="D140" s="25"/>
      <c r="E140" s="25"/>
    </row>
    <row r="141" spans="2:7" x14ac:dyDescent="0.2">
      <c r="C141" s="25"/>
      <c r="D141" s="25"/>
      <c r="E141" s="25"/>
    </row>
    <row r="142" spans="2:7" x14ac:dyDescent="0.2">
      <c r="C142" s="25"/>
      <c r="D142" s="25"/>
      <c r="E142" s="25"/>
    </row>
    <row r="143" spans="2:7" x14ac:dyDescent="0.2">
      <c r="C143" s="25"/>
      <c r="D143" s="25"/>
      <c r="E143" s="25"/>
    </row>
    <row r="144" spans="2:7" x14ac:dyDescent="0.2">
      <c r="C144" s="25"/>
      <c r="D144" s="25"/>
      <c r="E144" s="25"/>
    </row>
    <row r="145" spans="3:5" x14ac:dyDescent="0.2">
      <c r="C145" s="25"/>
      <c r="D145" s="25"/>
      <c r="E145" s="25"/>
    </row>
    <row r="146" spans="3:5" x14ac:dyDescent="0.2">
      <c r="C146" s="25"/>
      <c r="D146" s="25"/>
      <c r="E146" s="25"/>
    </row>
    <row r="147" spans="3:5" x14ac:dyDescent="0.2">
      <c r="E147" s="123"/>
    </row>
    <row r="148" spans="3:5" x14ac:dyDescent="0.2">
      <c r="E148" s="123"/>
    </row>
    <row r="149" spans="3:5" x14ac:dyDescent="0.2">
      <c r="E149" s="123"/>
    </row>
    <row r="150" spans="3:5" x14ac:dyDescent="0.2">
      <c r="E150" s="123"/>
    </row>
    <row r="151" spans="3:5" x14ac:dyDescent="0.2">
      <c r="E151" s="123"/>
    </row>
    <row r="152" spans="3:5" x14ac:dyDescent="0.2">
      <c r="E152" s="123"/>
    </row>
    <row r="153" spans="3:5" x14ac:dyDescent="0.2">
      <c r="E153" s="123"/>
    </row>
    <row r="154" spans="3:5" x14ac:dyDescent="0.2">
      <c r="E154" s="123"/>
    </row>
  </sheetData>
  <mergeCells count="8">
    <mergeCell ref="F111:G111"/>
    <mergeCell ref="A111:E112"/>
    <mergeCell ref="A113:E116"/>
    <mergeCell ref="A4:G4"/>
    <mergeCell ref="B5:B6"/>
    <mergeCell ref="C5:E5"/>
    <mergeCell ref="F5:F6"/>
    <mergeCell ref="G5:G6"/>
  </mergeCells>
  <hyperlinks>
    <hyperlink ref="G2" location="Contents!A1" display="Back to Contents ç" xr:uid="{00000000-0004-0000-0400-000000000000}"/>
  </hyperlinks>
  <printOptions horizontalCentered="1"/>
  <pageMargins left="0.54" right="0.43" top="0.70866141732283472" bottom="0.27559055118110237" header="0.19685039370078741" footer="0.35433070866141736"/>
  <pageSetup paperSize="9" scale="84" firstPageNumber="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N135"/>
  <sheetViews>
    <sheetView zoomScaleNormal="100" workbookViewId="0">
      <selection activeCell="N2" sqref="N2"/>
    </sheetView>
  </sheetViews>
  <sheetFormatPr defaultColWidth="8" defaultRowHeight="15" x14ac:dyDescent="0.25"/>
  <cols>
    <col min="1" max="1" width="17.5703125" style="14" customWidth="1"/>
    <col min="2" max="2" width="11.42578125" style="5" customWidth="1"/>
    <col min="3" max="6" width="10.7109375" style="5" customWidth="1"/>
    <col min="7" max="7" width="12.42578125" style="5" customWidth="1"/>
    <col min="8" max="9" width="10.7109375" style="5" customWidth="1"/>
    <col min="10" max="10" width="12.42578125" style="5" customWidth="1"/>
    <col min="11" max="13" width="10.7109375" style="5" customWidth="1"/>
    <col min="14" max="14" width="11.7109375" style="5" customWidth="1"/>
    <col min="41" max="16384" width="8" style="5"/>
  </cols>
  <sheetData>
    <row r="1" spans="1:40" ht="15" customHeight="1" x14ac:dyDescent="0.25">
      <c r="A1" s="1" t="s">
        <v>0</v>
      </c>
      <c r="N1" s="2" t="s">
        <v>202</v>
      </c>
    </row>
    <row r="2" spans="1:40" s="23" customFormat="1" ht="15" customHeight="1" x14ac:dyDescent="0.25">
      <c r="A2" s="192" t="s">
        <v>34</v>
      </c>
      <c r="N2" s="24" t="s">
        <v>31</v>
      </c>
      <c r="O2"/>
      <c r="P2"/>
      <c r="Q2"/>
      <c r="R2"/>
      <c r="S2"/>
      <c r="T2"/>
      <c r="U2"/>
      <c r="V2"/>
      <c r="W2"/>
      <c r="X2"/>
      <c r="Y2"/>
      <c r="Z2"/>
      <c r="AA2"/>
      <c r="AB2"/>
      <c r="AC2"/>
      <c r="AD2"/>
      <c r="AE2"/>
      <c r="AF2"/>
      <c r="AG2"/>
      <c r="AH2"/>
      <c r="AI2"/>
      <c r="AJ2"/>
      <c r="AK2"/>
      <c r="AL2"/>
      <c r="AM2"/>
      <c r="AN2"/>
    </row>
    <row r="3" spans="1:40" s="23" customFormat="1" ht="15" customHeight="1" x14ac:dyDescent="0.25">
      <c r="A3" s="7"/>
      <c r="G3" s="32"/>
      <c r="O3"/>
      <c r="P3"/>
      <c r="Q3"/>
      <c r="R3"/>
      <c r="S3"/>
      <c r="T3"/>
      <c r="U3"/>
      <c r="V3"/>
      <c r="W3"/>
      <c r="X3"/>
      <c r="Y3"/>
      <c r="Z3"/>
      <c r="AA3"/>
      <c r="AB3"/>
      <c r="AC3"/>
      <c r="AD3"/>
      <c r="AE3"/>
      <c r="AF3"/>
      <c r="AG3"/>
      <c r="AH3"/>
      <c r="AI3"/>
      <c r="AJ3"/>
      <c r="AK3"/>
      <c r="AL3"/>
      <c r="AM3"/>
      <c r="AN3"/>
    </row>
    <row r="4" spans="1:40" s="3" customFormat="1" ht="15.75" x14ac:dyDescent="0.25">
      <c r="A4" s="462" t="s">
        <v>176</v>
      </c>
      <c r="B4" s="462"/>
      <c r="C4" s="462"/>
      <c r="D4" s="462"/>
      <c r="E4" s="462"/>
      <c r="F4" s="462"/>
      <c r="G4" s="462"/>
      <c r="H4" s="462"/>
      <c r="I4" s="462"/>
      <c r="J4" s="462"/>
      <c r="K4" s="462"/>
      <c r="L4" s="462"/>
      <c r="M4" s="462"/>
      <c r="N4" s="147" t="s">
        <v>177</v>
      </c>
      <c r="O4"/>
      <c r="P4"/>
      <c r="Q4"/>
      <c r="R4"/>
      <c r="S4"/>
      <c r="T4"/>
      <c r="U4"/>
      <c r="V4"/>
      <c r="W4"/>
      <c r="X4"/>
      <c r="Y4"/>
      <c r="Z4"/>
      <c r="AA4"/>
      <c r="AB4"/>
      <c r="AC4"/>
      <c r="AD4"/>
      <c r="AE4"/>
      <c r="AF4"/>
      <c r="AG4"/>
      <c r="AH4"/>
      <c r="AI4"/>
      <c r="AJ4"/>
      <c r="AK4"/>
      <c r="AL4"/>
      <c r="AM4"/>
      <c r="AN4"/>
    </row>
    <row r="5" spans="1:40" ht="57.75" customHeight="1" x14ac:dyDescent="0.25">
      <c r="A5" s="124" t="s">
        <v>13</v>
      </c>
      <c r="B5" s="125" t="s">
        <v>178</v>
      </c>
      <c r="C5" s="27" t="s">
        <v>179</v>
      </c>
      <c r="D5" s="27" t="s">
        <v>180</v>
      </c>
      <c r="E5" s="27" t="s">
        <v>181</v>
      </c>
      <c r="F5" s="27" t="s">
        <v>182</v>
      </c>
      <c r="G5" s="27" t="s">
        <v>183</v>
      </c>
      <c r="H5" s="27" t="s">
        <v>184</v>
      </c>
      <c r="I5" s="27" t="s">
        <v>185</v>
      </c>
      <c r="J5" s="27" t="s">
        <v>186</v>
      </c>
      <c r="K5" s="27" t="s">
        <v>187</v>
      </c>
      <c r="L5" s="27" t="s">
        <v>188</v>
      </c>
      <c r="M5" s="27" t="s">
        <v>189</v>
      </c>
      <c r="N5" s="27" t="s">
        <v>190</v>
      </c>
    </row>
    <row r="6" spans="1:40" ht="15" customHeight="1" x14ac:dyDescent="0.25">
      <c r="A6" s="157">
        <v>2020</v>
      </c>
      <c r="B6" s="158">
        <v>97.1</v>
      </c>
      <c r="C6" s="159">
        <v>109.1</v>
      </c>
      <c r="D6" s="159">
        <v>96.5</v>
      </c>
      <c r="E6" s="159">
        <v>72.099999999999994</v>
      </c>
      <c r="F6" s="159">
        <v>81.2</v>
      </c>
      <c r="G6" s="159">
        <v>97.2</v>
      </c>
      <c r="H6" s="159">
        <v>94.2</v>
      </c>
      <c r="I6" s="159">
        <v>75.8</v>
      </c>
      <c r="J6" s="159">
        <v>111.7</v>
      </c>
      <c r="K6" s="159">
        <v>110.7</v>
      </c>
      <c r="L6" s="159">
        <v>102.2</v>
      </c>
      <c r="M6" s="159">
        <v>67.5</v>
      </c>
      <c r="N6" s="159">
        <v>81.8</v>
      </c>
    </row>
    <row r="7" spans="1:40" ht="15" customHeight="1" x14ac:dyDescent="0.25">
      <c r="A7" s="14">
        <v>2021</v>
      </c>
      <c r="B7" s="126">
        <v>104.2</v>
      </c>
      <c r="C7" s="109">
        <v>109.3</v>
      </c>
      <c r="D7" s="109">
        <v>106</v>
      </c>
      <c r="E7" s="109">
        <v>77.900000000000006</v>
      </c>
      <c r="F7" s="109">
        <v>95.4</v>
      </c>
      <c r="G7" s="109">
        <v>71.099999999999994</v>
      </c>
      <c r="H7" s="109">
        <v>89.8</v>
      </c>
      <c r="I7" s="109">
        <v>102.9</v>
      </c>
      <c r="J7" s="109">
        <v>137.4</v>
      </c>
      <c r="K7" s="109">
        <v>133.6</v>
      </c>
      <c r="L7" s="109">
        <v>128.69999999999999</v>
      </c>
      <c r="M7" s="109">
        <v>81.400000000000006</v>
      </c>
      <c r="N7" s="109">
        <v>86.5</v>
      </c>
    </row>
    <row r="8" spans="1:40" ht="15" customHeight="1" x14ac:dyDescent="0.25">
      <c r="A8" s="157">
        <v>2022</v>
      </c>
      <c r="B8" s="158">
        <v>91.6</v>
      </c>
      <c r="C8" s="159">
        <v>93.1</v>
      </c>
      <c r="D8" s="159">
        <v>127.5</v>
      </c>
      <c r="E8" s="159">
        <v>83.2</v>
      </c>
      <c r="F8" s="159">
        <v>100.5</v>
      </c>
      <c r="G8" s="159">
        <v>30</v>
      </c>
      <c r="H8" s="159">
        <v>98.6</v>
      </c>
      <c r="I8" s="159">
        <v>92.7</v>
      </c>
      <c r="J8" s="159">
        <v>113.5</v>
      </c>
      <c r="K8" s="159">
        <v>88.1</v>
      </c>
      <c r="L8" s="159">
        <v>101.5</v>
      </c>
      <c r="M8" s="159">
        <v>65.099999999999994</v>
      </c>
      <c r="N8" s="159">
        <v>49</v>
      </c>
    </row>
    <row r="9" spans="1:40" ht="15" customHeight="1" x14ac:dyDescent="0.25">
      <c r="A9" s="14">
        <v>2023</v>
      </c>
      <c r="B9" s="126">
        <v>88.2</v>
      </c>
      <c r="C9" s="109">
        <v>91.6</v>
      </c>
      <c r="D9" s="109">
        <v>118.8</v>
      </c>
      <c r="E9" s="109">
        <v>80.2</v>
      </c>
      <c r="F9" s="109">
        <v>83.1</v>
      </c>
      <c r="G9" s="109">
        <v>97.5</v>
      </c>
      <c r="H9" s="109">
        <v>71.5</v>
      </c>
      <c r="I9" s="109">
        <v>78.599999999999994</v>
      </c>
      <c r="J9" s="109">
        <v>97.7</v>
      </c>
      <c r="K9" s="109">
        <v>99.2</v>
      </c>
      <c r="L9" s="109">
        <v>95</v>
      </c>
      <c r="M9" s="109">
        <v>50.1</v>
      </c>
      <c r="N9" s="109">
        <v>29.9</v>
      </c>
    </row>
    <row r="10" spans="1:40" ht="15" customHeight="1" x14ac:dyDescent="0.25">
      <c r="A10" s="157">
        <v>2024</v>
      </c>
      <c r="B10" s="158">
        <v>93.2</v>
      </c>
      <c r="C10" s="159">
        <v>98.7</v>
      </c>
      <c r="D10" s="159">
        <v>122.6</v>
      </c>
      <c r="E10" s="159">
        <v>77</v>
      </c>
      <c r="F10" s="159">
        <v>87.9</v>
      </c>
      <c r="G10" s="159">
        <v>91.2</v>
      </c>
      <c r="H10" s="159">
        <v>79.599999999999994</v>
      </c>
      <c r="I10" s="159">
        <v>87.5</v>
      </c>
      <c r="J10" s="159">
        <v>97.1</v>
      </c>
      <c r="K10" s="159">
        <v>99.5</v>
      </c>
      <c r="L10" s="159">
        <v>106.1</v>
      </c>
      <c r="M10" s="159">
        <v>67.2</v>
      </c>
      <c r="N10" s="159">
        <v>50</v>
      </c>
    </row>
    <row r="11" spans="1:40" ht="15" customHeight="1" x14ac:dyDescent="0.25">
      <c r="A11" s="14" t="s">
        <v>410</v>
      </c>
      <c r="B11" s="126">
        <v>97.8</v>
      </c>
      <c r="C11" s="109">
        <v>102.1</v>
      </c>
      <c r="D11" s="109">
        <v>122.5</v>
      </c>
      <c r="E11" s="109">
        <v>70.3</v>
      </c>
      <c r="F11" s="109">
        <v>96</v>
      </c>
      <c r="G11" s="109">
        <v>102.2</v>
      </c>
      <c r="H11" s="109">
        <v>78.5</v>
      </c>
      <c r="I11" s="109">
        <v>82.1</v>
      </c>
      <c r="J11" s="109">
        <v>112.5</v>
      </c>
      <c r="K11" s="109">
        <v>115.9</v>
      </c>
      <c r="L11" s="109">
        <v>103.7</v>
      </c>
      <c r="M11" s="109">
        <v>55.5</v>
      </c>
      <c r="N11" s="109">
        <v>48.7</v>
      </c>
    </row>
    <row r="12" spans="1:40" ht="15" customHeight="1" x14ac:dyDescent="0.25">
      <c r="B12" s="126"/>
      <c r="C12" s="109"/>
      <c r="D12" s="109"/>
      <c r="E12" s="109"/>
      <c r="F12" s="109"/>
      <c r="G12" s="109"/>
      <c r="H12" s="109"/>
      <c r="I12" s="109"/>
      <c r="J12" s="109"/>
      <c r="K12" s="109"/>
      <c r="L12" s="109"/>
      <c r="M12" s="109"/>
      <c r="N12" s="109"/>
    </row>
    <row r="13" spans="1:40" ht="15" customHeight="1" x14ac:dyDescent="0.25">
      <c r="A13" s="99" t="s">
        <v>132</v>
      </c>
      <c r="B13" s="158">
        <v>98.8</v>
      </c>
      <c r="C13" s="159">
        <v>107.7</v>
      </c>
      <c r="D13" s="159">
        <v>97.8</v>
      </c>
      <c r="E13" s="159">
        <v>63.3</v>
      </c>
      <c r="F13" s="159">
        <v>91.7</v>
      </c>
      <c r="G13" s="159">
        <v>87.4</v>
      </c>
      <c r="H13" s="159">
        <v>83.3</v>
      </c>
      <c r="I13" s="159">
        <v>86.9</v>
      </c>
      <c r="J13" s="159">
        <v>118.6</v>
      </c>
      <c r="K13" s="159">
        <v>129.80000000000001</v>
      </c>
      <c r="L13" s="159">
        <v>78.7</v>
      </c>
      <c r="M13" s="159">
        <v>77.599999999999994</v>
      </c>
      <c r="N13" s="159">
        <v>78.8</v>
      </c>
    </row>
    <row r="14" spans="1:40" ht="15" customHeight="1" x14ac:dyDescent="0.25">
      <c r="A14" s="99" t="s">
        <v>133</v>
      </c>
      <c r="B14" s="158">
        <v>73.900000000000006</v>
      </c>
      <c r="C14" s="159">
        <v>105.9</v>
      </c>
      <c r="D14" s="159">
        <v>64</v>
      </c>
      <c r="E14" s="159">
        <v>65.099999999999994</v>
      </c>
      <c r="F14" s="159">
        <v>43.8</v>
      </c>
      <c r="G14" s="159">
        <v>77.5</v>
      </c>
      <c r="H14" s="159">
        <v>74.3</v>
      </c>
      <c r="I14" s="159">
        <v>33.1</v>
      </c>
      <c r="J14" s="159">
        <v>66.599999999999994</v>
      </c>
      <c r="K14" s="159">
        <v>58.9</v>
      </c>
      <c r="L14" s="159">
        <v>76.099999999999994</v>
      </c>
      <c r="M14" s="159">
        <v>43.3</v>
      </c>
      <c r="N14" s="159">
        <v>53.7</v>
      </c>
    </row>
    <row r="15" spans="1:40" ht="15" customHeight="1" x14ac:dyDescent="0.25">
      <c r="A15" s="99" t="s">
        <v>134</v>
      </c>
      <c r="B15" s="158">
        <v>107.5</v>
      </c>
      <c r="C15" s="159">
        <v>110.5</v>
      </c>
      <c r="D15" s="159">
        <v>116.3</v>
      </c>
      <c r="E15" s="159">
        <v>92.4</v>
      </c>
      <c r="F15" s="159">
        <v>88.1</v>
      </c>
      <c r="G15" s="159">
        <v>109.2</v>
      </c>
      <c r="H15" s="159">
        <v>120.5</v>
      </c>
      <c r="I15" s="159">
        <v>93.4</v>
      </c>
      <c r="J15" s="159">
        <v>130.19999999999999</v>
      </c>
      <c r="K15" s="159">
        <v>135</v>
      </c>
      <c r="L15" s="159">
        <v>133.6</v>
      </c>
      <c r="M15" s="159">
        <v>72.5</v>
      </c>
      <c r="N15" s="159">
        <v>98.1</v>
      </c>
    </row>
    <row r="16" spans="1:40" ht="15" customHeight="1" x14ac:dyDescent="0.25">
      <c r="A16" s="99" t="s">
        <v>135</v>
      </c>
      <c r="B16" s="158">
        <v>108.3</v>
      </c>
      <c r="C16" s="159">
        <v>112.4</v>
      </c>
      <c r="D16" s="159">
        <v>108</v>
      </c>
      <c r="E16" s="159">
        <v>67.7</v>
      </c>
      <c r="F16" s="159">
        <v>101</v>
      </c>
      <c r="G16" s="159">
        <v>114.7</v>
      </c>
      <c r="H16" s="159">
        <v>98.7</v>
      </c>
      <c r="I16" s="159">
        <v>89.9</v>
      </c>
      <c r="J16" s="159">
        <v>131.5</v>
      </c>
      <c r="K16" s="159">
        <v>119.2</v>
      </c>
      <c r="L16" s="159">
        <v>120.5</v>
      </c>
      <c r="M16" s="159">
        <v>76.8</v>
      </c>
      <c r="N16" s="159">
        <v>96.4</v>
      </c>
    </row>
    <row r="17" spans="1:14" ht="15" customHeight="1" x14ac:dyDescent="0.25">
      <c r="A17" s="97" t="s">
        <v>136</v>
      </c>
      <c r="B17" s="126">
        <v>108.9</v>
      </c>
      <c r="C17" s="109">
        <v>109.1</v>
      </c>
      <c r="D17" s="109">
        <v>121.7</v>
      </c>
      <c r="E17" s="109">
        <v>80.5</v>
      </c>
      <c r="F17" s="109">
        <v>114.1</v>
      </c>
      <c r="G17" s="109">
        <v>51.3</v>
      </c>
      <c r="H17" s="109">
        <v>91.5</v>
      </c>
      <c r="I17" s="109">
        <v>104.1</v>
      </c>
      <c r="J17" s="109">
        <v>134.9</v>
      </c>
      <c r="K17" s="109">
        <v>144.4</v>
      </c>
      <c r="L17" s="109">
        <v>130.69999999999999</v>
      </c>
      <c r="M17" s="109">
        <v>98.8</v>
      </c>
      <c r="N17" s="109">
        <v>111.7</v>
      </c>
    </row>
    <row r="18" spans="1:14" ht="15" customHeight="1" x14ac:dyDescent="0.25">
      <c r="A18" s="97" t="s">
        <v>137</v>
      </c>
      <c r="B18" s="126">
        <v>94.9</v>
      </c>
      <c r="C18" s="109">
        <v>102.8</v>
      </c>
      <c r="D18" s="109">
        <v>90</v>
      </c>
      <c r="E18" s="109">
        <v>60.2</v>
      </c>
      <c r="F18" s="109">
        <v>72.400000000000006</v>
      </c>
      <c r="G18" s="109">
        <v>81.8</v>
      </c>
      <c r="H18" s="109">
        <v>86.5</v>
      </c>
      <c r="I18" s="109">
        <v>99.7</v>
      </c>
      <c r="J18" s="109">
        <v>129.1</v>
      </c>
      <c r="K18" s="109">
        <v>123.6</v>
      </c>
      <c r="L18" s="109">
        <v>126.1</v>
      </c>
      <c r="M18" s="109">
        <v>68.599999999999994</v>
      </c>
      <c r="N18" s="109">
        <v>70.5</v>
      </c>
    </row>
    <row r="19" spans="1:14" ht="15" customHeight="1" x14ac:dyDescent="0.25">
      <c r="A19" s="97" t="s">
        <v>138</v>
      </c>
      <c r="B19" s="126">
        <v>105.2</v>
      </c>
      <c r="C19" s="109">
        <v>110</v>
      </c>
      <c r="D19" s="109">
        <v>94.2</v>
      </c>
      <c r="E19" s="109">
        <v>90.5</v>
      </c>
      <c r="F19" s="109">
        <v>91.8</v>
      </c>
      <c r="G19" s="109">
        <v>100.9</v>
      </c>
      <c r="H19" s="109">
        <v>82.6</v>
      </c>
      <c r="I19" s="109">
        <v>100.6</v>
      </c>
      <c r="J19" s="109">
        <v>146.6</v>
      </c>
      <c r="K19" s="109">
        <v>128.9</v>
      </c>
      <c r="L19" s="109">
        <v>135.1</v>
      </c>
      <c r="M19" s="109">
        <v>72.900000000000006</v>
      </c>
      <c r="N19" s="109">
        <v>74.8</v>
      </c>
    </row>
    <row r="20" spans="1:14" ht="15" customHeight="1" x14ac:dyDescent="0.25">
      <c r="A20" s="97" t="s">
        <v>139</v>
      </c>
      <c r="B20" s="126">
        <v>107.9</v>
      </c>
      <c r="C20" s="109">
        <v>115.3</v>
      </c>
      <c r="D20" s="109">
        <v>118</v>
      </c>
      <c r="E20" s="109">
        <v>80.400000000000006</v>
      </c>
      <c r="F20" s="109">
        <v>103.1</v>
      </c>
      <c r="G20" s="109">
        <v>50.5</v>
      </c>
      <c r="H20" s="109">
        <v>98.6</v>
      </c>
      <c r="I20" s="109">
        <v>107.1</v>
      </c>
      <c r="J20" s="109">
        <v>139.1</v>
      </c>
      <c r="K20" s="109">
        <v>137.5</v>
      </c>
      <c r="L20" s="109">
        <v>122.9</v>
      </c>
      <c r="M20" s="109">
        <v>85.5</v>
      </c>
      <c r="N20" s="109">
        <v>88.9</v>
      </c>
    </row>
    <row r="21" spans="1:14" ht="15" customHeight="1" x14ac:dyDescent="0.25">
      <c r="A21" s="99" t="s">
        <v>140</v>
      </c>
      <c r="B21" s="158">
        <v>103.3</v>
      </c>
      <c r="C21" s="159">
        <v>100.6</v>
      </c>
      <c r="D21" s="159">
        <v>142.19999999999999</v>
      </c>
      <c r="E21" s="159">
        <v>83.5</v>
      </c>
      <c r="F21" s="159">
        <v>103.8</v>
      </c>
      <c r="G21" s="159">
        <v>41.5</v>
      </c>
      <c r="H21" s="159">
        <v>107</v>
      </c>
      <c r="I21" s="159">
        <v>104.6</v>
      </c>
      <c r="J21" s="159">
        <v>137.69999999999999</v>
      </c>
      <c r="K21" s="159">
        <v>129.5</v>
      </c>
      <c r="L21" s="159">
        <v>120.5</v>
      </c>
      <c r="M21" s="159">
        <v>91</v>
      </c>
      <c r="N21" s="159">
        <v>76.7</v>
      </c>
    </row>
    <row r="22" spans="1:14" ht="15" customHeight="1" x14ac:dyDescent="0.25">
      <c r="A22" s="99" t="s">
        <v>141</v>
      </c>
      <c r="B22" s="158">
        <v>91.5</v>
      </c>
      <c r="C22" s="159">
        <v>92.8</v>
      </c>
      <c r="D22" s="159">
        <v>125.7</v>
      </c>
      <c r="E22" s="159">
        <v>87.9</v>
      </c>
      <c r="F22" s="159">
        <v>102.7</v>
      </c>
      <c r="G22" s="159">
        <v>19.899999999999999</v>
      </c>
      <c r="H22" s="159">
        <v>112.8</v>
      </c>
      <c r="I22" s="159">
        <v>100.7</v>
      </c>
      <c r="J22" s="159">
        <v>110.8</v>
      </c>
      <c r="K22" s="159">
        <v>88.9</v>
      </c>
      <c r="L22" s="159">
        <v>104.3</v>
      </c>
      <c r="M22" s="159">
        <v>61.1</v>
      </c>
      <c r="N22" s="159">
        <v>40.6</v>
      </c>
    </row>
    <row r="23" spans="1:14" ht="15" customHeight="1" x14ac:dyDescent="0.25">
      <c r="A23" s="99" t="s">
        <v>142</v>
      </c>
      <c r="B23" s="158">
        <v>89.1</v>
      </c>
      <c r="C23" s="159">
        <v>90.4</v>
      </c>
      <c r="D23" s="159">
        <v>124.9</v>
      </c>
      <c r="E23" s="159">
        <v>79.5</v>
      </c>
      <c r="F23" s="159">
        <v>99.5</v>
      </c>
      <c r="G23" s="159">
        <v>42.6</v>
      </c>
      <c r="H23" s="159">
        <v>96.6</v>
      </c>
      <c r="I23" s="159">
        <v>88.9</v>
      </c>
      <c r="J23" s="159">
        <v>106.7</v>
      </c>
      <c r="K23" s="159">
        <v>73.3</v>
      </c>
      <c r="L23" s="159">
        <v>106</v>
      </c>
      <c r="M23" s="159">
        <v>57.2</v>
      </c>
      <c r="N23" s="159">
        <v>31.7</v>
      </c>
    </row>
    <row r="24" spans="1:14" ht="15" customHeight="1" x14ac:dyDescent="0.25">
      <c r="A24" s="99" t="s">
        <v>143</v>
      </c>
      <c r="B24" s="158">
        <v>82.6</v>
      </c>
      <c r="C24" s="159">
        <v>88.6</v>
      </c>
      <c r="D24" s="159">
        <v>117.4</v>
      </c>
      <c r="E24" s="159">
        <v>81.8</v>
      </c>
      <c r="F24" s="159">
        <v>95.9</v>
      </c>
      <c r="G24" s="159">
        <v>16.100000000000001</v>
      </c>
      <c r="H24" s="159">
        <v>78</v>
      </c>
      <c r="I24" s="159">
        <v>76.8</v>
      </c>
      <c r="J24" s="159">
        <v>98.6</v>
      </c>
      <c r="K24" s="159">
        <v>60.8</v>
      </c>
      <c r="L24" s="159">
        <v>75.2</v>
      </c>
      <c r="M24" s="159">
        <v>51</v>
      </c>
      <c r="N24" s="159">
        <v>47</v>
      </c>
    </row>
    <row r="25" spans="1:14" ht="15" customHeight="1" x14ac:dyDescent="0.25">
      <c r="A25" s="97" t="s">
        <v>144</v>
      </c>
      <c r="B25" s="126">
        <v>87.2</v>
      </c>
      <c r="C25" s="109">
        <v>90.7</v>
      </c>
      <c r="D25" s="109">
        <v>117.1</v>
      </c>
      <c r="E25" s="109">
        <v>78.8</v>
      </c>
      <c r="F25" s="109">
        <v>83</v>
      </c>
      <c r="G25" s="109">
        <v>86.2</v>
      </c>
      <c r="H25" s="109">
        <v>71.5</v>
      </c>
      <c r="I25" s="109">
        <v>87.5</v>
      </c>
      <c r="J25" s="109">
        <v>96.3</v>
      </c>
      <c r="K25" s="109">
        <v>99.5</v>
      </c>
      <c r="L25" s="109">
        <v>88.8</v>
      </c>
      <c r="M25" s="109">
        <v>47.6</v>
      </c>
      <c r="N25" s="109">
        <v>25</v>
      </c>
    </row>
    <row r="26" spans="1:14" ht="15" customHeight="1" x14ac:dyDescent="0.25">
      <c r="A26" s="97" t="s">
        <v>145</v>
      </c>
      <c r="B26" s="126">
        <v>86</v>
      </c>
      <c r="C26" s="109">
        <v>89.4</v>
      </c>
      <c r="D26" s="109">
        <v>118.1</v>
      </c>
      <c r="E26" s="109">
        <v>84.2</v>
      </c>
      <c r="F26" s="109">
        <v>82.6</v>
      </c>
      <c r="G26" s="109">
        <v>108.6</v>
      </c>
      <c r="H26" s="109">
        <v>72.900000000000006</v>
      </c>
      <c r="I26" s="109">
        <v>67.400000000000006</v>
      </c>
      <c r="J26" s="109">
        <v>90.8</v>
      </c>
      <c r="K26" s="109">
        <v>92.4</v>
      </c>
      <c r="L26" s="109">
        <v>94.4</v>
      </c>
      <c r="M26" s="109">
        <v>41.8</v>
      </c>
      <c r="N26" s="109">
        <v>20.5</v>
      </c>
    </row>
    <row r="27" spans="1:14" ht="15" customHeight="1" x14ac:dyDescent="0.25">
      <c r="A27" s="97" t="s">
        <v>146</v>
      </c>
      <c r="B27" s="126">
        <v>90.7</v>
      </c>
      <c r="C27" s="109">
        <v>95.9</v>
      </c>
      <c r="D27" s="109">
        <v>120.1</v>
      </c>
      <c r="E27" s="109">
        <v>79</v>
      </c>
      <c r="F27" s="109">
        <v>81.8</v>
      </c>
      <c r="G27" s="109">
        <v>96.5</v>
      </c>
      <c r="H27" s="109">
        <v>73.400000000000006</v>
      </c>
      <c r="I27" s="109">
        <v>78.900000000000006</v>
      </c>
      <c r="J27" s="109">
        <v>105.4</v>
      </c>
      <c r="K27" s="109">
        <v>103.5</v>
      </c>
      <c r="L27" s="109">
        <v>99.1</v>
      </c>
      <c r="M27" s="109">
        <v>51.8</v>
      </c>
      <c r="N27" s="109">
        <v>33</v>
      </c>
    </row>
    <row r="28" spans="1:14" ht="15" customHeight="1" x14ac:dyDescent="0.25">
      <c r="A28" s="97" t="s">
        <v>147</v>
      </c>
      <c r="B28" s="126">
        <v>88.7</v>
      </c>
      <c r="C28" s="109">
        <v>90.4</v>
      </c>
      <c r="D28" s="109">
        <v>120</v>
      </c>
      <c r="E28" s="109">
        <v>78.5</v>
      </c>
      <c r="F28" s="109">
        <v>84.8</v>
      </c>
      <c r="G28" s="109">
        <v>98.6</v>
      </c>
      <c r="H28" s="109">
        <v>68.2</v>
      </c>
      <c r="I28" s="109">
        <v>80.599999999999994</v>
      </c>
      <c r="J28" s="109">
        <v>98.4</v>
      </c>
      <c r="K28" s="109">
        <v>101.5</v>
      </c>
      <c r="L28" s="109">
        <v>97.5</v>
      </c>
      <c r="M28" s="109">
        <v>59.2</v>
      </c>
      <c r="N28" s="109">
        <v>41.3</v>
      </c>
    </row>
    <row r="29" spans="1:14" ht="15" customHeight="1" x14ac:dyDescent="0.25">
      <c r="A29" s="99" t="s">
        <v>148</v>
      </c>
      <c r="B29" s="158">
        <v>92</v>
      </c>
      <c r="C29" s="159">
        <v>96.3</v>
      </c>
      <c r="D29" s="159">
        <v>122.3</v>
      </c>
      <c r="E29" s="159">
        <v>74.099999999999994</v>
      </c>
      <c r="F29" s="159">
        <v>85.9</v>
      </c>
      <c r="G29" s="159">
        <v>103</v>
      </c>
      <c r="H29" s="159">
        <v>79.2</v>
      </c>
      <c r="I29" s="159">
        <v>92.8</v>
      </c>
      <c r="J29" s="159">
        <v>93.6</v>
      </c>
      <c r="K29" s="159">
        <v>105.8</v>
      </c>
      <c r="L29" s="159">
        <v>98.2</v>
      </c>
      <c r="M29" s="159">
        <v>62.4</v>
      </c>
      <c r="N29" s="159">
        <v>41.8</v>
      </c>
    </row>
    <row r="30" spans="1:14" ht="15" customHeight="1" x14ac:dyDescent="0.25">
      <c r="A30" s="99" t="s">
        <v>149</v>
      </c>
      <c r="B30" s="158">
        <v>91.5</v>
      </c>
      <c r="C30" s="159">
        <v>102.3</v>
      </c>
      <c r="D30" s="159">
        <v>115.8</v>
      </c>
      <c r="E30" s="159">
        <v>77.3</v>
      </c>
      <c r="F30" s="159">
        <v>78.5</v>
      </c>
      <c r="G30" s="159">
        <v>91.2</v>
      </c>
      <c r="H30" s="159">
        <v>80.400000000000006</v>
      </c>
      <c r="I30" s="159">
        <v>79.400000000000006</v>
      </c>
      <c r="J30" s="159">
        <v>89.7</v>
      </c>
      <c r="K30" s="159">
        <v>104</v>
      </c>
      <c r="L30" s="159">
        <v>111.4</v>
      </c>
      <c r="M30" s="159">
        <v>76.599999999999994</v>
      </c>
      <c r="N30" s="159">
        <v>47.1</v>
      </c>
    </row>
    <row r="31" spans="1:14" ht="15" customHeight="1" x14ac:dyDescent="0.25">
      <c r="A31" s="99" t="s">
        <v>150</v>
      </c>
      <c r="B31" s="158">
        <v>92.9</v>
      </c>
      <c r="C31" s="159">
        <v>98.4</v>
      </c>
      <c r="D31" s="159">
        <v>120.4</v>
      </c>
      <c r="E31" s="159">
        <v>76.8</v>
      </c>
      <c r="F31" s="159">
        <v>95.3</v>
      </c>
      <c r="G31" s="159">
        <v>48.9</v>
      </c>
      <c r="H31" s="159">
        <v>82.2</v>
      </c>
      <c r="I31" s="159">
        <v>91.1</v>
      </c>
      <c r="J31" s="159">
        <v>102.9</v>
      </c>
      <c r="K31" s="159">
        <v>101.2</v>
      </c>
      <c r="L31" s="159">
        <v>104.7</v>
      </c>
      <c r="M31" s="159">
        <v>68.400000000000006</v>
      </c>
      <c r="N31" s="159">
        <v>55.2</v>
      </c>
    </row>
    <row r="32" spans="1:14" ht="15" customHeight="1" x14ac:dyDescent="0.25">
      <c r="A32" s="99" t="s">
        <v>151</v>
      </c>
      <c r="B32" s="158">
        <v>94.7</v>
      </c>
      <c r="C32" s="159">
        <v>97.7</v>
      </c>
      <c r="D32" s="159">
        <v>131.69999999999999</v>
      </c>
      <c r="E32" s="159">
        <v>79.8</v>
      </c>
      <c r="F32" s="159">
        <v>91.8</v>
      </c>
      <c r="G32" s="159">
        <v>98.1</v>
      </c>
      <c r="H32" s="159">
        <v>76.8</v>
      </c>
      <c r="I32" s="159">
        <v>86.7</v>
      </c>
      <c r="J32" s="159">
        <v>102.3</v>
      </c>
      <c r="K32" s="159">
        <v>86.9</v>
      </c>
      <c r="L32" s="159">
        <v>109.9</v>
      </c>
      <c r="M32" s="159">
        <v>61.5</v>
      </c>
      <c r="N32" s="159">
        <v>55.8</v>
      </c>
    </row>
    <row r="33" spans="1:14" ht="15" customHeight="1" x14ac:dyDescent="0.25">
      <c r="A33" s="97" t="s">
        <v>206</v>
      </c>
      <c r="B33" s="126">
        <v>97.5</v>
      </c>
      <c r="C33" s="109">
        <v>102.7</v>
      </c>
      <c r="D33" s="109">
        <v>115.2</v>
      </c>
      <c r="E33" s="109">
        <v>72.8</v>
      </c>
      <c r="F33" s="109">
        <v>91.8</v>
      </c>
      <c r="G33" s="109">
        <v>108.3</v>
      </c>
      <c r="H33" s="109">
        <v>75.099999999999994</v>
      </c>
      <c r="I33" s="109">
        <v>85.5</v>
      </c>
      <c r="J33" s="109">
        <v>110.8</v>
      </c>
      <c r="K33" s="109">
        <v>113.1</v>
      </c>
      <c r="L33" s="109">
        <v>92.7</v>
      </c>
      <c r="M33" s="109">
        <v>60.4</v>
      </c>
      <c r="N33" s="109">
        <v>59</v>
      </c>
    </row>
    <row r="34" spans="1:14" ht="15" customHeight="1" x14ac:dyDescent="0.25">
      <c r="A34" s="97" t="s">
        <v>207</v>
      </c>
      <c r="B34" s="126">
        <v>95.4</v>
      </c>
      <c r="C34" s="109">
        <v>102.5</v>
      </c>
      <c r="D34" s="109">
        <v>123.3</v>
      </c>
      <c r="E34" s="109">
        <v>69.5</v>
      </c>
      <c r="F34" s="109">
        <v>87.3</v>
      </c>
      <c r="G34" s="109">
        <v>109.1</v>
      </c>
      <c r="H34" s="109">
        <v>77.400000000000006</v>
      </c>
      <c r="I34" s="109">
        <v>78</v>
      </c>
      <c r="J34" s="109">
        <v>105.7</v>
      </c>
      <c r="K34" s="109">
        <v>113.6</v>
      </c>
      <c r="L34" s="109">
        <v>108.4</v>
      </c>
      <c r="M34" s="109">
        <v>55</v>
      </c>
      <c r="N34" s="109">
        <v>46</v>
      </c>
    </row>
    <row r="35" spans="1:14" ht="15" customHeight="1" x14ac:dyDescent="0.25">
      <c r="A35" s="97" t="s">
        <v>208</v>
      </c>
      <c r="B35" s="126">
        <v>98.7</v>
      </c>
      <c r="C35" s="109">
        <v>98.9</v>
      </c>
      <c r="D35" s="109">
        <v>127.8</v>
      </c>
      <c r="E35" s="109">
        <v>71</v>
      </c>
      <c r="F35" s="109">
        <v>105.1</v>
      </c>
      <c r="G35" s="109">
        <v>88.9</v>
      </c>
      <c r="H35" s="109">
        <v>83.1</v>
      </c>
      <c r="I35" s="109">
        <v>84.4</v>
      </c>
      <c r="J35" s="109">
        <v>118.3</v>
      </c>
      <c r="K35" s="109">
        <v>112.6</v>
      </c>
      <c r="L35" s="109">
        <v>115.7</v>
      </c>
      <c r="M35" s="109">
        <v>52</v>
      </c>
      <c r="N35" s="109">
        <v>41.5</v>
      </c>
    </row>
    <row r="36" spans="1:14" ht="15" customHeight="1" x14ac:dyDescent="0.25">
      <c r="A36" s="97" t="s">
        <v>209</v>
      </c>
      <c r="B36" s="126">
        <v>99.5</v>
      </c>
      <c r="C36" s="109">
        <v>104.4</v>
      </c>
      <c r="D36" s="109">
        <v>123.6</v>
      </c>
      <c r="E36" s="109">
        <v>67.900000000000006</v>
      </c>
      <c r="F36" s="109">
        <v>99.7</v>
      </c>
      <c r="G36" s="109">
        <v>102.5</v>
      </c>
      <c r="H36" s="109">
        <v>78.3</v>
      </c>
      <c r="I36" s="109">
        <v>80.5</v>
      </c>
      <c r="J36" s="109">
        <v>115</v>
      </c>
      <c r="K36" s="109">
        <v>124.4</v>
      </c>
      <c r="L36" s="109">
        <v>97.8</v>
      </c>
      <c r="M36" s="109">
        <v>54.4</v>
      </c>
      <c r="N36" s="109">
        <v>48.2</v>
      </c>
    </row>
    <row r="37" spans="1:14" ht="15" customHeight="1" x14ac:dyDescent="0.25">
      <c r="A37" s="110"/>
      <c r="B37" s="127"/>
      <c r="C37" s="108"/>
      <c r="D37" s="108"/>
      <c r="E37" s="108"/>
      <c r="F37" s="108"/>
      <c r="G37" s="108"/>
      <c r="H37" s="108"/>
      <c r="I37" s="108"/>
      <c r="J37" s="108"/>
      <c r="K37" s="108"/>
      <c r="L37" s="108"/>
      <c r="M37" s="109"/>
      <c r="N37" s="109"/>
    </row>
    <row r="38" spans="1:14" ht="15" customHeight="1" x14ac:dyDescent="0.25">
      <c r="A38" s="100">
        <v>43831</v>
      </c>
      <c r="B38" s="160">
        <v>108.1</v>
      </c>
      <c r="C38" s="159">
        <v>112.8</v>
      </c>
      <c r="D38" s="159">
        <v>108.4</v>
      </c>
      <c r="E38" s="159">
        <v>69.099999999999994</v>
      </c>
      <c r="F38" s="159">
        <v>103.4</v>
      </c>
      <c r="G38" s="159">
        <v>93.5</v>
      </c>
      <c r="H38" s="159">
        <v>84.6</v>
      </c>
      <c r="I38" s="159">
        <v>107.5</v>
      </c>
      <c r="J38" s="159">
        <v>129.30000000000001</v>
      </c>
      <c r="K38" s="159">
        <v>148.4</v>
      </c>
      <c r="L38" s="159">
        <v>108.1</v>
      </c>
      <c r="M38" s="159">
        <v>78.3</v>
      </c>
      <c r="N38" s="159">
        <v>94.4</v>
      </c>
    </row>
    <row r="39" spans="1:14" ht="15" customHeight="1" x14ac:dyDescent="0.25">
      <c r="A39" s="100">
        <v>43862</v>
      </c>
      <c r="B39" s="160">
        <v>104.2</v>
      </c>
      <c r="C39" s="159">
        <v>105.4</v>
      </c>
      <c r="D39" s="159">
        <v>106.2</v>
      </c>
      <c r="E39" s="159">
        <v>66.8</v>
      </c>
      <c r="F39" s="159">
        <v>101.2</v>
      </c>
      <c r="G39" s="159">
        <v>106.7</v>
      </c>
      <c r="H39" s="159">
        <v>85.9</v>
      </c>
      <c r="I39" s="159">
        <v>98.7</v>
      </c>
      <c r="J39" s="159">
        <v>130.19999999999999</v>
      </c>
      <c r="K39" s="159">
        <v>134.5</v>
      </c>
      <c r="L39" s="159">
        <v>82</v>
      </c>
      <c r="M39" s="159">
        <v>84.6</v>
      </c>
      <c r="N39" s="159">
        <v>89</v>
      </c>
    </row>
    <row r="40" spans="1:14" ht="15" customHeight="1" x14ac:dyDescent="0.25">
      <c r="A40" s="100">
        <v>43891</v>
      </c>
      <c r="B40" s="160">
        <v>84.1</v>
      </c>
      <c r="C40" s="159">
        <v>105</v>
      </c>
      <c r="D40" s="159">
        <v>78.8</v>
      </c>
      <c r="E40" s="159">
        <v>54.1</v>
      </c>
      <c r="F40" s="159">
        <v>70.599999999999994</v>
      </c>
      <c r="G40" s="159">
        <v>62</v>
      </c>
      <c r="H40" s="159">
        <v>79.3</v>
      </c>
      <c r="I40" s="159">
        <v>54.4</v>
      </c>
      <c r="J40" s="159">
        <v>96.3</v>
      </c>
      <c r="K40" s="159">
        <v>106.4</v>
      </c>
      <c r="L40" s="159">
        <v>46.1</v>
      </c>
      <c r="M40" s="159">
        <v>70</v>
      </c>
      <c r="N40" s="159">
        <v>52.9</v>
      </c>
    </row>
    <row r="41" spans="1:14" ht="15" customHeight="1" x14ac:dyDescent="0.25">
      <c r="A41" s="100">
        <v>43922</v>
      </c>
      <c r="B41" s="160">
        <v>50</v>
      </c>
      <c r="C41" s="159">
        <v>97.1</v>
      </c>
      <c r="D41" s="159">
        <v>26.3</v>
      </c>
      <c r="E41" s="159">
        <v>26.2</v>
      </c>
      <c r="F41" s="159">
        <v>11.4</v>
      </c>
      <c r="G41" s="159">
        <v>63</v>
      </c>
      <c r="H41" s="159">
        <v>35.4</v>
      </c>
      <c r="I41" s="159">
        <v>12.6</v>
      </c>
      <c r="J41" s="159">
        <v>27.9</v>
      </c>
      <c r="K41" s="159">
        <v>13.8</v>
      </c>
      <c r="L41" s="159">
        <v>13.1</v>
      </c>
      <c r="M41" s="159">
        <v>32.6</v>
      </c>
      <c r="N41" s="159">
        <v>28.5</v>
      </c>
    </row>
    <row r="42" spans="1:14" ht="15" customHeight="1" x14ac:dyDescent="0.25">
      <c r="A42" s="100">
        <v>43952</v>
      </c>
      <c r="B42" s="160">
        <v>79.2</v>
      </c>
      <c r="C42" s="159">
        <v>114.4</v>
      </c>
      <c r="D42" s="159">
        <v>53.6</v>
      </c>
      <c r="E42" s="159">
        <v>77.5</v>
      </c>
      <c r="F42" s="159">
        <v>48.4</v>
      </c>
      <c r="G42" s="159">
        <v>91.7</v>
      </c>
      <c r="H42" s="159">
        <v>73.8</v>
      </c>
      <c r="I42" s="159">
        <v>31.6</v>
      </c>
      <c r="J42" s="159">
        <v>69.3</v>
      </c>
      <c r="K42" s="159">
        <v>77.400000000000006</v>
      </c>
      <c r="L42" s="159">
        <v>85.6</v>
      </c>
      <c r="M42" s="159">
        <v>35.1</v>
      </c>
      <c r="N42" s="159">
        <v>51.5</v>
      </c>
    </row>
    <row r="43" spans="1:14" ht="15" customHeight="1" x14ac:dyDescent="0.25">
      <c r="A43" s="100">
        <v>43983</v>
      </c>
      <c r="B43" s="160">
        <v>92.5</v>
      </c>
      <c r="C43" s="159">
        <v>106.2</v>
      </c>
      <c r="D43" s="159">
        <v>112</v>
      </c>
      <c r="E43" s="159">
        <v>91.5</v>
      </c>
      <c r="F43" s="159">
        <v>71.5</v>
      </c>
      <c r="G43" s="159">
        <v>77.900000000000006</v>
      </c>
      <c r="H43" s="159">
        <v>113.8</v>
      </c>
      <c r="I43" s="159">
        <v>55.3</v>
      </c>
      <c r="J43" s="159">
        <v>102.5</v>
      </c>
      <c r="K43" s="159">
        <v>85.4</v>
      </c>
      <c r="L43" s="159">
        <v>129.5</v>
      </c>
      <c r="M43" s="159">
        <v>62.2</v>
      </c>
      <c r="N43" s="159">
        <v>81.099999999999994</v>
      </c>
    </row>
    <row r="44" spans="1:14" ht="15" customHeight="1" x14ac:dyDescent="0.25">
      <c r="A44" s="100">
        <v>44013</v>
      </c>
      <c r="B44" s="160">
        <v>111.3</v>
      </c>
      <c r="C44" s="159">
        <v>117.8</v>
      </c>
      <c r="D44" s="159">
        <v>123.9</v>
      </c>
      <c r="E44" s="159">
        <v>88.8</v>
      </c>
      <c r="F44" s="159">
        <v>93.8</v>
      </c>
      <c r="G44" s="159">
        <v>97.7</v>
      </c>
      <c r="H44" s="159">
        <v>120.1</v>
      </c>
      <c r="I44" s="159">
        <v>98.5</v>
      </c>
      <c r="J44" s="159">
        <v>131.9</v>
      </c>
      <c r="K44" s="159">
        <v>120.8</v>
      </c>
      <c r="L44" s="159">
        <v>134.1</v>
      </c>
      <c r="M44" s="159">
        <v>71.2</v>
      </c>
      <c r="N44" s="159">
        <v>106.2</v>
      </c>
    </row>
    <row r="45" spans="1:14" ht="15" customHeight="1" x14ac:dyDescent="0.25">
      <c r="A45" s="100">
        <v>44044</v>
      </c>
      <c r="B45" s="160">
        <v>102.3</v>
      </c>
      <c r="C45" s="159">
        <v>107</v>
      </c>
      <c r="D45" s="159">
        <v>109.9</v>
      </c>
      <c r="E45" s="159">
        <v>87.7</v>
      </c>
      <c r="F45" s="159">
        <v>78.2</v>
      </c>
      <c r="G45" s="159">
        <v>112.2</v>
      </c>
      <c r="H45" s="159">
        <v>117.5</v>
      </c>
      <c r="I45" s="159">
        <v>94.2</v>
      </c>
      <c r="J45" s="159">
        <v>126.9</v>
      </c>
      <c r="K45" s="159">
        <v>132.4</v>
      </c>
      <c r="L45" s="159">
        <v>127</v>
      </c>
      <c r="M45" s="159">
        <v>70.599999999999994</v>
      </c>
      <c r="N45" s="159">
        <v>80</v>
      </c>
    </row>
    <row r="46" spans="1:14" ht="15" customHeight="1" x14ac:dyDescent="0.25">
      <c r="A46" s="100">
        <v>44075</v>
      </c>
      <c r="B46" s="160">
        <v>108.8</v>
      </c>
      <c r="C46" s="159">
        <v>106.6</v>
      </c>
      <c r="D46" s="159">
        <v>115.2</v>
      </c>
      <c r="E46" s="159">
        <v>100.6</v>
      </c>
      <c r="F46" s="159">
        <v>92.1</v>
      </c>
      <c r="G46" s="159">
        <v>117.6</v>
      </c>
      <c r="H46" s="159">
        <v>123.8</v>
      </c>
      <c r="I46" s="159">
        <v>87.4</v>
      </c>
      <c r="J46" s="159">
        <v>132</v>
      </c>
      <c r="K46" s="159">
        <v>151.69999999999999</v>
      </c>
      <c r="L46" s="159">
        <v>139.6</v>
      </c>
      <c r="M46" s="159">
        <v>75.599999999999994</v>
      </c>
      <c r="N46" s="159">
        <v>108.1</v>
      </c>
    </row>
    <row r="47" spans="1:14" ht="15" customHeight="1" x14ac:dyDescent="0.25">
      <c r="A47" s="100">
        <v>44105</v>
      </c>
      <c r="B47" s="160">
        <v>107.8</v>
      </c>
      <c r="C47" s="159">
        <v>114.6</v>
      </c>
      <c r="D47" s="159">
        <v>94.4</v>
      </c>
      <c r="E47" s="159">
        <v>60.1</v>
      </c>
      <c r="F47" s="159">
        <v>99.1</v>
      </c>
      <c r="G47" s="159">
        <v>119.2</v>
      </c>
      <c r="H47" s="159">
        <v>126.8</v>
      </c>
      <c r="I47" s="159">
        <v>86.9</v>
      </c>
      <c r="J47" s="159">
        <v>129.5</v>
      </c>
      <c r="K47" s="159">
        <v>66.7</v>
      </c>
      <c r="L47" s="159">
        <v>121</v>
      </c>
      <c r="M47" s="159">
        <v>74.2</v>
      </c>
      <c r="N47" s="159">
        <v>93.5</v>
      </c>
    </row>
    <row r="48" spans="1:14" ht="15" customHeight="1" x14ac:dyDescent="0.25">
      <c r="A48" s="100">
        <v>44136</v>
      </c>
      <c r="B48" s="160">
        <v>106.9</v>
      </c>
      <c r="C48" s="159">
        <v>109.5</v>
      </c>
      <c r="D48" s="159">
        <v>108.7</v>
      </c>
      <c r="E48" s="159">
        <v>76.2</v>
      </c>
      <c r="F48" s="159">
        <v>103.5</v>
      </c>
      <c r="G48" s="159">
        <v>109.2</v>
      </c>
      <c r="H48" s="159">
        <v>82.4</v>
      </c>
      <c r="I48" s="159">
        <v>89.4</v>
      </c>
      <c r="J48" s="159">
        <v>125.8</v>
      </c>
      <c r="K48" s="159">
        <v>133.1</v>
      </c>
      <c r="L48" s="159">
        <v>128.19999999999999</v>
      </c>
      <c r="M48" s="159">
        <v>67.5</v>
      </c>
      <c r="N48" s="159">
        <v>87.3</v>
      </c>
    </row>
    <row r="49" spans="1:14" ht="15" customHeight="1" x14ac:dyDescent="0.25">
      <c r="A49" s="100">
        <v>44166</v>
      </c>
      <c r="B49" s="160">
        <v>110.3</v>
      </c>
      <c r="C49" s="159">
        <v>113</v>
      </c>
      <c r="D49" s="159">
        <v>120.9</v>
      </c>
      <c r="E49" s="159">
        <v>66.900000000000006</v>
      </c>
      <c r="F49" s="159">
        <v>100.6</v>
      </c>
      <c r="G49" s="159">
        <v>115.8</v>
      </c>
      <c r="H49" s="159">
        <v>87.1</v>
      </c>
      <c r="I49" s="159">
        <v>93.5</v>
      </c>
      <c r="J49" s="159">
        <v>139.1</v>
      </c>
      <c r="K49" s="159">
        <v>157.69999999999999</v>
      </c>
      <c r="L49" s="159">
        <v>112.4</v>
      </c>
      <c r="M49" s="159">
        <v>88.6</v>
      </c>
      <c r="N49" s="159">
        <v>108.5</v>
      </c>
    </row>
    <row r="50" spans="1:14" ht="15" customHeight="1" x14ac:dyDescent="0.25">
      <c r="A50" s="98">
        <v>44197</v>
      </c>
      <c r="B50" s="127">
        <v>108.1</v>
      </c>
      <c r="C50" s="109">
        <v>100.5</v>
      </c>
      <c r="D50" s="109">
        <v>104.1</v>
      </c>
      <c r="E50" s="109">
        <v>76.900000000000006</v>
      </c>
      <c r="F50" s="109">
        <v>108.9</v>
      </c>
      <c r="G50" s="109">
        <v>106.5</v>
      </c>
      <c r="H50" s="109">
        <v>82.3</v>
      </c>
      <c r="I50" s="109">
        <v>105</v>
      </c>
      <c r="J50" s="109">
        <v>132.30000000000001</v>
      </c>
      <c r="K50" s="109">
        <v>132.69999999999999</v>
      </c>
      <c r="L50" s="109">
        <v>142.30000000000001</v>
      </c>
      <c r="M50" s="109">
        <v>92.5</v>
      </c>
      <c r="N50" s="109">
        <v>133.1</v>
      </c>
    </row>
    <row r="51" spans="1:14" ht="15" customHeight="1" x14ac:dyDescent="0.25">
      <c r="A51" s="98">
        <v>44228</v>
      </c>
      <c r="B51" s="127">
        <v>99.2</v>
      </c>
      <c r="C51" s="109">
        <v>100.4</v>
      </c>
      <c r="D51" s="109">
        <v>115.3</v>
      </c>
      <c r="E51" s="109">
        <v>69.900000000000006</v>
      </c>
      <c r="F51" s="109">
        <v>102.1</v>
      </c>
      <c r="G51" s="109">
        <v>45.8</v>
      </c>
      <c r="H51" s="109">
        <v>72.8</v>
      </c>
      <c r="I51" s="109">
        <v>83.5</v>
      </c>
      <c r="J51" s="109">
        <v>127.4</v>
      </c>
      <c r="K51" s="109">
        <v>152.1</v>
      </c>
      <c r="L51" s="109">
        <v>114.3</v>
      </c>
      <c r="M51" s="109">
        <v>96.6</v>
      </c>
      <c r="N51" s="109">
        <v>109.1</v>
      </c>
    </row>
    <row r="52" spans="1:14" ht="15" customHeight="1" x14ac:dyDescent="0.25">
      <c r="A52" s="98">
        <v>44256</v>
      </c>
      <c r="B52" s="127">
        <v>119.6</v>
      </c>
      <c r="C52" s="109">
        <v>126.3</v>
      </c>
      <c r="D52" s="109">
        <v>145.6</v>
      </c>
      <c r="E52" s="109">
        <v>94.7</v>
      </c>
      <c r="F52" s="109">
        <v>131.19999999999999</v>
      </c>
      <c r="G52" s="109">
        <v>1.5</v>
      </c>
      <c r="H52" s="109">
        <v>119.5</v>
      </c>
      <c r="I52" s="109">
        <v>124</v>
      </c>
      <c r="J52" s="109">
        <v>145.1</v>
      </c>
      <c r="K52" s="109">
        <v>148.4</v>
      </c>
      <c r="L52" s="109">
        <v>135.5</v>
      </c>
      <c r="M52" s="109">
        <v>107.3</v>
      </c>
      <c r="N52" s="109">
        <v>92.8</v>
      </c>
    </row>
    <row r="53" spans="1:14" ht="15" customHeight="1" x14ac:dyDescent="0.25">
      <c r="A53" s="98">
        <v>44287</v>
      </c>
      <c r="B53" s="127">
        <v>94.1</v>
      </c>
      <c r="C53" s="109">
        <v>103.3</v>
      </c>
      <c r="D53" s="109">
        <v>126.1</v>
      </c>
      <c r="E53" s="109">
        <v>66.099999999999994</v>
      </c>
      <c r="F53" s="109">
        <v>73.400000000000006</v>
      </c>
      <c r="G53" s="109">
        <v>68</v>
      </c>
      <c r="H53" s="109">
        <v>88.7</v>
      </c>
      <c r="I53" s="109">
        <v>85.5</v>
      </c>
      <c r="J53" s="109">
        <v>125.2</v>
      </c>
      <c r="K53" s="109">
        <v>104.5</v>
      </c>
      <c r="L53" s="109">
        <v>97.8</v>
      </c>
      <c r="M53" s="109">
        <v>81.599999999999994</v>
      </c>
      <c r="N53" s="109">
        <v>82.7</v>
      </c>
    </row>
    <row r="54" spans="1:14" ht="15" customHeight="1" x14ac:dyDescent="0.25">
      <c r="A54" s="98">
        <v>44317</v>
      </c>
      <c r="B54" s="127">
        <v>93.2</v>
      </c>
      <c r="C54" s="109">
        <v>92.8</v>
      </c>
      <c r="D54" s="109">
        <v>91.8</v>
      </c>
      <c r="E54" s="109">
        <v>61.7</v>
      </c>
      <c r="F54" s="109">
        <v>68.2</v>
      </c>
      <c r="G54" s="109">
        <v>102.5</v>
      </c>
      <c r="H54" s="109">
        <v>101.4</v>
      </c>
      <c r="I54" s="109">
        <v>108.5</v>
      </c>
      <c r="J54" s="109">
        <v>130.30000000000001</v>
      </c>
      <c r="K54" s="109">
        <v>137.4</v>
      </c>
      <c r="L54" s="109">
        <v>136.19999999999999</v>
      </c>
      <c r="M54" s="109">
        <v>58.8</v>
      </c>
      <c r="N54" s="109">
        <v>42.7</v>
      </c>
    </row>
    <row r="55" spans="1:14" ht="15" customHeight="1" x14ac:dyDescent="0.25">
      <c r="A55" s="98">
        <v>44348</v>
      </c>
      <c r="B55" s="127">
        <v>97.4</v>
      </c>
      <c r="C55" s="109">
        <v>112.3</v>
      </c>
      <c r="D55" s="109">
        <v>52.1</v>
      </c>
      <c r="E55" s="109">
        <v>52.9</v>
      </c>
      <c r="F55" s="109">
        <v>75.599999999999994</v>
      </c>
      <c r="G55" s="109">
        <v>74.900000000000006</v>
      </c>
      <c r="H55" s="109">
        <v>69.5</v>
      </c>
      <c r="I55" s="109">
        <v>105.3</v>
      </c>
      <c r="J55" s="109">
        <v>132</v>
      </c>
      <c r="K55" s="109">
        <v>128.80000000000001</v>
      </c>
      <c r="L55" s="109">
        <v>144.30000000000001</v>
      </c>
      <c r="M55" s="109">
        <v>65.400000000000006</v>
      </c>
      <c r="N55" s="109">
        <v>85.9</v>
      </c>
    </row>
    <row r="56" spans="1:14" ht="15" customHeight="1" x14ac:dyDescent="0.25">
      <c r="A56" s="98">
        <v>44378</v>
      </c>
      <c r="B56" s="127">
        <v>109.9</v>
      </c>
      <c r="C56" s="109">
        <v>116.2</v>
      </c>
      <c r="D56" s="109">
        <v>119.3</v>
      </c>
      <c r="E56" s="109">
        <v>92.4</v>
      </c>
      <c r="F56" s="109">
        <v>87.7</v>
      </c>
      <c r="G56" s="109">
        <v>98.7</v>
      </c>
      <c r="H56" s="109">
        <v>84</v>
      </c>
      <c r="I56" s="109">
        <v>107</v>
      </c>
      <c r="J56" s="109">
        <v>150.80000000000001</v>
      </c>
      <c r="K56" s="109">
        <v>137.9</v>
      </c>
      <c r="L56" s="109">
        <v>140.4</v>
      </c>
      <c r="M56" s="109">
        <v>73.400000000000006</v>
      </c>
      <c r="N56" s="109">
        <v>86.3</v>
      </c>
    </row>
    <row r="57" spans="1:14" ht="15" customHeight="1" x14ac:dyDescent="0.25">
      <c r="A57" s="98">
        <v>44409</v>
      </c>
      <c r="B57" s="127">
        <v>105.7</v>
      </c>
      <c r="C57" s="109">
        <v>106.5</v>
      </c>
      <c r="D57" s="109">
        <v>95.2</v>
      </c>
      <c r="E57" s="109">
        <v>85</v>
      </c>
      <c r="F57" s="109">
        <v>95.4</v>
      </c>
      <c r="G57" s="109">
        <v>114.8</v>
      </c>
      <c r="H57" s="109">
        <v>92.2</v>
      </c>
      <c r="I57" s="109">
        <v>92.9</v>
      </c>
      <c r="J57" s="109">
        <v>148.30000000000001</v>
      </c>
      <c r="K57" s="109">
        <v>140.69999999999999</v>
      </c>
      <c r="L57" s="109">
        <v>137.69999999999999</v>
      </c>
      <c r="M57" s="109">
        <v>67.7</v>
      </c>
      <c r="N57" s="109">
        <v>68.599999999999994</v>
      </c>
    </row>
    <row r="58" spans="1:14" ht="15" customHeight="1" x14ac:dyDescent="0.25">
      <c r="A58" s="98">
        <v>44440</v>
      </c>
      <c r="B58" s="127">
        <v>100.2</v>
      </c>
      <c r="C58" s="109">
        <v>107.3</v>
      </c>
      <c r="D58" s="109">
        <v>68.2</v>
      </c>
      <c r="E58" s="109">
        <v>94</v>
      </c>
      <c r="F58" s="109">
        <v>92.4</v>
      </c>
      <c r="G58" s="109">
        <v>89.2</v>
      </c>
      <c r="H58" s="109">
        <v>71.599999999999994</v>
      </c>
      <c r="I58" s="109">
        <v>101.9</v>
      </c>
      <c r="J58" s="109">
        <v>140.6</v>
      </c>
      <c r="K58" s="109">
        <v>108</v>
      </c>
      <c r="L58" s="109">
        <v>127.3</v>
      </c>
      <c r="M58" s="109">
        <v>77.5</v>
      </c>
      <c r="N58" s="109">
        <v>69.5</v>
      </c>
    </row>
    <row r="59" spans="1:14" ht="15" customHeight="1" x14ac:dyDescent="0.25">
      <c r="A59" s="98">
        <v>44470</v>
      </c>
      <c r="B59" s="127">
        <v>109.5</v>
      </c>
      <c r="C59" s="109">
        <v>120.1</v>
      </c>
      <c r="D59" s="109">
        <v>110.9</v>
      </c>
      <c r="E59" s="109">
        <v>86.1</v>
      </c>
      <c r="F59" s="109">
        <v>100.7</v>
      </c>
      <c r="G59" s="109">
        <v>72.599999999999994</v>
      </c>
      <c r="H59" s="109">
        <v>92.8</v>
      </c>
      <c r="I59" s="109">
        <v>112.3</v>
      </c>
      <c r="J59" s="109">
        <v>136.69999999999999</v>
      </c>
      <c r="K59" s="109">
        <v>114.2</v>
      </c>
      <c r="L59" s="109">
        <v>132.6</v>
      </c>
      <c r="M59" s="109">
        <v>76.900000000000006</v>
      </c>
      <c r="N59" s="109">
        <v>72.900000000000006</v>
      </c>
    </row>
    <row r="60" spans="1:14" ht="15" customHeight="1" x14ac:dyDescent="0.25">
      <c r="A60" s="98">
        <v>44501</v>
      </c>
      <c r="B60" s="127">
        <v>106.8</v>
      </c>
      <c r="C60" s="109">
        <v>110.9</v>
      </c>
      <c r="D60" s="109">
        <v>125.8</v>
      </c>
      <c r="E60" s="109">
        <v>78.7</v>
      </c>
      <c r="F60" s="109">
        <v>106</v>
      </c>
      <c r="G60" s="109">
        <v>29.9</v>
      </c>
      <c r="H60" s="109">
        <v>102.7</v>
      </c>
      <c r="I60" s="109">
        <v>102.6</v>
      </c>
      <c r="J60" s="109">
        <v>137.9</v>
      </c>
      <c r="K60" s="109">
        <v>148.5</v>
      </c>
      <c r="L60" s="109">
        <v>132.1</v>
      </c>
      <c r="M60" s="109">
        <v>92.2</v>
      </c>
      <c r="N60" s="109">
        <v>105.5</v>
      </c>
    </row>
    <row r="61" spans="1:14" ht="15" customHeight="1" x14ac:dyDescent="0.25">
      <c r="A61" s="98">
        <v>44531</v>
      </c>
      <c r="B61" s="127">
        <v>107.4</v>
      </c>
      <c r="C61" s="109">
        <v>114.7</v>
      </c>
      <c r="D61" s="109">
        <v>117.1</v>
      </c>
      <c r="E61" s="109">
        <v>76.400000000000006</v>
      </c>
      <c r="F61" s="109">
        <v>102.6</v>
      </c>
      <c r="G61" s="109">
        <v>48.9</v>
      </c>
      <c r="H61" s="109">
        <v>100.4</v>
      </c>
      <c r="I61" s="109">
        <v>106.3</v>
      </c>
      <c r="J61" s="109">
        <v>142.69999999999999</v>
      </c>
      <c r="K61" s="109">
        <v>149.9</v>
      </c>
      <c r="L61" s="109">
        <v>104.1</v>
      </c>
      <c r="M61" s="109">
        <v>87.3</v>
      </c>
      <c r="N61" s="109">
        <v>88.3</v>
      </c>
    </row>
    <row r="62" spans="1:14" ht="15" customHeight="1" x14ac:dyDescent="0.25">
      <c r="A62" s="100">
        <v>44562</v>
      </c>
      <c r="B62" s="160">
        <v>100.9</v>
      </c>
      <c r="C62" s="159">
        <v>104.8</v>
      </c>
      <c r="D62" s="159">
        <v>124.2</v>
      </c>
      <c r="E62" s="159">
        <v>87.6</v>
      </c>
      <c r="F62" s="159">
        <v>102</v>
      </c>
      <c r="G62" s="159">
        <v>7.6</v>
      </c>
      <c r="H62" s="159">
        <v>102.8</v>
      </c>
      <c r="I62" s="159">
        <v>106.8</v>
      </c>
      <c r="J62" s="159">
        <v>135.80000000000001</v>
      </c>
      <c r="K62" s="159">
        <v>141.19999999999999</v>
      </c>
      <c r="L62" s="159">
        <v>110.3</v>
      </c>
      <c r="M62" s="159">
        <v>97.4</v>
      </c>
      <c r="N62" s="159">
        <v>84.5</v>
      </c>
    </row>
    <row r="63" spans="1:14" ht="15" customHeight="1" x14ac:dyDescent="0.25">
      <c r="A63" s="100">
        <v>44593</v>
      </c>
      <c r="B63" s="160">
        <v>101.2</v>
      </c>
      <c r="C63" s="159">
        <v>94</v>
      </c>
      <c r="D63" s="159">
        <v>139.1</v>
      </c>
      <c r="E63" s="159">
        <v>62.5</v>
      </c>
      <c r="F63" s="159">
        <v>98.5</v>
      </c>
      <c r="G63" s="159">
        <v>74.400000000000006</v>
      </c>
      <c r="H63" s="159">
        <v>102.2</v>
      </c>
      <c r="I63" s="159">
        <v>94.8</v>
      </c>
      <c r="J63" s="159">
        <v>146.1</v>
      </c>
      <c r="K63" s="159">
        <v>134.80000000000001</v>
      </c>
      <c r="L63" s="159">
        <v>122.9</v>
      </c>
      <c r="M63" s="159">
        <v>89.2</v>
      </c>
      <c r="N63" s="159">
        <v>68.5</v>
      </c>
    </row>
    <row r="64" spans="1:14" ht="15" customHeight="1" x14ac:dyDescent="0.25">
      <c r="A64" s="100">
        <v>44621</v>
      </c>
      <c r="B64" s="160">
        <v>107.9</v>
      </c>
      <c r="C64" s="159">
        <v>102.9</v>
      </c>
      <c r="D64" s="159">
        <v>163.1</v>
      </c>
      <c r="E64" s="159">
        <v>100.4</v>
      </c>
      <c r="F64" s="159">
        <v>110.8</v>
      </c>
      <c r="G64" s="159">
        <v>42.5</v>
      </c>
      <c r="H64" s="159">
        <v>116.1</v>
      </c>
      <c r="I64" s="159">
        <v>112.1</v>
      </c>
      <c r="J64" s="159">
        <v>131.1</v>
      </c>
      <c r="K64" s="159">
        <v>112.3</v>
      </c>
      <c r="L64" s="159">
        <v>128.19999999999999</v>
      </c>
      <c r="M64" s="159">
        <v>86.6</v>
      </c>
      <c r="N64" s="159">
        <v>77.099999999999994</v>
      </c>
    </row>
    <row r="65" spans="1:14" ht="15" customHeight="1" x14ac:dyDescent="0.25">
      <c r="A65" s="100">
        <v>44652</v>
      </c>
      <c r="B65" s="160">
        <v>87.3</v>
      </c>
      <c r="C65" s="159">
        <v>90.5</v>
      </c>
      <c r="D65" s="159">
        <v>126.4</v>
      </c>
      <c r="E65" s="159">
        <v>68.099999999999994</v>
      </c>
      <c r="F65" s="159">
        <v>97</v>
      </c>
      <c r="G65" s="159">
        <v>1.5</v>
      </c>
      <c r="H65" s="159">
        <v>118.2</v>
      </c>
      <c r="I65" s="159">
        <v>86.2</v>
      </c>
      <c r="J65" s="159">
        <v>124.1</v>
      </c>
      <c r="K65" s="159">
        <v>65.3</v>
      </c>
      <c r="L65" s="159">
        <v>87.8</v>
      </c>
      <c r="M65" s="159">
        <v>55.2</v>
      </c>
      <c r="N65" s="159">
        <v>52.8</v>
      </c>
    </row>
    <row r="66" spans="1:14" ht="15" customHeight="1" x14ac:dyDescent="0.25">
      <c r="A66" s="100">
        <v>44682</v>
      </c>
      <c r="B66" s="160">
        <v>90.8</v>
      </c>
      <c r="C66" s="159">
        <v>89.8</v>
      </c>
      <c r="D66" s="159">
        <v>127.6</v>
      </c>
      <c r="E66" s="159">
        <v>95.2</v>
      </c>
      <c r="F66" s="159">
        <v>109.6</v>
      </c>
      <c r="G66" s="159">
        <v>1.5</v>
      </c>
      <c r="H66" s="159">
        <v>116</v>
      </c>
      <c r="I66" s="159">
        <v>107.2</v>
      </c>
      <c r="J66" s="159">
        <v>99.4</v>
      </c>
      <c r="K66" s="159">
        <v>85.6</v>
      </c>
      <c r="L66" s="159">
        <v>111.2</v>
      </c>
      <c r="M66" s="159">
        <v>63.1</v>
      </c>
      <c r="N66" s="159">
        <v>30</v>
      </c>
    </row>
    <row r="67" spans="1:14" ht="15" customHeight="1" x14ac:dyDescent="0.25">
      <c r="A67" s="100">
        <v>44713</v>
      </c>
      <c r="B67" s="160">
        <v>96.5</v>
      </c>
      <c r="C67" s="159">
        <v>98</v>
      </c>
      <c r="D67" s="159">
        <v>123</v>
      </c>
      <c r="E67" s="159">
        <v>100.4</v>
      </c>
      <c r="F67" s="159">
        <v>101.5</v>
      </c>
      <c r="G67" s="159">
        <v>56.8</v>
      </c>
      <c r="H67" s="159">
        <v>104.3</v>
      </c>
      <c r="I67" s="159">
        <v>108.7</v>
      </c>
      <c r="J67" s="159">
        <v>108.9</v>
      </c>
      <c r="K67" s="159">
        <v>115.9</v>
      </c>
      <c r="L67" s="159">
        <v>113.9</v>
      </c>
      <c r="M67" s="159">
        <v>65.099999999999994</v>
      </c>
      <c r="N67" s="159">
        <v>39.1</v>
      </c>
    </row>
    <row r="68" spans="1:14" ht="15" customHeight="1" x14ac:dyDescent="0.25">
      <c r="A68" s="100">
        <v>44743</v>
      </c>
      <c r="B68" s="160">
        <v>85.6</v>
      </c>
      <c r="C68" s="159">
        <v>88.4</v>
      </c>
      <c r="D68" s="159">
        <v>130</v>
      </c>
      <c r="E68" s="159">
        <v>71.599999999999994</v>
      </c>
      <c r="F68" s="159">
        <v>103</v>
      </c>
      <c r="G68" s="159">
        <v>1.5</v>
      </c>
      <c r="H68" s="159">
        <v>92.3</v>
      </c>
      <c r="I68" s="159">
        <v>98</v>
      </c>
      <c r="J68" s="159">
        <v>93.9</v>
      </c>
      <c r="K68" s="159">
        <v>56.6</v>
      </c>
      <c r="L68" s="159">
        <v>121.7</v>
      </c>
      <c r="M68" s="159">
        <v>60.3</v>
      </c>
      <c r="N68" s="159">
        <v>29.1</v>
      </c>
    </row>
    <row r="69" spans="1:14" ht="15" customHeight="1" x14ac:dyDescent="0.25">
      <c r="A69" s="100">
        <v>44774</v>
      </c>
      <c r="B69" s="160">
        <v>90.7</v>
      </c>
      <c r="C69" s="159">
        <v>93.7</v>
      </c>
      <c r="D69" s="159">
        <v>129.6</v>
      </c>
      <c r="E69" s="159">
        <v>84.7</v>
      </c>
      <c r="F69" s="159">
        <v>98.7</v>
      </c>
      <c r="G69" s="159">
        <v>31.7</v>
      </c>
      <c r="H69" s="159">
        <v>98</v>
      </c>
      <c r="I69" s="159">
        <v>95.6</v>
      </c>
      <c r="J69" s="159">
        <v>121.7</v>
      </c>
      <c r="K69" s="159">
        <v>73.099999999999994</v>
      </c>
      <c r="L69" s="159">
        <v>95.1</v>
      </c>
      <c r="M69" s="159">
        <v>60.6</v>
      </c>
      <c r="N69" s="159">
        <v>27.6</v>
      </c>
    </row>
    <row r="70" spans="1:14" ht="15" customHeight="1" x14ac:dyDescent="0.25">
      <c r="A70" s="100">
        <v>44805</v>
      </c>
      <c r="B70" s="160">
        <v>90.9</v>
      </c>
      <c r="C70" s="159">
        <v>89.1</v>
      </c>
      <c r="D70" s="159">
        <v>115.1</v>
      </c>
      <c r="E70" s="159">
        <v>82.2</v>
      </c>
      <c r="F70" s="159">
        <v>96.7</v>
      </c>
      <c r="G70" s="159">
        <v>94.5</v>
      </c>
      <c r="H70" s="159">
        <v>99.4</v>
      </c>
      <c r="I70" s="159">
        <v>73.099999999999994</v>
      </c>
      <c r="J70" s="159">
        <v>104.7</v>
      </c>
      <c r="K70" s="159">
        <v>90.1</v>
      </c>
      <c r="L70" s="159">
        <v>101.2</v>
      </c>
      <c r="M70" s="159">
        <v>50.8</v>
      </c>
      <c r="N70" s="159">
        <v>38.5</v>
      </c>
    </row>
    <row r="71" spans="1:14" ht="15" customHeight="1" x14ac:dyDescent="0.25">
      <c r="A71" s="100">
        <v>44835</v>
      </c>
      <c r="B71" s="160">
        <v>86.6</v>
      </c>
      <c r="C71" s="159">
        <v>92.5</v>
      </c>
      <c r="D71" s="159">
        <v>97.9</v>
      </c>
      <c r="E71" s="159">
        <v>75.400000000000006</v>
      </c>
      <c r="F71" s="159">
        <v>100.9</v>
      </c>
      <c r="G71" s="159">
        <v>9.9</v>
      </c>
      <c r="H71" s="159">
        <v>103.5</v>
      </c>
      <c r="I71" s="159">
        <v>77.099999999999994</v>
      </c>
      <c r="J71" s="159">
        <v>107.6</v>
      </c>
      <c r="K71" s="159">
        <v>70.3</v>
      </c>
      <c r="L71" s="159">
        <v>102.5</v>
      </c>
      <c r="M71" s="159">
        <v>53.2</v>
      </c>
      <c r="N71" s="159">
        <v>30.5</v>
      </c>
    </row>
    <row r="72" spans="1:14" ht="15" customHeight="1" x14ac:dyDescent="0.25">
      <c r="A72" s="100">
        <v>44866</v>
      </c>
      <c r="B72" s="160">
        <v>81</v>
      </c>
      <c r="C72" s="159">
        <v>83.3</v>
      </c>
      <c r="D72" s="159">
        <v>134.69999999999999</v>
      </c>
      <c r="E72" s="159">
        <v>93.5</v>
      </c>
      <c r="F72" s="159">
        <v>96.5</v>
      </c>
      <c r="G72" s="159">
        <v>1.5</v>
      </c>
      <c r="H72" s="159">
        <v>66.599999999999994</v>
      </c>
      <c r="I72" s="159">
        <v>83.1</v>
      </c>
      <c r="J72" s="159">
        <v>102.5</v>
      </c>
      <c r="K72" s="159">
        <v>64.7</v>
      </c>
      <c r="L72" s="159">
        <v>57.8</v>
      </c>
      <c r="M72" s="159">
        <v>49.6</v>
      </c>
      <c r="N72" s="159">
        <v>74.2</v>
      </c>
    </row>
    <row r="73" spans="1:14" ht="15" customHeight="1" x14ac:dyDescent="0.25">
      <c r="A73" s="100">
        <v>44896</v>
      </c>
      <c r="B73" s="160">
        <v>80.2</v>
      </c>
      <c r="C73" s="159">
        <v>90.1</v>
      </c>
      <c r="D73" s="159">
        <v>119.6</v>
      </c>
      <c r="E73" s="159">
        <v>76.5</v>
      </c>
      <c r="F73" s="159">
        <v>90.2</v>
      </c>
      <c r="G73" s="159">
        <v>36.799999999999997</v>
      </c>
      <c r="H73" s="159">
        <v>63.8</v>
      </c>
      <c r="I73" s="159">
        <v>70.2</v>
      </c>
      <c r="J73" s="159">
        <v>85.8</v>
      </c>
      <c r="K73" s="159">
        <v>47.4</v>
      </c>
      <c r="L73" s="159">
        <v>65.3</v>
      </c>
      <c r="M73" s="159">
        <v>50.2</v>
      </c>
      <c r="N73" s="159">
        <v>36.200000000000003</v>
      </c>
    </row>
    <row r="74" spans="1:14" ht="15" customHeight="1" x14ac:dyDescent="0.25">
      <c r="A74" s="98">
        <v>44927</v>
      </c>
      <c r="B74" s="127">
        <v>87.1</v>
      </c>
      <c r="C74" s="109">
        <v>84.4</v>
      </c>
      <c r="D74" s="109">
        <v>100.8</v>
      </c>
      <c r="E74" s="109">
        <v>73.599999999999994</v>
      </c>
      <c r="F74" s="109">
        <v>95.5</v>
      </c>
      <c r="G74" s="109">
        <v>100.9</v>
      </c>
      <c r="H74" s="109">
        <v>65.3</v>
      </c>
      <c r="I74" s="109">
        <v>91.8</v>
      </c>
      <c r="J74" s="109">
        <v>98.3</v>
      </c>
      <c r="K74" s="109">
        <v>99.4</v>
      </c>
      <c r="L74" s="109">
        <v>66.099999999999994</v>
      </c>
      <c r="M74" s="109">
        <v>48.4</v>
      </c>
      <c r="N74" s="109">
        <v>20.399999999999999</v>
      </c>
    </row>
    <row r="75" spans="1:14" ht="15" customHeight="1" x14ac:dyDescent="0.25">
      <c r="A75" s="98">
        <v>44958</v>
      </c>
      <c r="B75" s="127">
        <v>84.2</v>
      </c>
      <c r="C75" s="109">
        <v>87.3</v>
      </c>
      <c r="D75" s="109">
        <v>108.8</v>
      </c>
      <c r="E75" s="109">
        <v>83.6</v>
      </c>
      <c r="F75" s="109">
        <v>79.599999999999994</v>
      </c>
      <c r="G75" s="109">
        <v>81.400000000000006</v>
      </c>
      <c r="H75" s="109">
        <v>74.3</v>
      </c>
      <c r="I75" s="109">
        <v>87.7</v>
      </c>
      <c r="J75" s="109">
        <v>89.8</v>
      </c>
      <c r="K75" s="109">
        <v>101.3</v>
      </c>
      <c r="L75" s="109">
        <v>80.900000000000006</v>
      </c>
      <c r="M75" s="109">
        <v>48.2</v>
      </c>
      <c r="N75" s="109">
        <v>29.1</v>
      </c>
    </row>
    <row r="76" spans="1:14" ht="15" customHeight="1" x14ac:dyDescent="0.25">
      <c r="A76" s="98">
        <v>44986</v>
      </c>
      <c r="B76" s="127">
        <v>90.5</v>
      </c>
      <c r="C76" s="109">
        <v>100.5</v>
      </c>
      <c r="D76" s="109">
        <v>141.69999999999999</v>
      </c>
      <c r="E76" s="109">
        <v>79.099999999999994</v>
      </c>
      <c r="F76" s="109">
        <v>74</v>
      </c>
      <c r="G76" s="109">
        <v>76.2</v>
      </c>
      <c r="H76" s="109">
        <v>74.7</v>
      </c>
      <c r="I76" s="109">
        <v>83</v>
      </c>
      <c r="J76" s="109">
        <v>100.7</v>
      </c>
      <c r="K76" s="109">
        <v>97.7</v>
      </c>
      <c r="L76" s="109">
        <v>119.4</v>
      </c>
      <c r="M76" s="109">
        <v>46.2</v>
      </c>
      <c r="N76" s="109">
        <v>25.5</v>
      </c>
    </row>
    <row r="77" spans="1:14" ht="15" customHeight="1" x14ac:dyDescent="0.25">
      <c r="A77" s="98">
        <v>45017</v>
      </c>
      <c r="B77" s="127">
        <v>80</v>
      </c>
      <c r="C77" s="109">
        <v>89.5</v>
      </c>
      <c r="D77" s="109">
        <v>118.1</v>
      </c>
      <c r="E77" s="109">
        <v>66.5</v>
      </c>
      <c r="F77" s="109">
        <v>67.400000000000006</v>
      </c>
      <c r="G77" s="109">
        <v>106.3</v>
      </c>
      <c r="H77" s="109">
        <v>74.099999999999994</v>
      </c>
      <c r="I77" s="109">
        <v>51.7</v>
      </c>
      <c r="J77" s="109">
        <v>89.6</v>
      </c>
      <c r="K77" s="109">
        <v>88.7</v>
      </c>
      <c r="L77" s="109">
        <v>81.8</v>
      </c>
      <c r="M77" s="109">
        <v>38.9</v>
      </c>
      <c r="N77" s="109">
        <v>17.2</v>
      </c>
    </row>
    <row r="78" spans="1:14" ht="15" customHeight="1" x14ac:dyDescent="0.25">
      <c r="A78" s="98">
        <v>45047</v>
      </c>
      <c r="B78" s="127">
        <v>88</v>
      </c>
      <c r="C78" s="109">
        <v>91.1</v>
      </c>
      <c r="D78" s="109">
        <v>115</v>
      </c>
      <c r="E78" s="109">
        <v>88.6</v>
      </c>
      <c r="F78" s="109">
        <v>88.8</v>
      </c>
      <c r="G78" s="109">
        <v>101.9</v>
      </c>
      <c r="H78" s="109">
        <v>70.900000000000006</v>
      </c>
      <c r="I78" s="109">
        <v>71.900000000000006</v>
      </c>
      <c r="J78" s="109">
        <v>90.1</v>
      </c>
      <c r="K78" s="109">
        <v>95.5</v>
      </c>
      <c r="L78" s="109">
        <v>90.4</v>
      </c>
      <c r="M78" s="109">
        <v>40.5</v>
      </c>
      <c r="N78" s="109">
        <v>24.4</v>
      </c>
    </row>
    <row r="79" spans="1:14" ht="15" customHeight="1" x14ac:dyDescent="0.25">
      <c r="A79" s="98">
        <v>45078</v>
      </c>
      <c r="B79" s="127">
        <v>90.1</v>
      </c>
      <c r="C79" s="109">
        <v>87.3</v>
      </c>
      <c r="D79" s="109">
        <v>121.3</v>
      </c>
      <c r="E79" s="109">
        <v>98.6</v>
      </c>
      <c r="F79" s="109">
        <v>91.8</v>
      </c>
      <c r="G79" s="109">
        <v>117.7</v>
      </c>
      <c r="H79" s="109">
        <v>73.7</v>
      </c>
      <c r="I79" s="109">
        <v>78.599999999999994</v>
      </c>
      <c r="J79" s="109">
        <v>92.7</v>
      </c>
      <c r="K79" s="109">
        <v>92.9</v>
      </c>
      <c r="L79" s="109">
        <v>111.5</v>
      </c>
      <c r="M79" s="109">
        <v>46.2</v>
      </c>
      <c r="N79" s="109">
        <v>19.8</v>
      </c>
    </row>
    <row r="80" spans="1:14" ht="15" customHeight="1" x14ac:dyDescent="0.25">
      <c r="A80" s="98">
        <v>45108</v>
      </c>
      <c r="B80" s="127">
        <v>91.5</v>
      </c>
      <c r="C80" s="109">
        <v>94.5</v>
      </c>
      <c r="D80" s="109">
        <v>100.2</v>
      </c>
      <c r="E80" s="109">
        <v>75.900000000000006</v>
      </c>
      <c r="F80" s="109">
        <v>88.3</v>
      </c>
      <c r="G80" s="109">
        <v>116</v>
      </c>
      <c r="H80" s="109">
        <v>72.7</v>
      </c>
      <c r="I80" s="109">
        <v>77.599999999999994</v>
      </c>
      <c r="J80" s="109">
        <v>104.4</v>
      </c>
      <c r="K80" s="109">
        <v>93.7</v>
      </c>
      <c r="L80" s="109">
        <v>99</v>
      </c>
      <c r="M80" s="109">
        <v>49.2</v>
      </c>
      <c r="N80" s="109">
        <v>34.6</v>
      </c>
    </row>
    <row r="81" spans="1:14" ht="15" customHeight="1" x14ac:dyDescent="0.25">
      <c r="A81" s="98">
        <v>45139</v>
      </c>
      <c r="B81" s="127">
        <v>90.2</v>
      </c>
      <c r="C81" s="109">
        <v>94.6</v>
      </c>
      <c r="D81" s="109">
        <v>129.69999999999999</v>
      </c>
      <c r="E81" s="109">
        <v>82.4</v>
      </c>
      <c r="F81" s="109">
        <v>70.099999999999994</v>
      </c>
      <c r="G81" s="109">
        <v>113.8</v>
      </c>
      <c r="H81" s="109">
        <v>72.2</v>
      </c>
      <c r="I81" s="109">
        <v>82.5</v>
      </c>
      <c r="J81" s="109">
        <v>107.5</v>
      </c>
      <c r="K81" s="109">
        <v>118</v>
      </c>
      <c r="L81" s="109">
        <v>103.9</v>
      </c>
      <c r="M81" s="109">
        <v>49.2</v>
      </c>
      <c r="N81" s="109">
        <v>34.6</v>
      </c>
    </row>
    <row r="82" spans="1:14" ht="15" customHeight="1" x14ac:dyDescent="0.25">
      <c r="A82" s="98">
        <v>45170</v>
      </c>
      <c r="B82" s="127">
        <v>90.3</v>
      </c>
      <c r="C82" s="109">
        <v>98.6</v>
      </c>
      <c r="D82" s="109">
        <v>130.30000000000001</v>
      </c>
      <c r="E82" s="109">
        <v>78.8</v>
      </c>
      <c r="F82" s="109">
        <v>87</v>
      </c>
      <c r="G82" s="109">
        <v>59.8</v>
      </c>
      <c r="H82" s="109">
        <v>75.2</v>
      </c>
      <c r="I82" s="109">
        <v>76.5</v>
      </c>
      <c r="J82" s="109">
        <v>104.2</v>
      </c>
      <c r="K82" s="109">
        <v>98.7</v>
      </c>
      <c r="L82" s="109">
        <v>94.2</v>
      </c>
      <c r="M82" s="109">
        <v>56.9</v>
      </c>
      <c r="N82" s="109">
        <v>29.8</v>
      </c>
    </row>
    <row r="83" spans="1:14" ht="15" customHeight="1" x14ac:dyDescent="0.25">
      <c r="A83" s="98">
        <v>45200</v>
      </c>
      <c r="B83" s="127">
        <v>89.3</v>
      </c>
      <c r="C83" s="109">
        <v>93.9</v>
      </c>
      <c r="D83" s="109">
        <v>98.4</v>
      </c>
      <c r="E83" s="109">
        <v>85.4</v>
      </c>
      <c r="F83" s="109">
        <v>85.3</v>
      </c>
      <c r="G83" s="109">
        <v>75.5</v>
      </c>
      <c r="H83" s="109">
        <v>74.400000000000006</v>
      </c>
      <c r="I83" s="109">
        <v>84.4</v>
      </c>
      <c r="J83" s="109">
        <v>103.3</v>
      </c>
      <c r="K83" s="109">
        <v>109.6</v>
      </c>
      <c r="L83" s="109">
        <v>113.1</v>
      </c>
      <c r="M83" s="109">
        <v>67.099999999999994</v>
      </c>
      <c r="N83" s="109">
        <v>37.799999999999997</v>
      </c>
    </row>
    <row r="84" spans="1:14" ht="15" customHeight="1" x14ac:dyDescent="0.25">
      <c r="A84" s="98">
        <v>45231</v>
      </c>
      <c r="B84" s="127">
        <v>89.6</v>
      </c>
      <c r="C84" s="109">
        <v>91.6</v>
      </c>
      <c r="D84" s="109">
        <v>131.1</v>
      </c>
      <c r="E84" s="109">
        <v>74.900000000000006</v>
      </c>
      <c r="F84" s="109">
        <v>85.9</v>
      </c>
      <c r="G84" s="109">
        <v>106.2</v>
      </c>
      <c r="H84" s="109">
        <v>65.400000000000006</v>
      </c>
      <c r="I84" s="109">
        <v>80.900000000000006</v>
      </c>
      <c r="J84" s="109">
        <v>99.9</v>
      </c>
      <c r="K84" s="109">
        <v>86.2</v>
      </c>
      <c r="L84" s="109">
        <v>98.5</v>
      </c>
      <c r="M84" s="109">
        <v>54.6</v>
      </c>
      <c r="N84" s="109">
        <v>45.8</v>
      </c>
    </row>
    <row r="85" spans="1:14" ht="15" customHeight="1" x14ac:dyDescent="0.25">
      <c r="A85" s="98">
        <v>45261</v>
      </c>
      <c r="B85" s="127">
        <v>87.2</v>
      </c>
      <c r="C85" s="109">
        <v>85.4</v>
      </c>
      <c r="D85" s="109">
        <v>130.4</v>
      </c>
      <c r="E85" s="109">
        <v>75.3</v>
      </c>
      <c r="F85" s="109">
        <v>83.5</v>
      </c>
      <c r="G85" s="109">
        <v>114.2</v>
      </c>
      <c r="H85" s="109">
        <v>65.5</v>
      </c>
      <c r="I85" s="109">
        <v>76.5</v>
      </c>
      <c r="J85" s="109">
        <v>91.7</v>
      </c>
      <c r="K85" s="109">
        <v>108.6</v>
      </c>
      <c r="L85" s="109">
        <v>80.900000000000006</v>
      </c>
      <c r="M85" s="109">
        <v>55.8</v>
      </c>
      <c r="N85" s="109">
        <v>40.299999999999997</v>
      </c>
    </row>
    <row r="86" spans="1:14" ht="15" customHeight="1" x14ac:dyDescent="0.25">
      <c r="A86" s="100">
        <v>45292</v>
      </c>
      <c r="B86" s="160">
        <v>89.7</v>
      </c>
      <c r="C86" s="159">
        <v>96.4</v>
      </c>
      <c r="D86" s="159">
        <v>119.6</v>
      </c>
      <c r="E86" s="159">
        <v>71.3</v>
      </c>
      <c r="F86" s="159">
        <v>92.5</v>
      </c>
      <c r="G86" s="159">
        <v>92.1</v>
      </c>
      <c r="H86" s="159">
        <v>66.099999999999994</v>
      </c>
      <c r="I86" s="159">
        <v>90.3</v>
      </c>
      <c r="J86" s="159">
        <v>84.3</v>
      </c>
      <c r="K86" s="159">
        <v>104.2</v>
      </c>
      <c r="L86" s="159">
        <v>84</v>
      </c>
      <c r="M86" s="159">
        <v>46.7</v>
      </c>
      <c r="N86" s="159">
        <v>46</v>
      </c>
    </row>
    <row r="87" spans="1:14" ht="15" customHeight="1" x14ac:dyDescent="0.25">
      <c r="A87" s="100">
        <v>45323</v>
      </c>
      <c r="B87" s="160">
        <v>88</v>
      </c>
      <c r="C87" s="159">
        <v>86.8</v>
      </c>
      <c r="D87" s="159">
        <v>111.2</v>
      </c>
      <c r="E87" s="159">
        <v>75.3</v>
      </c>
      <c r="F87" s="159">
        <v>85.1</v>
      </c>
      <c r="G87" s="159">
        <v>108.3</v>
      </c>
      <c r="H87" s="159">
        <v>85.8</v>
      </c>
      <c r="I87" s="159">
        <v>92.4</v>
      </c>
      <c r="J87" s="159">
        <v>90</v>
      </c>
      <c r="K87" s="159">
        <v>96.9</v>
      </c>
      <c r="L87" s="159">
        <v>98.8</v>
      </c>
      <c r="M87" s="159">
        <v>65.599999999999994</v>
      </c>
      <c r="N87" s="159">
        <v>31.1</v>
      </c>
    </row>
    <row r="88" spans="1:14" ht="15" customHeight="1" x14ac:dyDescent="0.25">
      <c r="A88" s="100">
        <v>45352</v>
      </c>
      <c r="B88" s="160">
        <v>98.4</v>
      </c>
      <c r="C88" s="159">
        <v>105.8</v>
      </c>
      <c r="D88" s="159">
        <v>135.9</v>
      </c>
      <c r="E88" s="159">
        <v>75.7</v>
      </c>
      <c r="F88" s="159">
        <v>80.099999999999994</v>
      </c>
      <c r="G88" s="159">
        <v>108.7</v>
      </c>
      <c r="H88" s="159">
        <v>85.6</v>
      </c>
      <c r="I88" s="159">
        <v>95.6</v>
      </c>
      <c r="J88" s="159">
        <v>106.7</v>
      </c>
      <c r="K88" s="159">
        <v>116.2</v>
      </c>
      <c r="L88" s="159">
        <v>111.9</v>
      </c>
      <c r="M88" s="159">
        <v>74.900000000000006</v>
      </c>
      <c r="N88" s="159">
        <v>48.3</v>
      </c>
    </row>
    <row r="89" spans="1:14" ht="15" customHeight="1" x14ac:dyDescent="0.25">
      <c r="A89" s="100">
        <v>45383</v>
      </c>
      <c r="B89" s="160">
        <v>88.1</v>
      </c>
      <c r="C89" s="159">
        <v>98.4</v>
      </c>
      <c r="D89" s="159">
        <v>109</v>
      </c>
      <c r="E89" s="159">
        <v>73.8</v>
      </c>
      <c r="F89" s="159">
        <v>73.5</v>
      </c>
      <c r="G89" s="159">
        <v>106.2</v>
      </c>
      <c r="H89" s="159">
        <v>77.5</v>
      </c>
      <c r="I89" s="159">
        <v>71.8</v>
      </c>
      <c r="J89" s="159">
        <v>81.400000000000006</v>
      </c>
      <c r="K89" s="159">
        <v>91.4</v>
      </c>
      <c r="L89" s="159">
        <v>103.1</v>
      </c>
      <c r="M89" s="159">
        <v>73.599999999999994</v>
      </c>
      <c r="N89" s="159">
        <v>45.2</v>
      </c>
    </row>
    <row r="90" spans="1:14" ht="15" customHeight="1" x14ac:dyDescent="0.25">
      <c r="A90" s="100">
        <v>45413</v>
      </c>
      <c r="B90" s="160">
        <v>93.8</v>
      </c>
      <c r="C90" s="159">
        <v>105.5</v>
      </c>
      <c r="D90" s="159">
        <v>121.9</v>
      </c>
      <c r="E90" s="159">
        <v>80.599999999999994</v>
      </c>
      <c r="F90" s="159">
        <v>80</v>
      </c>
      <c r="G90" s="159">
        <v>86.6</v>
      </c>
      <c r="H90" s="159">
        <v>83.5</v>
      </c>
      <c r="I90" s="159">
        <v>86</v>
      </c>
      <c r="J90" s="159">
        <v>93.9</v>
      </c>
      <c r="K90" s="159">
        <v>107.9</v>
      </c>
      <c r="L90" s="159">
        <v>108.8</v>
      </c>
      <c r="M90" s="159">
        <v>77.3</v>
      </c>
      <c r="N90" s="159">
        <v>44</v>
      </c>
    </row>
    <row r="91" spans="1:14" ht="15" customHeight="1" x14ac:dyDescent="0.25">
      <c r="A91" s="100">
        <v>45444</v>
      </c>
      <c r="B91" s="160">
        <v>92.7</v>
      </c>
      <c r="C91" s="159">
        <v>103</v>
      </c>
      <c r="D91" s="159">
        <v>116.5</v>
      </c>
      <c r="E91" s="159">
        <v>77.599999999999994</v>
      </c>
      <c r="F91" s="159">
        <v>82</v>
      </c>
      <c r="G91" s="159">
        <v>80.7</v>
      </c>
      <c r="H91" s="159">
        <v>80.099999999999994</v>
      </c>
      <c r="I91" s="159">
        <v>80.400000000000006</v>
      </c>
      <c r="J91" s="159">
        <v>93.8</v>
      </c>
      <c r="K91" s="159">
        <v>112.7</v>
      </c>
      <c r="L91" s="159">
        <v>122.4</v>
      </c>
      <c r="M91" s="159">
        <v>78.8</v>
      </c>
      <c r="N91" s="159">
        <v>52.1</v>
      </c>
    </row>
    <row r="92" spans="1:14" ht="15" customHeight="1" x14ac:dyDescent="0.25">
      <c r="A92" s="100">
        <v>45474</v>
      </c>
      <c r="B92" s="160">
        <v>95.3</v>
      </c>
      <c r="C92" s="159">
        <v>105.7</v>
      </c>
      <c r="D92" s="159">
        <v>116.2</v>
      </c>
      <c r="E92" s="159">
        <v>81.7</v>
      </c>
      <c r="F92" s="159">
        <v>93.7</v>
      </c>
      <c r="G92" s="159">
        <v>44.5</v>
      </c>
      <c r="H92" s="159">
        <v>84</v>
      </c>
      <c r="I92" s="159">
        <v>94.6</v>
      </c>
      <c r="J92" s="159">
        <v>98.8</v>
      </c>
      <c r="K92" s="159">
        <v>114.3</v>
      </c>
      <c r="L92" s="159">
        <v>104.2</v>
      </c>
      <c r="M92" s="159">
        <v>75.3</v>
      </c>
      <c r="N92" s="159">
        <v>55.7</v>
      </c>
    </row>
    <row r="93" spans="1:14" ht="15" customHeight="1" x14ac:dyDescent="0.25">
      <c r="A93" s="100">
        <v>45505</v>
      </c>
      <c r="B93" s="160">
        <v>91.2</v>
      </c>
      <c r="C93" s="159">
        <v>97</v>
      </c>
      <c r="D93" s="159">
        <v>128.4</v>
      </c>
      <c r="E93" s="159">
        <v>76.5</v>
      </c>
      <c r="F93" s="159">
        <v>95.7</v>
      </c>
      <c r="G93" s="159">
        <v>17</v>
      </c>
      <c r="H93" s="159">
        <v>85.4</v>
      </c>
      <c r="I93" s="159">
        <v>92.4</v>
      </c>
      <c r="J93" s="159">
        <v>107.4</v>
      </c>
      <c r="K93" s="159">
        <v>100.7</v>
      </c>
      <c r="L93" s="159">
        <v>114.4</v>
      </c>
      <c r="M93" s="159">
        <v>65.599999999999994</v>
      </c>
      <c r="N93" s="159">
        <v>54.6</v>
      </c>
    </row>
    <row r="94" spans="1:14" ht="15" customHeight="1" x14ac:dyDescent="0.25">
      <c r="A94" s="100">
        <v>45536</v>
      </c>
      <c r="B94" s="160">
        <v>92.2</v>
      </c>
      <c r="C94" s="159">
        <v>92.6</v>
      </c>
      <c r="D94" s="159">
        <v>116.7</v>
      </c>
      <c r="E94" s="159">
        <v>72.2</v>
      </c>
      <c r="F94" s="159">
        <v>96.4</v>
      </c>
      <c r="G94" s="159">
        <v>85.1</v>
      </c>
      <c r="H94" s="159">
        <v>77.2</v>
      </c>
      <c r="I94" s="159">
        <v>86.4</v>
      </c>
      <c r="J94" s="159">
        <v>102.6</v>
      </c>
      <c r="K94" s="159">
        <v>88.5</v>
      </c>
      <c r="L94" s="159">
        <v>95.5</v>
      </c>
      <c r="M94" s="159">
        <v>64.400000000000006</v>
      </c>
      <c r="N94" s="159">
        <v>55.3</v>
      </c>
    </row>
    <row r="95" spans="1:14" ht="15" customHeight="1" x14ac:dyDescent="0.25">
      <c r="A95" s="100">
        <v>45566</v>
      </c>
      <c r="B95" s="160">
        <v>95.6</v>
      </c>
      <c r="C95" s="159">
        <v>95.8</v>
      </c>
      <c r="D95" s="159">
        <v>125.5</v>
      </c>
      <c r="E95" s="159">
        <v>81.8</v>
      </c>
      <c r="F95" s="159">
        <v>92</v>
      </c>
      <c r="G95" s="159">
        <v>104.6</v>
      </c>
      <c r="H95" s="159">
        <v>75.900000000000006</v>
      </c>
      <c r="I95" s="159">
        <v>98.8</v>
      </c>
      <c r="J95" s="159">
        <v>102.8</v>
      </c>
      <c r="K95" s="159">
        <v>96.2</v>
      </c>
      <c r="L95" s="159">
        <v>111.5</v>
      </c>
      <c r="M95" s="159">
        <v>63.7</v>
      </c>
      <c r="N95" s="159">
        <v>55.2</v>
      </c>
    </row>
    <row r="96" spans="1:14" ht="15" customHeight="1" x14ac:dyDescent="0.25">
      <c r="A96" s="100">
        <v>45597</v>
      </c>
      <c r="B96" s="160">
        <v>93.7</v>
      </c>
      <c r="C96" s="159">
        <v>98.1</v>
      </c>
      <c r="D96" s="159">
        <v>129.5</v>
      </c>
      <c r="E96" s="159">
        <v>80.3</v>
      </c>
      <c r="F96" s="159">
        <v>91.5</v>
      </c>
      <c r="G96" s="159">
        <v>87</v>
      </c>
      <c r="H96" s="159">
        <v>77.5</v>
      </c>
      <c r="I96" s="159">
        <v>85.3</v>
      </c>
      <c r="J96" s="159">
        <v>99.4</v>
      </c>
      <c r="K96" s="159">
        <v>75</v>
      </c>
      <c r="L96" s="159">
        <v>108.3</v>
      </c>
      <c r="M96" s="159">
        <v>62</v>
      </c>
      <c r="N96" s="159">
        <v>55.8</v>
      </c>
    </row>
    <row r="97" spans="1:14" ht="15" customHeight="1" x14ac:dyDescent="0.25">
      <c r="A97" s="100">
        <v>45627</v>
      </c>
      <c r="B97" s="160">
        <v>94.8</v>
      </c>
      <c r="C97" s="159">
        <v>99.1</v>
      </c>
      <c r="D97" s="159">
        <v>140.1</v>
      </c>
      <c r="E97" s="159">
        <v>77.3</v>
      </c>
      <c r="F97" s="159">
        <v>92</v>
      </c>
      <c r="G97" s="159">
        <v>102.6</v>
      </c>
      <c r="H97" s="159">
        <v>77</v>
      </c>
      <c r="I97" s="159">
        <v>76</v>
      </c>
      <c r="J97" s="159">
        <v>104.9</v>
      </c>
      <c r="K97" s="159">
        <v>89.6</v>
      </c>
      <c r="L97" s="159">
        <v>110</v>
      </c>
      <c r="M97" s="159">
        <v>58.9</v>
      </c>
      <c r="N97" s="159">
        <v>56.4</v>
      </c>
    </row>
    <row r="98" spans="1:14" ht="15" customHeight="1" x14ac:dyDescent="0.25">
      <c r="A98" s="98" t="s">
        <v>210</v>
      </c>
      <c r="B98" s="127">
        <v>95.1</v>
      </c>
      <c r="C98" s="109">
        <v>97.6</v>
      </c>
      <c r="D98" s="109">
        <v>108.2</v>
      </c>
      <c r="E98" s="109">
        <v>74.099999999999994</v>
      </c>
      <c r="F98" s="109">
        <v>94</v>
      </c>
      <c r="G98" s="109">
        <v>112.8</v>
      </c>
      <c r="H98" s="109">
        <v>74.5</v>
      </c>
      <c r="I98" s="109">
        <v>81.099999999999994</v>
      </c>
      <c r="J98" s="109">
        <v>111.4</v>
      </c>
      <c r="K98" s="109">
        <v>97.3</v>
      </c>
      <c r="L98" s="109">
        <v>86.1</v>
      </c>
      <c r="M98" s="109">
        <v>53.7</v>
      </c>
      <c r="N98" s="109">
        <v>63.3</v>
      </c>
    </row>
    <row r="99" spans="1:14" ht="15" customHeight="1" x14ac:dyDescent="0.25">
      <c r="A99" s="98" t="s">
        <v>211</v>
      </c>
      <c r="B99" s="127">
        <v>93.4</v>
      </c>
      <c r="C99" s="109">
        <v>97.3</v>
      </c>
      <c r="D99" s="109">
        <v>111.7</v>
      </c>
      <c r="E99" s="109">
        <v>71.7</v>
      </c>
      <c r="F99" s="109">
        <v>86.6</v>
      </c>
      <c r="G99" s="109">
        <v>95.1</v>
      </c>
      <c r="H99" s="109">
        <v>73.400000000000006</v>
      </c>
      <c r="I99" s="109">
        <v>88</v>
      </c>
      <c r="J99" s="109">
        <v>112.8</v>
      </c>
      <c r="K99" s="109">
        <v>115.2</v>
      </c>
      <c r="L99" s="109">
        <v>94.7</v>
      </c>
      <c r="M99" s="109">
        <v>66.2</v>
      </c>
      <c r="N99" s="109">
        <v>55.9</v>
      </c>
    </row>
    <row r="100" spans="1:14" ht="15" customHeight="1" x14ac:dyDescent="0.25">
      <c r="A100" s="98" t="s">
        <v>212</v>
      </c>
      <c r="B100" s="127">
        <v>103.8</v>
      </c>
      <c r="C100" s="109">
        <v>113.3</v>
      </c>
      <c r="D100" s="109">
        <v>125.7</v>
      </c>
      <c r="E100" s="109">
        <v>72.599999999999994</v>
      </c>
      <c r="F100" s="109">
        <v>94.9</v>
      </c>
      <c r="G100" s="109">
        <v>116.9</v>
      </c>
      <c r="H100" s="109">
        <v>77.3</v>
      </c>
      <c r="I100" s="109">
        <v>87.5</v>
      </c>
      <c r="J100" s="109">
        <v>108.2</v>
      </c>
      <c r="K100" s="109">
        <v>126.9</v>
      </c>
      <c r="L100" s="109">
        <v>97.3</v>
      </c>
      <c r="M100" s="109">
        <v>61.4</v>
      </c>
      <c r="N100" s="109">
        <v>58</v>
      </c>
    </row>
    <row r="101" spans="1:14" ht="15" customHeight="1" x14ac:dyDescent="0.25">
      <c r="A101" s="98" t="s">
        <v>213</v>
      </c>
      <c r="B101" s="127">
        <v>89.5</v>
      </c>
      <c r="C101" s="109">
        <v>95.9</v>
      </c>
      <c r="D101" s="109">
        <v>126.3</v>
      </c>
      <c r="E101" s="109">
        <v>70</v>
      </c>
      <c r="F101" s="109">
        <v>74.400000000000006</v>
      </c>
      <c r="G101" s="109">
        <v>107</v>
      </c>
      <c r="H101" s="109">
        <v>74.5</v>
      </c>
      <c r="I101" s="109">
        <v>76.8</v>
      </c>
      <c r="J101" s="109">
        <v>98.5</v>
      </c>
      <c r="K101" s="109">
        <v>115.2</v>
      </c>
      <c r="L101" s="109">
        <v>101</v>
      </c>
      <c r="M101" s="109">
        <v>59.4</v>
      </c>
      <c r="N101" s="109">
        <v>48.3</v>
      </c>
    </row>
    <row r="102" spans="1:14" ht="15" customHeight="1" x14ac:dyDescent="0.25">
      <c r="A102" s="98" t="s">
        <v>214</v>
      </c>
      <c r="B102" s="127">
        <v>98.4</v>
      </c>
      <c r="C102" s="109">
        <v>111.3</v>
      </c>
      <c r="D102" s="109">
        <v>121.5</v>
      </c>
      <c r="E102" s="109">
        <v>67.5</v>
      </c>
      <c r="F102" s="109">
        <v>85.7</v>
      </c>
      <c r="G102" s="109">
        <v>110.9</v>
      </c>
      <c r="H102" s="109">
        <v>77.3</v>
      </c>
      <c r="I102" s="109">
        <v>81</v>
      </c>
      <c r="J102" s="109">
        <v>105.7</v>
      </c>
      <c r="K102" s="109">
        <v>119.5</v>
      </c>
      <c r="L102" s="109">
        <v>104.5</v>
      </c>
      <c r="M102" s="109">
        <v>53.5</v>
      </c>
      <c r="N102" s="109">
        <v>42.8</v>
      </c>
    </row>
    <row r="103" spans="1:14" ht="15" customHeight="1" x14ac:dyDescent="0.25">
      <c r="A103" s="98" t="s">
        <v>215</v>
      </c>
      <c r="B103" s="127">
        <v>98.4</v>
      </c>
      <c r="C103" s="109">
        <v>100.3</v>
      </c>
      <c r="D103" s="109">
        <v>122</v>
      </c>
      <c r="E103" s="109">
        <v>70.900000000000006</v>
      </c>
      <c r="F103" s="109">
        <v>101.7</v>
      </c>
      <c r="G103" s="109">
        <v>109.3</v>
      </c>
      <c r="H103" s="109">
        <v>80.3</v>
      </c>
      <c r="I103" s="109">
        <v>76.099999999999994</v>
      </c>
      <c r="J103" s="109">
        <v>112.9</v>
      </c>
      <c r="K103" s="109">
        <v>106.2</v>
      </c>
      <c r="L103" s="109">
        <v>119.7</v>
      </c>
      <c r="M103" s="109">
        <v>52</v>
      </c>
      <c r="N103" s="109">
        <v>46.9</v>
      </c>
    </row>
    <row r="104" spans="1:14" ht="15" customHeight="1" x14ac:dyDescent="0.25">
      <c r="A104" s="98" t="s">
        <v>216</v>
      </c>
      <c r="B104" s="127">
        <v>101.3</v>
      </c>
      <c r="C104" s="109">
        <v>99.4</v>
      </c>
      <c r="D104" s="109">
        <v>125.7</v>
      </c>
      <c r="E104" s="109">
        <v>70</v>
      </c>
      <c r="F104" s="109">
        <v>108.9</v>
      </c>
      <c r="G104" s="109">
        <v>118.6</v>
      </c>
      <c r="H104" s="109">
        <v>88.4</v>
      </c>
      <c r="I104" s="109">
        <v>87.5</v>
      </c>
      <c r="J104" s="109">
        <v>114.5</v>
      </c>
      <c r="K104" s="109">
        <v>104</v>
      </c>
      <c r="L104" s="109">
        <v>110.6</v>
      </c>
      <c r="M104" s="109">
        <v>53.9</v>
      </c>
      <c r="N104" s="109">
        <v>40.4</v>
      </c>
    </row>
    <row r="105" spans="1:14" ht="15" customHeight="1" x14ac:dyDescent="0.25">
      <c r="A105" s="98" t="s">
        <v>217</v>
      </c>
      <c r="B105" s="127">
        <v>98.4</v>
      </c>
      <c r="C105" s="109">
        <v>93</v>
      </c>
      <c r="D105" s="109">
        <v>128.80000000000001</v>
      </c>
      <c r="E105" s="109">
        <v>70.5</v>
      </c>
      <c r="F105" s="109">
        <v>109.7</v>
      </c>
      <c r="G105" s="109">
        <v>100.1</v>
      </c>
      <c r="H105" s="109">
        <v>86.8</v>
      </c>
      <c r="I105" s="109">
        <v>80.5</v>
      </c>
      <c r="J105" s="109">
        <v>118.5</v>
      </c>
      <c r="K105" s="109">
        <v>100.5</v>
      </c>
      <c r="L105" s="109">
        <v>120.3</v>
      </c>
      <c r="M105" s="109">
        <v>52.9</v>
      </c>
      <c r="N105" s="109">
        <v>41.9</v>
      </c>
    </row>
    <row r="106" spans="1:14" ht="15" customHeight="1" x14ac:dyDescent="0.25">
      <c r="A106" s="98" t="s">
        <v>218</v>
      </c>
      <c r="B106" s="127">
        <v>96.6</v>
      </c>
      <c r="C106" s="109">
        <v>104.2</v>
      </c>
      <c r="D106" s="109">
        <v>128.80000000000001</v>
      </c>
      <c r="E106" s="109">
        <v>72.400000000000006</v>
      </c>
      <c r="F106" s="109">
        <v>96.6</v>
      </c>
      <c r="G106" s="109">
        <v>48</v>
      </c>
      <c r="H106" s="109">
        <v>74.099999999999994</v>
      </c>
      <c r="I106" s="109">
        <v>85.1</v>
      </c>
      <c r="J106" s="109">
        <v>122</v>
      </c>
      <c r="K106" s="109">
        <v>133.4</v>
      </c>
      <c r="L106" s="109">
        <v>116.1</v>
      </c>
      <c r="M106" s="109">
        <v>49.2</v>
      </c>
      <c r="N106" s="109">
        <v>42.2</v>
      </c>
    </row>
    <row r="107" spans="1:14" ht="15" customHeight="1" x14ac:dyDescent="0.25">
      <c r="A107" s="98" t="s">
        <v>219</v>
      </c>
      <c r="B107" s="127">
        <v>100.3</v>
      </c>
      <c r="C107" s="109">
        <v>101.4</v>
      </c>
      <c r="D107" s="109">
        <v>126.2</v>
      </c>
      <c r="E107" s="109">
        <v>73.599999999999994</v>
      </c>
      <c r="F107" s="109">
        <v>105.3</v>
      </c>
      <c r="G107" s="109">
        <v>94.6</v>
      </c>
      <c r="H107" s="109">
        <v>82.3</v>
      </c>
      <c r="I107" s="109">
        <v>81.599999999999994</v>
      </c>
      <c r="J107" s="109">
        <v>127.1</v>
      </c>
      <c r="K107" s="109">
        <v>124.1</v>
      </c>
      <c r="L107" s="109">
        <v>107</v>
      </c>
      <c r="M107" s="109">
        <v>53.6</v>
      </c>
      <c r="N107" s="109">
        <v>46.1</v>
      </c>
    </row>
    <row r="108" spans="1:14" ht="15" customHeight="1" x14ac:dyDescent="0.25">
      <c r="A108" s="98" t="s">
        <v>220</v>
      </c>
      <c r="B108" s="127">
        <v>99</v>
      </c>
      <c r="C108" s="109">
        <v>104.3</v>
      </c>
      <c r="D108" s="109">
        <v>123.2</v>
      </c>
      <c r="E108" s="109">
        <v>70</v>
      </c>
      <c r="F108" s="109">
        <v>95.1</v>
      </c>
      <c r="G108" s="109">
        <v>107.9</v>
      </c>
      <c r="H108" s="109">
        <v>79.400000000000006</v>
      </c>
      <c r="I108" s="109">
        <v>78.900000000000006</v>
      </c>
      <c r="J108" s="109">
        <v>112.6</v>
      </c>
      <c r="K108" s="109">
        <v>132.1</v>
      </c>
      <c r="L108" s="109">
        <v>96.4</v>
      </c>
      <c r="M108" s="109">
        <v>51.2</v>
      </c>
      <c r="N108" s="109">
        <v>57.9</v>
      </c>
    </row>
    <row r="109" spans="1:14" ht="15" customHeight="1" x14ac:dyDescent="0.25">
      <c r="A109" s="151" t="s">
        <v>221</v>
      </c>
      <c r="B109" s="250">
        <v>99.1</v>
      </c>
      <c r="C109" s="217">
        <v>107.4</v>
      </c>
      <c r="D109" s="217">
        <v>121.5</v>
      </c>
      <c r="E109" s="217">
        <v>60.1</v>
      </c>
      <c r="F109" s="217">
        <v>98.8</v>
      </c>
      <c r="G109" s="217">
        <v>104.9</v>
      </c>
      <c r="H109" s="217">
        <v>73.3</v>
      </c>
      <c r="I109" s="217">
        <v>80.900000000000006</v>
      </c>
      <c r="J109" s="217">
        <v>105.2</v>
      </c>
      <c r="K109" s="217">
        <v>116.9</v>
      </c>
      <c r="L109" s="217">
        <v>90</v>
      </c>
      <c r="M109" s="217">
        <v>58.6</v>
      </c>
      <c r="N109" s="217">
        <v>40.4</v>
      </c>
    </row>
    <row r="110" spans="1:14" x14ac:dyDescent="0.25">
      <c r="A110" s="128" t="s">
        <v>4</v>
      </c>
      <c r="B110" s="25"/>
      <c r="C110" s="25"/>
      <c r="D110" s="25"/>
      <c r="E110" s="25"/>
      <c r="F110" s="25"/>
      <c r="G110" s="25"/>
      <c r="H110" s="25"/>
      <c r="I110" s="25"/>
      <c r="J110" s="25"/>
      <c r="K110" s="25"/>
      <c r="L110" s="25"/>
      <c r="M110" s="25"/>
      <c r="N110" s="25"/>
    </row>
    <row r="111" spans="1:14" x14ac:dyDescent="0.25">
      <c r="A111" s="128" t="s">
        <v>6</v>
      </c>
      <c r="B111" s="25"/>
      <c r="C111" s="25"/>
      <c r="D111" s="25"/>
      <c r="E111" s="25"/>
      <c r="F111" s="25"/>
      <c r="G111" s="25"/>
      <c r="H111" s="25"/>
      <c r="I111" s="25"/>
      <c r="J111" s="25"/>
      <c r="K111" s="25"/>
      <c r="L111" s="25"/>
      <c r="M111" s="25"/>
      <c r="N111" s="25"/>
    </row>
    <row r="113" spans="2:14" x14ac:dyDescent="0.25">
      <c r="B113" s="25"/>
      <c r="C113" s="25"/>
      <c r="D113" s="25"/>
      <c r="E113" s="25"/>
      <c r="F113" s="25"/>
      <c r="G113" s="25"/>
      <c r="H113" s="25"/>
      <c r="I113" s="25"/>
      <c r="J113" s="25"/>
      <c r="K113" s="25"/>
      <c r="M113" s="25"/>
      <c r="N113" s="25"/>
    </row>
    <row r="114" spans="2:14" x14ac:dyDescent="0.25">
      <c r="B114" s="25"/>
      <c r="L114" s="25"/>
      <c r="M114" s="25"/>
      <c r="N114" s="25"/>
    </row>
    <row r="115" spans="2:14" x14ac:dyDescent="0.25">
      <c r="B115" s="25"/>
      <c r="L115" s="25"/>
      <c r="M115" s="25"/>
      <c r="N115" s="25"/>
    </row>
    <row r="116" spans="2:14" x14ac:dyDescent="0.25">
      <c r="B116" s="91"/>
      <c r="C116" s="25"/>
      <c r="D116" s="25"/>
      <c r="E116" s="25"/>
      <c r="F116" s="25"/>
      <c r="G116" s="25"/>
      <c r="H116" s="25"/>
      <c r="I116" s="25"/>
      <c r="J116" s="25"/>
      <c r="K116" s="25"/>
      <c r="L116" s="25"/>
      <c r="M116" s="25"/>
      <c r="N116" s="25"/>
    </row>
    <row r="117" spans="2:14" x14ac:dyDescent="0.25">
      <c r="B117" s="25"/>
      <c r="C117" s="25"/>
      <c r="D117" s="25"/>
      <c r="E117" s="25"/>
      <c r="F117" s="25"/>
      <c r="G117" s="25"/>
      <c r="H117" s="25"/>
      <c r="I117" s="25"/>
      <c r="J117" s="25"/>
      <c r="K117" s="25"/>
      <c r="L117" s="25"/>
      <c r="M117" s="25"/>
      <c r="N117" s="25"/>
    </row>
    <row r="118" spans="2:14" x14ac:dyDescent="0.25">
      <c r="B118" s="25"/>
      <c r="C118" s="25"/>
      <c r="D118" s="25"/>
      <c r="E118" s="25"/>
      <c r="F118" s="25"/>
      <c r="G118" s="25"/>
      <c r="H118" s="25"/>
      <c r="I118" s="25"/>
      <c r="J118" s="25"/>
      <c r="K118" s="25"/>
      <c r="L118" s="25"/>
      <c r="M118" s="25"/>
      <c r="N118" s="25"/>
    </row>
    <row r="119" spans="2:14" x14ac:dyDescent="0.25">
      <c r="B119" s="91"/>
      <c r="C119" s="25"/>
      <c r="D119" s="25"/>
      <c r="E119" s="25"/>
      <c r="F119" s="25"/>
      <c r="G119" s="25"/>
      <c r="H119" s="25"/>
      <c r="I119" s="25"/>
      <c r="J119" s="25"/>
      <c r="K119" s="25"/>
      <c r="L119" s="25"/>
      <c r="M119" s="25"/>
      <c r="N119" s="25"/>
    </row>
    <row r="120" spans="2:14" x14ac:dyDescent="0.25">
      <c r="B120" s="91"/>
      <c r="C120" s="91"/>
      <c r="D120" s="91"/>
      <c r="E120" s="91"/>
      <c r="F120" s="91"/>
      <c r="G120" s="91"/>
      <c r="H120" s="91"/>
      <c r="I120" s="91"/>
      <c r="J120" s="91"/>
      <c r="K120" s="91"/>
      <c r="M120" s="91"/>
      <c r="N120" s="91"/>
    </row>
    <row r="123" spans="2:14" x14ac:dyDescent="0.25">
      <c r="C123" s="266"/>
      <c r="D123" s="266"/>
      <c r="E123" s="266"/>
      <c r="F123" s="266"/>
      <c r="G123" s="266"/>
      <c r="H123" s="266"/>
      <c r="I123" s="266"/>
      <c r="J123" s="266"/>
      <c r="K123" s="266"/>
      <c r="L123" s="266"/>
      <c r="M123" s="266"/>
      <c r="N123" s="266"/>
    </row>
    <row r="124" spans="2:14" x14ac:dyDescent="0.25">
      <c r="B124" s="91"/>
      <c r="C124" s="266"/>
      <c r="D124" s="266"/>
      <c r="E124" s="266"/>
      <c r="F124" s="266"/>
      <c r="G124" s="266"/>
      <c r="H124" s="266"/>
      <c r="I124" s="266"/>
      <c r="J124" s="266"/>
      <c r="K124" s="266"/>
      <c r="L124" s="266"/>
      <c r="M124" s="266"/>
      <c r="N124" s="266"/>
    </row>
    <row r="125" spans="2:14" x14ac:dyDescent="0.25">
      <c r="B125" s="91"/>
      <c r="C125" s="266"/>
      <c r="D125" s="266"/>
      <c r="E125" s="266"/>
      <c r="F125" s="266"/>
      <c r="G125" s="266"/>
      <c r="H125" s="266"/>
      <c r="I125" s="266"/>
      <c r="J125" s="266"/>
      <c r="K125" s="266"/>
      <c r="L125" s="266"/>
      <c r="M125" s="266"/>
      <c r="N125" s="266"/>
    </row>
    <row r="126" spans="2:14" x14ac:dyDescent="0.25">
      <c r="B126" s="91"/>
      <c r="C126" s="266"/>
      <c r="D126" s="266"/>
      <c r="E126" s="266"/>
      <c r="F126" s="266"/>
      <c r="G126" s="266"/>
      <c r="H126" s="266"/>
      <c r="I126" s="266"/>
      <c r="J126" s="266"/>
      <c r="K126" s="266"/>
      <c r="L126" s="266"/>
      <c r="M126" s="266"/>
      <c r="N126" s="266"/>
    </row>
    <row r="127" spans="2:14" x14ac:dyDescent="0.25">
      <c r="B127" s="91"/>
      <c r="C127" s="266"/>
      <c r="D127" s="266"/>
      <c r="E127" s="266"/>
      <c r="F127" s="266"/>
      <c r="G127" s="266"/>
      <c r="H127" s="266"/>
      <c r="I127" s="266"/>
      <c r="J127" s="266"/>
      <c r="K127" s="266"/>
      <c r="L127" s="266"/>
      <c r="M127" s="266"/>
      <c r="N127" s="266"/>
    </row>
    <row r="128" spans="2:14" x14ac:dyDescent="0.25">
      <c r="B128" s="91"/>
      <c r="C128" s="266"/>
      <c r="D128" s="266"/>
      <c r="E128" s="266"/>
      <c r="F128" s="266"/>
      <c r="G128" s="266"/>
      <c r="H128" s="266"/>
      <c r="I128" s="266"/>
      <c r="J128" s="266"/>
      <c r="K128" s="266"/>
      <c r="L128" s="266"/>
      <c r="M128" s="266"/>
      <c r="N128" s="266"/>
    </row>
    <row r="129" spans="2:14" x14ac:dyDescent="0.25">
      <c r="B129" s="91"/>
      <c r="C129" s="266"/>
      <c r="D129" s="266"/>
      <c r="E129" s="266"/>
      <c r="F129" s="266"/>
      <c r="G129" s="266"/>
      <c r="H129" s="266"/>
      <c r="I129" s="266"/>
      <c r="J129" s="266"/>
      <c r="K129" s="266"/>
      <c r="L129" s="266"/>
      <c r="M129" s="266"/>
      <c r="N129" s="266"/>
    </row>
    <row r="130" spans="2:14" x14ac:dyDescent="0.25">
      <c r="B130" s="91"/>
      <c r="C130" s="266"/>
      <c r="D130" s="266"/>
      <c r="E130" s="266"/>
      <c r="F130" s="266"/>
      <c r="G130" s="266"/>
      <c r="H130" s="266"/>
      <c r="I130" s="266"/>
      <c r="J130" s="266"/>
      <c r="K130" s="266"/>
      <c r="L130" s="266"/>
      <c r="M130" s="266"/>
      <c r="N130" s="266"/>
    </row>
    <row r="131" spans="2:14" x14ac:dyDescent="0.25">
      <c r="B131" s="91"/>
      <c r="C131" s="266"/>
      <c r="D131" s="266"/>
      <c r="E131" s="266"/>
      <c r="F131" s="266"/>
      <c r="G131" s="266"/>
      <c r="H131" s="266"/>
      <c r="I131" s="266"/>
      <c r="J131" s="266"/>
      <c r="K131" s="266"/>
      <c r="L131" s="266"/>
      <c r="M131" s="266"/>
      <c r="N131" s="266"/>
    </row>
    <row r="132" spans="2:14" x14ac:dyDescent="0.25">
      <c r="B132" s="91"/>
      <c r="C132" s="266"/>
      <c r="D132" s="266"/>
      <c r="E132" s="266"/>
      <c r="F132" s="266"/>
      <c r="G132" s="266"/>
      <c r="H132" s="266"/>
      <c r="I132" s="266"/>
      <c r="J132" s="266"/>
      <c r="K132" s="266"/>
      <c r="L132" s="266"/>
      <c r="M132" s="266"/>
      <c r="N132" s="266"/>
    </row>
    <row r="133" spans="2:14" x14ac:dyDescent="0.25">
      <c r="B133" s="91"/>
      <c r="C133" s="266"/>
      <c r="D133" s="266"/>
      <c r="E133" s="266"/>
      <c r="F133" s="266"/>
      <c r="G133" s="266"/>
      <c r="H133" s="266"/>
      <c r="I133" s="266"/>
      <c r="J133" s="266"/>
      <c r="K133" s="266"/>
      <c r="L133" s="266"/>
      <c r="M133" s="266"/>
      <c r="N133" s="266"/>
    </row>
    <row r="134" spans="2:14" x14ac:dyDescent="0.25">
      <c r="B134" s="91"/>
      <c r="C134" s="266"/>
      <c r="D134" s="266"/>
      <c r="E134" s="266"/>
      <c r="F134" s="266"/>
      <c r="G134" s="266"/>
      <c r="H134" s="266"/>
      <c r="I134" s="266"/>
      <c r="J134" s="266"/>
      <c r="K134" s="266"/>
      <c r="L134" s="266"/>
      <c r="M134" s="266"/>
      <c r="N134" s="266"/>
    </row>
    <row r="135" spans="2:14" x14ac:dyDescent="0.25">
      <c r="B135" s="91"/>
      <c r="C135" s="266"/>
      <c r="D135" s="266"/>
      <c r="E135" s="266"/>
      <c r="F135" s="266"/>
      <c r="G135" s="266"/>
      <c r="H135" s="266"/>
      <c r="I135" s="266"/>
      <c r="J135" s="266"/>
      <c r="K135" s="266"/>
      <c r="L135" s="266"/>
      <c r="M135" s="266"/>
      <c r="N135" s="266"/>
    </row>
  </sheetData>
  <mergeCells count="1">
    <mergeCell ref="A4:M4"/>
  </mergeCells>
  <hyperlinks>
    <hyperlink ref="N2" location="Contents!A1" display="Back to Contents ç" xr:uid="{00000000-0004-0000-0500-000000000000}"/>
  </hyperlinks>
  <printOptions horizontalCentered="1"/>
  <pageMargins left="0.52" right="0.17" top="1.06" bottom="0.74803149606299202" header="0.31496062992126" footer="0.31496062992126"/>
  <pageSetup paperSize="9" scale="7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27"/>
  <sheetViews>
    <sheetView zoomScaleNormal="100" workbookViewId="0">
      <selection activeCell="I2" sqref="I2"/>
    </sheetView>
  </sheetViews>
  <sheetFormatPr defaultColWidth="8" defaultRowHeight="12.75" x14ac:dyDescent="0.2"/>
  <cols>
    <col min="1" max="1" width="10.85546875" style="14" customWidth="1"/>
    <col min="2" max="7" width="11.5703125" style="5" customWidth="1"/>
    <col min="8" max="8" width="12.7109375" style="5" customWidth="1"/>
    <col min="9" max="9" width="10.42578125" style="5" customWidth="1"/>
    <col min="10" max="10" width="11.5703125" style="5" bestFit="1" customWidth="1"/>
    <col min="11" max="13" width="9.28515625" style="5" bestFit="1" customWidth="1"/>
    <col min="14" max="16384" width="8" style="5"/>
  </cols>
  <sheetData>
    <row r="1" spans="1:9" ht="15" customHeight="1" x14ac:dyDescent="0.25">
      <c r="A1" s="1" t="s">
        <v>0</v>
      </c>
      <c r="I1" s="2" t="s">
        <v>203</v>
      </c>
    </row>
    <row r="2" spans="1:9" s="23" customFormat="1" ht="15" customHeight="1" x14ac:dyDescent="0.25">
      <c r="A2" s="192" t="s">
        <v>34</v>
      </c>
      <c r="I2" s="24" t="s">
        <v>31</v>
      </c>
    </row>
    <row r="3" spans="1:9" s="23" customFormat="1" ht="15" customHeight="1" x14ac:dyDescent="0.25">
      <c r="A3" s="7"/>
      <c r="G3" s="32"/>
    </row>
    <row r="4" spans="1:9" s="146" customFormat="1" ht="18" customHeight="1" x14ac:dyDescent="0.25">
      <c r="A4" s="462" t="s">
        <v>204</v>
      </c>
      <c r="B4" s="462"/>
      <c r="C4" s="462"/>
      <c r="D4" s="462"/>
      <c r="E4" s="462"/>
      <c r="F4" s="462"/>
      <c r="G4" s="462"/>
      <c r="H4" s="462"/>
      <c r="I4" s="462"/>
    </row>
    <row r="5" spans="1:9" s="129" customFormat="1" ht="40.5" customHeight="1" x14ac:dyDescent="0.25">
      <c r="A5" s="463" t="s">
        <v>13</v>
      </c>
      <c r="B5" s="460" t="s">
        <v>191</v>
      </c>
      <c r="C5" s="460"/>
      <c r="D5" s="464" t="s">
        <v>192</v>
      </c>
      <c r="E5" s="464"/>
      <c r="F5" s="464" t="s">
        <v>193</v>
      </c>
      <c r="G5" s="464"/>
      <c r="H5" s="458" t="s">
        <v>194</v>
      </c>
      <c r="I5" s="458" t="s">
        <v>195</v>
      </c>
    </row>
    <row r="6" spans="1:9" s="129" customFormat="1" ht="31.5" customHeight="1" x14ac:dyDescent="0.25">
      <c r="A6" s="459"/>
      <c r="B6" s="130" t="s">
        <v>196</v>
      </c>
      <c r="C6" s="130" t="s">
        <v>197</v>
      </c>
      <c r="D6" s="130" t="s">
        <v>196</v>
      </c>
      <c r="E6" s="130" t="s">
        <v>197</v>
      </c>
      <c r="F6" s="130" t="s">
        <v>196</v>
      </c>
      <c r="G6" s="130" t="s">
        <v>197</v>
      </c>
      <c r="H6" s="461"/>
      <c r="I6" s="461"/>
    </row>
    <row r="7" spans="1:9" ht="15" customHeight="1" x14ac:dyDescent="0.2">
      <c r="A7" s="157">
        <v>2020</v>
      </c>
      <c r="B7" s="162">
        <f>SUM(B14:B17)</f>
        <v>145</v>
      </c>
      <c r="C7" s="162">
        <f t="shared" ref="C7:G7" si="0">SUM(C14:C17)</f>
        <v>117</v>
      </c>
      <c r="D7" s="163">
        <f t="shared" si="0"/>
        <v>290786.44900000002</v>
      </c>
      <c r="E7" s="163">
        <f t="shared" si="0"/>
        <v>123350.51</v>
      </c>
      <c r="F7" s="163">
        <f t="shared" si="0"/>
        <v>502595.56900000002</v>
      </c>
      <c r="G7" s="163">
        <f t="shared" si="0"/>
        <v>366837.94299999997</v>
      </c>
      <c r="H7" s="163">
        <f>H17</f>
        <v>2181</v>
      </c>
      <c r="I7" s="163">
        <f>SUM(I14:I17)</f>
        <v>1255495.4064999998</v>
      </c>
    </row>
    <row r="8" spans="1:9" s="9" customFormat="1" ht="15" customHeight="1" x14ac:dyDescent="0.2">
      <c r="A8" s="12">
        <v>2021</v>
      </c>
      <c r="B8" s="131">
        <f t="shared" ref="B8:G8" si="1">SUM(B18:B21)</f>
        <v>135</v>
      </c>
      <c r="C8" s="131">
        <f t="shared" si="1"/>
        <v>90</v>
      </c>
      <c r="D8" s="132">
        <f t="shared" si="1"/>
        <v>349024.74200000003</v>
      </c>
      <c r="E8" s="132">
        <f t="shared" si="1"/>
        <v>41238.354000000007</v>
      </c>
      <c r="F8" s="132">
        <f t="shared" si="1"/>
        <v>512942.80700000003</v>
      </c>
      <c r="G8" s="132">
        <f t="shared" si="1"/>
        <v>113013.235</v>
      </c>
      <c r="H8" s="132">
        <f>H21</f>
        <v>2271</v>
      </c>
      <c r="I8" s="132">
        <f>SUM(I18:I21)</f>
        <v>1700081.6666999999</v>
      </c>
    </row>
    <row r="9" spans="1:9" s="9" customFormat="1" ht="15" customHeight="1" x14ac:dyDescent="0.2">
      <c r="A9" s="164">
        <v>2022</v>
      </c>
      <c r="B9" s="162">
        <f t="shared" ref="B9:G9" si="2">SUM(B22:B25)</f>
        <v>156</v>
      </c>
      <c r="C9" s="162">
        <f t="shared" si="2"/>
        <v>141</v>
      </c>
      <c r="D9" s="163">
        <f t="shared" si="2"/>
        <v>258847.81799999997</v>
      </c>
      <c r="E9" s="163">
        <f t="shared" si="2"/>
        <v>327810.03300000005</v>
      </c>
      <c r="F9" s="163">
        <f t="shared" si="2"/>
        <v>515851.69799999997</v>
      </c>
      <c r="G9" s="163">
        <f t="shared" si="2"/>
        <v>515098.016</v>
      </c>
      <c r="H9" s="163">
        <f>H25</f>
        <v>2280</v>
      </c>
      <c r="I9" s="163">
        <f>SUM(I22:I25)</f>
        <v>2879064.3019499364</v>
      </c>
    </row>
    <row r="10" spans="1:9" s="9" customFormat="1" ht="15" customHeight="1" x14ac:dyDescent="0.2">
      <c r="A10" s="12">
        <v>2023</v>
      </c>
      <c r="B10" s="131">
        <f>SUM(B26:B29)</f>
        <v>103</v>
      </c>
      <c r="C10" s="131">
        <f t="shared" ref="C10:G10" si="3">SUM(C26:C29)</f>
        <v>91</v>
      </c>
      <c r="D10" s="132">
        <f t="shared" si="3"/>
        <v>470875.64100000006</v>
      </c>
      <c r="E10" s="132">
        <f t="shared" si="3"/>
        <v>154068.997</v>
      </c>
      <c r="F10" s="132">
        <f t="shared" si="3"/>
        <v>568177.74400000006</v>
      </c>
      <c r="G10" s="132">
        <f t="shared" si="3"/>
        <v>220960.723</v>
      </c>
      <c r="H10" s="132">
        <f>H29</f>
        <v>2339</v>
      </c>
      <c r="I10" s="132">
        <f>SUM(I26:I29)</f>
        <v>2630493.7169230338</v>
      </c>
    </row>
    <row r="11" spans="1:9" s="9" customFormat="1" ht="15" customHeight="1" x14ac:dyDescent="0.2">
      <c r="A11" s="164">
        <v>2024</v>
      </c>
      <c r="B11" s="162">
        <f>SUM(B30:B33)</f>
        <v>112</v>
      </c>
      <c r="C11" s="162">
        <f>SUM(C30:C33)</f>
        <v>87</v>
      </c>
      <c r="D11" s="163">
        <f t="shared" ref="D11:G11" si="4">SUM(D30:D33)</f>
        <v>382891.83199999999</v>
      </c>
      <c r="E11" s="163">
        <f t="shared" si="4"/>
        <v>106881.99400000001</v>
      </c>
      <c r="F11" s="163">
        <f t="shared" si="4"/>
        <v>562033.35400000005</v>
      </c>
      <c r="G11" s="163">
        <f t="shared" si="4"/>
        <v>210225.21500000003</v>
      </c>
      <c r="H11" s="163">
        <f>H33</f>
        <v>2425</v>
      </c>
      <c r="I11" s="163">
        <f>SUM(I30:I33)</f>
        <v>2229375.3905025618</v>
      </c>
    </row>
    <row r="12" spans="1:9" s="9" customFormat="1" ht="15" customHeight="1" x14ac:dyDescent="0.2">
      <c r="A12" s="12" t="s">
        <v>387</v>
      </c>
      <c r="B12" s="131">
        <f>SUM(B34:B37)</f>
        <v>143</v>
      </c>
      <c r="C12" s="131">
        <f t="shared" ref="C12:G12" si="5">SUM(C34:C37)</f>
        <v>99</v>
      </c>
      <c r="D12" s="132">
        <f t="shared" si="5"/>
        <v>304681.35600000003</v>
      </c>
      <c r="E12" s="132">
        <f t="shared" si="5"/>
        <v>185228.78599999999</v>
      </c>
      <c r="F12" s="132">
        <f t="shared" si="5"/>
        <v>610482.66499999992</v>
      </c>
      <c r="G12" s="132">
        <f t="shared" si="5"/>
        <v>378728.89800000004</v>
      </c>
      <c r="H12" s="132">
        <f>H37</f>
        <v>2415</v>
      </c>
      <c r="I12" s="132">
        <f>SUM(I34:I37)</f>
        <v>2462889.7080878997</v>
      </c>
    </row>
    <row r="13" spans="1:9" s="9" customFormat="1" ht="15" customHeight="1" x14ac:dyDescent="0.2">
      <c r="A13" s="12"/>
      <c r="B13" s="131"/>
      <c r="C13" s="131"/>
      <c r="D13" s="133"/>
      <c r="E13" s="133"/>
      <c r="F13" s="133"/>
      <c r="G13" s="133"/>
      <c r="H13" s="133"/>
      <c r="I13" s="133"/>
    </row>
    <row r="14" spans="1:9" s="9" customFormat="1" ht="15" customHeight="1" x14ac:dyDescent="0.2">
      <c r="A14" s="99" t="s">
        <v>132</v>
      </c>
      <c r="B14" s="162">
        <f t="shared" ref="B14:G14" si="6">SUM(B39:B41)</f>
        <v>29</v>
      </c>
      <c r="C14" s="162">
        <f t="shared" si="6"/>
        <v>42</v>
      </c>
      <c r="D14" s="163">
        <f t="shared" si="6"/>
        <v>7961.5749999999998</v>
      </c>
      <c r="E14" s="163">
        <f t="shared" si="6"/>
        <v>31427.21</v>
      </c>
      <c r="F14" s="163">
        <f t="shared" si="6"/>
        <v>76067.089000000007</v>
      </c>
      <c r="G14" s="163">
        <f t="shared" si="6"/>
        <v>102594.17799999999</v>
      </c>
      <c r="H14" s="163">
        <f>H41</f>
        <v>2117</v>
      </c>
      <c r="I14" s="163">
        <f>SUM(I39:I41)</f>
        <v>326021.89939999999</v>
      </c>
    </row>
    <row r="15" spans="1:9" s="9" customFormat="1" ht="15" customHeight="1" x14ac:dyDescent="0.2">
      <c r="A15" s="99" t="s">
        <v>133</v>
      </c>
      <c r="B15" s="162">
        <f t="shared" ref="B15:G15" si="7">SUM(B42:B44)</f>
        <v>56</v>
      </c>
      <c r="C15" s="162">
        <f t="shared" si="7"/>
        <v>23</v>
      </c>
      <c r="D15" s="163">
        <f t="shared" si="7"/>
        <v>4679.4320000000007</v>
      </c>
      <c r="E15" s="163">
        <f t="shared" si="7"/>
        <v>14124.78</v>
      </c>
      <c r="F15" s="163">
        <f t="shared" si="7"/>
        <v>112237.74</v>
      </c>
      <c r="G15" s="163">
        <f t="shared" si="7"/>
        <v>109389.48999999999</v>
      </c>
      <c r="H15" s="163">
        <f>H44</f>
        <v>2155</v>
      </c>
      <c r="I15" s="163">
        <f>SUM(I42:I44)</f>
        <v>206716.9326</v>
      </c>
    </row>
    <row r="16" spans="1:9" s="9" customFormat="1" ht="15" customHeight="1" x14ac:dyDescent="0.2">
      <c r="A16" s="99" t="s">
        <v>134</v>
      </c>
      <c r="B16" s="162">
        <f t="shared" ref="B16:G16" si="8">SUM(B45:B47)</f>
        <v>35</v>
      </c>
      <c r="C16" s="162">
        <f t="shared" si="8"/>
        <v>35</v>
      </c>
      <c r="D16" s="163">
        <f t="shared" si="8"/>
        <v>78951.072</v>
      </c>
      <c r="E16" s="163">
        <f t="shared" si="8"/>
        <v>18213.990000000002</v>
      </c>
      <c r="F16" s="163">
        <f t="shared" si="8"/>
        <v>96874.345000000001</v>
      </c>
      <c r="G16" s="163">
        <f t="shared" si="8"/>
        <v>44921.822999999989</v>
      </c>
      <c r="H16" s="163">
        <f>H47</f>
        <v>2161</v>
      </c>
      <c r="I16" s="163">
        <f>SUM(I45:I47)</f>
        <v>381796.09610000002</v>
      </c>
    </row>
    <row r="17" spans="1:10" s="9" customFormat="1" ht="15" customHeight="1" x14ac:dyDescent="0.2">
      <c r="A17" s="99" t="s">
        <v>135</v>
      </c>
      <c r="B17" s="162">
        <f>SUM(B48:B50)</f>
        <v>25</v>
      </c>
      <c r="C17" s="162">
        <f t="shared" ref="C17:G17" si="9">SUM(C48:C50)</f>
        <v>17</v>
      </c>
      <c r="D17" s="163">
        <f t="shared" si="9"/>
        <v>199194.37</v>
      </c>
      <c r="E17" s="163">
        <f t="shared" si="9"/>
        <v>59584.53</v>
      </c>
      <c r="F17" s="163">
        <f t="shared" si="9"/>
        <v>217416.39500000002</v>
      </c>
      <c r="G17" s="163">
        <f t="shared" si="9"/>
        <v>109932.452</v>
      </c>
      <c r="H17" s="163">
        <f>H50</f>
        <v>2181</v>
      </c>
      <c r="I17" s="163">
        <f>SUM(I48:I50)</f>
        <v>340960.47839999996</v>
      </c>
    </row>
    <row r="18" spans="1:10" s="168" customFormat="1" ht="15" customHeight="1" x14ac:dyDescent="0.2">
      <c r="A18" s="165" t="s">
        <v>136</v>
      </c>
      <c r="B18" s="166">
        <f>SUM(B51:B53)</f>
        <v>34</v>
      </c>
      <c r="C18" s="166">
        <f t="shared" ref="C18" si="10">SUM(C51:C53)</f>
        <v>26</v>
      </c>
      <c r="D18" s="167">
        <f>SUM(D51:D53)</f>
        <v>5124.6900000000005</v>
      </c>
      <c r="E18" s="167">
        <f>SUM(E51:E53)</f>
        <v>2998.7370000000001</v>
      </c>
      <c r="F18" s="167">
        <f>SUM(F51:F53)</f>
        <v>28138.94</v>
      </c>
      <c r="G18" s="167">
        <f>SUM(G51:G53)</f>
        <v>17146.155999999999</v>
      </c>
      <c r="H18" s="167">
        <f>H53</f>
        <v>2208</v>
      </c>
      <c r="I18" s="167">
        <f>SUM(I51:I53)</f>
        <v>386203.79379999998</v>
      </c>
    </row>
    <row r="19" spans="1:10" s="9" customFormat="1" ht="15" customHeight="1" x14ac:dyDescent="0.2">
      <c r="A19" s="97" t="s">
        <v>137</v>
      </c>
      <c r="B19" s="131">
        <f t="shared" ref="B19:C19" si="11">SUM(B54:B56)</f>
        <v>19</v>
      </c>
      <c r="C19" s="131">
        <f t="shared" si="11"/>
        <v>13</v>
      </c>
      <c r="D19" s="132">
        <f>SUM(D54:D56)</f>
        <v>25850.752</v>
      </c>
      <c r="E19" s="132">
        <f>SUM(E54:E56)</f>
        <v>2932.6000000000004</v>
      </c>
      <c r="F19" s="132">
        <f>SUM(F54:F56)</f>
        <v>39760.202000000005</v>
      </c>
      <c r="G19" s="132">
        <f>SUM(G54:G56)</f>
        <v>8886.8420000000006</v>
      </c>
      <c r="H19" s="132">
        <f>H56</f>
        <v>2256</v>
      </c>
      <c r="I19" s="132">
        <f>SUM(I54:I56)</f>
        <v>377020.72940000001</v>
      </c>
    </row>
    <row r="20" spans="1:10" s="9" customFormat="1" ht="15" customHeight="1" x14ac:dyDescent="0.2">
      <c r="A20" s="97" t="s">
        <v>138</v>
      </c>
      <c r="B20" s="131">
        <f>SUM(B57:B59)</f>
        <v>45</v>
      </c>
      <c r="C20" s="131">
        <f t="shared" ref="C20" si="12">SUM(C57:C59)</f>
        <v>27</v>
      </c>
      <c r="D20" s="132">
        <f>SUM(D57:D59)</f>
        <v>136835.98000000001</v>
      </c>
      <c r="E20" s="132">
        <f>SUM(E57:E59)</f>
        <v>26955.817000000003</v>
      </c>
      <c r="F20" s="132">
        <f>SUM(F57:F59)</f>
        <v>207101.97</v>
      </c>
      <c r="G20" s="132">
        <f>SUM(G57:G59)</f>
        <v>53113.416000000005</v>
      </c>
      <c r="H20" s="132">
        <f>H59</f>
        <v>2268</v>
      </c>
      <c r="I20" s="132">
        <f>SUM(I57:I59)</f>
        <v>441456.7781</v>
      </c>
      <c r="J20" s="134"/>
    </row>
    <row r="21" spans="1:10" s="9" customFormat="1" ht="15" customHeight="1" x14ac:dyDescent="0.2">
      <c r="A21" s="97" t="s">
        <v>139</v>
      </c>
      <c r="B21" s="131">
        <f t="shared" ref="B21:G21" si="13">SUM(B60:B62)</f>
        <v>37</v>
      </c>
      <c r="C21" s="131">
        <f t="shared" si="13"/>
        <v>24</v>
      </c>
      <c r="D21" s="132">
        <f t="shared" si="13"/>
        <v>181213.32</v>
      </c>
      <c r="E21" s="132">
        <f t="shared" si="13"/>
        <v>8351.2000000000007</v>
      </c>
      <c r="F21" s="132">
        <f t="shared" si="13"/>
        <v>237941.69499999998</v>
      </c>
      <c r="G21" s="132">
        <f t="shared" si="13"/>
        <v>33866.820999999996</v>
      </c>
      <c r="H21" s="132">
        <f>H62</f>
        <v>2271</v>
      </c>
      <c r="I21" s="132">
        <f>SUM(I60:I62)</f>
        <v>495400.36540000001</v>
      </c>
    </row>
    <row r="22" spans="1:10" s="9" customFormat="1" ht="15" customHeight="1" x14ac:dyDescent="0.2">
      <c r="A22" s="99" t="s">
        <v>140</v>
      </c>
      <c r="B22" s="162">
        <f t="shared" ref="B22:G22" si="14">SUM(B63:B65)</f>
        <v>31</v>
      </c>
      <c r="C22" s="162">
        <f t="shared" si="14"/>
        <v>47</v>
      </c>
      <c r="D22" s="163">
        <f t="shared" si="14"/>
        <v>33484.362000000001</v>
      </c>
      <c r="E22" s="163">
        <f t="shared" si="14"/>
        <v>115500.60400000001</v>
      </c>
      <c r="F22" s="163">
        <f t="shared" si="14"/>
        <v>137095.65899999999</v>
      </c>
      <c r="G22" s="163">
        <f t="shared" si="14"/>
        <v>157979.264</v>
      </c>
      <c r="H22" s="163">
        <f>H65</f>
        <v>2279</v>
      </c>
      <c r="I22" s="163">
        <f>SUM(I63:I65)</f>
        <v>488827.60598908609</v>
      </c>
    </row>
    <row r="23" spans="1:10" s="9" customFormat="1" ht="15" customHeight="1" x14ac:dyDescent="0.2">
      <c r="A23" s="99" t="s">
        <v>141</v>
      </c>
      <c r="B23" s="162">
        <f>SUM(B66:B68)</f>
        <v>51</v>
      </c>
      <c r="C23" s="162">
        <f t="shared" ref="C23:I23" si="15">SUM(C66:C68)</f>
        <v>19</v>
      </c>
      <c r="D23" s="163">
        <f t="shared" si="15"/>
        <v>137198.81199999998</v>
      </c>
      <c r="E23" s="163">
        <f t="shared" si="15"/>
        <v>117262.39499999999</v>
      </c>
      <c r="F23" s="163">
        <f t="shared" si="15"/>
        <v>221808.08299999998</v>
      </c>
      <c r="G23" s="163">
        <f t="shared" si="15"/>
        <v>143679.69700000001</v>
      </c>
      <c r="H23" s="163">
        <f>H68</f>
        <v>2270</v>
      </c>
      <c r="I23" s="163">
        <f t="shared" si="15"/>
        <v>785786.0060886814</v>
      </c>
    </row>
    <row r="24" spans="1:10" s="9" customFormat="1" ht="15" customHeight="1" x14ac:dyDescent="0.2">
      <c r="A24" s="99" t="s">
        <v>142</v>
      </c>
      <c r="B24" s="162">
        <f>SUM(B69:B71)</f>
        <v>41</v>
      </c>
      <c r="C24" s="162">
        <f t="shared" ref="C24" si="16">SUM(C69:C71)</f>
        <v>44</v>
      </c>
      <c r="D24" s="163">
        <f>SUM(D69:D71)</f>
        <v>63790.592999999993</v>
      </c>
      <c r="E24" s="163">
        <f>SUM(E69:E71)</f>
        <v>69934.203000000009</v>
      </c>
      <c r="F24" s="163">
        <f>SUM(F69:F71)</f>
        <v>104578.03399999999</v>
      </c>
      <c r="G24" s="163">
        <f>SUM(G69:G71)</f>
        <v>158621.527</v>
      </c>
      <c r="H24" s="163">
        <f>H71</f>
        <v>2272</v>
      </c>
      <c r="I24" s="163">
        <f>SUM(I69:I71)</f>
        <v>797706.25892639207</v>
      </c>
    </row>
    <row r="25" spans="1:10" s="9" customFormat="1" ht="15" customHeight="1" x14ac:dyDescent="0.2">
      <c r="A25" s="99" t="s">
        <v>143</v>
      </c>
      <c r="B25" s="162">
        <f t="shared" ref="B25:G25" si="17">SUM(B72:B74)</f>
        <v>33</v>
      </c>
      <c r="C25" s="162">
        <f t="shared" si="17"/>
        <v>31</v>
      </c>
      <c r="D25" s="163">
        <f t="shared" si="17"/>
        <v>24374.050999999999</v>
      </c>
      <c r="E25" s="163">
        <f t="shared" si="17"/>
        <v>25112.830999999998</v>
      </c>
      <c r="F25" s="163">
        <f t="shared" si="17"/>
        <v>52369.921999999999</v>
      </c>
      <c r="G25" s="163">
        <f t="shared" si="17"/>
        <v>54817.527999999998</v>
      </c>
      <c r="H25" s="163">
        <f>H74</f>
        <v>2280</v>
      </c>
      <c r="I25" s="163">
        <f>SUM(I72:I74)</f>
        <v>806744.43094577687</v>
      </c>
    </row>
    <row r="26" spans="1:10" s="9" customFormat="1" ht="15" customHeight="1" x14ac:dyDescent="0.2">
      <c r="A26" s="165" t="s">
        <v>144</v>
      </c>
      <c r="B26" s="166">
        <f>SUM(B75:B77)</f>
        <v>18</v>
      </c>
      <c r="C26" s="166">
        <f>SUM(C75:C77)</f>
        <v>27</v>
      </c>
      <c r="D26" s="167">
        <f t="shared" ref="D26:I26" si="18">SUM(D75:D77)</f>
        <v>166380.64000000001</v>
      </c>
      <c r="E26" s="167">
        <f t="shared" si="18"/>
        <v>6481.5950000000003</v>
      </c>
      <c r="F26" s="167">
        <f t="shared" si="18"/>
        <v>180303.23900000003</v>
      </c>
      <c r="G26" s="167">
        <f t="shared" si="18"/>
        <v>15012.168000000001</v>
      </c>
      <c r="H26" s="167">
        <f>H77</f>
        <v>2352</v>
      </c>
      <c r="I26" s="167">
        <f t="shared" si="18"/>
        <v>755809.71919994988</v>
      </c>
    </row>
    <row r="27" spans="1:10" s="9" customFormat="1" ht="15" customHeight="1" x14ac:dyDescent="0.2">
      <c r="A27" s="97" t="s">
        <v>145</v>
      </c>
      <c r="B27" s="131">
        <f>SUM(B78:B80)</f>
        <v>23</v>
      </c>
      <c r="C27" s="131">
        <f t="shared" ref="C27:G27" si="19">SUM(C78:C80)</f>
        <v>11</v>
      </c>
      <c r="D27" s="132">
        <f t="shared" si="19"/>
        <v>56965.025999999998</v>
      </c>
      <c r="E27" s="132">
        <f t="shared" si="19"/>
        <v>6458.4029999999993</v>
      </c>
      <c r="F27" s="132">
        <f t="shared" si="19"/>
        <v>81795.995999999999</v>
      </c>
      <c r="G27" s="132">
        <f t="shared" si="19"/>
        <v>13450.102999999999</v>
      </c>
      <c r="H27" s="132">
        <f>H80</f>
        <v>2335</v>
      </c>
      <c r="I27" s="132">
        <f>SUM(I78:I80)</f>
        <v>608049.90606270824</v>
      </c>
    </row>
    <row r="28" spans="1:10" s="9" customFormat="1" ht="15" customHeight="1" x14ac:dyDescent="0.2">
      <c r="A28" s="97" t="s">
        <v>146</v>
      </c>
      <c r="B28" s="131">
        <f>SUM(B81:B83)</f>
        <v>30</v>
      </c>
      <c r="C28" s="131">
        <f t="shared" ref="C28:I28" si="20">SUM(C81:C83)</f>
        <v>24</v>
      </c>
      <c r="D28" s="132">
        <f t="shared" si="20"/>
        <v>176126.761</v>
      </c>
      <c r="E28" s="132">
        <f t="shared" si="20"/>
        <v>53663.907000000007</v>
      </c>
      <c r="F28" s="132">
        <f t="shared" si="20"/>
        <v>203175.08100000001</v>
      </c>
      <c r="G28" s="132">
        <f t="shared" si="20"/>
        <v>68601.052000000011</v>
      </c>
      <c r="H28" s="132">
        <f>H83</f>
        <v>2349</v>
      </c>
      <c r="I28" s="132">
        <f t="shared" si="20"/>
        <v>668639.89475178334</v>
      </c>
    </row>
    <row r="29" spans="1:10" s="9" customFormat="1" ht="15" customHeight="1" x14ac:dyDescent="0.2">
      <c r="A29" s="97" t="s">
        <v>147</v>
      </c>
      <c r="B29" s="131">
        <f>SUM(B84:B86)</f>
        <v>32</v>
      </c>
      <c r="C29" s="131">
        <f t="shared" ref="C29:I29" si="21">SUM(C84:C86)</f>
        <v>29</v>
      </c>
      <c r="D29" s="132">
        <f t="shared" si="21"/>
        <v>71403.214000000022</v>
      </c>
      <c r="E29" s="132">
        <f t="shared" si="21"/>
        <v>87465.092000000004</v>
      </c>
      <c r="F29" s="132">
        <f t="shared" si="21"/>
        <v>102903.42800000001</v>
      </c>
      <c r="G29" s="132">
        <f t="shared" si="21"/>
        <v>123897.4</v>
      </c>
      <c r="H29" s="132">
        <f>H86</f>
        <v>2339</v>
      </c>
      <c r="I29" s="132">
        <f t="shared" si="21"/>
        <v>597994.19690859248</v>
      </c>
    </row>
    <row r="30" spans="1:10" s="9" customFormat="1" ht="15" customHeight="1" x14ac:dyDescent="0.2">
      <c r="A30" s="99" t="s">
        <v>148</v>
      </c>
      <c r="B30" s="162">
        <f t="shared" ref="B30" si="22">SUM(B87:B89)</f>
        <v>21</v>
      </c>
      <c r="C30" s="162">
        <f>SUM(C87:C89)</f>
        <v>20</v>
      </c>
      <c r="D30" s="163">
        <f>SUM(D87:D89)</f>
        <v>17871.429</v>
      </c>
      <c r="E30" s="163">
        <f>SUM(E87:E89)</f>
        <v>10414.191999999999</v>
      </c>
      <c r="F30" s="163">
        <f>SUM(F87:F89)</f>
        <v>29591.565000000002</v>
      </c>
      <c r="G30" s="163">
        <f>SUM(G87:G89)</f>
        <v>25214.532999999999</v>
      </c>
      <c r="H30" s="163">
        <f>H89</f>
        <v>2366</v>
      </c>
      <c r="I30" s="163">
        <f>SUM(I87:I89)</f>
        <v>584411.38394347194</v>
      </c>
    </row>
    <row r="31" spans="1:10" s="9" customFormat="1" ht="15" customHeight="1" x14ac:dyDescent="0.2">
      <c r="A31" s="99" t="s">
        <v>149</v>
      </c>
      <c r="B31" s="162">
        <f t="shared" ref="B31:G31" si="23">SUM(B90:B92)</f>
        <v>22</v>
      </c>
      <c r="C31" s="162">
        <f t="shared" si="23"/>
        <v>20</v>
      </c>
      <c r="D31" s="163">
        <f t="shared" si="23"/>
        <v>155396.74100000001</v>
      </c>
      <c r="E31" s="163">
        <f t="shared" si="23"/>
        <v>40461.083999999995</v>
      </c>
      <c r="F31" s="163">
        <f t="shared" si="23"/>
        <v>192501.81400000001</v>
      </c>
      <c r="G31" s="163">
        <f t="shared" si="23"/>
        <v>51913.481999999996</v>
      </c>
      <c r="H31" s="163">
        <f>H92</f>
        <v>2434</v>
      </c>
      <c r="I31" s="163">
        <f>SUM(I90:I92)</f>
        <v>484878.74657333794</v>
      </c>
    </row>
    <row r="32" spans="1:10" s="9" customFormat="1" ht="15" customHeight="1" x14ac:dyDescent="0.2">
      <c r="A32" s="99" t="s">
        <v>150</v>
      </c>
      <c r="B32" s="162">
        <f t="shared" ref="B32:G32" si="24">SUM(B93:B95)</f>
        <v>33</v>
      </c>
      <c r="C32" s="162">
        <f t="shared" si="24"/>
        <v>24</v>
      </c>
      <c r="D32" s="163">
        <f t="shared" si="24"/>
        <v>184942.05300000001</v>
      </c>
      <c r="E32" s="163">
        <f t="shared" si="24"/>
        <v>32666.462</v>
      </c>
      <c r="F32" s="163">
        <f t="shared" si="24"/>
        <v>236125.84899999999</v>
      </c>
      <c r="G32" s="163">
        <f t="shared" si="24"/>
        <v>66399.081000000006</v>
      </c>
      <c r="H32" s="163">
        <f>H95</f>
        <v>2434</v>
      </c>
      <c r="I32" s="163">
        <f>SUM(I93:I95)</f>
        <v>549212.22939203994</v>
      </c>
    </row>
    <row r="33" spans="1:14" s="9" customFormat="1" ht="15" customHeight="1" x14ac:dyDescent="0.2">
      <c r="A33" s="99" t="s">
        <v>151</v>
      </c>
      <c r="B33" s="162">
        <f>SUM(B96:B98)</f>
        <v>36</v>
      </c>
      <c r="C33" s="162">
        <f t="shared" ref="C33:G33" si="25">SUM(C96:C98)</f>
        <v>23</v>
      </c>
      <c r="D33" s="163">
        <f t="shared" si="25"/>
        <v>24681.608999999997</v>
      </c>
      <c r="E33" s="163">
        <f t="shared" si="25"/>
        <v>23340.256000000001</v>
      </c>
      <c r="F33" s="163">
        <f t="shared" si="25"/>
        <v>103814.126</v>
      </c>
      <c r="G33" s="163">
        <f t="shared" si="25"/>
        <v>66698.119000000006</v>
      </c>
      <c r="H33" s="163">
        <f>H98</f>
        <v>2425</v>
      </c>
      <c r="I33" s="163">
        <f t="shared" ref="I33" si="26">SUM(I96:I98)</f>
        <v>610873.03059371212</v>
      </c>
    </row>
    <row r="34" spans="1:14" s="9" customFormat="1" ht="15" customHeight="1" x14ac:dyDescent="0.2">
      <c r="A34" s="97" t="s">
        <v>376</v>
      </c>
      <c r="B34" s="131">
        <f>SUM(B99:B101)</f>
        <v>25</v>
      </c>
      <c r="C34" s="131">
        <f t="shared" ref="C34:G34" si="27">SUM(C99:C101)</f>
        <v>22</v>
      </c>
      <c r="D34" s="132">
        <f t="shared" si="27"/>
        <v>47178.200000000004</v>
      </c>
      <c r="E34" s="132">
        <f t="shared" si="27"/>
        <v>24730.183999999997</v>
      </c>
      <c r="F34" s="132">
        <f t="shared" si="27"/>
        <v>73031.26999999999</v>
      </c>
      <c r="G34" s="132">
        <f t="shared" si="27"/>
        <v>61429.613000000005</v>
      </c>
      <c r="H34" s="132">
        <f>H101</f>
        <v>2429</v>
      </c>
      <c r="I34" s="132">
        <f t="shared" ref="I34" si="28">SUM(I99:I101)</f>
        <v>655146.70392050734</v>
      </c>
    </row>
    <row r="35" spans="1:14" s="9" customFormat="1" ht="15" customHeight="1" x14ac:dyDescent="0.2">
      <c r="A35" s="97" t="s">
        <v>377</v>
      </c>
      <c r="B35" s="131">
        <f>SUM(B102:B104)</f>
        <v>23</v>
      </c>
      <c r="C35" s="131">
        <f t="shared" ref="C35:G35" si="29">SUM(C102:C104)</f>
        <v>19</v>
      </c>
      <c r="D35" s="132">
        <f t="shared" si="29"/>
        <v>48293.234000000004</v>
      </c>
      <c r="E35" s="132">
        <f t="shared" si="29"/>
        <v>33189.406999999999</v>
      </c>
      <c r="F35" s="132">
        <f t="shared" si="29"/>
        <v>97651.434000000008</v>
      </c>
      <c r="G35" s="132">
        <f t="shared" si="29"/>
        <v>55176.166999999994</v>
      </c>
      <c r="H35" s="132">
        <f>H104</f>
        <v>2429</v>
      </c>
      <c r="I35" s="132">
        <f t="shared" ref="I35" si="30">SUM(I102:I104)</f>
        <v>596242.42484739725</v>
      </c>
    </row>
    <row r="36" spans="1:14" s="9" customFormat="1" ht="15" customHeight="1" x14ac:dyDescent="0.2">
      <c r="A36" s="97" t="s">
        <v>383</v>
      </c>
      <c r="B36" s="131">
        <f>SUM(B105:B107)</f>
        <v>53</v>
      </c>
      <c r="C36" s="131">
        <f t="shared" ref="C36:G36" si="31">SUM(C105:C107)</f>
        <v>25</v>
      </c>
      <c r="D36" s="132">
        <f t="shared" si="31"/>
        <v>106271.552</v>
      </c>
      <c r="E36" s="132">
        <f t="shared" si="31"/>
        <v>61351.276000000005</v>
      </c>
      <c r="F36" s="132">
        <f t="shared" si="31"/>
        <v>189081.19199999998</v>
      </c>
      <c r="G36" s="132">
        <f t="shared" si="31"/>
        <v>99368.273000000016</v>
      </c>
      <c r="H36" s="132">
        <f>H107</f>
        <v>2428</v>
      </c>
      <c r="I36" s="132">
        <f>SUM(I105:I107)</f>
        <v>682114.3501092504</v>
      </c>
    </row>
    <row r="37" spans="1:14" s="9" customFormat="1" ht="15" customHeight="1" x14ac:dyDescent="0.2">
      <c r="A37" s="97" t="s">
        <v>386</v>
      </c>
      <c r="B37" s="131">
        <f>SUM(B108:B110)</f>
        <v>42</v>
      </c>
      <c r="C37" s="131">
        <f t="shared" ref="C37:I37" si="32">SUM(C108:C110)</f>
        <v>33</v>
      </c>
      <c r="D37" s="132">
        <f t="shared" si="32"/>
        <v>102938.37</v>
      </c>
      <c r="E37" s="132">
        <f t="shared" si="32"/>
        <v>65957.918999999994</v>
      </c>
      <c r="F37" s="132">
        <f t="shared" si="32"/>
        <v>250718.769</v>
      </c>
      <c r="G37" s="132">
        <f t="shared" si="32"/>
        <v>162754.845</v>
      </c>
      <c r="H37" s="132">
        <f>H110</f>
        <v>2415</v>
      </c>
      <c r="I37" s="132">
        <f t="shared" si="32"/>
        <v>529386.22921074438</v>
      </c>
    </row>
    <row r="38" spans="1:14" s="9" customFormat="1" ht="15" customHeight="1" x14ac:dyDescent="0.2">
      <c r="A38" s="12"/>
      <c r="B38" s="135"/>
      <c r="C38" s="131"/>
      <c r="D38" s="132"/>
      <c r="E38" s="132"/>
      <c r="F38" s="132"/>
      <c r="G38" s="132"/>
      <c r="H38" s="132"/>
      <c r="I38" s="132"/>
    </row>
    <row r="39" spans="1:14" s="9" customFormat="1" ht="15" customHeight="1" x14ac:dyDescent="0.2">
      <c r="A39" s="100">
        <v>43831</v>
      </c>
      <c r="B39" s="169">
        <v>9</v>
      </c>
      <c r="C39" s="162">
        <v>15</v>
      </c>
      <c r="D39" s="163">
        <v>4722.1959999999999</v>
      </c>
      <c r="E39" s="163">
        <v>27219.578000000001</v>
      </c>
      <c r="F39" s="163">
        <v>9648.476999999999</v>
      </c>
      <c r="G39" s="163">
        <v>42064.218999999997</v>
      </c>
      <c r="H39" s="163">
        <v>2144</v>
      </c>
      <c r="I39" s="163">
        <v>122765.3985</v>
      </c>
      <c r="K39" s="45"/>
      <c r="L39" s="45"/>
      <c r="M39" s="45"/>
      <c r="N39" s="45"/>
    </row>
    <row r="40" spans="1:14" s="9" customFormat="1" ht="15" customHeight="1" x14ac:dyDescent="0.2">
      <c r="A40" s="100">
        <v>43862</v>
      </c>
      <c r="B40" s="169">
        <v>16</v>
      </c>
      <c r="C40" s="162">
        <v>17</v>
      </c>
      <c r="D40" s="163">
        <v>3035.8490000000002</v>
      </c>
      <c r="E40" s="163">
        <v>319.50900000000001</v>
      </c>
      <c r="F40" s="163">
        <v>57417.362000000008</v>
      </c>
      <c r="G40" s="163">
        <v>51763.729999999996</v>
      </c>
      <c r="H40" s="163">
        <v>2128</v>
      </c>
      <c r="I40" s="163">
        <v>124812.52170000001</v>
      </c>
      <c r="K40" s="45"/>
      <c r="L40" s="45"/>
      <c r="M40" s="45"/>
      <c r="N40" s="45"/>
    </row>
    <row r="41" spans="1:14" s="9" customFormat="1" ht="15" customHeight="1" x14ac:dyDescent="0.2">
      <c r="A41" s="100">
        <v>43891</v>
      </c>
      <c r="B41" s="169">
        <v>4</v>
      </c>
      <c r="C41" s="162">
        <v>10</v>
      </c>
      <c r="D41" s="163">
        <v>203.53</v>
      </c>
      <c r="E41" s="163">
        <v>3888.123</v>
      </c>
      <c r="F41" s="163">
        <v>9001.25</v>
      </c>
      <c r="G41" s="163">
        <v>8766.2289999999994</v>
      </c>
      <c r="H41" s="163">
        <v>2117</v>
      </c>
      <c r="I41" s="163">
        <v>78443.979200000002</v>
      </c>
      <c r="K41" s="45"/>
      <c r="L41" s="45"/>
      <c r="M41" s="45"/>
      <c r="N41" s="45"/>
    </row>
    <row r="42" spans="1:14" s="9" customFormat="1" ht="15" customHeight="1" x14ac:dyDescent="0.2">
      <c r="A42" s="100">
        <v>43922</v>
      </c>
      <c r="B42" s="169">
        <v>16</v>
      </c>
      <c r="C42" s="162">
        <v>1</v>
      </c>
      <c r="D42" s="163">
        <v>1871.2860000000001</v>
      </c>
      <c r="E42" s="163">
        <v>930.75</v>
      </c>
      <c r="F42" s="163">
        <v>43745.905999999995</v>
      </c>
      <c r="G42" s="163">
        <v>930.75</v>
      </c>
      <c r="H42" s="163">
        <v>2126</v>
      </c>
      <c r="I42" s="163">
        <v>27237.099099999999</v>
      </c>
      <c r="K42" s="45"/>
      <c r="L42" s="45"/>
      <c r="M42" s="45"/>
      <c r="N42" s="45"/>
    </row>
    <row r="43" spans="1:14" s="9" customFormat="1" ht="15" customHeight="1" x14ac:dyDescent="0.2">
      <c r="A43" s="100">
        <v>43952</v>
      </c>
      <c r="B43" s="169">
        <v>25</v>
      </c>
      <c r="C43" s="162">
        <v>7</v>
      </c>
      <c r="D43" s="163">
        <v>977.54</v>
      </c>
      <c r="E43" s="163">
        <v>10950</v>
      </c>
      <c r="F43" s="163">
        <v>61360.08</v>
      </c>
      <c r="G43" s="163">
        <v>20774.18</v>
      </c>
      <c r="H43" s="163">
        <v>2111</v>
      </c>
      <c r="I43" s="163">
        <v>67995.633500000011</v>
      </c>
      <c r="K43" s="45"/>
      <c r="L43" s="45"/>
      <c r="M43" s="45"/>
      <c r="N43" s="45"/>
    </row>
    <row r="44" spans="1:14" s="9" customFormat="1" ht="15" customHeight="1" x14ac:dyDescent="0.2">
      <c r="A44" s="100">
        <v>43983</v>
      </c>
      <c r="B44" s="169">
        <v>15</v>
      </c>
      <c r="C44" s="162">
        <v>15</v>
      </c>
      <c r="D44" s="163">
        <v>1830.6060000000002</v>
      </c>
      <c r="E44" s="163">
        <v>2244.0300000000002</v>
      </c>
      <c r="F44" s="163">
        <v>7131.753999999999</v>
      </c>
      <c r="G44" s="163">
        <v>87684.56</v>
      </c>
      <c r="H44" s="163">
        <v>2155</v>
      </c>
      <c r="I44" s="163">
        <v>111484.2</v>
      </c>
      <c r="K44" s="45"/>
      <c r="L44" s="45"/>
      <c r="M44" s="45"/>
      <c r="N44" s="45"/>
    </row>
    <row r="45" spans="1:14" s="9" customFormat="1" ht="15" customHeight="1" x14ac:dyDescent="0.2">
      <c r="A45" s="100">
        <v>44013</v>
      </c>
      <c r="B45" s="169">
        <v>13</v>
      </c>
      <c r="C45" s="162">
        <v>16</v>
      </c>
      <c r="D45" s="163">
        <v>73544.91</v>
      </c>
      <c r="E45" s="163">
        <v>121.09</v>
      </c>
      <c r="F45" s="163">
        <v>76966.02900000001</v>
      </c>
      <c r="G45" s="163">
        <v>17466.558999999997</v>
      </c>
      <c r="H45" s="163">
        <v>2154</v>
      </c>
      <c r="I45" s="163">
        <v>137617.1</v>
      </c>
      <c r="K45" s="45"/>
      <c r="L45" s="45"/>
      <c r="M45" s="45"/>
      <c r="N45" s="45"/>
    </row>
    <row r="46" spans="1:14" s="9" customFormat="1" ht="15" customHeight="1" x14ac:dyDescent="0.2">
      <c r="A46" s="100">
        <v>44044</v>
      </c>
      <c r="B46" s="169">
        <v>11</v>
      </c>
      <c r="C46" s="162">
        <v>13</v>
      </c>
      <c r="D46" s="163">
        <v>3948.11</v>
      </c>
      <c r="E46" s="163">
        <v>18092.900000000001</v>
      </c>
      <c r="F46" s="163">
        <v>7716.5059999999994</v>
      </c>
      <c r="G46" s="163">
        <v>20681.784</v>
      </c>
      <c r="H46" s="163">
        <v>2154</v>
      </c>
      <c r="I46" s="163">
        <v>122373.04190000001</v>
      </c>
      <c r="K46" s="45"/>
      <c r="L46" s="45"/>
      <c r="M46" s="45"/>
      <c r="N46" s="45"/>
    </row>
    <row r="47" spans="1:14" s="9" customFormat="1" ht="15" customHeight="1" x14ac:dyDescent="0.2">
      <c r="A47" s="100">
        <v>44075</v>
      </c>
      <c r="B47" s="169">
        <v>11</v>
      </c>
      <c r="C47" s="162">
        <v>6</v>
      </c>
      <c r="D47" s="163">
        <v>1458.0520000000001</v>
      </c>
      <c r="E47" s="163">
        <v>0</v>
      </c>
      <c r="F47" s="163">
        <v>12191.81</v>
      </c>
      <c r="G47" s="163">
        <v>6773.48</v>
      </c>
      <c r="H47" s="163">
        <v>2161</v>
      </c>
      <c r="I47" s="163">
        <v>121805.95420000001</v>
      </c>
      <c r="K47" s="45"/>
      <c r="L47" s="45"/>
      <c r="M47" s="45"/>
      <c r="N47" s="45"/>
    </row>
    <row r="48" spans="1:14" s="9" customFormat="1" ht="15" customHeight="1" x14ac:dyDescent="0.2">
      <c r="A48" s="100">
        <v>44105</v>
      </c>
      <c r="B48" s="169">
        <v>9</v>
      </c>
      <c r="C48" s="162">
        <v>3</v>
      </c>
      <c r="D48" s="163">
        <v>6189.0499999999993</v>
      </c>
      <c r="E48" s="163">
        <v>4073.4</v>
      </c>
      <c r="F48" s="163">
        <v>8163.0899999999992</v>
      </c>
      <c r="G48" s="163">
        <v>7734.66</v>
      </c>
      <c r="H48" s="163">
        <v>2170</v>
      </c>
      <c r="I48" s="163">
        <v>117172.22699999998</v>
      </c>
      <c r="K48" s="45"/>
      <c r="L48" s="45"/>
      <c r="M48" s="45"/>
      <c r="N48" s="45"/>
    </row>
    <row r="49" spans="1:14" s="9" customFormat="1" ht="15" customHeight="1" x14ac:dyDescent="0.2">
      <c r="A49" s="100">
        <v>44136</v>
      </c>
      <c r="B49" s="169">
        <v>11</v>
      </c>
      <c r="C49" s="162">
        <v>9</v>
      </c>
      <c r="D49" s="163">
        <v>16221.09</v>
      </c>
      <c r="E49" s="163">
        <v>55399.5</v>
      </c>
      <c r="F49" s="163">
        <v>27539.75</v>
      </c>
      <c r="G49" s="163">
        <v>100781.516</v>
      </c>
      <c r="H49" s="163">
        <v>2171</v>
      </c>
      <c r="I49" s="163">
        <v>95030.777199999997</v>
      </c>
      <c r="K49" s="45"/>
      <c r="L49" s="45"/>
      <c r="M49" s="45"/>
      <c r="N49" s="45"/>
    </row>
    <row r="50" spans="1:14" s="9" customFormat="1" ht="15" customHeight="1" x14ac:dyDescent="0.2">
      <c r="A50" s="100">
        <v>44166</v>
      </c>
      <c r="B50" s="169">
        <v>5</v>
      </c>
      <c r="C50" s="162">
        <v>5</v>
      </c>
      <c r="D50" s="163">
        <v>176784.23</v>
      </c>
      <c r="E50" s="163">
        <v>111.63</v>
      </c>
      <c r="F50" s="163">
        <v>181713.55500000002</v>
      </c>
      <c r="G50" s="163">
        <v>1416.2759999999998</v>
      </c>
      <c r="H50" s="163">
        <v>2181</v>
      </c>
      <c r="I50" s="163">
        <v>128757.47420000001</v>
      </c>
      <c r="K50" s="45"/>
      <c r="L50" s="45"/>
      <c r="M50" s="45"/>
      <c r="N50" s="45"/>
    </row>
    <row r="51" spans="1:14" s="9" customFormat="1" ht="15" customHeight="1" x14ac:dyDescent="0.2">
      <c r="A51" s="98">
        <v>44197</v>
      </c>
      <c r="B51" s="131">
        <v>12</v>
      </c>
      <c r="C51" s="131">
        <v>9</v>
      </c>
      <c r="D51" s="132">
        <v>2817.1970000000001</v>
      </c>
      <c r="E51" s="132">
        <v>1434.943</v>
      </c>
      <c r="F51" s="132">
        <v>11906.574000000001</v>
      </c>
      <c r="G51" s="132">
        <v>5259.1120000000001</v>
      </c>
      <c r="H51" s="132">
        <v>2189</v>
      </c>
      <c r="I51" s="132">
        <v>123256.36289999998</v>
      </c>
      <c r="K51" s="45"/>
      <c r="L51" s="45"/>
      <c r="M51" s="45"/>
      <c r="N51" s="45"/>
    </row>
    <row r="52" spans="1:14" s="9" customFormat="1" ht="15" customHeight="1" x14ac:dyDescent="0.2">
      <c r="A52" s="98">
        <v>44228</v>
      </c>
      <c r="B52" s="135">
        <v>9</v>
      </c>
      <c r="C52" s="131">
        <v>7</v>
      </c>
      <c r="D52" s="132">
        <v>702.92399999999998</v>
      </c>
      <c r="E52" s="132">
        <v>168.85400000000001</v>
      </c>
      <c r="F52" s="132">
        <v>10453.313999999998</v>
      </c>
      <c r="G52" s="132">
        <v>1628.6989999999998</v>
      </c>
      <c r="H52" s="132">
        <v>2207</v>
      </c>
      <c r="I52" s="132">
        <v>129163.42700000003</v>
      </c>
      <c r="K52" s="45"/>
      <c r="L52" s="45"/>
      <c r="M52" s="45"/>
      <c r="N52" s="45"/>
    </row>
    <row r="53" spans="1:14" s="9" customFormat="1" ht="15" customHeight="1" x14ac:dyDescent="0.2">
      <c r="A53" s="98">
        <v>44256</v>
      </c>
      <c r="B53" s="135">
        <v>13</v>
      </c>
      <c r="C53" s="131">
        <v>10</v>
      </c>
      <c r="D53" s="132">
        <v>1604.569</v>
      </c>
      <c r="E53" s="132">
        <v>1394.94</v>
      </c>
      <c r="F53" s="132">
        <v>5779.0519999999997</v>
      </c>
      <c r="G53" s="132">
        <v>10258.344999999999</v>
      </c>
      <c r="H53" s="132">
        <v>2208</v>
      </c>
      <c r="I53" s="132">
        <v>133784.00390000001</v>
      </c>
      <c r="J53" s="10"/>
      <c r="K53" s="10"/>
      <c r="L53" s="10"/>
      <c r="M53" s="45"/>
      <c r="N53" s="45"/>
    </row>
    <row r="54" spans="1:14" s="9" customFormat="1" ht="15" customHeight="1" x14ac:dyDescent="0.2">
      <c r="A54" s="98">
        <v>44287</v>
      </c>
      <c r="B54" s="135">
        <v>5</v>
      </c>
      <c r="C54" s="131">
        <v>4</v>
      </c>
      <c r="D54" s="132">
        <v>867.82399999999996</v>
      </c>
      <c r="E54" s="132">
        <v>156.12</v>
      </c>
      <c r="F54" s="132">
        <v>1486.346</v>
      </c>
      <c r="G54" s="132">
        <v>1752.7719999999999</v>
      </c>
      <c r="H54" s="132">
        <v>2210</v>
      </c>
      <c r="I54" s="132">
        <v>110203.04640000001</v>
      </c>
      <c r="K54" s="45"/>
      <c r="L54" s="45"/>
      <c r="M54" s="45"/>
      <c r="N54" s="45"/>
    </row>
    <row r="55" spans="1:14" s="9" customFormat="1" ht="15" customHeight="1" x14ac:dyDescent="0.2">
      <c r="A55" s="98">
        <v>44317</v>
      </c>
      <c r="B55" s="135">
        <v>6</v>
      </c>
      <c r="C55" s="131">
        <v>5</v>
      </c>
      <c r="D55" s="132">
        <v>11590.928</v>
      </c>
      <c r="E55" s="132">
        <v>178.93200000000002</v>
      </c>
      <c r="F55" s="132">
        <v>12534.526</v>
      </c>
      <c r="G55" s="132">
        <v>3143.4719999999998</v>
      </c>
      <c r="H55" s="132">
        <v>2220</v>
      </c>
      <c r="I55" s="132">
        <v>121968.01609999999</v>
      </c>
      <c r="K55" s="45"/>
      <c r="L55" s="45"/>
      <c r="M55" s="45"/>
      <c r="N55" s="45"/>
    </row>
    <row r="56" spans="1:14" s="9" customFormat="1" ht="15" customHeight="1" x14ac:dyDescent="0.2">
      <c r="A56" s="98">
        <v>44348</v>
      </c>
      <c r="B56" s="135">
        <v>8</v>
      </c>
      <c r="C56" s="131">
        <v>4</v>
      </c>
      <c r="D56" s="132">
        <v>13392</v>
      </c>
      <c r="E56" s="132">
        <v>2597.5480000000002</v>
      </c>
      <c r="F56" s="132">
        <v>25739.33</v>
      </c>
      <c r="G56" s="132">
        <v>3990.598</v>
      </c>
      <c r="H56" s="132">
        <v>2256</v>
      </c>
      <c r="I56" s="132">
        <v>144849.66690000001</v>
      </c>
      <c r="K56" s="45"/>
      <c r="L56" s="45"/>
      <c r="M56" s="45"/>
      <c r="N56" s="45"/>
    </row>
    <row r="57" spans="1:14" ht="15" customHeight="1" x14ac:dyDescent="0.2">
      <c r="A57" s="98">
        <v>44378</v>
      </c>
      <c r="B57" s="13">
        <v>10</v>
      </c>
      <c r="C57" s="136">
        <v>11</v>
      </c>
      <c r="D57" s="80">
        <v>5677.72</v>
      </c>
      <c r="E57" s="80" t="s">
        <v>3</v>
      </c>
      <c r="F57" s="80">
        <v>13142.76</v>
      </c>
      <c r="G57" s="80">
        <v>6452.81</v>
      </c>
      <c r="H57" s="80">
        <v>2154</v>
      </c>
      <c r="I57" s="80">
        <v>151402.93579999998</v>
      </c>
      <c r="K57" s="62"/>
      <c r="L57" s="62"/>
      <c r="M57" s="62"/>
      <c r="N57" s="62"/>
    </row>
    <row r="58" spans="1:14" ht="15" customHeight="1" x14ac:dyDescent="0.2">
      <c r="A58" s="98">
        <v>44409</v>
      </c>
      <c r="B58" s="13">
        <v>20</v>
      </c>
      <c r="C58" s="136">
        <v>5</v>
      </c>
      <c r="D58" s="80">
        <v>113428</v>
      </c>
      <c r="E58" s="80">
        <v>11765.28</v>
      </c>
      <c r="F58" s="80">
        <v>140898.62</v>
      </c>
      <c r="G58" s="80">
        <v>11802.980000000001</v>
      </c>
      <c r="H58" s="80">
        <v>2261</v>
      </c>
      <c r="I58" s="80">
        <v>158053.092</v>
      </c>
      <c r="K58" s="62"/>
      <c r="L58" s="62"/>
      <c r="M58" s="62"/>
      <c r="N58" s="62"/>
    </row>
    <row r="59" spans="1:14" ht="15" customHeight="1" x14ac:dyDescent="0.2">
      <c r="A59" s="98">
        <v>44440</v>
      </c>
      <c r="B59" s="13">
        <v>15</v>
      </c>
      <c r="C59" s="136">
        <v>11</v>
      </c>
      <c r="D59" s="80">
        <v>17730.259999999998</v>
      </c>
      <c r="E59" s="80">
        <v>15190.537</v>
      </c>
      <c r="F59" s="80">
        <v>53060.59</v>
      </c>
      <c r="G59" s="80">
        <v>34857.626000000004</v>
      </c>
      <c r="H59" s="80">
        <v>2268</v>
      </c>
      <c r="I59" s="80">
        <v>132000.75030000001</v>
      </c>
      <c r="K59" s="62"/>
      <c r="L59" s="62"/>
      <c r="M59" s="62"/>
      <c r="N59" s="62"/>
    </row>
    <row r="60" spans="1:14" ht="15" customHeight="1" x14ac:dyDescent="0.2">
      <c r="A60" s="98">
        <v>44470</v>
      </c>
      <c r="B60" s="13">
        <v>11</v>
      </c>
      <c r="C60" s="136">
        <v>7</v>
      </c>
      <c r="D60" s="80">
        <v>12098.24</v>
      </c>
      <c r="E60" s="80">
        <v>5007.3999999999996</v>
      </c>
      <c r="F60" s="80">
        <v>16127.016</v>
      </c>
      <c r="G60" s="80">
        <v>11911.474999999999</v>
      </c>
      <c r="H60" s="80">
        <v>2265</v>
      </c>
      <c r="I60" s="80">
        <v>168136.9326</v>
      </c>
      <c r="K60" s="62"/>
      <c r="L60" s="62"/>
      <c r="M60" s="62"/>
      <c r="N60" s="62"/>
    </row>
    <row r="61" spans="1:14" ht="15" customHeight="1" x14ac:dyDescent="0.2">
      <c r="A61" s="98">
        <v>44501</v>
      </c>
      <c r="B61" s="13">
        <v>12</v>
      </c>
      <c r="C61" s="136">
        <v>14</v>
      </c>
      <c r="D61" s="80">
        <v>4181.3999999999996</v>
      </c>
      <c r="E61" s="80">
        <v>1000.6</v>
      </c>
      <c r="F61" s="80">
        <v>50435.18</v>
      </c>
      <c r="G61" s="80">
        <v>19522.896000000001</v>
      </c>
      <c r="H61" s="80">
        <v>2262</v>
      </c>
      <c r="I61" s="80">
        <v>162117.61629999999</v>
      </c>
      <c r="K61" s="62"/>
      <c r="L61" s="62"/>
      <c r="M61" s="62"/>
      <c r="N61" s="62"/>
    </row>
    <row r="62" spans="1:14" ht="15" customHeight="1" x14ac:dyDescent="0.2">
      <c r="A62" s="98">
        <v>44531</v>
      </c>
      <c r="B62" s="13">
        <v>14</v>
      </c>
      <c r="C62" s="136">
        <v>3</v>
      </c>
      <c r="D62" s="80">
        <v>164933.68</v>
      </c>
      <c r="E62" s="80">
        <v>2343.1999999999998</v>
      </c>
      <c r="F62" s="80">
        <v>171379.49899999998</v>
      </c>
      <c r="G62" s="80">
        <v>2432.4499999999998</v>
      </c>
      <c r="H62" s="80">
        <v>2271</v>
      </c>
      <c r="I62" s="80">
        <v>165145.81650000002</v>
      </c>
      <c r="K62" s="62"/>
      <c r="L62" s="62"/>
      <c r="M62" s="62"/>
      <c r="N62" s="62"/>
    </row>
    <row r="63" spans="1:14" s="9" customFormat="1" ht="15" customHeight="1" x14ac:dyDescent="0.2">
      <c r="A63" s="100">
        <v>44562</v>
      </c>
      <c r="B63" s="169">
        <v>14</v>
      </c>
      <c r="C63" s="162" t="s">
        <v>3</v>
      </c>
      <c r="D63" s="163">
        <v>28818.84</v>
      </c>
      <c r="E63" s="163" t="s">
        <v>3</v>
      </c>
      <c r="F63" s="163">
        <v>59478.693999999989</v>
      </c>
      <c r="G63" s="163" t="s">
        <v>3</v>
      </c>
      <c r="H63" s="163">
        <v>2279</v>
      </c>
      <c r="I63" s="163">
        <v>155946.4825450822</v>
      </c>
      <c r="K63" s="45"/>
      <c r="L63" s="45"/>
      <c r="M63" s="45"/>
      <c r="N63" s="45"/>
    </row>
    <row r="64" spans="1:14" s="9" customFormat="1" ht="15" customHeight="1" x14ac:dyDescent="0.2">
      <c r="A64" s="100">
        <v>44593</v>
      </c>
      <c r="B64" s="169">
        <v>4</v>
      </c>
      <c r="C64" s="162">
        <v>28</v>
      </c>
      <c r="D64" s="163">
        <v>2027.2719999999999</v>
      </c>
      <c r="E64" s="163">
        <v>112878.70000000001</v>
      </c>
      <c r="F64" s="163">
        <v>13929.111999999999</v>
      </c>
      <c r="G64" s="163">
        <v>147766.965</v>
      </c>
      <c r="H64" s="163">
        <v>2286</v>
      </c>
      <c r="I64" s="163">
        <v>151784.72814608365</v>
      </c>
      <c r="K64" s="45"/>
      <c r="L64" s="45"/>
      <c r="M64" s="45"/>
      <c r="N64" s="45"/>
    </row>
    <row r="65" spans="1:14" s="9" customFormat="1" ht="15" customHeight="1" x14ac:dyDescent="0.2">
      <c r="A65" s="100">
        <v>44621</v>
      </c>
      <c r="B65" s="169">
        <v>13</v>
      </c>
      <c r="C65" s="162">
        <v>19</v>
      </c>
      <c r="D65" s="163">
        <v>2638.25</v>
      </c>
      <c r="E65" s="163">
        <v>2621.904</v>
      </c>
      <c r="F65" s="163">
        <v>63687.853000000003</v>
      </c>
      <c r="G65" s="163">
        <v>10212.299000000001</v>
      </c>
      <c r="H65" s="163">
        <v>2279</v>
      </c>
      <c r="I65" s="163">
        <v>181096.39529792021</v>
      </c>
      <c r="K65" s="45"/>
      <c r="L65" s="45"/>
      <c r="M65" s="45"/>
      <c r="N65" s="45"/>
    </row>
    <row r="66" spans="1:14" s="9" customFormat="1" ht="15" customHeight="1" x14ac:dyDescent="0.2">
      <c r="A66" s="100">
        <v>44652</v>
      </c>
      <c r="B66" s="169">
        <v>16</v>
      </c>
      <c r="C66" s="162">
        <v>3</v>
      </c>
      <c r="D66" s="163">
        <v>1111.5999999999999</v>
      </c>
      <c r="E66" s="163">
        <v>49.005000000000003</v>
      </c>
      <c r="F66" s="163">
        <v>17138.897999999997</v>
      </c>
      <c r="G66" s="163">
        <v>4503.1050000000005</v>
      </c>
      <c r="H66" s="163">
        <v>2275</v>
      </c>
      <c r="I66" s="163">
        <v>219522.44273750816</v>
      </c>
      <c r="K66" s="45"/>
      <c r="L66" s="45"/>
      <c r="M66" s="45"/>
      <c r="N66" s="45"/>
    </row>
    <row r="67" spans="1:14" s="9" customFormat="1" ht="15" customHeight="1" x14ac:dyDescent="0.2">
      <c r="A67" s="100">
        <v>44682</v>
      </c>
      <c r="B67" s="169">
        <v>9</v>
      </c>
      <c r="C67" s="162">
        <v>8</v>
      </c>
      <c r="D67" s="163" t="s">
        <v>3</v>
      </c>
      <c r="E67" s="163">
        <v>975.1</v>
      </c>
      <c r="F67" s="163">
        <v>16393.567999999999</v>
      </c>
      <c r="G67" s="163">
        <v>8015.6140000000005</v>
      </c>
      <c r="H67" s="163">
        <v>2267</v>
      </c>
      <c r="I67" s="163">
        <v>255833.01085117325</v>
      </c>
      <c r="K67" s="45"/>
      <c r="L67" s="45"/>
      <c r="M67" s="45"/>
      <c r="N67" s="45"/>
    </row>
    <row r="68" spans="1:14" s="9" customFormat="1" ht="15" customHeight="1" x14ac:dyDescent="0.2">
      <c r="A68" s="100">
        <v>44713</v>
      </c>
      <c r="B68" s="169">
        <v>26</v>
      </c>
      <c r="C68" s="162">
        <v>8</v>
      </c>
      <c r="D68" s="163">
        <v>136087.21199999997</v>
      </c>
      <c r="E68" s="163">
        <v>116238.29</v>
      </c>
      <c r="F68" s="163">
        <v>188275.61699999997</v>
      </c>
      <c r="G68" s="163">
        <v>131160.978</v>
      </c>
      <c r="H68" s="163">
        <v>2270</v>
      </c>
      <c r="I68" s="163">
        <v>310430.55249999999</v>
      </c>
      <c r="K68" s="45"/>
      <c r="L68" s="45"/>
      <c r="M68" s="45"/>
      <c r="N68" s="45"/>
    </row>
    <row r="69" spans="1:14" s="9" customFormat="1" ht="15" customHeight="1" x14ac:dyDescent="0.2">
      <c r="A69" s="100">
        <v>44743</v>
      </c>
      <c r="B69" s="169">
        <v>17</v>
      </c>
      <c r="C69" s="162">
        <v>10</v>
      </c>
      <c r="D69" s="163">
        <v>10069.92</v>
      </c>
      <c r="E69" s="163">
        <v>582.29999999999995</v>
      </c>
      <c r="F69" s="163">
        <v>25170.351000000002</v>
      </c>
      <c r="G69" s="163">
        <v>6988.3600000000006</v>
      </c>
      <c r="H69" s="163">
        <v>2319</v>
      </c>
      <c r="I69" s="163">
        <v>301325.12259999994</v>
      </c>
      <c r="K69" s="45"/>
      <c r="L69" s="45"/>
      <c r="M69" s="45"/>
      <c r="N69" s="45"/>
    </row>
    <row r="70" spans="1:14" ht="15" customHeight="1" x14ac:dyDescent="0.2">
      <c r="A70" s="100">
        <v>44774</v>
      </c>
      <c r="B70" s="169">
        <v>11</v>
      </c>
      <c r="C70" s="162">
        <v>9</v>
      </c>
      <c r="D70" s="163">
        <v>4439.5929999999998</v>
      </c>
      <c r="E70" s="163">
        <v>0</v>
      </c>
      <c r="F70" s="163">
        <v>9319.6029999999992</v>
      </c>
      <c r="G70" s="163">
        <v>23805.27</v>
      </c>
      <c r="H70" s="163">
        <v>2272</v>
      </c>
      <c r="I70" s="163">
        <v>303134.66787339206</v>
      </c>
      <c r="K70" s="62"/>
      <c r="L70" s="62"/>
      <c r="M70" s="62"/>
      <c r="N70" s="62"/>
    </row>
    <row r="71" spans="1:14" ht="15" customHeight="1" x14ac:dyDescent="0.2">
      <c r="A71" s="100">
        <v>44805</v>
      </c>
      <c r="B71" s="169">
        <v>13</v>
      </c>
      <c r="C71" s="162">
        <v>25</v>
      </c>
      <c r="D71" s="163">
        <v>49281.079999999994</v>
      </c>
      <c r="E71" s="163">
        <v>69351.903000000006</v>
      </c>
      <c r="F71" s="163">
        <v>70088.079999999987</v>
      </c>
      <c r="G71" s="163">
        <v>127827.897</v>
      </c>
      <c r="H71" s="163">
        <v>2272</v>
      </c>
      <c r="I71" s="163">
        <v>193246.46845300001</v>
      </c>
      <c r="K71" s="62"/>
      <c r="L71" s="62"/>
      <c r="M71" s="62"/>
      <c r="N71" s="62"/>
    </row>
    <row r="72" spans="1:14" ht="15" customHeight="1" x14ac:dyDescent="0.2">
      <c r="A72" s="100">
        <v>44835</v>
      </c>
      <c r="B72" s="169">
        <v>15</v>
      </c>
      <c r="C72" s="162">
        <v>11</v>
      </c>
      <c r="D72" s="163">
        <v>21405.809999999998</v>
      </c>
      <c r="E72" s="163">
        <v>2694.0299999999997</v>
      </c>
      <c r="F72" s="163">
        <v>42913.494999999995</v>
      </c>
      <c r="G72" s="163">
        <v>12977.09</v>
      </c>
      <c r="H72" s="163">
        <v>2273</v>
      </c>
      <c r="I72" s="163">
        <v>265898.77667257324</v>
      </c>
      <c r="K72" s="62"/>
      <c r="L72" s="62"/>
      <c r="M72" s="62"/>
      <c r="N72" s="62"/>
    </row>
    <row r="73" spans="1:14" ht="15" customHeight="1" x14ac:dyDescent="0.2">
      <c r="A73" s="100">
        <v>44866</v>
      </c>
      <c r="B73" s="169">
        <v>9</v>
      </c>
      <c r="C73" s="162">
        <v>6</v>
      </c>
      <c r="D73" s="163">
        <v>1662.9149999999997</v>
      </c>
      <c r="E73" s="163">
        <v>8371.3919999999998</v>
      </c>
      <c r="F73" s="163">
        <v>2798.9489999999996</v>
      </c>
      <c r="G73" s="163">
        <v>18352.516</v>
      </c>
      <c r="H73" s="163">
        <v>2279</v>
      </c>
      <c r="I73" s="163">
        <v>258469.23803196059</v>
      </c>
      <c r="K73" s="62"/>
      <c r="L73" s="62"/>
      <c r="M73" s="62"/>
      <c r="N73" s="62"/>
    </row>
    <row r="74" spans="1:14" ht="15" customHeight="1" x14ac:dyDescent="0.2">
      <c r="A74" s="100">
        <v>44896</v>
      </c>
      <c r="B74" s="169">
        <v>9</v>
      </c>
      <c r="C74" s="162">
        <v>14</v>
      </c>
      <c r="D74" s="163">
        <v>1305.326</v>
      </c>
      <c r="E74" s="163">
        <v>14047.408999999998</v>
      </c>
      <c r="F74" s="163">
        <v>6657.478000000001</v>
      </c>
      <c r="G74" s="163">
        <v>23487.921999999999</v>
      </c>
      <c r="H74" s="163">
        <v>2280</v>
      </c>
      <c r="I74" s="163">
        <v>282376.41624124302</v>
      </c>
      <c r="K74" s="62"/>
      <c r="L74" s="62"/>
      <c r="M74" s="62"/>
      <c r="N74" s="62"/>
    </row>
    <row r="75" spans="1:14" ht="15" customHeight="1" x14ac:dyDescent="0.2">
      <c r="A75" s="98">
        <v>44927</v>
      </c>
      <c r="B75" s="131">
        <v>5</v>
      </c>
      <c r="C75" s="131">
        <v>10</v>
      </c>
      <c r="D75" s="132">
        <v>2619.8870000000002</v>
      </c>
      <c r="E75" s="132">
        <v>3596.9730000000004</v>
      </c>
      <c r="F75" s="132">
        <v>9136.219000000001</v>
      </c>
      <c r="G75" s="132">
        <v>6823.344000000001</v>
      </c>
      <c r="H75" s="132">
        <v>2348</v>
      </c>
      <c r="I75" s="132">
        <v>248891.59387518841</v>
      </c>
      <c r="K75" s="62"/>
      <c r="L75" s="62"/>
      <c r="M75" s="62"/>
      <c r="N75" s="62"/>
    </row>
    <row r="76" spans="1:14" s="9" customFormat="1" ht="15" customHeight="1" x14ac:dyDescent="0.2">
      <c r="A76" s="98">
        <v>44958</v>
      </c>
      <c r="B76" s="135">
        <v>4</v>
      </c>
      <c r="C76" s="131">
        <v>9</v>
      </c>
      <c r="D76" s="132">
        <v>147986.84000000003</v>
      </c>
      <c r="E76" s="132">
        <v>1336.1219999999998</v>
      </c>
      <c r="F76" s="132">
        <v>154641.22000000003</v>
      </c>
      <c r="G76" s="132">
        <v>3715.6839999999997</v>
      </c>
      <c r="H76" s="132">
        <v>2349</v>
      </c>
      <c r="I76" s="132">
        <v>270134.24775457807</v>
      </c>
      <c r="K76" s="45"/>
      <c r="L76" s="45"/>
      <c r="M76" s="45"/>
      <c r="N76" s="45"/>
    </row>
    <row r="77" spans="1:14" s="9" customFormat="1" ht="15" customHeight="1" x14ac:dyDescent="0.2">
      <c r="A77" s="98">
        <v>44986</v>
      </c>
      <c r="B77" s="135">
        <v>9</v>
      </c>
      <c r="C77" s="131">
        <v>8</v>
      </c>
      <c r="D77" s="132">
        <v>15773.913</v>
      </c>
      <c r="E77" s="132">
        <v>1548.5000000000002</v>
      </c>
      <c r="F77" s="132">
        <v>16525.8</v>
      </c>
      <c r="G77" s="132">
        <v>4473.1400000000003</v>
      </c>
      <c r="H77" s="132">
        <v>2352</v>
      </c>
      <c r="I77" s="132">
        <v>236783.87757018342</v>
      </c>
      <c r="K77" s="45"/>
      <c r="L77" s="45"/>
      <c r="M77" s="45"/>
      <c r="N77" s="45"/>
    </row>
    <row r="78" spans="1:14" s="9" customFormat="1" ht="15" customHeight="1" x14ac:dyDescent="0.2">
      <c r="A78" s="98">
        <v>45017</v>
      </c>
      <c r="B78" s="135">
        <v>6</v>
      </c>
      <c r="C78" s="131">
        <v>1</v>
      </c>
      <c r="D78" s="132">
        <v>7931.1849999999995</v>
      </c>
      <c r="E78" s="132">
        <v>67.83</v>
      </c>
      <c r="F78" s="132">
        <v>10966.264999999999</v>
      </c>
      <c r="G78" s="132">
        <v>67.83</v>
      </c>
      <c r="H78" s="132">
        <v>2343</v>
      </c>
      <c r="I78" s="132">
        <v>184911.99227472689</v>
      </c>
      <c r="K78" s="45"/>
      <c r="L78" s="45"/>
      <c r="M78" s="45"/>
      <c r="N78" s="45"/>
    </row>
    <row r="79" spans="1:14" s="9" customFormat="1" ht="15" customHeight="1" x14ac:dyDescent="0.2">
      <c r="A79" s="98">
        <v>45047</v>
      </c>
      <c r="B79" s="135">
        <v>8</v>
      </c>
      <c r="C79" s="131">
        <v>8</v>
      </c>
      <c r="D79" s="132">
        <v>4269.8109999999997</v>
      </c>
      <c r="E79" s="132">
        <v>5749.2969999999996</v>
      </c>
      <c r="F79" s="132">
        <v>20119.071</v>
      </c>
      <c r="G79" s="132">
        <v>12740.996999999999</v>
      </c>
      <c r="H79" s="132">
        <v>2328</v>
      </c>
      <c r="I79" s="132">
        <v>210353.68798480029</v>
      </c>
      <c r="K79" s="45"/>
      <c r="L79" s="45"/>
      <c r="M79" s="45"/>
      <c r="N79" s="45"/>
    </row>
    <row r="80" spans="1:14" s="9" customFormat="1" ht="15" customHeight="1" x14ac:dyDescent="0.2">
      <c r="A80" s="98">
        <v>45078</v>
      </c>
      <c r="B80" s="135">
        <v>9</v>
      </c>
      <c r="C80" s="131">
        <v>2</v>
      </c>
      <c r="D80" s="132">
        <v>44764.03</v>
      </c>
      <c r="E80" s="132">
        <v>641.27600000000007</v>
      </c>
      <c r="F80" s="132">
        <v>50710.659999999996</v>
      </c>
      <c r="G80" s="132">
        <v>641.27600000000007</v>
      </c>
      <c r="H80" s="132">
        <v>2335</v>
      </c>
      <c r="I80" s="132">
        <v>212784.22580318103</v>
      </c>
      <c r="K80" s="45"/>
      <c r="L80" s="45"/>
      <c r="M80" s="45"/>
      <c r="N80" s="45"/>
    </row>
    <row r="81" spans="1:14" s="9" customFormat="1" ht="15" customHeight="1" x14ac:dyDescent="0.2">
      <c r="A81" s="98">
        <v>45108</v>
      </c>
      <c r="B81" s="13">
        <v>8</v>
      </c>
      <c r="C81" s="136">
        <v>8</v>
      </c>
      <c r="D81" s="80">
        <v>40229.100000000006</v>
      </c>
      <c r="E81" s="80">
        <v>42047.15</v>
      </c>
      <c r="F81" s="80">
        <v>57518.630000000005</v>
      </c>
      <c r="G81" s="80">
        <v>50424.965000000004</v>
      </c>
      <c r="H81" s="80">
        <v>2339</v>
      </c>
      <c r="I81" s="80">
        <v>232416.95692986669</v>
      </c>
      <c r="K81" s="45"/>
      <c r="L81" s="45"/>
      <c r="M81" s="45"/>
      <c r="N81" s="45"/>
    </row>
    <row r="82" spans="1:14" s="9" customFormat="1" ht="15" customHeight="1" x14ac:dyDescent="0.2">
      <c r="A82" s="98">
        <v>45139</v>
      </c>
      <c r="B82" s="13">
        <v>11</v>
      </c>
      <c r="C82" s="136">
        <v>8</v>
      </c>
      <c r="D82" s="80">
        <v>7867.5789999999997</v>
      </c>
      <c r="E82" s="80">
        <v>6577.83</v>
      </c>
      <c r="F82" s="80">
        <v>11246.769</v>
      </c>
      <c r="G82" s="80">
        <v>12170.34</v>
      </c>
      <c r="H82" s="80">
        <v>2343</v>
      </c>
      <c r="I82" s="80">
        <v>244906.24214880381</v>
      </c>
      <c r="K82" s="45"/>
      <c r="L82" s="45"/>
      <c r="M82" s="45"/>
      <c r="N82" s="45"/>
    </row>
    <row r="83" spans="1:14" s="9" customFormat="1" ht="15" customHeight="1" x14ac:dyDescent="0.2">
      <c r="A83" s="98">
        <v>45170</v>
      </c>
      <c r="B83" s="13">
        <v>11</v>
      </c>
      <c r="C83" s="136">
        <v>8</v>
      </c>
      <c r="D83" s="80">
        <v>128030.08200000001</v>
      </c>
      <c r="E83" s="80">
        <v>5038.9270000000006</v>
      </c>
      <c r="F83" s="80">
        <v>134409.682</v>
      </c>
      <c r="G83" s="80">
        <v>6005.7470000000003</v>
      </c>
      <c r="H83" s="80">
        <v>2349</v>
      </c>
      <c r="I83" s="80">
        <v>191316.6956731129</v>
      </c>
      <c r="K83" s="45"/>
      <c r="L83" s="45"/>
      <c r="M83" s="45"/>
      <c r="N83" s="45"/>
    </row>
    <row r="84" spans="1:14" s="9" customFormat="1" ht="15" customHeight="1" x14ac:dyDescent="0.2">
      <c r="A84" s="98">
        <v>45200</v>
      </c>
      <c r="B84" s="13">
        <v>8</v>
      </c>
      <c r="C84" s="136">
        <v>6</v>
      </c>
      <c r="D84" s="80">
        <v>1336.8339999999998</v>
      </c>
      <c r="E84" s="80">
        <v>7020.8019999999997</v>
      </c>
      <c r="F84" s="80">
        <v>13327.378000000001</v>
      </c>
      <c r="G84" s="80">
        <v>18183.017</v>
      </c>
      <c r="H84" s="80">
        <v>2343</v>
      </c>
      <c r="I84" s="80">
        <v>186130.85671425369</v>
      </c>
      <c r="K84" s="45"/>
      <c r="L84" s="45"/>
      <c r="M84" s="45"/>
      <c r="N84" s="45"/>
    </row>
    <row r="85" spans="1:14" s="9" customFormat="1" ht="15" customHeight="1" x14ac:dyDescent="0.2">
      <c r="A85" s="98">
        <v>45231</v>
      </c>
      <c r="B85" s="13">
        <v>15</v>
      </c>
      <c r="C85" s="136">
        <v>13</v>
      </c>
      <c r="D85" s="80">
        <v>900</v>
      </c>
      <c r="E85" s="80">
        <v>43105.469000000005</v>
      </c>
      <c r="F85" s="80">
        <v>15619.517999999998</v>
      </c>
      <c r="G85" s="80">
        <v>66963.798999999999</v>
      </c>
      <c r="H85" s="80">
        <v>2339</v>
      </c>
      <c r="I85" s="80">
        <v>194943.55938617731</v>
      </c>
      <c r="K85" s="45"/>
      <c r="L85" s="45"/>
      <c r="M85" s="45"/>
      <c r="N85" s="45"/>
    </row>
    <row r="86" spans="1:14" s="9" customFormat="1" ht="15" customHeight="1" x14ac:dyDescent="0.2">
      <c r="A86" s="98">
        <v>45261</v>
      </c>
      <c r="B86" s="13">
        <v>9</v>
      </c>
      <c r="C86" s="136">
        <v>10</v>
      </c>
      <c r="D86" s="80">
        <v>69166.380000000019</v>
      </c>
      <c r="E86" s="80">
        <v>37338.820999999996</v>
      </c>
      <c r="F86" s="80">
        <v>73956.532000000021</v>
      </c>
      <c r="G86" s="80">
        <v>38750.583999999995</v>
      </c>
      <c r="H86" s="80">
        <v>2339</v>
      </c>
      <c r="I86" s="80">
        <v>216919.78080816142</v>
      </c>
      <c r="K86" s="45"/>
      <c r="L86" s="45"/>
      <c r="M86" s="45"/>
      <c r="N86" s="45"/>
    </row>
    <row r="87" spans="1:14" ht="15" customHeight="1" x14ac:dyDescent="0.2">
      <c r="A87" s="100" t="s">
        <v>307</v>
      </c>
      <c r="B87" s="169">
        <v>4</v>
      </c>
      <c r="C87" s="162">
        <v>7</v>
      </c>
      <c r="D87" s="163">
        <v>5597.9699999999993</v>
      </c>
      <c r="E87" s="163">
        <v>190.24</v>
      </c>
      <c r="F87" s="163">
        <v>6743.1149999999998</v>
      </c>
      <c r="G87" s="163">
        <v>8293.1180000000004</v>
      </c>
      <c r="H87" s="163">
        <v>2339</v>
      </c>
      <c r="I87" s="163">
        <v>192495.98571189083</v>
      </c>
      <c r="K87" s="62"/>
      <c r="L87" s="62"/>
      <c r="M87" s="62"/>
      <c r="N87" s="62"/>
    </row>
    <row r="88" spans="1:14" s="9" customFormat="1" ht="15" customHeight="1" x14ac:dyDescent="0.2">
      <c r="A88" s="100" t="s">
        <v>308</v>
      </c>
      <c r="B88" s="169">
        <v>9</v>
      </c>
      <c r="C88" s="162">
        <v>7</v>
      </c>
      <c r="D88" s="163">
        <v>6995.3620000000001</v>
      </c>
      <c r="E88" s="163">
        <v>3110.6</v>
      </c>
      <c r="F88" s="163">
        <v>9201.6820000000007</v>
      </c>
      <c r="G88" s="163">
        <v>4621.6749999999993</v>
      </c>
      <c r="H88" s="163">
        <v>2349</v>
      </c>
      <c r="I88" s="163">
        <v>194188.77384164778</v>
      </c>
      <c r="K88" s="45"/>
      <c r="L88" s="45"/>
      <c r="M88" s="45"/>
      <c r="N88" s="45"/>
    </row>
    <row r="89" spans="1:14" s="9" customFormat="1" ht="15" customHeight="1" x14ac:dyDescent="0.2">
      <c r="A89" s="100" t="s">
        <v>309</v>
      </c>
      <c r="B89" s="169">
        <v>8</v>
      </c>
      <c r="C89" s="162">
        <v>6</v>
      </c>
      <c r="D89" s="163">
        <v>5278.0970000000007</v>
      </c>
      <c r="E89" s="163">
        <v>7113.3519999999999</v>
      </c>
      <c r="F89" s="163">
        <v>13646.768</v>
      </c>
      <c r="G89" s="163">
        <v>12299.74</v>
      </c>
      <c r="H89" s="163">
        <v>2366</v>
      </c>
      <c r="I89" s="163">
        <v>197726.62438993331</v>
      </c>
      <c r="K89" s="45"/>
      <c r="L89" s="45"/>
      <c r="M89" s="45"/>
      <c r="N89" s="45"/>
    </row>
    <row r="90" spans="1:14" s="9" customFormat="1" ht="15" customHeight="1" x14ac:dyDescent="0.2">
      <c r="A90" s="100" t="s">
        <v>310</v>
      </c>
      <c r="B90" s="169">
        <v>3</v>
      </c>
      <c r="C90" s="162">
        <v>1</v>
      </c>
      <c r="D90" s="163">
        <v>39.875</v>
      </c>
      <c r="E90" s="163" t="s">
        <v>3</v>
      </c>
      <c r="F90" s="163">
        <v>5715.4080000000004</v>
      </c>
      <c r="G90" s="163">
        <v>326.97000000000003</v>
      </c>
      <c r="H90" s="163">
        <v>2366</v>
      </c>
      <c r="I90" s="163">
        <v>135130.80339462429</v>
      </c>
      <c r="K90" s="45"/>
      <c r="L90" s="45"/>
      <c r="M90" s="45"/>
      <c r="N90" s="45"/>
    </row>
    <row r="91" spans="1:14" s="9" customFormat="1" ht="15" customHeight="1" x14ac:dyDescent="0.2">
      <c r="A91" s="100" t="s">
        <v>311</v>
      </c>
      <c r="B91" s="169">
        <v>12</v>
      </c>
      <c r="C91" s="162">
        <v>8</v>
      </c>
      <c r="D91" s="163">
        <v>56331.315999999999</v>
      </c>
      <c r="E91" s="163">
        <v>5149.7439999999997</v>
      </c>
      <c r="F91" s="163">
        <v>74825.849999999991</v>
      </c>
      <c r="G91" s="163">
        <v>7956.2129999999997</v>
      </c>
      <c r="H91" s="163">
        <v>2434</v>
      </c>
      <c r="I91" s="163">
        <v>166517.43653546562</v>
      </c>
      <c r="K91" s="45"/>
      <c r="L91" s="45"/>
      <c r="M91" s="45"/>
      <c r="N91" s="45"/>
    </row>
    <row r="92" spans="1:14" s="9" customFormat="1" ht="15" customHeight="1" x14ac:dyDescent="0.2">
      <c r="A92" s="100" t="s">
        <v>312</v>
      </c>
      <c r="B92" s="169">
        <v>7</v>
      </c>
      <c r="C92" s="162">
        <v>11</v>
      </c>
      <c r="D92" s="163">
        <v>99025.55</v>
      </c>
      <c r="E92" s="163">
        <v>35311.339999999997</v>
      </c>
      <c r="F92" s="163">
        <v>111960.55600000001</v>
      </c>
      <c r="G92" s="163">
        <v>43630.298999999999</v>
      </c>
      <c r="H92" s="163">
        <v>2434</v>
      </c>
      <c r="I92" s="163">
        <v>183230.50664324799</v>
      </c>
      <c r="K92" s="45"/>
      <c r="L92" s="45"/>
      <c r="M92" s="45"/>
      <c r="N92" s="45"/>
    </row>
    <row r="93" spans="1:14" s="9" customFormat="1" ht="15" customHeight="1" x14ac:dyDescent="0.2">
      <c r="A93" s="100" t="s">
        <v>313</v>
      </c>
      <c r="B93" s="169">
        <v>20</v>
      </c>
      <c r="C93" s="162">
        <v>7</v>
      </c>
      <c r="D93" s="163">
        <v>149155.288</v>
      </c>
      <c r="E93" s="163">
        <v>889.73699999999985</v>
      </c>
      <c r="F93" s="163">
        <v>185252.84899999999</v>
      </c>
      <c r="G93" s="163">
        <v>4358.1639999999998</v>
      </c>
      <c r="H93" s="163">
        <v>2434</v>
      </c>
      <c r="I93" s="163">
        <v>175713.5897615937</v>
      </c>
      <c r="K93" s="45"/>
      <c r="L93" s="45"/>
      <c r="M93" s="45"/>
      <c r="N93" s="45"/>
    </row>
    <row r="94" spans="1:14" s="9" customFormat="1" ht="15" customHeight="1" x14ac:dyDescent="0.2">
      <c r="A94" s="100" t="s">
        <v>314</v>
      </c>
      <c r="B94" s="169">
        <v>5</v>
      </c>
      <c r="C94" s="162">
        <v>11</v>
      </c>
      <c r="D94" s="163">
        <v>34019</v>
      </c>
      <c r="E94" s="163">
        <v>21162.09</v>
      </c>
      <c r="F94" s="163">
        <v>46798</v>
      </c>
      <c r="G94" s="163">
        <v>30735.366000000002</v>
      </c>
      <c r="H94" s="163">
        <v>2434</v>
      </c>
      <c r="I94" s="163">
        <v>195100.25492278318</v>
      </c>
      <c r="K94" s="45"/>
      <c r="L94" s="45"/>
      <c r="M94" s="45"/>
      <c r="N94" s="45"/>
    </row>
    <row r="95" spans="1:14" s="9" customFormat="1" ht="15" customHeight="1" x14ac:dyDescent="0.2">
      <c r="A95" s="100" t="s">
        <v>315</v>
      </c>
      <c r="B95" s="169">
        <v>8</v>
      </c>
      <c r="C95" s="162">
        <v>6</v>
      </c>
      <c r="D95" s="163">
        <v>1767.7649999999999</v>
      </c>
      <c r="E95" s="163">
        <v>10614.634999999998</v>
      </c>
      <c r="F95" s="163">
        <v>4075</v>
      </c>
      <c r="G95" s="163">
        <v>31305.550999999999</v>
      </c>
      <c r="H95" s="163">
        <v>2434</v>
      </c>
      <c r="I95" s="163">
        <v>178398.38470766309</v>
      </c>
      <c r="K95" s="45"/>
      <c r="L95" s="45"/>
      <c r="M95" s="45"/>
      <c r="N95" s="45"/>
    </row>
    <row r="96" spans="1:14" s="9" customFormat="1" ht="15" customHeight="1" x14ac:dyDescent="0.2">
      <c r="A96" s="100" t="s">
        <v>316</v>
      </c>
      <c r="B96" s="169">
        <v>9</v>
      </c>
      <c r="C96" s="162">
        <v>0</v>
      </c>
      <c r="D96" s="163">
        <v>3910.1</v>
      </c>
      <c r="E96" s="267">
        <v>0</v>
      </c>
      <c r="F96" s="163">
        <v>31305.550999999999</v>
      </c>
      <c r="G96" s="267">
        <v>0</v>
      </c>
      <c r="H96" s="163">
        <v>2425</v>
      </c>
      <c r="I96" s="163">
        <v>210110.18805788946</v>
      </c>
      <c r="K96" s="45"/>
      <c r="L96" s="45"/>
      <c r="M96" s="45"/>
      <c r="N96" s="45"/>
    </row>
    <row r="97" spans="1:14" s="9" customFormat="1" ht="15" customHeight="1" x14ac:dyDescent="0.2">
      <c r="A97" s="100" t="s">
        <v>317</v>
      </c>
      <c r="B97" s="169">
        <v>16</v>
      </c>
      <c r="C97" s="162">
        <v>9</v>
      </c>
      <c r="D97" s="163">
        <v>19445.603999999999</v>
      </c>
      <c r="E97" s="163">
        <v>22431.253000000001</v>
      </c>
      <c r="F97" s="163">
        <v>56606.076999999997</v>
      </c>
      <c r="G97" s="163">
        <v>33493.847000000002</v>
      </c>
      <c r="H97" s="163">
        <v>2425</v>
      </c>
      <c r="I97" s="163">
        <v>207013.09519818454</v>
      </c>
      <c r="K97" s="45"/>
      <c r="L97" s="45"/>
      <c r="M97" s="45"/>
      <c r="N97" s="45"/>
    </row>
    <row r="98" spans="1:14" s="9" customFormat="1" ht="15" customHeight="1" x14ac:dyDescent="0.2">
      <c r="A98" s="100" t="s">
        <v>318</v>
      </c>
      <c r="B98" s="169">
        <v>11</v>
      </c>
      <c r="C98" s="162">
        <v>14</v>
      </c>
      <c r="D98" s="163">
        <v>1325.905</v>
      </c>
      <c r="E98" s="163">
        <v>909.00299999999993</v>
      </c>
      <c r="F98" s="163">
        <v>15902.498000000001</v>
      </c>
      <c r="G98" s="163">
        <v>33204.271999999997</v>
      </c>
      <c r="H98" s="163">
        <v>2425</v>
      </c>
      <c r="I98" s="163">
        <v>193749.74733763817</v>
      </c>
      <c r="K98" s="45"/>
      <c r="L98" s="45"/>
      <c r="M98" s="45"/>
      <c r="N98" s="45"/>
    </row>
    <row r="99" spans="1:14" s="9" customFormat="1" ht="15" customHeight="1" x14ac:dyDescent="0.2">
      <c r="A99" s="98" t="s">
        <v>370</v>
      </c>
      <c r="B99" s="13">
        <v>6</v>
      </c>
      <c r="C99" s="136">
        <v>7</v>
      </c>
      <c r="D99" s="80">
        <v>41202.859000000004</v>
      </c>
      <c r="E99" s="80">
        <v>16014.171999999999</v>
      </c>
      <c r="F99" s="80">
        <v>53059.016000000003</v>
      </c>
      <c r="G99" s="80">
        <v>37228.380000000005</v>
      </c>
      <c r="H99" s="80">
        <v>2429</v>
      </c>
      <c r="I99" s="80">
        <v>210012.31708504405</v>
      </c>
      <c r="K99" s="45"/>
      <c r="L99" s="45"/>
      <c r="M99" s="45"/>
      <c r="N99" s="45"/>
    </row>
    <row r="100" spans="1:14" s="9" customFormat="1" ht="15" customHeight="1" x14ac:dyDescent="0.2">
      <c r="A100" s="98" t="s">
        <v>371</v>
      </c>
      <c r="B100" s="13">
        <v>11</v>
      </c>
      <c r="C100" s="136">
        <v>6</v>
      </c>
      <c r="D100" s="80">
        <v>1486.731</v>
      </c>
      <c r="E100" s="80">
        <v>5825.14</v>
      </c>
      <c r="F100" s="80">
        <v>13649.183999999997</v>
      </c>
      <c r="G100" s="80">
        <v>10666.692999999999</v>
      </c>
      <c r="H100" s="80">
        <v>2429</v>
      </c>
      <c r="I100" s="80">
        <v>206098.57387115125</v>
      </c>
      <c r="K100" s="45"/>
      <c r="L100" s="45"/>
      <c r="M100" s="45"/>
      <c r="N100" s="45"/>
    </row>
    <row r="101" spans="1:14" s="9" customFormat="1" ht="15" customHeight="1" x14ac:dyDescent="0.2">
      <c r="A101" s="98" t="s">
        <v>372</v>
      </c>
      <c r="B101" s="13">
        <v>8</v>
      </c>
      <c r="C101" s="136">
        <v>9</v>
      </c>
      <c r="D101" s="80">
        <v>4488.6099999999997</v>
      </c>
      <c r="E101" s="80">
        <v>2890.8719999999998</v>
      </c>
      <c r="F101" s="80">
        <v>6323.07</v>
      </c>
      <c r="G101" s="80">
        <v>13534.539999999999</v>
      </c>
      <c r="H101" s="80">
        <v>2429</v>
      </c>
      <c r="I101" s="80">
        <v>239035.81296431203</v>
      </c>
      <c r="K101" s="45"/>
      <c r="L101" s="45"/>
      <c r="M101" s="45"/>
      <c r="N101" s="45"/>
    </row>
    <row r="102" spans="1:14" s="9" customFormat="1" ht="15" customHeight="1" x14ac:dyDescent="0.2">
      <c r="A102" s="98" t="s">
        <v>373</v>
      </c>
      <c r="B102" s="13">
        <v>6</v>
      </c>
      <c r="C102" s="136">
        <v>9</v>
      </c>
      <c r="D102" s="80">
        <v>11104.2</v>
      </c>
      <c r="E102" s="80">
        <v>2906.01</v>
      </c>
      <c r="F102" s="80">
        <v>21648.959999999999</v>
      </c>
      <c r="G102" s="80">
        <v>14178.25</v>
      </c>
      <c r="H102" s="80">
        <v>2429</v>
      </c>
      <c r="I102" s="80">
        <v>181329.5815646915</v>
      </c>
      <c r="K102" s="45"/>
      <c r="L102" s="45"/>
      <c r="M102" s="45"/>
      <c r="N102" s="45"/>
    </row>
    <row r="103" spans="1:14" s="9" customFormat="1" ht="15" customHeight="1" x14ac:dyDescent="0.2">
      <c r="A103" s="98" t="s">
        <v>374</v>
      </c>
      <c r="B103" s="13">
        <v>7</v>
      </c>
      <c r="C103" s="136">
        <v>6</v>
      </c>
      <c r="D103" s="80">
        <v>30392.234</v>
      </c>
      <c r="E103" s="80">
        <v>30245.599999999999</v>
      </c>
      <c r="F103" s="80">
        <v>52195.034</v>
      </c>
      <c r="G103" s="80">
        <v>38820.699999999997</v>
      </c>
      <c r="H103" s="80">
        <v>2429</v>
      </c>
      <c r="I103" s="80">
        <v>194692.77189844553</v>
      </c>
      <c r="K103" s="45"/>
      <c r="L103" s="45"/>
      <c r="M103" s="45"/>
      <c r="N103" s="45"/>
    </row>
    <row r="104" spans="1:14" s="9" customFormat="1" ht="15" customHeight="1" x14ac:dyDescent="0.2">
      <c r="A104" s="98" t="s">
        <v>375</v>
      </c>
      <c r="B104" s="13">
        <v>10</v>
      </c>
      <c r="C104" s="136">
        <v>4</v>
      </c>
      <c r="D104" s="80">
        <v>6796.8</v>
      </c>
      <c r="E104" s="80">
        <v>37.796999999999997</v>
      </c>
      <c r="F104" s="80">
        <v>23807.439999999999</v>
      </c>
      <c r="G104" s="80">
        <v>2177.2170000000001</v>
      </c>
      <c r="H104" s="80">
        <v>2429</v>
      </c>
      <c r="I104" s="80">
        <v>220220.07138426014</v>
      </c>
      <c r="K104" s="45"/>
      <c r="L104" s="45"/>
      <c r="M104" s="45"/>
      <c r="N104" s="45"/>
    </row>
    <row r="105" spans="1:14" s="9" customFormat="1" ht="15" customHeight="1" x14ac:dyDescent="0.2">
      <c r="A105" s="98" t="s">
        <v>379</v>
      </c>
      <c r="B105" s="13">
        <v>11</v>
      </c>
      <c r="C105" s="136">
        <v>4</v>
      </c>
      <c r="D105" s="80">
        <v>59605.709000000003</v>
      </c>
      <c r="E105" s="80">
        <v>0</v>
      </c>
      <c r="F105" s="80">
        <v>68017.206000000006</v>
      </c>
      <c r="G105" s="80">
        <v>3062.8119999999999</v>
      </c>
      <c r="H105" s="80">
        <v>2428</v>
      </c>
      <c r="I105" s="80">
        <v>233223.87261557754</v>
      </c>
      <c r="K105" s="45"/>
      <c r="L105" s="45"/>
      <c r="M105" s="45"/>
      <c r="N105" s="45"/>
    </row>
    <row r="106" spans="1:14" s="9" customFormat="1" ht="15" customHeight="1" x14ac:dyDescent="0.2">
      <c r="A106" s="98" t="s">
        <v>380</v>
      </c>
      <c r="B106" s="13">
        <v>16</v>
      </c>
      <c r="C106" s="136">
        <v>10</v>
      </c>
      <c r="D106" s="80">
        <v>3820.1930000000002</v>
      </c>
      <c r="E106" s="80">
        <v>57284.3</v>
      </c>
      <c r="F106" s="80">
        <v>24374.288999999997</v>
      </c>
      <c r="G106" s="80">
        <v>70869.25</v>
      </c>
      <c r="H106" s="80">
        <v>2428</v>
      </c>
      <c r="I106" s="80">
        <v>243301.94419943492</v>
      </c>
      <c r="K106" s="45"/>
      <c r="L106" s="45"/>
      <c r="M106" s="45"/>
      <c r="N106" s="45"/>
    </row>
    <row r="107" spans="1:14" s="9" customFormat="1" ht="15" customHeight="1" x14ac:dyDescent="0.2">
      <c r="A107" s="98" t="s">
        <v>381</v>
      </c>
      <c r="B107" s="13">
        <v>26</v>
      </c>
      <c r="C107" s="136">
        <v>11</v>
      </c>
      <c r="D107" s="80">
        <v>42845.65</v>
      </c>
      <c r="E107" s="80">
        <v>4066.9760000000006</v>
      </c>
      <c r="F107" s="80">
        <v>96689.696999999986</v>
      </c>
      <c r="G107" s="80">
        <v>25436.211000000003</v>
      </c>
      <c r="H107" s="80">
        <v>2428</v>
      </c>
      <c r="I107" s="80">
        <v>205588.53329423789</v>
      </c>
      <c r="K107" s="45"/>
      <c r="L107" s="45"/>
      <c r="M107" s="45"/>
      <c r="N107" s="45"/>
    </row>
    <row r="108" spans="1:14" s="9" customFormat="1" ht="15" customHeight="1" x14ac:dyDescent="0.2">
      <c r="A108" s="98" t="s">
        <v>382</v>
      </c>
      <c r="B108" s="13">
        <v>8</v>
      </c>
      <c r="C108" s="136">
        <v>16</v>
      </c>
      <c r="D108" s="80">
        <v>3356.87</v>
      </c>
      <c r="E108" s="80">
        <v>6529.3410000000003</v>
      </c>
      <c r="F108" s="80">
        <v>92832.354999999996</v>
      </c>
      <c r="G108" s="80">
        <v>53408.182999999997</v>
      </c>
      <c r="H108" s="80">
        <v>2428</v>
      </c>
      <c r="I108" s="80">
        <v>208908.09378199998</v>
      </c>
      <c r="K108" s="45"/>
      <c r="L108" s="45"/>
      <c r="M108" s="45"/>
      <c r="N108" s="45"/>
    </row>
    <row r="109" spans="1:14" s="9" customFormat="1" ht="15" customHeight="1" x14ac:dyDescent="0.2">
      <c r="A109" s="271" t="s">
        <v>384</v>
      </c>
      <c r="B109" s="13">
        <v>8</v>
      </c>
      <c r="C109" s="136">
        <v>8</v>
      </c>
      <c r="D109" s="80">
        <v>1670.55</v>
      </c>
      <c r="E109" s="80">
        <v>2406</v>
      </c>
      <c r="F109" s="80">
        <v>48587.968000000001</v>
      </c>
      <c r="G109" s="80">
        <v>32383.804</v>
      </c>
      <c r="H109" s="80">
        <v>2415</v>
      </c>
      <c r="I109" s="80">
        <v>201361.70139974443</v>
      </c>
      <c r="K109" s="45"/>
      <c r="L109" s="45"/>
      <c r="M109" s="45"/>
      <c r="N109" s="45"/>
    </row>
    <row r="110" spans="1:14" s="9" customFormat="1" ht="15" customHeight="1" x14ac:dyDescent="0.2">
      <c r="A110" s="271" t="s">
        <v>385</v>
      </c>
      <c r="B110" s="13">
        <v>26</v>
      </c>
      <c r="C110" s="136">
        <v>9</v>
      </c>
      <c r="D110" s="80">
        <v>97910.95</v>
      </c>
      <c r="E110" s="80">
        <v>57022.578000000001</v>
      </c>
      <c r="F110" s="80">
        <v>109298.446</v>
      </c>
      <c r="G110" s="80">
        <v>76962.858000000007</v>
      </c>
      <c r="H110" s="80">
        <v>2415</v>
      </c>
      <c r="I110" s="80">
        <v>119116.43402900001</v>
      </c>
      <c r="K110" s="45"/>
      <c r="L110" s="45"/>
      <c r="M110" s="45"/>
      <c r="N110" s="45"/>
    </row>
    <row r="111" spans="1:14" x14ac:dyDescent="0.2">
      <c r="A111" s="256" t="s">
        <v>198</v>
      </c>
      <c r="B111" s="257"/>
      <c r="C111" s="257"/>
      <c r="D111" s="258"/>
      <c r="E111" s="257"/>
      <c r="F111" s="257"/>
      <c r="G111" s="259"/>
      <c r="H111" s="259"/>
      <c r="I111" s="259"/>
    </row>
    <row r="112" spans="1:14" x14ac:dyDescent="0.2">
      <c r="A112" s="14" t="s">
        <v>199</v>
      </c>
      <c r="D112" s="8"/>
      <c r="G112" s="137"/>
      <c r="H112" s="137"/>
      <c r="I112" s="137"/>
    </row>
    <row r="113" spans="1:7" x14ac:dyDescent="0.2">
      <c r="A113" s="128" t="s">
        <v>200</v>
      </c>
      <c r="E113" s="8"/>
    </row>
    <row r="116" spans="1:7" ht="12.75" customHeight="1" x14ac:dyDescent="0.2"/>
    <row r="118" spans="1:7" ht="12.75" customHeight="1" x14ac:dyDescent="0.2">
      <c r="B118" s="8"/>
      <c r="C118" s="8"/>
    </row>
    <row r="121" spans="1:7" x14ac:dyDescent="0.2">
      <c r="D121" s="138"/>
      <c r="E121" s="8"/>
    </row>
    <row r="126" spans="1:7" x14ac:dyDescent="0.2">
      <c r="D126" s="8"/>
      <c r="E126" s="8"/>
    </row>
    <row r="127" spans="1:7" x14ac:dyDescent="0.2">
      <c r="D127" s="139"/>
      <c r="E127" s="139"/>
      <c r="F127" s="139"/>
      <c r="G127" s="139"/>
    </row>
  </sheetData>
  <mergeCells count="7">
    <mergeCell ref="A4:I4"/>
    <mergeCell ref="A5:A6"/>
    <mergeCell ref="B5:C5"/>
    <mergeCell ref="D5:E5"/>
    <mergeCell ref="F5:G5"/>
    <mergeCell ref="H5:H6"/>
    <mergeCell ref="I5:I6"/>
  </mergeCells>
  <hyperlinks>
    <hyperlink ref="I2" location="Contents!A1" display="Back to Contents ç" xr:uid="{00000000-0004-0000-0600-000000000000}"/>
  </hyperlinks>
  <printOptions horizontalCentered="1"/>
  <pageMargins left="0.75" right="0.7" top="0.48" bottom="0.47244094488188998" header="0.196850393700787" footer="0.23622047244094499"/>
  <pageSetup paperSize="9" scale="95" firstPageNumber="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49"/>
  <sheetViews>
    <sheetView zoomScaleNormal="100" workbookViewId="0">
      <selection activeCell="H2" sqref="H2"/>
    </sheetView>
  </sheetViews>
  <sheetFormatPr defaultColWidth="9.140625" defaultRowHeight="15" customHeight="1" x14ac:dyDescent="0.2"/>
  <cols>
    <col min="1" max="1" width="14.140625" style="5" customWidth="1"/>
    <col min="2" max="8" width="15.42578125" style="5" customWidth="1"/>
    <col min="9" max="9" width="11.140625" style="5" bestFit="1" customWidth="1"/>
    <col min="10" max="10" width="14.28515625" style="5" bestFit="1" customWidth="1"/>
    <col min="11" max="14" width="12.140625" style="5" bestFit="1" customWidth="1"/>
    <col min="15" max="15" width="12" style="5" bestFit="1" customWidth="1"/>
    <col min="16" max="16384" width="9.140625" style="5"/>
  </cols>
  <sheetData>
    <row r="1" spans="1:14" ht="15" customHeight="1" x14ac:dyDescent="0.25">
      <c r="A1" s="1" t="s">
        <v>0</v>
      </c>
      <c r="H1" s="2" t="s">
        <v>130</v>
      </c>
    </row>
    <row r="2" spans="1:14" s="23" customFormat="1" ht="15" customHeight="1" x14ac:dyDescent="0.25">
      <c r="A2" s="7" t="s">
        <v>41</v>
      </c>
      <c r="H2" s="104" t="s">
        <v>31</v>
      </c>
    </row>
    <row r="3" spans="1:14" s="23" customFormat="1" ht="15" customHeight="1" x14ac:dyDescent="0.25">
      <c r="A3" s="7"/>
      <c r="H3" s="32"/>
    </row>
    <row r="4" spans="1:14" ht="15" customHeight="1" x14ac:dyDescent="0.3">
      <c r="A4" s="465" t="s">
        <v>45</v>
      </c>
      <c r="B4" s="465"/>
      <c r="C4" s="465"/>
      <c r="D4" s="465"/>
      <c r="E4" s="465"/>
      <c r="F4" s="465"/>
      <c r="G4" s="465"/>
      <c r="H4" s="465"/>
    </row>
    <row r="5" spans="1:14" ht="63.75" x14ac:dyDescent="0.2">
      <c r="A5" s="33" t="s">
        <v>59</v>
      </c>
      <c r="B5" s="27" t="s">
        <v>60</v>
      </c>
      <c r="C5" s="27" t="s">
        <v>61</v>
      </c>
      <c r="D5" s="27" t="s">
        <v>62</v>
      </c>
      <c r="E5" s="27" t="s">
        <v>63</v>
      </c>
      <c r="F5" s="27" t="s">
        <v>64</v>
      </c>
      <c r="G5" s="27" t="s">
        <v>65</v>
      </c>
      <c r="H5" s="27" t="s">
        <v>66</v>
      </c>
    </row>
    <row r="6" spans="1:14" ht="15" customHeight="1" x14ac:dyDescent="0.2">
      <c r="A6" s="157">
        <v>2020</v>
      </c>
      <c r="B6" s="170">
        <f t="shared" ref="B6:H6" si="0">B16</f>
        <v>1246045</v>
      </c>
      <c r="C6" s="170">
        <f t="shared" si="0"/>
        <v>1367095</v>
      </c>
      <c r="D6" s="273" t="str">
        <f t="shared" si="0"/>
        <v>11.92 (b)</v>
      </c>
      <c r="E6" s="170">
        <f t="shared" si="0"/>
        <v>28739277</v>
      </c>
      <c r="F6" s="273" t="str">
        <f t="shared" si="0"/>
        <v>142.99 (b)</v>
      </c>
      <c r="G6" s="170">
        <f t="shared" si="0"/>
        <v>17524048</v>
      </c>
      <c r="H6" s="172">
        <f t="shared" si="0"/>
        <v>461</v>
      </c>
    </row>
    <row r="7" spans="1:14" ht="15" customHeight="1" x14ac:dyDescent="0.2">
      <c r="A7" s="14">
        <v>2021</v>
      </c>
      <c r="B7" s="34">
        <f t="shared" ref="B7:H7" si="1">B20</f>
        <v>1264196</v>
      </c>
      <c r="C7" s="34">
        <f t="shared" si="1"/>
        <v>1587393</v>
      </c>
      <c r="D7" s="35">
        <f t="shared" si="1"/>
        <v>12.870504603719082</v>
      </c>
      <c r="E7" s="34">
        <f t="shared" si="1"/>
        <v>29958852</v>
      </c>
      <c r="F7" s="35">
        <f t="shared" si="1"/>
        <v>148.08828759703917</v>
      </c>
      <c r="G7" s="34">
        <f t="shared" si="1"/>
        <v>22106398</v>
      </c>
      <c r="H7" s="36" t="str">
        <f t="shared" si="1"/>
        <v>n.a.</v>
      </c>
    </row>
    <row r="8" spans="1:14" ht="15" customHeight="1" x14ac:dyDescent="0.2">
      <c r="A8" s="157">
        <v>2022</v>
      </c>
      <c r="B8" s="170">
        <f t="shared" ref="B8:H8" si="2">B24</f>
        <v>1263068</v>
      </c>
      <c r="C8" s="170">
        <f t="shared" si="2"/>
        <v>1388219</v>
      </c>
      <c r="D8" s="171">
        <f t="shared" si="2"/>
        <v>11.952964248681305</v>
      </c>
      <c r="E8" s="170">
        <f t="shared" si="2"/>
        <v>28838038</v>
      </c>
      <c r="F8" s="171">
        <f t="shared" si="2"/>
        <v>141.96530814661196</v>
      </c>
      <c r="G8" s="170">
        <f t="shared" si="2"/>
        <v>21667616</v>
      </c>
      <c r="H8" s="172" t="str">
        <f t="shared" si="2"/>
        <v>n.a.</v>
      </c>
    </row>
    <row r="9" spans="1:14" ht="15" customHeight="1" x14ac:dyDescent="0.2">
      <c r="A9" s="14">
        <v>2023</v>
      </c>
      <c r="B9" s="34">
        <f t="shared" ref="B9:G9" si="3">B28</f>
        <v>1145238</v>
      </c>
      <c r="C9" s="34">
        <f t="shared" si="3"/>
        <v>1162503</v>
      </c>
      <c r="D9" s="35">
        <f t="shared" si="3"/>
        <v>10.47211961700776</v>
      </c>
      <c r="E9" s="34">
        <f t="shared" si="3"/>
        <v>28986361</v>
      </c>
      <c r="F9" s="35">
        <f t="shared" si="3"/>
        <v>142.00708807913963</v>
      </c>
      <c r="G9" s="34">
        <f t="shared" si="3"/>
        <v>22864173</v>
      </c>
      <c r="H9" s="36" t="s">
        <v>2</v>
      </c>
    </row>
    <row r="10" spans="1:14" ht="15" customHeight="1" x14ac:dyDescent="0.2">
      <c r="A10" s="157">
        <v>2024</v>
      </c>
      <c r="B10" s="170">
        <f t="shared" ref="B10:G10" si="4">B32</f>
        <v>1075344</v>
      </c>
      <c r="C10" s="172" t="str">
        <f t="shared" si="4"/>
        <v>2,360,899 (c)</v>
      </c>
      <c r="D10" s="171">
        <f t="shared" si="4"/>
        <v>15.775753151713817</v>
      </c>
      <c r="E10" s="170">
        <f t="shared" si="4"/>
        <v>28820245</v>
      </c>
      <c r="F10" s="171">
        <f t="shared" si="4"/>
        <v>148.08917536659047</v>
      </c>
      <c r="G10" s="170">
        <f t="shared" si="4"/>
        <v>23149380</v>
      </c>
      <c r="H10" s="172" t="s">
        <v>2</v>
      </c>
    </row>
    <row r="11" spans="1:14" ht="15" customHeight="1" x14ac:dyDescent="0.2">
      <c r="A11" s="14" t="s">
        <v>392</v>
      </c>
      <c r="B11" s="34">
        <f>B36</f>
        <v>1062592</v>
      </c>
      <c r="C11" s="34">
        <f t="shared" ref="C11:G11" si="5">C36</f>
        <v>1564411</v>
      </c>
      <c r="D11" s="35">
        <f t="shared" si="5"/>
        <v>12.074843721272293</v>
      </c>
      <c r="E11" s="34">
        <f t="shared" si="5"/>
        <v>29490796</v>
      </c>
      <c r="F11" s="35">
        <f t="shared" si="5"/>
        <v>147.62554697554697</v>
      </c>
      <c r="G11" s="34">
        <f t="shared" si="5"/>
        <v>23854859</v>
      </c>
      <c r="H11" s="36" t="s">
        <v>2</v>
      </c>
    </row>
    <row r="12" spans="1:14" ht="15" customHeight="1" x14ac:dyDescent="0.2">
      <c r="B12" s="34"/>
      <c r="C12" s="34"/>
      <c r="D12" s="37"/>
      <c r="E12" s="8"/>
      <c r="F12" s="37"/>
      <c r="G12" s="36"/>
      <c r="H12" s="36"/>
      <c r="J12" s="38"/>
    </row>
    <row r="13" spans="1:14" ht="15" customHeight="1" x14ac:dyDescent="0.2">
      <c r="A13" s="157" t="s">
        <v>132</v>
      </c>
      <c r="B13" s="170">
        <v>1251922</v>
      </c>
      <c r="C13" s="170">
        <v>1073488</v>
      </c>
      <c r="D13" s="173" t="s">
        <v>394</v>
      </c>
      <c r="E13" s="174">
        <v>31875797</v>
      </c>
      <c r="F13" s="173" t="s">
        <v>397</v>
      </c>
      <c r="G13" s="172">
        <v>13078980</v>
      </c>
      <c r="H13" s="172">
        <v>481</v>
      </c>
      <c r="I13" s="23"/>
      <c r="J13" s="23"/>
      <c r="K13" s="23"/>
      <c r="L13" s="23"/>
      <c r="M13" s="23"/>
      <c r="N13" s="23"/>
    </row>
    <row r="14" spans="1:14" ht="15" customHeight="1" x14ac:dyDescent="0.2">
      <c r="A14" s="157" t="s">
        <v>133</v>
      </c>
      <c r="B14" s="170">
        <v>1253837</v>
      </c>
      <c r="C14" s="170">
        <v>1074245</v>
      </c>
      <c r="D14" s="173" t="s">
        <v>395</v>
      </c>
      <c r="E14" s="174">
        <v>27678977</v>
      </c>
      <c r="F14" s="173" t="s">
        <v>398</v>
      </c>
      <c r="G14" s="172">
        <v>13295306</v>
      </c>
      <c r="H14" s="172">
        <v>469</v>
      </c>
      <c r="I14" s="23"/>
      <c r="J14" s="23"/>
      <c r="K14" s="23"/>
      <c r="L14" s="23"/>
      <c r="M14" s="23"/>
      <c r="N14" s="23"/>
    </row>
    <row r="15" spans="1:14" ht="15" customHeight="1" x14ac:dyDescent="0.2">
      <c r="A15" s="157" t="s">
        <v>134</v>
      </c>
      <c r="B15" s="170">
        <v>1240045</v>
      </c>
      <c r="C15" s="170">
        <v>1080583</v>
      </c>
      <c r="D15" s="173" t="s">
        <v>396</v>
      </c>
      <c r="E15" s="174">
        <v>26852718</v>
      </c>
      <c r="F15" s="173" t="s">
        <v>399</v>
      </c>
      <c r="G15" s="172">
        <v>16580400</v>
      </c>
      <c r="H15" s="172">
        <v>469</v>
      </c>
      <c r="I15" s="23"/>
      <c r="J15" s="23"/>
      <c r="K15" s="23"/>
      <c r="L15" s="23"/>
      <c r="M15" s="23"/>
      <c r="N15" s="23"/>
    </row>
    <row r="16" spans="1:14" ht="15" customHeight="1" x14ac:dyDescent="0.2">
      <c r="A16" s="157" t="s">
        <v>135</v>
      </c>
      <c r="B16" s="170">
        <v>1246045</v>
      </c>
      <c r="C16" s="170">
        <v>1367095</v>
      </c>
      <c r="D16" s="173" t="s">
        <v>393</v>
      </c>
      <c r="E16" s="174">
        <v>28739277</v>
      </c>
      <c r="F16" s="173" t="s">
        <v>400</v>
      </c>
      <c r="G16" s="172">
        <v>17524048</v>
      </c>
      <c r="H16" s="172">
        <v>461</v>
      </c>
      <c r="I16" s="23"/>
      <c r="J16" s="23"/>
      <c r="K16" s="23"/>
      <c r="L16" s="23"/>
      <c r="M16" s="23"/>
      <c r="N16" s="23"/>
    </row>
    <row r="17" spans="1:14" ht="15" customHeight="1" x14ac:dyDescent="0.2">
      <c r="A17" s="14" t="s">
        <v>136</v>
      </c>
      <c r="B17" s="34">
        <v>1252941</v>
      </c>
      <c r="C17" s="34">
        <v>1570769</v>
      </c>
      <c r="D17" s="37">
        <v>12.744674128904135</v>
      </c>
      <c r="E17" s="8">
        <v>29243593</v>
      </c>
      <c r="F17" s="37">
        <v>144.73417133056509</v>
      </c>
      <c r="G17" s="36">
        <v>19370982</v>
      </c>
      <c r="H17" s="36">
        <v>461</v>
      </c>
      <c r="I17" s="23"/>
      <c r="J17" s="23"/>
      <c r="K17" s="23"/>
      <c r="L17" s="23"/>
      <c r="M17" s="23"/>
      <c r="N17" s="23"/>
    </row>
    <row r="18" spans="1:14" ht="15" customHeight="1" x14ac:dyDescent="0.2">
      <c r="A18" s="14" t="s">
        <v>137</v>
      </c>
      <c r="B18" s="34">
        <v>1251552</v>
      </c>
      <c r="C18" s="34">
        <v>1618484</v>
      </c>
      <c r="D18" s="37">
        <v>12.953764217367755</v>
      </c>
      <c r="E18" s="8">
        <v>29048708</v>
      </c>
      <c r="F18" s="37">
        <v>144.06365769994585</v>
      </c>
      <c r="G18" s="36">
        <v>20628897</v>
      </c>
      <c r="H18" s="36" t="s">
        <v>2</v>
      </c>
      <c r="I18" s="23"/>
      <c r="J18" s="23"/>
      <c r="K18" s="23"/>
      <c r="L18" s="23"/>
      <c r="M18" s="23"/>
      <c r="N18" s="23"/>
    </row>
    <row r="19" spans="1:14" ht="15" customHeight="1" x14ac:dyDescent="0.2">
      <c r="A19" s="14" t="s">
        <v>138</v>
      </c>
      <c r="B19" s="34">
        <v>1265106</v>
      </c>
      <c r="C19" s="34">
        <v>1673211</v>
      </c>
      <c r="D19" s="37">
        <v>13.261947102365047</v>
      </c>
      <c r="E19" s="8">
        <v>29243633</v>
      </c>
      <c r="F19" s="37">
        <v>145.25162484202926</v>
      </c>
      <c r="G19" s="36">
        <v>20552850</v>
      </c>
      <c r="H19" s="36" t="s">
        <v>2</v>
      </c>
      <c r="I19" s="23"/>
      <c r="J19" s="23"/>
      <c r="K19" s="23"/>
      <c r="L19" s="23"/>
      <c r="M19" s="23"/>
      <c r="N19" s="23"/>
    </row>
    <row r="20" spans="1:14" ht="15" customHeight="1" x14ac:dyDescent="0.2">
      <c r="A20" s="14" t="s">
        <v>139</v>
      </c>
      <c r="B20" s="34">
        <v>1264196</v>
      </c>
      <c r="C20" s="34">
        <v>1587393</v>
      </c>
      <c r="D20" s="37">
        <v>12.870504603719082</v>
      </c>
      <c r="E20" s="8">
        <v>29958852</v>
      </c>
      <c r="F20" s="37">
        <v>148.08828759703917</v>
      </c>
      <c r="G20" s="36">
        <v>22106398</v>
      </c>
      <c r="H20" s="36" t="s">
        <v>2</v>
      </c>
      <c r="I20" s="23"/>
      <c r="J20" s="23"/>
      <c r="K20" s="23"/>
      <c r="L20" s="23"/>
      <c r="M20" s="23"/>
      <c r="N20" s="23"/>
    </row>
    <row r="21" spans="1:14" ht="15" customHeight="1" x14ac:dyDescent="0.2">
      <c r="A21" s="157" t="s">
        <v>140</v>
      </c>
      <c r="B21" s="170">
        <v>1262722</v>
      </c>
      <c r="C21" s="170">
        <v>1536942</v>
      </c>
      <c r="D21" s="173">
        <v>12.621901627519048</v>
      </c>
      <c r="E21" s="174">
        <v>30476123</v>
      </c>
      <c r="F21" s="173">
        <v>150.01932735223841</v>
      </c>
      <c r="G21" s="172">
        <v>22224472</v>
      </c>
      <c r="H21" s="172" t="s">
        <v>2</v>
      </c>
      <c r="I21" s="23"/>
      <c r="J21" s="23"/>
      <c r="K21" s="23"/>
      <c r="L21" s="23"/>
      <c r="M21" s="23"/>
      <c r="N21" s="23"/>
    </row>
    <row r="22" spans="1:14" ht="15" customHeight="1" x14ac:dyDescent="0.2">
      <c r="A22" s="157" t="s">
        <v>141</v>
      </c>
      <c r="B22" s="170">
        <v>1265644</v>
      </c>
      <c r="C22" s="170">
        <v>1765041</v>
      </c>
      <c r="D22" s="173">
        <v>13.663428159235382</v>
      </c>
      <c r="E22" s="174">
        <v>29560988</v>
      </c>
      <c r="F22" s="173">
        <v>146.93509309769624</v>
      </c>
      <c r="G22" s="172">
        <v>22141841</v>
      </c>
      <c r="H22" s="172" t="s">
        <v>2</v>
      </c>
      <c r="I22" s="23"/>
      <c r="J22" s="23"/>
      <c r="K22" s="23"/>
      <c r="L22" s="23"/>
      <c r="M22" s="23"/>
      <c r="N22" s="23"/>
    </row>
    <row r="23" spans="1:14" ht="15" customHeight="1" x14ac:dyDescent="0.2">
      <c r="A23" s="157" t="s">
        <v>142</v>
      </c>
      <c r="B23" s="170">
        <v>1271312</v>
      </c>
      <c r="C23" s="170">
        <v>1703750</v>
      </c>
      <c r="D23" s="173">
        <v>13.412659483341599</v>
      </c>
      <c r="E23" s="174">
        <v>29058882</v>
      </c>
      <c r="F23" s="173">
        <v>144.42064830260134</v>
      </c>
      <c r="G23" s="172">
        <v>21807988</v>
      </c>
      <c r="H23" s="172" t="s">
        <v>2</v>
      </c>
      <c r="I23" s="23"/>
      <c r="J23" s="23"/>
      <c r="K23" s="23"/>
      <c r="L23" s="23"/>
      <c r="M23" s="23"/>
      <c r="N23" s="23"/>
    </row>
    <row r="24" spans="1:14" ht="15" customHeight="1" x14ac:dyDescent="0.2">
      <c r="A24" s="157" t="s">
        <v>143</v>
      </c>
      <c r="B24" s="170">
        <v>1263068</v>
      </c>
      <c r="C24" s="170">
        <v>1388219</v>
      </c>
      <c r="D24" s="173">
        <v>11.952964248681305</v>
      </c>
      <c r="E24" s="174">
        <v>28838038</v>
      </c>
      <c r="F24" s="173">
        <v>141.96530814661196</v>
      </c>
      <c r="G24" s="172">
        <v>21667616</v>
      </c>
      <c r="H24" s="172" t="s">
        <v>2</v>
      </c>
      <c r="I24" s="23"/>
      <c r="J24" s="23"/>
      <c r="K24" s="23"/>
      <c r="L24" s="23"/>
      <c r="M24" s="23"/>
      <c r="N24" s="23"/>
    </row>
    <row r="25" spans="1:14" ht="15" customHeight="1" x14ac:dyDescent="0.2">
      <c r="A25" s="14" t="s">
        <v>144</v>
      </c>
      <c r="B25" s="34">
        <v>1234629</v>
      </c>
      <c r="C25" s="34">
        <v>1282152</v>
      </c>
      <c r="D25" s="37">
        <v>11.420706085220312</v>
      </c>
      <c r="E25" s="8">
        <v>28117291</v>
      </c>
      <c r="F25" s="37">
        <v>139.01198892771248</v>
      </c>
      <c r="G25" s="36">
        <v>21809964</v>
      </c>
      <c r="H25" s="36" t="s">
        <v>2</v>
      </c>
      <c r="I25" s="23"/>
      <c r="J25" s="23"/>
      <c r="K25" s="23"/>
      <c r="L25" s="23"/>
      <c r="M25" s="23"/>
      <c r="N25" s="23"/>
    </row>
    <row r="26" spans="1:14" ht="15" customHeight="1" x14ac:dyDescent="0.2">
      <c r="A26" s="14" t="s">
        <v>145</v>
      </c>
      <c r="B26" s="34">
        <v>1199121</v>
      </c>
      <c r="C26" s="34">
        <v>1242450</v>
      </c>
      <c r="D26" s="37">
        <v>11.079416435994011</v>
      </c>
      <c r="E26" s="8">
        <v>29051734</v>
      </c>
      <c r="F26" s="37">
        <v>142.91103598493441</v>
      </c>
      <c r="G26" s="36">
        <v>21919509</v>
      </c>
      <c r="H26" s="36" t="s">
        <v>2</v>
      </c>
      <c r="I26" s="23"/>
      <c r="J26" s="23"/>
      <c r="K26" s="23"/>
      <c r="L26" s="23"/>
      <c r="M26" s="23"/>
      <c r="N26" s="23"/>
    </row>
    <row r="27" spans="1:14" ht="15" customHeight="1" x14ac:dyDescent="0.2">
      <c r="A27" s="14" t="s">
        <v>146</v>
      </c>
      <c r="B27" s="34">
        <v>1178400</v>
      </c>
      <c r="C27" s="34">
        <v>1210998</v>
      </c>
      <c r="D27" s="37">
        <v>10.842664609520352</v>
      </c>
      <c r="E27" s="8">
        <v>29034505</v>
      </c>
      <c r="F27" s="37">
        <v>142.59610201025549</v>
      </c>
      <c r="G27" s="36">
        <v>22083896</v>
      </c>
      <c r="H27" s="36" t="s">
        <v>2</v>
      </c>
      <c r="I27" s="23"/>
      <c r="J27" s="23"/>
      <c r="K27" s="23"/>
      <c r="L27" s="23"/>
      <c r="M27" s="23"/>
      <c r="N27" s="23"/>
    </row>
    <row r="28" spans="1:14" ht="15" customHeight="1" x14ac:dyDescent="0.2">
      <c r="A28" s="14" t="s">
        <v>147</v>
      </c>
      <c r="B28" s="34">
        <v>1145238</v>
      </c>
      <c r="C28" s="34">
        <v>1162503</v>
      </c>
      <c r="D28" s="37">
        <v>10.47211961700776</v>
      </c>
      <c r="E28" s="8">
        <v>28986361</v>
      </c>
      <c r="F28" s="37">
        <v>142.00708807913963</v>
      </c>
      <c r="G28" s="36">
        <v>22864173</v>
      </c>
      <c r="H28" s="36" t="s">
        <v>2</v>
      </c>
      <c r="I28" s="23"/>
      <c r="J28" s="23"/>
      <c r="K28" s="23"/>
      <c r="L28" s="23"/>
      <c r="M28" s="23"/>
      <c r="N28" s="23"/>
    </row>
    <row r="29" spans="1:14" ht="15" customHeight="1" x14ac:dyDescent="0.2">
      <c r="A29" s="157" t="s">
        <v>148</v>
      </c>
      <c r="B29" s="170">
        <v>1103007</v>
      </c>
      <c r="C29" s="170">
        <v>1077897</v>
      </c>
      <c r="D29" s="173">
        <v>10.01250585351073</v>
      </c>
      <c r="E29" s="174">
        <v>27977434</v>
      </c>
      <c r="F29" s="173">
        <v>138.45659220082823</v>
      </c>
      <c r="G29" s="172">
        <v>22512610</v>
      </c>
      <c r="H29" s="172" t="s">
        <v>2</v>
      </c>
      <c r="I29" s="23"/>
      <c r="J29" s="23"/>
      <c r="K29" s="23"/>
      <c r="L29" s="23"/>
      <c r="M29" s="23"/>
      <c r="N29" s="23"/>
    </row>
    <row r="30" spans="1:14" ht="15" customHeight="1" x14ac:dyDescent="0.2">
      <c r="A30" s="157" t="s">
        <v>149</v>
      </c>
      <c r="B30" s="170">
        <v>1092392</v>
      </c>
      <c r="C30" s="170">
        <v>1062864</v>
      </c>
      <c r="D30" s="173">
        <v>9.8947561725844508</v>
      </c>
      <c r="E30" s="174">
        <v>29004516</v>
      </c>
      <c r="F30" s="173">
        <v>143.05416448594698</v>
      </c>
      <c r="G30" s="172">
        <v>23349489</v>
      </c>
      <c r="H30" s="172" t="s">
        <v>2</v>
      </c>
      <c r="I30" s="23"/>
      <c r="J30" s="23"/>
      <c r="K30" s="23"/>
      <c r="L30" s="23"/>
      <c r="M30" s="23"/>
      <c r="N30" s="23"/>
    </row>
    <row r="31" spans="1:14" ht="15" customHeight="1" x14ac:dyDescent="0.2">
      <c r="A31" s="157" t="s">
        <v>150</v>
      </c>
      <c r="B31" s="170">
        <v>1076462</v>
      </c>
      <c r="C31" s="170">
        <v>1449188</v>
      </c>
      <c r="D31" s="173">
        <v>11.595230880827113</v>
      </c>
      <c r="E31" s="174">
        <v>28884470</v>
      </c>
      <c r="F31" s="173">
        <v>144.20350935184419</v>
      </c>
      <c r="G31" s="172">
        <v>22958232</v>
      </c>
      <c r="H31" s="172" t="s">
        <v>2</v>
      </c>
      <c r="I31" s="23"/>
      <c r="J31" s="23"/>
      <c r="K31" s="23"/>
      <c r="L31" s="23"/>
      <c r="M31" s="23"/>
      <c r="N31" s="23"/>
    </row>
    <row r="32" spans="1:14" ht="15" customHeight="1" x14ac:dyDescent="0.2">
      <c r="A32" s="157" t="s">
        <v>151</v>
      </c>
      <c r="B32" s="170">
        <v>1075344</v>
      </c>
      <c r="C32" s="172" t="s">
        <v>391</v>
      </c>
      <c r="D32" s="173">
        <v>15.775753151713817</v>
      </c>
      <c r="E32" s="174">
        <v>28820245</v>
      </c>
      <c r="F32" s="173">
        <v>148.08917536659047</v>
      </c>
      <c r="G32" s="172">
        <v>23149380</v>
      </c>
      <c r="H32" s="172" t="s">
        <v>2</v>
      </c>
      <c r="I32" s="23"/>
      <c r="J32" s="23"/>
      <c r="K32" s="23"/>
      <c r="L32" s="23"/>
      <c r="M32" s="23"/>
      <c r="N32" s="23"/>
    </row>
    <row r="33" spans="1:14" ht="15" customHeight="1" x14ac:dyDescent="0.2">
      <c r="A33" s="14" t="s">
        <v>222</v>
      </c>
      <c r="B33" s="34">
        <v>1077459</v>
      </c>
      <c r="C33" s="34">
        <v>1006044</v>
      </c>
      <c r="D33" s="37">
        <v>9.5766822945394381</v>
      </c>
      <c r="E33" s="8">
        <v>27213535</v>
      </c>
      <c r="F33" s="37">
        <v>134.66187718330576</v>
      </c>
      <c r="G33" s="36">
        <v>24170262</v>
      </c>
      <c r="H33" s="36" t="s">
        <v>2</v>
      </c>
      <c r="I33" s="23"/>
      <c r="J33" s="23"/>
      <c r="K33" s="23"/>
      <c r="L33" s="23"/>
      <c r="M33" s="23"/>
      <c r="N33" s="23"/>
    </row>
    <row r="34" spans="1:14" ht="15" customHeight="1" x14ac:dyDescent="0.2">
      <c r="A34" s="14" t="s">
        <v>223</v>
      </c>
      <c r="B34" s="34">
        <v>1068030</v>
      </c>
      <c r="C34" s="34">
        <v>1073900</v>
      </c>
      <c r="D34" s="37">
        <v>9.8452380952380949</v>
      </c>
      <c r="E34" s="8">
        <v>29027053</v>
      </c>
      <c r="F34" s="37">
        <v>143.26614726971869</v>
      </c>
      <c r="G34" s="36">
        <v>23686454</v>
      </c>
      <c r="H34" s="36" t="s">
        <v>2</v>
      </c>
      <c r="I34" s="23"/>
      <c r="J34" s="23"/>
      <c r="K34" s="23"/>
      <c r="L34" s="23"/>
      <c r="M34" s="23"/>
      <c r="N34" s="23"/>
    </row>
    <row r="35" spans="1:14" ht="15" customHeight="1" x14ac:dyDescent="0.2">
      <c r="A35" s="14" t="s">
        <v>224</v>
      </c>
      <c r="B35" s="34">
        <v>1065479</v>
      </c>
      <c r="C35" s="34">
        <v>1105299</v>
      </c>
      <c r="D35" s="37">
        <v>9.9778359992645704</v>
      </c>
      <c r="E35" s="8">
        <v>29266715</v>
      </c>
      <c r="F35" s="37">
        <v>144.50033553962126</v>
      </c>
      <c r="G35" s="36">
        <v>24095567</v>
      </c>
      <c r="H35" s="36" t="s">
        <v>2</v>
      </c>
      <c r="I35" s="23"/>
      <c r="J35" s="23"/>
      <c r="K35" s="23"/>
      <c r="L35" s="23"/>
      <c r="M35" s="23"/>
      <c r="N35" s="23"/>
    </row>
    <row r="36" spans="1:14" ht="15" customHeight="1" x14ac:dyDescent="0.2">
      <c r="A36" s="14" t="s">
        <v>225</v>
      </c>
      <c r="B36" s="34">
        <v>1062592</v>
      </c>
      <c r="C36" s="34">
        <v>1564411</v>
      </c>
      <c r="D36" s="37">
        <v>12.074843721272293</v>
      </c>
      <c r="E36" s="8">
        <v>29490796</v>
      </c>
      <c r="F36" s="37">
        <v>147.62554697554697</v>
      </c>
      <c r="G36" s="36">
        <v>23854859</v>
      </c>
      <c r="H36" s="36" t="s">
        <v>2</v>
      </c>
      <c r="I36" s="23"/>
      <c r="J36" s="23"/>
      <c r="K36" s="23"/>
      <c r="L36" s="23"/>
      <c r="M36" s="23"/>
      <c r="N36" s="23"/>
    </row>
    <row r="37" spans="1:14" ht="15" customHeight="1" x14ac:dyDescent="0.25">
      <c r="A37" s="256" t="s">
        <v>369</v>
      </c>
      <c r="B37" s="260"/>
      <c r="C37" s="257"/>
      <c r="D37" s="257"/>
      <c r="E37" s="261"/>
      <c r="F37" s="257"/>
      <c r="G37" s="257"/>
      <c r="H37" s="261" t="s">
        <v>67</v>
      </c>
      <c r="J37" s="41"/>
    </row>
    <row r="38" spans="1:14" ht="15" customHeight="1" x14ac:dyDescent="0.25">
      <c r="A38" s="14" t="s">
        <v>388</v>
      </c>
      <c r="B38" s="3"/>
      <c r="J38" s="41"/>
    </row>
    <row r="39" spans="1:14" ht="15" customHeight="1" x14ac:dyDescent="0.2">
      <c r="A39" s="14" t="s">
        <v>389</v>
      </c>
      <c r="B39" s="34"/>
      <c r="C39" s="34"/>
      <c r="D39" s="34"/>
      <c r="E39" s="34"/>
      <c r="F39" s="34"/>
      <c r="G39" s="34"/>
      <c r="H39" s="41"/>
    </row>
    <row r="40" spans="1:14" ht="15" customHeight="1" x14ac:dyDescent="0.2">
      <c r="A40" s="14" t="s">
        <v>390</v>
      </c>
      <c r="B40" s="34"/>
      <c r="C40" s="34"/>
      <c r="D40" s="34"/>
      <c r="E40" s="34"/>
      <c r="F40" s="34"/>
      <c r="G40" s="34"/>
      <c r="H40" s="41"/>
    </row>
    <row r="41" spans="1:14" ht="15" customHeight="1" x14ac:dyDescent="0.2">
      <c r="G41" s="41"/>
      <c r="H41" s="41"/>
      <c r="J41" s="41"/>
    </row>
    <row r="42" spans="1:14" ht="15" customHeight="1" x14ac:dyDescent="0.2">
      <c r="G42" s="41"/>
      <c r="H42" s="41"/>
      <c r="J42" s="41"/>
    </row>
    <row r="43" spans="1:14" ht="15" customHeight="1" x14ac:dyDescent="0.2">
      <c r="J43" s="41"/>
    </row>
    <row r="44" spans="1:14" ht="15" customHeight="1" x14ac:dyDescent="0.2">
      <c r="J44" s="41"/>
    </row>
    <row r="45" spans="1:14" ht="15" customHeight="1" x14ac:dyDescent="0.2">
      <c r="J45" s="41"/>
    </row>
    <row r="46" spans="1:14" ht="15" customHeight="1" x14ac:dyDescent="0.2">
      <c r="J46" s="38"/>
    </row>
    <row r="47" spans="1:14" ht="15" customHeight="1" x14ac:dyDescent="0.2">
      <c r="J47" s="38"/>
    </row>
    <row r="48" spans="1:14" ht="15" customHeight="1" x14ac:dyDescent="0.2">
      <c r="J48" s="38"/>
    </row>
    <row r="49" spans="10:10" ht="15" customHeight="1" x14ac:dyDescent="0.2">
      <c r="J49" s="38"/>
    </row>
  </sheetData>
  <mergeCells count="1">
    <mergeCell ref="A4:H4"/>
  </mergeCells>
  <hyperlinks>
    <hyperlink ref="H2" location="Contents!A1" display="Back to Contents ç" xr:uid="{00000000-0004-0000-0700-000000000000}"/>
  </hyperlinks>
  <printOptions horizontalCentered="1"/>
  <pageMargins left="0.75" right="0.75" top="1" bottom="1" header="0.5" footer="0.5"/>
  <pageSetup paperSize="9"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7</vt:i4>
      </vt:variant>
    </vt:vector>
  </HeadingPairs>
  <TitlesOfParts>
    <vt:vector size="31" baseType="lpstr">
      <vt:lpstr>Contents</vt:lpstr>
      <vt:lpstr>TABLE 1</vt:lpstr>
      <vt:lpstr>TABLE 2</vt:lpstr>
      <vt:lpstr>TABLE 3</vt:lpstr>
      <vt:lpstr>TABLE 4</vt:lpstr>
      <vt:lpstr>TABLE 5</vt:lpstr>
      <vt:lpstr>TABLE 6 </vt:lpstr>
      <vt:lpstr>TABLE 7</vt:lpstr>
      <vt:lpstr>TABLE 8</vt:lpstr>
      <vt:lpstr>TABLE 9 </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10'!Print_Area</vt:lpstr>
      <vt:lpstr>'TABLE 11'!Print_Area</vt:lpstr>
      <vt:lpstr>'TABLE 5'!Print_Area</vt:lpstr>
      <vt:lpstr>'TABLE 6 '!Print_Area</vt:lpstr>
      <vt:lpstr>'TABLE 7'!Print_Area</vt:lpstr>
      <vt:lpstr>'TABLE 8'!Print_Area</vt:lpstr>
      <vt:lpstr>'TABLE 9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Wathugala WGPR</dc:creator>
  <cp:lastModifiedBy>Wathugala WGPR</cp:lastModifiedBy>
  <cp:lastPrinted>2025-10-21T05:04:12Z</cp:lastPrinted>
  <dcterms:created xsi:type="dcterms:W3CDTF">2024-04-22T03:50:41Z</dcterms:created>
  <dcterms:modified xsi:type="dcterms:W3CDTF">2026-05-21T08:45:20Z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c4ab6a-b8f9-4a41-a9e3-9d9b3c522aed_Enabled">
    <vt:lpwstr>true</vt:lpwstr>
  </property>
  <property fmtid="{D5CDD505-2E9C-101B-9397-08002B2CF9AE}" pid="3" name="MSIP_Label_83c4ab6a-b8f9-4a41-a9e3-9d9b3c522aed_SetDate">
    <vt:lpwstr>2024-04-22T03:50:45Z</vt:lpwstr>
  </property>
  <property fmtid="{D5CDD505-2E9C-101B-9397-08002B2CF9AE}" pid="4" name="MSIP_Label_83c4ab6a-b8f9-4a41-a9e3-9d9b3c522aed_Method">
    <vt:lpwstr>Standard</vt:lpwstr>
  </property>
  <property fmtid="{D5CDD505-2E9C-101B-9397-08002B2CF9AE}" pid="5" name="MSIP_Label_83c4ab6a-b8f9-4a41-a9e3-9d9b3c522aed_Name">
    <vt:lpwstr>83c4ab6a-b8f9-4a41-a9e3-9d9b3c522aed</vt:lpwstr>
  </property>
  <property fmtid="{D5CDD505-2E9C-101B-9397-08002B2CF9AE}" pid="6" name="MSIP_Label_83c4ab6a-b8f9-4a41-a9e3-9d9b3c522aed_SiteId">
    <vt:lpwstr>deb56736-e31c-4f83-a094-a8aee555a992</vt:lpwstr>
  </property>
  <property fmtid="{D5CDD505-2E9C-101B-9397-08002B2CF9AE}" pid="7" name="MSIP_Label_83c4ab6a-b8f9-4a41-a9e3-9d9b3c522aed_ActionId">
    <vt:lpwstr>a73e9330-4f81-44a7-8a5b-16b38ae1a098</vt:lpwstr>
  </property>
  <property fmtid="{D5CDD505-2E9C-101B-9397-08002B2CF9AE}" pid="8" name="MSIP_Label_83c4ab6a-b8f9-4a41-a9e3-9d9b3c522aed_ContentBits">
    <vt:lpwstr>1</vt:lpwstr>
  </property>
</Properties>
</file>