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C:\Users\ishanthinik\Desktop\ESS_T 2025\ESS-Final T\Chapter 7\"/>
    </mc:Choice>
  </mc:AlternateContent>
  <xr:revisionPtr revIDLastSave="0" documentId="13_ncr:1_{3E1C4730-54B9-4D18-B409-A7A79418F83B}" xr6:coauthVersionLast="47" xr6:coauthVersionMax="47" xr10:uidLastSave="{00000000-0000-0000-0000-000000000000}"/>
  <bookViews>
    <workbookView xWindow="-120" yWindow="-120" windowWidth="29040" windowHeight="15720" tabRatio="708" activeTab="11" xr2:uid="{00000000-000D-0000-FFFF-FFFF00000000}"/>
  </bookViews>
  <sheets>
    <sheet name="Contents" sheetId="15" r:id="rId1"/>
    <sheet name="Table 7.1" sheetId="13" r:id="rId2"/>
    <sheet name="Table 7.2" sheetId="2" r:id="rId3"/>
    <sheet name="Table 7.3" sheetId="14" r:id="rId4"/>
    <sheet name="Table 7.4" sheetId="4" r:id="rId5"/>
    <sheet name="Table 7.5" sheetId="5" r:id="rId6"/>
    <sheet name="Table 7.6" sheetId="6" r:id="rId7"/>
    <sheet name="Table 7.7" sheetId="7" r:id="rId8"/>
    <sheet name="Table 7.8" sheetId="8" r:id="rId9"/>
    <sheet name="Table 7.9" sheetId="9" r:id="rId10"/>
    <sheet name="Table 7.10" sheetId="10" r:id="rId11"/>
    <sheet name="Table 7.11" sheetId="11" r:id="rId12"/>
    <sheet name="Table 7.12" sheetId="1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9" l="1"/>
  <c r="M33" i="9"/>
  <c r="N31" i="9"/>
  <c r="M31" i="9"/>
  <c r="N35" i="9"/>
  <c r="N36" i="9"/>
  <c r="N37" i="9"/>
  <c r="M36" i="9"/>
  <c r="M35" i="9"/>
  <c r="P10" i="4"/>
  <c r="P17" i="4"/>
  <c r="P16" i="4"/>
  <c r="P6" i="4"/>
  <c r="P7" i="4"/>
  <c r="P8" i="4"/>
  <c r="P9" i="4"/>
  <c r="P11" i="4"/>
  <c r="P12" i="4"/>
  <c r="P13" i="4"/>
  <c r="P14" i="4"/>
  <c r="P15" i="4"/>
  <c r="P18" i="4"/>
  <c r="P19" i="4"/>
  <c r="I19" i="4"/>
  <c r="I13" i="4"/>
  <c r="N18" i="12"/>
  <c r="M18" i="12"/>
  <c r="N6" i="12"/>
  <c r="N9" i="12"/>
  <c r="N14" i="12"/>
  <c r="N12" i="12"/>
  <c r="H13" i="4" l="1"/>
  <c r="H19" i="4" s="1"/>
  <c r="O11" i="4" s="1"/>
  <c r="I7" i="4"/>
  <c r="H7" i="4"/>
  <c r="O16" i="4" l="1"/>
  <c r="O10" i="4" l="1"/>
  <c r="Z85" i="8"/>
  <c r="Z84" i="8"/>
  <c r="Z83" i="8"/>
  <c r="Z82" i="8"/>
  <c r="Z81" i="8"/>
  <c r="Z80" i="8"/>
  <c r="Z79" i="8"/>
  <c r="Z78" i="8"/>
  <c r="Z77" i="8"/>
  <c r="Z76" i="8"/>
  <c r="Z75" i="8"/>
  <c r="Z74" i="8"/>
  <c r="Z73" i="8"/>
  <c r="Z72" i="8"/>
  <c r="Z71" i="8"/>
  <c r="Z70" i="8"/>
  <c r="Z69" i="8"/>
  <c r="Z68" i="8"/>
  <c r="Z67" i="8"/>
  <c r="Z66" i="8"/>
  <c r="Z65" i="8"/>
  <c r="Z64" i="8"/>
  <c r="Z63" i="8"/>
  <c r="Z62" i="8"/>
  <c r="Z61" i="8"/>
  <c r="Z60" i="8"/>
  <c r="Y61" i="8"/>
  <c r="Y62" i="8"/>
  <c r="Y63" i="8"/>
  <c r="Y64" i="8"/>
  <c r="Y65" i="8"/>
  <c r="Y66" i="8"/>
  <c r="Y67" i="8"/>
  <c r="Y68" i="8"/>
  <c r="Y69" i="8"/>
  <c r="Y70" i="8"/>
  <c r="Y71" i="8"/>
  <c r="Y72" i="8"/>
  <c r="Y73" i="8"/>
  <c r="Y74" i="8"/>
  <c r="Y75" i="8"/>
  <c r="Y76" i="8"/>
  <c r="Y77" i="8"/>
  <c r="Y78" i="8"/>
  <c r="Y79" i="8"/>
  <c r="Y80" i="8"/>
  <c r="Y81" i="8"/>
  <c r="Y82" i="8"/>
  <c r="Y83" i="8"/>
  <c r="Y84" i="8"/>
  <c r="Y85" i="8"/>
  <c r="Y60" i="8"/>
  <c r="G13" i="4"/>
  <c r="G19" i="4" s="1"/>
  <c r="Z31" i="8"/>
  <c r="Y31" i="8"/>
  <c r="Z30" i="8"/>
  <c r="Y30" i="8"/>
  <c r="Z29" i="8"/>
  <c r="Y29" i="8"/>
  <c r="Z28" i="8"/>
  <c r="Y28" i="8"/>
  <c r="Z27" i="8"/>
  <c r="Y27" i="8"/>
  <c r="Z26" i="8"/>
  <c r="Y26" i="8"/>
  <c r="Z25" i="8"/>
  <c r="Y25" i="8"/>
  <c r="Z24" i="8"/>
  <c r="Y24" i="8"/>
  <c r="Z23" i="8"/>
  <c r="Y23" i="8"/>
  <c r="Z22" i="8"/>
  <c r="Y22" i="8"/>
  <c r="Z21" i="8"/>
  <c r="Y21" i="8"/>
  <c r="Z20" i="8"/>
  <c r="Y20" i="8"/>
  <c r="Z19" i="8"/>
  <c r="Y19" i="8"/>
  <c r="Z18" i="8"/>
  <c r="Y18" i="8"/>
  <c r="Z17" i="8"/>
  <c r="Y17" i="8"/>
  <c r="Z16" i="8"/>
  <c r="Y16" i="8"/>
  <c r="Z15" i="8"/>
  <c r="Y15" i="8"/>
  <c r="Z14" i="8"/>
  <c r="Y14" i="8"/>
  <c r="Z13" i="8"/>
  <c r="Y13" i="8"/>
  <c r="Z12" i="8"/>
  <c r="Y12" i="8"/>
  <c r="Z11" i="8"/>
  <c r="Y11" i="8"/>
  <c r="Z10" i="8"/>
  <c r="Y10" i="8"/>
  <c r="Z9" i="8"/>
  <c r="Y9" i="8"/>
  <c r="Z8" i="8"/>
  <c r="Y8" i="8"/>
  <c r="Z7" i="8"/>
  <c r="Y7" i="8"/>
  <c r="Z6" i="8"/>
  <c r="Y6" i="8"/>
  <c r="D36" i="9"/>
  <c r="E36" i="9"/>
  <c r="F36" i="9"/>
  <c r="G36" i="9"/>
  <c r="H36" i="9"/>
  <c r="I36" i="9"/>
  <c r="J36" i="9"/>
  <c r="K36" i="9"/>
  <c r="L36" i="9"/>
  <c r="C36" i="9"/>
  <c r="C37" i="9"/>
  <c r="D37" i="9"/>
  <c r="E37" i="9"/>
  <c r="F37" i="9"/>
  <c r="G37" i="9"/>
  <c r="H37" i="9"/>
  <c r="I37" i="9"/>
  <c r="J37" i="9"/>
  <c r="K37" i="9"/>
  <c r="C35" i="9"/>
  <c r="D35" i="9"/>
  <c r="E35" i="9"/>
  <c r="F35" i="9"/>
  <c r="G35" i="9"/>
  <c r="H35" i="9"/>
  <c r="I35" i="9"/>
  <c r="J35" i="9"/>
  <c r="K35" i="9"/>
  <c r="L35" i="9"/>
  <c r="C33" i="9"/>
  <c r="D33" i="9"/>
  <c r="E33" i="9"/>
  <c r="F33" i="9"/>
  <c r="G33" i="9"/>
  <c r="H33" i="9"/>
  <c r="I33" i="9"/>
  <c r="J33" i="9"/>
  <c r="K33" i="9"/>
  <c r="L33" i="9"/>
  <c r="M37" i="9"/>
  <c r="L31" i="9"/>
  <c r="L37" i="9" s="1"/>
  <c r="Y54" i="8"/>
  <c r="Z58" i="8"/>
  <c r="L22" i="12"/>
  <c r="L23" i="12"/>
  <c r="L17" i="12"/>
  <c r="L20" i="12"/>
  <c r="L19" i="12"/>
  <c r="N8" i="4" l="1"/>
  <c r="N10" i="4"/>
  <c r="N18" i="4"/>
  <c r="N14" i="4"/>
  <c r="N17" i="4"/>
  <c r="N7" i="4"/>
  <c r="O12" i="4"/>
  <c r="O19" i="4"/>
  <c r="O6" i="4"/>
  <c r="N13" i="4"/>
  <c r="N6" i="4"/>
  <c r="N19" i="4"/>
  <c r="N12" i="4"/>
  <c r="N11" i="4"/>
  <c r="N16" i="4"/>
  <c r="N9" i="4"/>
  <c r="N15" i="4"/>
  <c r="L18" i="12"/>
  <c r="O15" i="4" l="1"/>
  <c r="O8" i="4"/>
  <c r="O17" i="4"/>
  <c r="O9" i="4"/>
  <c r="O13" i="4"/>
  <c r="O18" i="4"/>
  <c r="O14" i="4"/>
  <c r="O7" i="4"/>
  <c r="Y37" i="8"/>
  <c r="Z37" i="8"/>
  <c r="Z57" i="8"/>
  <c r="Y57" i="8"/>
  <c r="Z51" i="8"/>
  <c r="Y51" i="8"/>
  <c r="Y39" i="8"/>
  <c r="Z39" i="8"/>
  <c r="Z50" i="8"/>
  <c r="Y50" i="8"/>
  <c r="Z44" i="8"/>
  <c r="Y44" i="8"/>
  <c r="Z38" i="8"/>
  <c r="Y38" i="8"/>
  <c r="Z55" i="8"/>
  <c r="Y55" i="8"/>
  <c r="Z49" i="8"/>
  <c r="Y49" i="8"/>
  <c r="Z43" i="8"/>
  <c r="Y43" i="8"/>
  <c r="Z54" i="8"/>
  <c r="Y48" i="8"/>
  <c r="Z48" i="8"/>
  <c r="Y42" i="8"/>
  <c r="Z42" i="8"/>
  <c r="Y36" i="8"/>
  <c r="Z36" i="8"/>
  <c r="Z45" i="8"/>
  <c r="Y45" i="8"/>
  <c r="Z56" i="8"/>
  <c r="Y56" i="8"/>
  <c r="Y53" i="8"/>
  <c r="Z53" i="8"/>
  <c r="Y47" i="8"/>
  <c r="Z47" i="8"/>
  <c r="Y41" i="8"/>
  <c r="Z41" i="8"/>
  <c r="Y35" i="8"/>
  <c r="Z35" i="8"/>
  <c r="Y58" i="8"/>
  <c r="Y52" i="8"/>
  <c r="Z52" i="8"/>
  <c r="Y46" i="8"/>
  <c r="Z46" i="8"/>
  <c r="Y40" i="8"/>
  <c r="Z40" i="8"/>
  <c r="Y34" i="8"/>
  <c r="Z34" i="8"/>
  <c r="Y33" i="8" l="1"/>
  <c r="Z33" i="8" l="1"/>
</calcChain>
</file>

<file path=xl/sharedStrings.xml><?xml version="1.0" encoding="utf-8"?>
<sst xmlns="http://schemas.openxmlformats.org/spreadsheetml/2006/main" count="926" uniqueCount="510">
  <si>
    <t>-</t>
  </si>
  <si>
    <r>
      <t>2023</t>
    </r>
    <r>
      <rPr>
        <vertAlign val="superscript"/>
        <sz val="11"/>
        <color rgb="FF2B2A29"/>
        <rFont val="Calibri"/>
        <family val="2"/>
        <scheme val="minor"/>
      </rPr>
      <t>(a)</t>
    </r>
  </si>
  <si>
    <t xml:space="preserve"> -   </t>
  </si>
  <si>
    <r>
      <t>2024</t>
    </r>
    <r>
      <rPr>
        <vertAlign val="superscript"/>
        <sz val="11"/>
        <color rgb="FF2B2A29"/>
        <rFont val="Calibri"/>
        <family val="2"/>
        <scheme val="minor"/>
      </rPr>
      <t>(b)</t>
    </r>
  </si>
  <si>
    <r>
      <t>37</t>
    </r>
    <r>
      <rPr>
        <b/>
        <vertAlign val="superscript"/>
        <sz val="10"/>
        <color rgb="FF2B2A29"/>
        <rFont val="Calibri"/>
        <family val="2"/>
        <scheme val="minor"/>
      </rPr>
      <t>(e)</t>
    </r>
  </si>
  <si>
    <t>07. நிதியியல் துறைச் செயலாற்றம்</t>
  </si>
  <si>
    <t xml:space="preserve">அட்டவணையின் பெயா் 	</t>
  </si>
  <si>
    <t>அட்டவணை/தாள் இல.</t>
  </si>
  <si>
    <t>மத்தியின் வங்கியின் சொத்துக்களும் பொறுப்புகளும்</t>
  </si>
  <si>
    <t>உரிமம்பெற்ற வர்த்தக வங்கிகளின் தெரிவுசெய்யப்பட்ட நிதியியல் முக்கிய பண்புகள்(அ)</t>
  </si>
  <si>
    <t>உரிமம்பெற்ற வர்த்தக வங்கிகளின் சொத்துக்களும் பொறுப்புக்களும்</t>
  </si>
  <si>
    <t>வைப்பின் வகையின்படி வைப்புக்களின் திரட்டல்</t>
  </si>
  <si>
    <t>உடமையின்படி வர்த்தக வங்கிகளின் வைப்புக்கள்</t>
  </si>
  <si>
    <t>வர்த்தக வங்கிகளினால் தனியார் துறைக்கு வழங்கப்பட்ட கடன்களும் முற்பணங்களும்(அ)(ஆ)</t>
  </si>
  <si>
    <t>மாகாண ரீதியான வங்கிக் கிளைகளின் எண்ணிக்கை</t>
  </si>
  <si>
    <t>மாவட்ட ரீதியான வங்கிக் கிளைகள் மற்றும் வங்கித்தொழில் அடர்த்தி</t>
  </si>
  <si>
    <t>வங்கிக் கிளை வலையமைப்பு</t>
  </si>
  <si>
    <t>கூறு நம்பிக்கைகள்</t>
  </si>
  <si>
    <t>கூட்டுறவுக் கிராமிய வங்கிகள் மற்றும் கொடுகடன் சங்கங்களின் தொகுப்பு</t>
  </si>
  <si>
    <r>
      <t>வங்கியல்லா நிதியியல் நிறுவனங்கள்</t>
    </r>
    <r>
      <rPr>
        <b/>
        <u/>
        <vertAlign val="superscript"/>
        <sz val="9"/>
        <color theme="10"/>
        <rFont val="Calibri"/>
        <family val="2"/>
        <scheme val="minor"/>
      </rPr>
      <t>(அ)</t>
    </r>
  </si>
  <si>
    <t xml:space="preserve">விடயம் </t>
  </si>
  <si>
    <t xml:space="preserve">மத்தியின் வங்கியின் சொத்துக்களும் பொறுப்புகளும்	</t>
  </si>
  <si>
    <r>
      <rPr>
        <b/>
        <sz val="10"/>
        <color theme="0"/>
        <rFont val="Baamini"/>
      </rPr>
      <t xml:space="preserve"> அட்டவணை</t>
    </r>
    <r>
      <rPr>
        <b/>
        <sz val="10"/>
        <color theme="0"/>
        <rFont val="Calibri"/>
        <family val="2"/>
        <scheme val="minor"/>
      </rPr>
      <t xml:space="preserve"> 7.1</t>
    </r>
  </si>
  <si>
    <t>ரூ.மில்லியன்</t>
  </si>
  <si>
    <r>
      <t>2024</t>
    </r>
    <r>
      <rPr>
        <vertAlign val="superscript"/>
        <sz val="8"/>
        <color rgb="FF2B2A29"/>
        <rFont val="Calibri"/>
        <family val="2"/>
        <scheme val="minor"/>
      </rPr>
      <t>(அ)</t>
    </r>
  </si>
  <si>
    <t xml:space="preserve">சொத்துக்கள் </t>
  </si>
  <si>
    <t>பன்னாட்டு ஒதுக்குகள்</t>
  </si>
  <si>
    <t>வெளிநாட்டிலுள்ள காசும் வங்கி நிலுவைகளும் (திறைசேரி உண்டியல்கள் உட்பட)</t>
  </si>
  <si>
    <t>வெளிநாட்டு அரச மற்றும் அரசல்லாப் பிணையங்கள்</t>
  </si>
  <si>
    <t>சிறப்பு எடுப்பனவு உரிமைகள்</t>
  </si>
  <si>
    <t>ப.நா.நிதி தொடர்பான சொத்துக்கள்</t>
  </si>
  <si>
    <t>பெறத்தக்கவைகள்</t>
  </si>
  <si>
    <t>கடன்களும் முற்பணங்களும்</t>
  </si>
  <si>
    <t>அரசுக்கானவை</t>
  </si>
  <si>
    <t>ஏனையவை</t>
  </si>
  <si>
    <t>அரச மற்றும் அரச உத்தரவாதப் பிணையங்கள்</t>
  </si>
  <si>
    <t>ஏனைய சொத்துக்களும் கணக்குகளும்</t>
  </si>
  <si>
    <t>பொறுப்புக்கள்</t>
  </si>
  <si>
    <t>மூலதனம்</t>
  </si>
  <si>
    <t>நாணய வெளியீடு</t>
  </si>
  <si>
    <t>சுற்றோட்டத்திலுள்ள நாணயத் தாள்கள்</t>
  </si>
  <si>
    <t>சுற்றோட்டத்திலுள்ள நாணயக்குத்திகள்</t>
  </si>
  <si>
    <t>வைப்புக்கள்</t>
  </si>
  <si>
    <t>அரசு</t>
  </si>
  <si>
    <t>வர்த்தக வங்கிகள்</t>
  </si>
  <si>
    <t>அரச முகவர்களும் நிறுவனங்களும்</t>
  </si>
  <si>
    <t>பன்னாட்டு அமைப்புக்கள், வெளிநாட்டு அரசுகள் மற்றும் வெளிநாட்டு வங்கித்தொழில் நிறுவனங்கள்</t>
  </si>
  <si>
    <t>வெளிநிற்கும் பிணையங்கள்</t>
  </si>
  <si>
    <t>வெளிநாட்டுக் கடன்பாடுகள்</t>
  </si>
  <si>
    <t>ஏனைய பொறுப்புக்களும் கணக்குகளும்</t>
  </si>
  <si>
    <t xml:space="preserve">(அ) </t>
  </si>
  <si>
    <t>தற்காலிகமானது</t>
  </si>
  <si>
    <t>மூலம்:</t>
  </si>
  <si>
    <t>இலங்கை மத்திய வங்கி</t>
  </si>
  <si>
    <r>
      <t xml:space="preserve">07. </t>
    </r>
    <r>
      <rPr>
        <b/>
        <sz val="10"/>
        <color theme="0"/>
        <rFont val="Calibri"/>
        <family val="2"/>
        <scheme val="minor"/>
      </rPr>
      <t>நிதியியல் துறைச் செயலாற்றம்</t>
    </r>
  </si>
  <si>
    <r>
      <t>07.</t>
    </r>
    <r>
      <rPr>
        <b/>
        <sz val="10"/>
        <color theme="0"/>
        <rFont val="Calibri"/>
        <family val="2"/>
        <scheme val="minor"/>
      </rPr>
      <t>நிதியியல் துறைச் செயலாற்றம்</t>
    </r>
  </si>
  <si>
    <r>
      <rPr>
        <b/>
        <sz val="10"/>
        <color theme="0"/>
        <rFont val="Calibri"/>
        <family val="2"/>
        <scheme val="minor"/>
      </rPr>
      <t>அட்டவணை</t>
    </r>
    <r>
      <rPr>
        <b/>
        <sz val="12"/>
        <color theme="0"/>
        <rFont val="Calibri"/>
        <family val="2"/>
        <scheme val="minor"/>
      </rPr>
      <t xml:space="preserve"> 7.2</t>
    </r>
  </si>
  <si>
    <r>
      <rPr>
        <b/>
        <sz val="10"/>
        <color theme="0"/>
        <rFont val="Calibri"/>
        <family val="2"/>
        <scheme val="minor"/>
      </rPr>
      <t>அட்டவணை</t>
    </r>
    <r>
      <rPr>
        <b/>
        <sz val="12"/>
        <color theme="0"/>
        <rFont val="Calibri"/>
        <family val="2"/>
        <scheme val="minor"/>
      </rPr>
      <t xml:space="preserve"> 7.3</t>
    </r>
  </si>
  <si>
    <r>
      <rPr>
        <b/>
        <sz val="10"/>
        <color theme="0"/>
        <rFont val="Calibri"/>
        <family val="2"/>
        <scheme val="minor"/>
      </rPr>
      <t>அட்டவணை</t>
    </r>
    <r>
      <rPr>
        <b/>
        <sz val="12"/>
        <color theme="0"/>
        <rFont val="Calibri"/>
        <family val="2"/>
        <scheme val="minor"/>
      </rPr>
      <t xml:space="preserve"> 7.4</t>
    </r>
  </si>
  <si>
    <r>
      <rPr>
        <b/>
        <sz val="10"/>
        <color theme="0"/>
        <rFont val="Calibri"/>
        <family val="2"/>
        <scheme val="minor"/>
      </rPr>
      <t>அட்டவணை</t>
    </r>
    <r>
      <rPr>
        <b/>
        <sz val="12"/>
        <color theme="0"/>
        <rFont val="Calibri"/>
        <family val="2"/>
        <scheme val="minor"/>
      </rPr>
      <t xml:space="preserve"> 7.5</t>
    </r>
  </si>
  <si>
    <r>
      <rPr>
        <b/>
        <sz val="10"/>
        <color theme="0"/>
        <rFont val="Calibri"/>
        <family val="2"/>
        <scheme val="minor"/>
      </rPr>
      <t>அட்டவணை</t>
    </r>
    <r>
      <rPr>
        <b/>
        <sz val="12"/>
        <color theme="0"/>
        <rFont val="Calibri"/>
        <family val="2"/>
        <scheme val="minor"/>
      </rPr>
      <t xml:space="preserve"> 7.6</t>
    </r>
  </si>
  <si>
    <r>
      <rPr>
        <b/>
        <sz val="10"/>
        <color theme="0"/>
        <rFont val="Calibri"/>
        <family val="2"/>
        <scheme val="minor"/>
      </rPr>
      <t>அட்டவணை</t>
    </r>
    <r>
      <rPr>
        <b/>
        <sz val="12"/>
        <color theme="0"/>
        <rFont val="Calibri"/>
        <family val="2"/>
        <scheme val="minor"/>
      </rPr>
      <t xml:space="preserve"> 7.7</t>
    </r>
  </si>
  <si>
    <r>
      <rPr>
        <b/>
        <sz val="10"/>
        <color theme="0"/>
        <rFont val="Calibri"/>
        <family val="2"/>
        <scheme val="minor"/>
      </rPr>
      <t>அட்டவணை</t>
    </r>
    <r>
      <rPr>
        <b/>
        <sz val="12"/>
        <color theme="0"/>
        <rFont val="Calibri"/>
        <family val="2"/>
        <scheme val="minor"/>
      </rPr>
      <t xml:space="preserve"> 7.8</t>
    </r>
  </si>
  <si>
    <r>
      <rPr>
        <b/>
        <sz val="10"/>
        <color theme="0"/>
        <rFont val="Calibri"/>
        <family val="2"/>
        <scheme val="minor"/>
      </rPr>
      <t>அட்டவணை</t>
    </r>
    <r>
      <rPr>
        <b/>
        <sz val="12"/>
        <color theme="0"/>
        <rFont val="Calibri"/>
        <family val="2"/>
        <scheme val="minor"/>
      </rPr>
      <t xml:space="preserve"> 7.9</t>
    </r>
  </si>
  <si>
    <r>
      <rPr>
        <b/>
        <sz val="10"/>
        <color theme="0"/>
        <rFont val="Calibri"/>
        <family val="2"/>
        <scheme val="minor"/>
      </rPr>
      <t>அட்டவணை</t>
    </r>
    <r>
      <rPr>
        <b/>
        <sz val="12"/>
        <color theme="0"/>
        <rFont val="Calibri"/>
        <family val="2"/>
        <scheme val="minor"/>
      </rPr>
      <t xml:space="preserve"> 7.10</t>
    </r>
  </si>
  <si>
    <r>
      <rPr>
        <b/>
        <sz val="10"/>
        <color theme="0"/>
        <rFont val="Calibri"/>
        <family val="2"/>
        <scheme val="minor"/>
      </rPr>
      <t>அட்டவணை</t>
    </r>
    <r>
      <rPr>
        <b/>
        <sz val="12"/>
        <color theme="0"/>
        <rFont val="Calibri"/>
        <family val="2"/>
        <scheme val="minor"/>
      </rPr>
      <t xml:space="preserve"> 7.11</t>
    </r>
  </si>
  <si>
    <r>
      <rPr>
        <b/>
        <sz val="10"/>
        <color theme="0"/>
        <rFont val="Calibri"/>
        <family val="2"/>
        <scheme val="minor"/>
      </rPr>
      <t>அட்டவணை</t>
    </r>
    <r>
      <rPr>
        <b/>
        <sz val="12"/>
        <color theme="0"/>
        <rFont val="Calibri"/>
        <family val="2"/>
        <scheme val="minor"/>
      </rPr>
      <t xml:space="preserve"> 7.12</t>
    </r>
  </si>
  <si>
    <r>
      <t>உரிமம்பெற்ற வர்த்தக வங்கிகளின் தெரிவுசெய்யப்பட்ட நிதியியல் முக்கிய பண்புகள்</t>
    </r>
    <r>
      <rPr>
        <b/>
        <vertAlign val="superscript"/>
        <sz val="9"/>
        <color rgb="FF8C2A70"/>
        <rFont val="Calibri"/>
        <family val="2"/>
        <scheme val="minor"/>
      </rPr>
      <t xml:space="preserve">(அ)	</t>
    </r>
  </si>
  <si>
    <r>
      <t>2023</t>
    </r>
    <r>
      <rPr>
        <vertAlign val="superscript"/>
        <sz val="11"/>
        <color rgb="FF2B2A29"/>
        <rFont val="Calibri"/>
        <family val="2"/>
        <scheme val="minor"/>
      </rPr>
      <t>(ஆ)</t>
    </r>
  </si>
  <si>
    <t>ரூ.மில்.</t>
  </si>
  <si>
    <r>
      <t>2024</t>
    </r>
    <r>
      <rPr>
        <vertAlign val="superscript"/>
        <sz val="11"/>
        <color rgb="FF2B2A29"/>
        <rFont val="Calibri"/>
        <family val="2"/>
        <scheme val="minor"/>
      </rPr>
      <t>(இ)</t>
    </r>
  </si>
  <si>
    <t>இலாப நட்டக் கணக்கு</t>
  </si>
  <si>
    <t>மொத்த வருமானம்</t>
  </si>
  <si>
    <t>வட்டி வருமானம்</t>
  </si>
  <si>
    <t>வட்டியல்லா வருமானம்</t>
  </si>
  <si>
    <t>மொத்தச் செலவினங்கள்</t>
  </si>
  <si>
    <t>வட்டிச் செலவினங்கள்</t>
  </si>
  <si>
    <t>வட்டியல்லாச் செலவினங்கள்</t>
  </si>
  <si>
    <t>தேறிய வட்டி வருமானம்</t>
  </si>
  <si>
    <t>கடன்களுக்கும் ஏனைய இழப்புக்களுக்குமான பதிவழிப்பு</t>
  </si>
  <si>
    <t>வரிக்குப் முன்னரான இலாபம்</t>
  </si>
  <si>
    <t>வரிக்குப் பின்னரான இலாபம்</t>
  </si>
  <si>
    <t>ஐந்தொகை விடயங்கள்</t>
  </si>
  <si>
    <t>மொத்தச் சொத்துக்கள்</t>
  </si>
  <si>
    <t>காசு மற்றும் வங்கிகளிலிருந்து வரவேண்டிய நிலுவைகள்</t>
  </si>
  <si>
    <t>காசு மற்றும் குறுங்கால நிதியங்கள்</t>
  </si>
  <si>
    <t>மத்திய வங்கியுடனான நிலுவைகள்</t>
  </si>
  <si>
    <t>வங்கிகள், நிதி நிறுவனங்கள் மற்றும் சொந்தத் தலைமை நிறுவனங்களிலுள்ள இருப்புக்கள்</t>
  </si>
  <si>
    <t>முதலீடுகள்</t>
  </si>
  <si>
    <t>திறைசேரி உண்டியல்கள்</t>
  </si>
  <si>
    <t>திறைசேரி முறிகள்</t>
  </si>
  <si>
    <t>ஏனைய அரச பிணையங்கள்</t>
  </si>
  <si>
    <t>இணை நிறுவனங்கள் மற்றும் துணைக் கம்பனிகளின் முதலீடுகள்</t>
  </si>
  <si>
    <t>ஏனைய முதலீடுகள்</t>
  </si>
  <si>
    <t>கடன்கள் மற்றும் பெறத்தக்கவை</t>
  </si>
  <si>
    <t>மொத்தக் கடன்கள் மற்றும் பெறத்தக்கவை</t>
  </si>
  <si>
    <t>கடன்கள் மீதான பதிவழிப்பு</t>
  </si>
  <si>
    <t>தனியான பதிவழிப்பு</t>
  </si>
  <si>
    <t>ஒன்றுசேர்ந்த பதிவழிப்பு</t>
  </si>
  <si>
    <t>கடன்கள் மற்றும் தேறிய பெறத்தக்கவை</t>
  </si>
  <si>
    <t>ஆதனம், பொதி மற்றும் உபகரணம்</t>
  </si>
  <si>
    <t>ஏனைய சொத்துக்கள்</t>
  </si>
  <si>
    <t>மொத்தப் பொறுப்புக்கள் (பங்குரிமை மூலதனம் உட்பட)</t>
  </si>
  <si>
    <t>ரூபா வைப்புக்கள்</t>
  </si>
  <si>
    <t>வெளிநாட்டு நாணய வைப்புக்கள்</t>
  </si>
  <si>
    <t>கடன்பாடுகள்</t>
  </si>
  <si>
    <t>ரூபாய்க் கடன்பாடுகள்</t>
  </si>
  <si>
    <t>வெளிநாட்டு நாணயக் கடன்பாடுகள்</t>
  </si>
  <si>
    <t>ஏனைய பொறுப்புக்கள்</t>
  </si>
  <si>
    <t>பங்குரிமை மூலதனம் மற்றும் ஒதுக்குகள்</t>
  </si>
  <si>
    <t>பங்கு மூலதனம்Æகுறித்தொதுக்கப்பட்ட மூலதனம்Æ செலுத்திய மூலதனம்</t>
  </si>
  <si>
    <t>நியதிச்சட்ட ஒதுக்கு நிதியம்</t>
  </si>
  <si>
    <t>மொத்த ஏனைய ஒதுக்குகள்</t>
  </si>
  <si>
    <t>ஐந்தொகைக்கு வெளியிலான வெளிப்படுத்துகை</t>
  </si>
  <si>
    <t>எதிர்பாராதவைகள்</t>
  </si>
  <si>
    <t>கடமைப் பொறுப்புக்கள்</t>
  </si>
  <si>
    <t>எதிர் கணக்கு</t>
  </si>
  <si>
    <t>வெளிநாட்டுச் செலாவணி ஒப்பந்தங்கள்</t>
  </si>
  <si>
    <t>திரவத்தன்மை</t>
  </si>
  <si>
    <t xml:space="preserve">உயர் தரத்திலான திரவத்தன்மைச் சொத்துக்களின் பங்கு </t>
  </si>
  <si>
    <t xml:space="preserve">மொத்தச் சொத்துக்களுக்கான திரவத்தன்மைச் சொத்துக்கள் </t>
  </si>
  <si>
    <t>மூலதனப் போதுமாந்தன்மை</t>
  </si>
  <si>
    <t>பொதுப் பங்குரிமை மூலதனம் அடுக்கு I மூலதனம்</t>
  </si>
  <si>
    <t>மொத்த அடுக்கு I மூலதனம்</t>
  </si>
  <si>
    <t>மொத்த மூலதனத் தளம்</t>
  </si>
  <si>
    <t>பொதுப் பங்குரிமை மூலதனம் அடுக்கு I மூலதன விகிதம், %</t>
  </si>
  <si>
    <t>மொத்த அடுக்கு I மூலதன விகிதம், %</t>
  </si>
  <si>
    <t>மொத்த மூலதன விகிதம், %</t>
  </si>
  <si>
    <t>சொத்துக்களின் தரம்</t>
  </si>
  <si>
    <t>மொத்த கடன்கள் விகிதத்திற்கான கட்டம் 3 கடன்கள் (எடுப்பனவு செய்யப்படாத தொகைகள் நீங்கலாக)</t>
  </si>
  <si>
    <t>மொத்த கடன்கள் விதத்திற்கான கட்டம் 3 கடன்கள் (எடுப்பனவு செய்யப்படாத தொகைகளும் கட்டம் 3 தேறிய பதிவழிப்பும்)</t>
  </si>
  <si>
    <t>கட்டம் 3 பதிவழிப்பு செயற்பரப்பு விகிதம், % (எடுப்பனவு செய்யப்படாத தொகைகள் உள்ளடங்கலாக)</t>
  </si>
  <si>
    <t>மொத்த ஏற்பாடுகளின் செயற்பரப்பு விகிதம், % (எடுப்பனவு செய்யப்படாத தொகைகள் உள்ளடங்கலாக</t>
  </si>
  <si>
    <t>வருவாய்கள்</t>
  </si>
  <si>
    <t>சொத்துக்களின் மீதான இலாபம் (வரிக்கு முன்னர்), %</t>
  </si>
  <si>
    <t>சொத்துக்களின் மீதான இலாபம் (வரிக்கு பின்னர்), %</t>
  </si>
  <si>
    <t>பங்குரிமை மூலதனம் மீதான இலாபம் (வரிக்குப் பின்னர்), %</t>
  </si>
  <si>
    <t>வட்டி எல்லை, %</t>
  </si>
  <si>
    <t>(அ) இலங்கை நிதியிடல் அறிக்கையிடல் நியமங்களை அடிப்படையாகக் கொண்டது</t>
  </si>
  <si>
    <t>(ஆ) திருத்தப்பட்டது</t>
  </si>
  <si>
    <t>(இ) தற்காலிகமானவை</t>
  </si>
  <si>
    <t>வி.கி. - விபரம் கிடைக்கவில்லை</t>
  </si>
  <si>
    <t xml:space="preserve">உரிமம்பெற்ற வர்த்தக வங்கிகளின் சொத்துக்களும் பொறுப்புக்களும்	</t>
  </si>
  <si>
    <r>
      <t>2024</t>
    </r>
    <r>
      <rPr>
        <vertAlign val="superscript"/>
        <sz val="11"/>
        <color rgb="FF2B2A29"/>
        <rFont val="Calibri"/>
        <family val="2"/>
        <scheme val="minor"/>
      </rPr>
      <t xml:space="preserve"> (அ)</t>
    </r>
  </si>
  <si>
    <t>சொத்துக்கள்</t>
  </si>
  <si>
    <t>கையிலுள்ள பணம்</t>
  </si>
  <si>
    <t>மத்திய வங்கியிலிருந்து வரவேண்டிய நிலுவை</t>
  </si>
  <si>
    <t>உள்நாட்டு வங்கிகளிலிருந்து வரவேண்டிய நிலுவை</t>
  </si>
  <si>
    <t>சேகரிப்பு நிலையிலுள்ள பண விடயங்கள்</t>
  </si>
  <si>
    <t xml:space="preserve">கையிலுள்ள வெளிநாட்டு நாணயம் </t>
  </si>
  <si>
    <t>வெளிநாட்டிலுள்ள வங்கிகளிலிருந்து வரவேண்டிய நிலுவைகளும்</t>
  </si>
  <si>
    <t>அரச பிணையங்கள்</t>
  </si>
  <si>
    <t>கொள்வனவு செய்யப்பட்ட மற்றும் கழிவு செய்யப்பட்ட உண்டியல்கள்</t>
  </si>
  <si>
    <t>மேலதிகப் பற்றுக்கள்</t>
  </si>
  <si>
    <t>கடன்கள்</t>
  </si>
  <si>
    <t>நிலையான மற்றும் ஏனைய சொத்துக்கள்</t>
  </si>
  <si>
    <t>மொத்தம்</t>
  </si>
  <si>
    <t>செலுத்தப்பட்ட மூலதனம், ஒதுக்கு நிதியங்கள் மற்றும் பகிர்ந்தளிக்கப்படாத இலாபங்கள்</t>
  </si>
  <si>
    <t>கேள்வி வைப்புக்கள்</t>
  </si>
  <si>
    <t>வங்கிகளுக்கிடையேயானவை</t>
  </si>
  <si>
    <t>இலங்கை அரசு</t>
  </si>
  <si>
    <t>வதியும் வாடிக்கையாளர்கள்</t>
  </si>
  <si>
    <t>வதிவற்ற வாடிக்கையாளர்கள்</t>
  </si>
  <si>
    <t>தவணை மற்றும் சேமிப்பு வைப்புக்கள்</t>
  </si>
  <si>
    <t>வதிவோர்</t>
  </si>
  <si>
    <t>வதிவற்றோர்</t>
  </si>
  <si>
    <t>உள்நாட்டு வங்கிகளுக்கிடையிலானவை</t>
  </si>
  <si>
    <t>வெளிநாட்டு</t>
  </si>
  <si>
    <t>தற்காலிகமானவை</t>
  </si>
  <si>
    <t>குறிப்பு: தரவு உள்நாட்டு வங்கித்தொழில் பிரிவுகளின் தொழிற்பாடுகளை மட்டும் குறிக்கின்றன.</t>
  </si>
  <si>
    <t xml:space="preserve">மூலம்: </t>
  </si>
  <si>
    <t>வி.கி</t>
  </si>
  <si>
    <t xml:space="preserve">வைப்பின் வகையின்படி வைப்புக்களின் திரட்டல்	</t>
  </si>
  <si>
    <t>சதவீதப் பங்கு</t>
  </si>
  <si>
    <r>
      <t>2023</t>
    </r>
    <r>
      <rPr>
        <vertAlign val="superscript"/>
        <sz val="11"/>
        <color rgb="FF2B2A29"/>
        <rFont val="Calibri"/>
        <family val="2"/>
        <scheme val="minor"/>
      </rPr>
      <t>(அ)</t>
    </r>
  </si>
  <si>
    <r>
      <t>2024</t>
    </r>
    <r>
      <rPr>
        <vertAlign val="superscript"/>
        <sz val="11"/>
        <color rgb="FF2B2A29"/>
        <rFont val="Calibri"/>
        <family val="2"/>
        <scheme val="minor"/>
      </rPr>
      <t>(ஆ)</t>
    </r>
  </si>
  <si>
    <t>உரிமம்பெற்ற வர்த்தக வங்கிகள்</t>
  </si>
  <si>
    <t>சேமிப்பு வைப்புக்கள்</t>
  </si>
  <si>
    <t>உரிமம்பெற்ற சிறப்பியல்புவாய்ந்த வங்கிகள்</t>
  </si>
  <si>
    <t>உரிமம்பெற்ற நிதிக் கம்பனிகள்</t>
  </si>
  <si>
    <t>சிக்கன மற்றும் கொடுகடன் கூட்டுறவுச் சங்கங்கள்</t>
  </si>
  <si>
    <t>கூட்டுறவு கிராமிய வங்கிகள்</t>
  </si>
  <si>
    <t>தவணை வைப்புக்கள்</t>
  </si>
  <si>
    <r>
      <t>மொத்தம்l</t>
    </r>
    <r>
      <rPr>
        <b/>
        <vertAlign val="superscript"/>
        <sz val="8"/>
        <color rgb="FF8C2A70"/>
        <rFont val="Calibri"/>
        <family val="2"/>
        <scheme val="minor"/>
      </rPr>
      <t>(எ)</t>
    </r>
  </si>
  <si>
    <t>(அ)</t>
  </si>
  <si>
    <t>திருத்தப்பட்டது</t>
  </si>
  <si>
    <t>(ஆ)</t>
  </si>
  <si>
    <t xml:space="preserve">(இ) இலங்கை கணக்கீட்டு நியமங்களுக்கமைவாக தயாாிக்கப்பட்ட நிதியியல் தகவல்களை அடிப்படையாகக் கொண்டது </t>
  </si>
  <si>
    <t>(ஈ)</t>
  </si>
  <si>
    <t>சணச கூட்டமைப்பின் 423 உறுப்புச் சங்கங்களின் தரவுகளை மாத்திரம் உள்ளடக்குகின்றது.</t>
  </si>
  <si>
    <t>(உ)</t>
  </si>
  <si>
    <t xml:space="preserve">வழங்கப்பட்ட நிதியியல் விபரங்கள் கூட்டமைப்பிற்கு மாத்திரம் உரித்துடையதாகும். ஏனைய அனைத்து உறுப்பினர்களுடனும் இணைக்கப்படவில்லை. </t>
  </si>
  <si>
    <t>(ஊ)</t>
  </si>
  <si>
    <t>மாச்சு 31இல் உள்ளவாறு</t>
  </si>
  <si>
    <t>(எ)</t>
  </si>
  <si>
    <t>அனைத்து நிறுவனங்களினதும் கேள்வி, சேமிப்பு மற்றும் தவணை வைப்புக்கள்</t>
  </si>
  <si>
    <t>மூலங்கள்:</t>
  </si>
  <si>
    <t xml:space="preserve">கூட்டுறவு அபிவிருத்தித் திணைக்களம் </t>
  </si>
  <si>
    <t>சணச அபிவிருத்தி</t>
  </si>
  <si>
    <r>
      <t>30,924</t>
    </r>
    <r>
      <rPr>
        <vertAlign val="superscript"/>
        <sz val="10"/>
        <color rgb="FF2B2A29"/>
        <rFont val="Calibri"/>
        <family val="2"/>
        <scheme val="minor"/>
      </rPr>
      <t>(ஈ)</t>
    </r>
  </si>
  <si>
    <r>
      <t>15,907</t>
    </r>
    <r>
      <rPr>
        <vertAlign val="superscript"/>
        <sz val="10"/>
        <color rgb="FF2B2A29"/>
        <rFont val="Calibri"/>
        <family val="2"/>
        <scheme val="minor"/>
      </rPr>
      <t>(ஈ)</t>
    </r>
  </si>
  <si>
    <r>
      <t>15,149</t>
    </r>
    <r>
      <rPr>
        <vertAlign val="superscript"/>
        <sz val="10"/>
        <color rgb="FF2B2A29"/>
        <rFont val="Calibri"/>
        <family val="2"/>
        <scheme val="minor"/>
      </rPr>
      <t>(ஈ)</t>
    </r>
  </si>
  <si>
    <r>
      <t>15</t>
    </r>
    <r>
      <rPr>
        <vertAlign val="superscript"/>
        <sz val="10"/>
        <color rgb="FF2B2A29"/>
        <rFont val="Calibri"/>
        <family val="2"/>
        <scheme val="minor"/>
      </rPr>
      <t>(உ)</t>
    </r>
  </si>
  <si>
    <r>
      <t>31,307</t>
    </r>
    <r>
      <rPr>
        <vertAlign val="superscript"/>
        <sz val="10"/>
        <color rgb="FF2B2A29"/>
        <rFont val="Calibri"/>
        <family val="2"/>
        <scheme val="minor"/>
      </rPr>
      <t>(இ)</t>
    </r>
  </si>
  <si>
    <r>
      <t>34</t>
    </r>
    <r>
      <rPr>
        <vertAlign val="superscript"/>
        <sz val="10"/>
        <rFont val="Calibri"/>
        <family val="2"/>
        <scheme val="minor"/>
      </rPr>
      <t>(உ)</t>
    </r>
  </si>
  <si>
    <r>
      <t>40,586</t>
    </r>
    <r>
      <rPr>
        <vertAlign val="superscript"/>
        <sz val="10"/>
        <color rgb="FF2B2A29"/>
        <rFont val="Calibri"/>
        <family val="2"/>
        <scheme val="minor"/>
      </rPr>
      <t>(இ)</t>
    </r>
  </si>
  <si>
    <r>
      <t>27</t>
    </r>
    <r>
      <rPr>
        <vertAlign val="superscript"/>
        <sz val="10"/>
        <color rgb="FF2B2A29"/>
        <rFont val="Calibri"/>
        <family val="2"/>
        <scheme val="minor"/>
      </rPr>
      <t>(உ)</t>
    </r>
  </si>
  <si>
    <r>
      <t>95,659</t>
    </r>
    <r>
      <rPr>
        <vertAlign val="superscript"/>
        <sz val="10"/>
        <color rgb="FF2B2A29"/>
        <rFont val="Calibri"/>
        <family val="2"/>
        <scheme val="minor"/>
      </rPr>
      <t>(ஊ)</t>
    </r>
  </si>
  <si>
    <r>
      <t>71,407</t>
    </r>
    <r>
      <rPr>
        <vertAlign val="superscript"/>
        <sz val="10"/>
        <color rgb="FF2B2A29"/>
        <rFont val="Calibri"/>
        <family val="2"/>
        <scheme val="minor"/>
      </rPr>
      <t>(ஊ)</t>
    </r>
  </si>
  <si>
    <r>
      <t>15,117</t>
    </r>
    <r>
      <rPr>
        <vertAlign val="superscript"/>
        <sz val="10"/>
        <color rgb="FF2B2A29"/>
        <rFont val="Calibri"/>
        <family val="2"/>
        <scheme val="minor"/>
      </rPr>
      <t>(ஈ)</t>
    </r>
  </si>
  <si>
    <r>
      <t>11,343</t>
    </r>
    <r>
      <rPr>
        <vertAlign val="superscript"/>
        <sz val="10"/>
        <color rgb="FF2B2A29"/>
        <rFont val="Calibri"/>
        <family val="2"/>
        <scheme val="minor"/>
      </rPr>
      <t>(ஈ)</t>
    </r>
  </si>
  <si>
    <r>
      <t>10,803</t>
    </r>
    <r>
      <rPr>
        <vertAlign val="superscript"/>
        <sz val="10"/>
        <color rgb="FF2B2A29"/>
        <rFont val="Calibri"/>
        <family val="2"/>
        <scheme val="minor"/>
      </rPr>
      <t>(ஈ)</t>
    </r>
  </si>
  <si>
    <r>
      <t>87,767</t>
    </r>
    <r>
      <rPr>
        <vertAlign val="superscript"/>
        <sz val="10"/>
        <color rgb="FF2B2A29"/>
        <rFont val="Calibri"/>
        <family val="2"/>
        <scheme val="minor"/>
      </rPr>
      <t>(ஊ)</t>
    </r>
  </si>
  <si>
    <r>
      <t>77,700</t>
    </r>
    <r>
      <rPr>
        <vertAlign val="superscript"/>
        <sz val="10"/>
        <color rgb="FF2B2A29"/>
        <rFont val="Calibri"/>
        <family val="2"/>
        <scheme val="minor"/>
      </rPr>
      <t>(ஊ)</t>
    </r>
  </si>
  <si>
    <r>
      <t>259</t>
    </r>
    <r>
      <rPr>
        <vertAlign val="superscript"/>
        <sz val="10"/>
        <color rgb="FF2B2A29"/>
        <rFont val="Calibri"/>
        <family val="2"/>
        <scheme val="minor"/>
      </rPr>
      <t>உ)</t>
    </r>
  </si>
  <si>
    <r>
      <t>903,767</t>
    </r>
    <r>
      <rPr>
        <vertAlign val="superscript"/>
        <sz val="10"/>
        <color rgb="FF2B2A29"/>
        <rFont val="Calibri"/>
        <family val="2"/>
        <scheme val="minor"/>
      </rPr>
      <t>(இ)</t>
    </r>
  </si>
  <si>
    <r>
      <t>316</t>
    </r>
    <r>
      <rPr>
        <vertAlign val="superscript"/>
        <sz val="10"/>
        <color rgb="FF2B2A29"/>
        <rFont val="Calibri"/>
        <family val="2"/>
        <scheme val="minor"/>
      </rPr>
      <t>(உ)</t>
    </r>
  </si>
  <si>
    <r>
      <t>1,015,860</t>
    </r>
    <r>
      <rPr>
        <vertAlign val="superscript"/>
        <sz val="10"/>
        <color rgb="FF2B2A29"/>
        <rFont val="Calibri"/>
        <family val="2"/>
        <scheme val="minor"/>
      </rPr>
      <t>(இ)</t>
    </r>
  </si>
  <si>
    <r>
      <t>746</t>
    </r>
    <r>
      <rPr>
        <vertAlign val="superscript"/>
        <sz val="10"/>
        <color rgb="FF2B2A29"/>
        <rFont val="Calibri"/>
        <family val="2"/>
        <scheme val="minor"/>
      </rPr>
      <t>(உ)</t>
    </r>
  </si>
  <si>
    <t xml:space="preserve">சொத்துரிமை	</t>
  </si>
  <si>
    <r>
      <t>2024</t>
    </r>
    <r>
      <rPr>
        <vertAlign val="superscript"/>
        <sz val="11"/>
        <color rgb="FF2B2A29"/>
        <rFont val="Calibri"/>
        <family val="2"/>
        <scheme val="minor"/>
      </rPr>
      <t>(அ)</t>
    </r>
  </si>
  <si>
    <t xml:space="preserve">கேள்வி வைப்புக்கள் 	</t>
  </si>
  <si>
    <t>பெருந்தோட்டம்</t>
  </si>
  <si>
    <t>வர்த்தகம்</t>
  </si>
  <si>
    <t>தயாரிப்பு</t>
  </si>
  <si>
    <t>ஏனைய வியாபார நிறுவனங்கள்</t>
  </si>
  <si>
    <t>வியாபாரமல்லா நிறுவனங்கள்</t>
  </si>
  <si>
    <t>தனிப்பட்டவர்கள்</t>
  </si>
  <si>
    <t>உள்;ராட்சி மன்றங்கள் மற்றும் மாகாண சபைகள்</t>
  </si>
  <si>
    <r>
      <t>நிதியியல் நிறுவனங்கள்</t>
    </r>
    <r>
      <rPr>
        <vertAlign val="superscript"/>
        <sz val="8"/>
        <color rgb="FF2B2A29"/>
        <rFont val="Calibri"/>
        <family val="2"/>
        <scheme val="minor"/>
      </rPr>
      <t>(ஆ)</t>
    </r>
  </si>
  <si>
    <t>(அ) தற்காலிகமானவை</t>
  </si>
  <si>
    <t>வங்கிகளுக்கிடையிலான வைப்புக்கள் உள்ளடங்கலாக.</t>
  </si>
  <si>
    <r>
      <t xml:space="preserve">வர்த்தக வங்கிகளினால் தனியார் துறைக்கு வழங்கப்பட்ட கடன்களும் முற்பணங்களும் </t>
    </r>
    <r>
      <rPr>
        <b/>
        <vertAlign val="superscript"/>
        <sz val="10"/>
        <color rgb="FF8C2A70"/>
        <rFont val="Calibri"/>
        <family val="2"/>
        <scheme val="minor"/>
      </rPr>
      <t xml:space="preserve">(அ)(ஆ)	</t>
    </r>
  </si>
  <si>
    <t>விடயம்</t>
  </si>
  <si>
    <r>
      <t>Dec 2022</t>
    </r>
    <r>
      <rPr>
        <vertAlign val="superscript"/>
        <sz val="11"/>
        <color rgb="FF2B2A29"/>
        <rFont val="Calibri"/>
        <family val="2"/>
        <scheme val="minor"/>
      </rPr>
      <t xml:space="preserve"> (இ</t>
    </r>
  </si>
  <si>
    <r>
      <t>Dec 2023</t>
    </r>
    <r>
      <rPr>
        <vertAlign val="superscript"/>
        <sz val="11"/>
        <color rgb="FF2B2A29"/>
        <rFont val="Calibri"/>
        <family val="2"/>
        <scheme val="minor"/>
      </rPr>
      <t xml:space="preserve"> (ஈ)</t>
    </r>
  </si>
  <si>
    <r>
      <t>Dec 2024</t>
    </r>
    <r>
      <rPr>
        <vertAlign val="superscript"/>
        <sz val="11"/>
        <color rgb="FF2B2A29"/>
        <rFont val="Calibri"/>
        <family val="2"/>
        <scheme val="minor"/>
      </rPr>
      <t xml:space="preserve"> (ஈ)</t>
    </r>
  </si>
  <si>
    <t>வேளாண்மையும் மீன்பிடியும்</t>
  </si>
  <si>
    <t>இதில்,</t>
  </si>
  <si>
    <t>தேயிலை</t>
  </si>
  <si>
    <t>இறப்பர்;</t>
  </si>
  <si>
    <t>தெங்கு</t>
  </si>
  <si>
    <t>நெல்</t>
  </si>
  <si>
    <t>மரக்கறி மற்றும் பழவகை உற்பத்திகள் மற்றும் சிறு உணவுப் பயிர்கள்</t>
  </si>
  <si>
    <t>விலங்கு வளர்ப்பும் பாற்பண்ணையும்</t>
  </si>
  <si>
    <t>மீன்பிடி</t>
  </si>
  <si>
    <t>கைத்தொழில்</t>
  </si>
  <si>
    <t>கட்டடவாக்கம்</t>
  </si>
  <si>
    <t>கொள்வனவு/ கட்டடவாக்கம்/ திருத்தங்கள் உள்ளடங்கலாக தனிப்பட்ட வீடமைப்பு</t>
  </si>
  <si>
    <t>அலுவலர் வீடமைப்பு</t>
  </si>
  <si>
    <t>உணவும் குடிபானங்களும்</t>
  </si>
  <si>
    <t>புடவைகளும் அணியும் ஆடைகளும்</t>
  </si>
  <si>
    <t>தளபாடங்கள் உள்ளடங்கலாக மர மற்றும் மர உற்பத்திகள்</t>
  </si>
  <si>
    <t>தாள் மற்றும் தாள் உற்பத்திகள்</t>
  </si>
  <si>
    <t>இரசாயனம், பெற்றோலியம், மருந்தாக்கல் மற்றும் நலக் கவனிப்பு மற்றும் இறப்பர் மற்றும் பிளாத்திக்கு உற்பத்திகள்</t>
  </si>
  <si>
    <t>உலோகமல்லாக் கனிப்பொருள் உற்பத்திகள்</t>
  </si>
  <si>
    <t>அடிப்படை உலோக உற்பத்திகள்</t>
  </si>
  <si>
    <t>உருவமைக்கப்பட்ட உலோக உற்பத்திகள், பொறி மற்றும் போக்குவரத்துக் கருவிகள்</t>
  </si>
  <si>
    <t>ஏனைய தயாரிக்கப்பட்ட உற்பத்திகள்</t>
  </si>
  <si>
    <t>பணிகள்</t>
  </si>
  <si>
    <t>மொத்த மற்றும் சில்லறை வர்த்தகம்</t>
  </si>
  <si>
    <t>சுற்றுலா</t>
  </si>
  <si>
    <t>நிதியியல் மற்றும் வியாபாரப் பணிகள்</t>
  </si>
  <si>
    <t>போக்குவரத்து</t>
  </si>
  <si>
    <t>தொடர்பூட்டல் மற்றும் தகவல் தொழில்நுட்பம்</t>
  </si>
  <si>
    <t>அச்சிடலும் வெளியீடும்</t>
  </si>
  <si>
    <t>கல்வி</t>
  </si>
  <si>
    <t>நலம்</t>
  </si>
  <si>
    <t>கப்பற்படுத்தல், வான் போக்குவரத்து மற்றும் சரக்கு அனுப்புதல்</t>
  </si>
  <si>
    <r>
      <t>தனிப்பட்ட கடன்களும் முற்பணங்களும்</t>
    </r>
    <r>
      <rPr>
        <b/>
        <vertAlign val="superscript"/>
        <sz val="8"/>
        <color rgb="FF8C2A70"/>
        <rFont val="Calibri"/>
        <family val="2"/>
        <scheme val="minor"/>
      </rPr>
      <t>(உ)</t>
    </r>
  </si>
  <si>
    <t>நுகர்வோர் நீண்டகாலப் பாவனைப் பொருட்கள்</t>
  </si>
  <si>
    <t>அடகு பிடித்தல்</t>
  </si>
  <si>
    <t>கடனட்டைகள்</t>
  </si>
  <si>
    <t>தனிப்பட்ட கல்வி</t>
  </si>
  <si>
    <t>தனிப்பட்ட நலக் கவனிப்பு</t>
  </si>
  <si>
    <r>
      <t>மொத்தம்</t>
    </r>
    <r>
      <rPr>
        <b/>
        <vertAlign val="superscript"/>
        <sz val="8"/>
        <color rgb="FF8C2A70"/>
        <rFont val="Calibri"/>
        <family val="2"/>
        <scheme val="minor"/>
      </rPr>
      <t>(ஊ)</t>
    </r>
  </si>
  <si>
    <t xml:space="preserve">	தனியார் துறைக்கான வர்த்தக வங்கிகளின் கடன்கள் மற்றும் முற்பணங்கள் தொடர்பான காலாண்டு அளவீட்டை அடிப்படையாகக் கொண்டது. இது வர்த்தக வங்கிகளின் உள்நாட்டு வங்கிப் பிரிவுகள் மற்றும் கரைகடந்த வங்கிப் பிரிவுகள் இரண்டினதும் கடன்கள் மற்றும் முற்பணங்களை உள்ளடக்குகிறது.	 Sector, which includes loans and advances of both DBUs and OBUs of commercial banks</t>
  </si>
  <si>
    <t xml:space="preserve">	(அ)</t>
  </si>
  <si>
    <t>ஆ)</t>
  </si>
  <si>
    <t>கடன்கள், மேலதிகப் பற்றுக்கள், கழிவிடப்பட்ட மற்றும் கொள்வனவு செய்யப்பட்ட உண்டியல்கள் உள்ளடங்கலாகவும் சேகரிப்பு நிலையிலுள்ள காசு விடயங்கள் நீங்கலாகவும்.</t>
  </si>
  <si>
    <t>(இ)</t>
  </si>
  <si>
    <t xml:space="preserve">திருத்தப்பட்டது </t>
  </si>
  <si>
    <t>கட்டடவாக்கத்தின்| கீழ் உள்ளடக்கப்பட்டுள்ளதும் ஷகைத்தொழிலின்| கீழ் வகைப்படுத்தப்பட்டுள்ளதுமான தனிநபர் வீடமைப்புக் கடன்களை நீக்குவதுடன்  பாதுகாப்பு வலைத் திட்டம் தொடர்பான கடன்களை உள்ளடக்குகின்றது.</t>
  </si>
  <si>
    <t>காலாண்டு அளவீட்டின்படி தனியார் துறைக்கான கொடுகடனானது, தொகுப்பு முறையியல்களிலுள்ள வேறுபாடுகள் காரணமாக நாணய அளவீட்டிலிருந்து வேறுபடுகின்றது.</t>
  </si>
  <si>
    <t>எண்ணிக்கை</t>
  </si>
  <si>
    <t>மேல்</t>
  </si>
  <si>
    <t>மத்திய</t>
  </si>
  <si>
    <t>தென்</t>
  </si>
  <si>
    <t>வட</t>
  </si>
  <si>
    <t>கிழக்கு</t>
  </si>
  <si>
    <t>வட மேல்</t>
  </si>
  <si>
    <t>வட மத்திய</t>
  </si>
  <si>
    <t>ஊவா</t>
  </si>
  <si>
    <t>சப்பிரகமுவ</t>
  </si>
  <si>
    <t>தீவு முழுவதும்</t>
  </si>
  <si>
    <t>உரிமம் பெற்ற வர்த்தக வங்கிகள்</t>
  </si>
  <si>
    <t>உள்நாட்டு வங்கிகள்</t>
  </si>
  <si>
    <t>அமானா வங்கி பிஎல்சி</t>
  </si>
  <si>
    <t>இலங்கை வங்கி</t>
  </si>
  <si>
    <t>கார்கில்ஸ் வங்கி லிமிடெட்</t>
  </si>
  <si>
    <t>கொமர்ஷல் பாங்க் ஒவ் சிலோன் பிஎல்சி</t>
  </si>
  <si>
    <t>டிஎவ்சிசி வங்கி பிஎல்சி(அ)</t>
  </si>
  <si>
    <t>ஹற்றன் நஷனல் வங்கி பிஎல்சி</t>
  </si>
  <si>
    <t>நஷனல் டெவலப்மன்ட் பாங்க் பிஎல்சி</t>
  </si>
  <si>
    <t>நேஷன்ஸ் ட்ரஸ்ட் பாங்க் பிஎல்சி</t>
  </si>
  <si>
    <t>பான் ஏசியா பாங்கிங் கோப்பிரேஷன் பிஎல்சி</t>
  </si>
  <si>
    <t>மக்கள் வங்கி</t>
  </si>
  <si>
    <t>சம்பத் வங்கி பிஎல்சி</t>
  </si>
  <si>
    <t>செலான் வங்கி பிஎல்சி</t>
  </si>
  <si>
    <t>யூனியன் பாங்க் ஒவ் கொழும்பு பிஎல்சி</t>
  </si>
  <si>
    <t>வெளிநாட்டு வங்கிகள்</t>
  </si>
  <si>
    <t>உரிமம் பெற்ற சிறப்பியல்புவாய்ந்த வங்கிகள்</t>
  </si>
  <si>
    <t>இலங்கை வீடமைப்பு அபிவிருத்தி நிதிக் கூட்டுத்தாபன வங்கி</t>
  </si>
  <si>
    <t>தேசிய சேமிப்பு வங்கி</t>
  </si>
  <si>
    <t>சணச அபிவிருத்தி வங்கி</t>
  </si>
  <si>
    <t>சிறிலங்கா சேவிங்ஸ் பாங்க்</t>
  </si>
  <si>
    <t>அரச ஈட்டு முதலீட்டு வங்கி</t>
  </si>
  <si>
    <t>அனைத்து வங்கிகளும்</t>
  </si>
  <si>
    <r>
      <t>பிரதேச அபிவிருத்தி வங்கி</t>
    </r>
    <r>
      <rPr>
        <vertAlign val="superscript"/>
        <sz val="8"/>
        <color rgb="FF2B2A29"/>
        <rFont val="Calibri"/>
        <family val="2"/>
        <scheme val="minor"/>
      </rPr>
      <t>(ஆ)</t>
    </r>
  </si>
  <si>
    <t>2021 இறுதியில்</t>
  </si>
  <si>
    <t>2022 இறுதியில்</t>
  </si>
  <si>
    <t>2023 இறுதியில்</t>
  </si>
  <si>
    <r>
      <rPr>
        <b/>
        <sz val="8"/>
        <color rgb="FF8C2A70"/>
        <rFont val="Calibri"/>
        <family val="2"/>
        <scheme val="minor"/>
      </rPr>
      <t>2024 இறுதியில்</t>
    </r>
    <r>
      <rPr>
        <b/>
        <sz val="10"/>
        <color rgb="FF8C2A70"/>
        <rFont val="Calibri"/>
        <family val="2"/>
        <scheme val="minor"/>
      </rPr>
      <t xml:space="preserve"> </t>
    </r>
    <r>
      <rPr>
        <b/>
        <vertAlign val="superscript"/>
        <sz val="10"/>
        <color rgb="FF8C2A70"/>
        <rFont val="Calibri"/>
        <family val="2"/>
        <scheme val="minor"/>
      </rPr>
      <t>(இ)</t>
    </r>
  </si>
  <si>
    <t>உரிமம் பெற்ற சிறப்பியல்பு வாய்ந்த வங்கிகள்</t>
  </si>
  <si>
    <r>
      <t>டிஎவ்சிசி வங்கி பிஎல்சி</t>
    </r>
    <r>
      <rPr>
        <vertAlign val="superscript"/>
        <sz val="8"/>
        <color rgb="FF2B2A29"/>
        <rFont val="Calibri"/>
        <family val="2"/>
        <scheme val="minor"/>
      </rPr>
      <t>(அ)</t>
    </r>
  </si>
  <si>
    <t>(அ) 2015.10.01 அன்று டிஎவ்சிசி வங்கியும் டிஎவ்சிசி வர்த்தன வங்கியும் ஒருங்கிணைக்கப்பட்டு டிஎவ்சிசி வங்கி பிஎல்சி நிறுவப்பட்டது.</t>
  </si>
  <si>
    <t>(ஆ) 2019.04.01 அன்று லங்காபுத்திர அபிவிருத்தி வங்கி லிமிடெட் பிரதேச அபிவிருத்தி வங்கியுடன் இணைக்கப்பட்டது.</t>
  </si>
  <si>
    <t>குறிப்பு : மாணவர்கள் சேமிப்பு பிரிவுகள் தவிர்ந்த அனைத்து வங்கி நிலையங்களும்.</t>
  </si>
  <si>
    <t xml:space="preserve">மாவட்ட ரீதியான வங்கிக் கிளைகள் மற்றும் வங்கித்தொழில் அடர்த்தி	</t>
  </si>
  <si>
    <t xml:space="preserve">மாவட்டம் </t>
  </si>
  <si>
    <t>அமானா பாங்க் லிமிடெட்</t>
  </si>
  <si>
    <t xml:space="preserve">ஹற்றன் நஷனல் வங்கி பிஎல்சி	</t>
  </si>
  <si>
    <t>யூனியன் பாங்க் ஒவ் கொழும்பு லிமிடெட்</t>
  </si>
  <si>
    <t>நேஷன்ஸ் ட்ரஸ்ட்பாங்க பிஎல்சி</t>
  </si>
  <si>
    <t>பான் ஏசியா பாங்கிக் 	கோப்பிரேசன் பிஎல்சி</t>
  </si>
  <si>
    <r>
      <t>டிஎவ்சிசி வங்கி பிஎல்சி</t>
    </r>
    <r>
      <rPr>
        <vertAlign val="superscript"/>
        <sz val="8"/>
        <rFont val="Calibri"/>
        <family val="2"/>
        <scheme val="minor"/>
      </rPr>
      <t>(அ)</t>
    </r>
    <r>
      <rPr>
        <sz val="8"/>
        <rFont val="Calibri"/>
        <family val="2"/>
        <scheme val="minor"/>
      </rPr>
      <t xml:space="preserve">	</t>
    </r>
  </si>
  <si>
    <t xml:space="preserve">நஷனல் டெவலப்மன்ட் பாங்க் பிஎல்சி	</t>
  </si>
  <si>
    <t>சணச அபிவிருத்தி வங்கி பிஎல்சி</t>
  </si>
  <si>
    <t xml:space="preserve">இலங்கை வீடமைப்பு அபிவிருத்தி நிதிக் கூட்டுத்தாபன வங்கி	</t>
  </si>
  <si>
    <t xml:space="preserve">இலங்கை சேமிப்பு வங்கி லிமிடெட்	</t>
  </si>
  <si>
    <r>
      <t>பிரதேச அபிவிருத்தி வங்கி</t>
    </r>
    <r>
      <rPr>
        <vertAlign val="superscript"/>
        <sz val="8"/>
        <rFont val="Calibri"/>
        <family val="2"/>
        <scheme val="minor"/>
      </rPr>
      <t>(ஆ)</t>
    </r>
  </si>
  <si>
    <r>
      <t xml:space="preserve">வெளிநாட்டு வங்கிகள் </t>
    </r>
    <r>
      <rPr>
        <vertAlign val="superscript"/>
        <sz val="8"/>
        <rFont val="Calibri"/>
        <family val="2"/>
        <scheme val="minor"/>
      </rPr>
      <t>(இ)</t>
    </r>
  </si>
  <si>
    <t xml:space="preserve">கிளைகளின் மொத்த எண்ணிக்கை	</t>
  </si>
  <si>
    <t>குடித்தொகை '000</t>
  </si>
  <si>
    <t>கிளையொன்றுக்கான குடித்தொகை</t>
  </si>
  <si>
    <r>
      <t>வங்கித்தொழில் அடர்த்திச் சுட்டெண்</t>
    </r>
    <r>
      <rPr>
        <vertAlign val="superscript"/>
        <sz val="8"/>
        <rFont val="Calibri"/>
        <family val="2"/>
        <scheme val="minor"/>
      </rPr>
      <t>(ஈ)</t>
    </r>
  </si>
  <si>
    <t>உள்நாட்டு வர்த்தக வங்கிகள்</t>
  </si>
  <si>
    <t xml:space="preserve">உரிமம் பெற்ற சிறப்பியல்பு வாய்ந்த வங்கிகள்	</t>
  </si>
  <si>
    <t>அம்பாறை</t>
  </si>
  <si>
    <t>அநுராதபுரம்</t>
  </si>
  <si>
    <t>பதுளை</t>
  </si>
  <si>
    <t>மட்டக்களப்பு</t>
  </si>
  <si>
    <t>கொழும்பு</t>
  </si>
  <si>
    <t>காலி</t>
  </si>
  <si>
    <t>கம்பஹா</t>
  </si>
  <si>
    <t>அம்பாந்தோட்டை</t>
  </si>
  <si>
    <t>யாழ்ப்பாணம்</t>
  </si>
  <si>
    <t>களுத்துறை</t>
  </si>
  <si>
    <t>கண்டி</t>
  </si>
  <si>
    <t>கேகாலை</t>
  </si>
  <si>
    <t>கிளிநொச்சி</t>
  </si>
  <si>
    <t>குருநாகல்</t>
  </si>
  <si>
    <t>மன்னார்</t>
  </si>
  <si>
    <t>மாத்தளை</t>
  </si>
  <si>
    <t>மாத்தறை</t>
  </si>
  <si>
    <t>மொனராகலை</t>
  </si>
  <si>
    <t>முல்லைத்தீவு</t>
  </si>
  <si>
    <t>நுவரெலியா</t>
  </si>
  <si>
    <t>பொலநறுவை</t>
  </si>
  <si>
    <t>புத்தளம்</t>
  </si>
  <si>
    <t>இரத்தினபுரி</t>
  </si>
  <si>
    <t>திருகோணமலை</t>
  </si>
  <si>
    <t>வவுனியா</t>
  </si>
  <si>
    <r>
      <t>2023</t>
    </r>
    <r>
      <rPr>
        <b/>
        <vertAlign val="superscript"/>
        <sz val="10"/>
        <color rgb="FF2B2A29"/>
        <rFont val="Calibri"/>
        <family val="2"/>
        <scheme val="minor"/>
      </rPr>
      <t>(உ)</t>
    </r>
  </si>
  <si>
    <r>
      <t>2024</t>
    </r>
    <r>
      <rPr>
        <b/>
        <vertAlign val="superscript"/>
        <sz val="10"/>
        <color rgb="FF2B2A29"/>
        <rFont val="Calibri"/>
        <family val="2"/>
        <scheme val="minor"/>
      </rPr>
      <t>(ஊ)</t>
    </r>
  </si>
  <si>
    <t>2015.10.01 அன்று டிஎவ்சிசி வங்கியும் டிஎவ்சிசி வர்த்தன வங்கியும் ஒருங்கிணைக்கப்பட்டு டிஎவ்சிசி வங்கி பிஎல்சி நிறுவப்பட்டது.</t>
  </si>
  <si>
    <t>2019.04.01 அன்று லங்காபுத்திர அபிவிருத்தி வங்கி லிமிடெட் பிரதேச அபிவிருத்தி வங்கியுடன் இணைக்கப்பட்டது.</t>
  </si>
  <si>
    <t>வெளிநாட்டு வங்கிகள் - சிற்றி பாங்க் என்.ஏ, டொ~; பாங்க் ஏஜி, ஹபீப் பாங்க் லிமிடெட், இந்தியன் பாங்க், இந்தியன் ஓவர்சிஸ் பாங்க், எம்சிபீ லிமிடெட், பப்ளிக் பாங்க் பேர்காட், ஸ்டான்டட் சார்ட்டட் பாங்க் லிமிடெட், ஸ்ரேற் பாங்க் ஒவ் இந்தியா, பாங்க் ஒவ் சீனா லிமிடெட் மற்றும் ஹொங்கொங் அன்ட் ~ங்காய் பாங்கிக் கோபரேஷன் லிமிடெட்.</t>
  </si>
  <si>
    <t>ஒவ்வொரு 100,000 நபர்களுக்குமான வங்கிக் கிளைகளின் எண்ணிக்கை.</t>
  </si>
  <si>
    <t>குறிப்பு: மாணவர்கள் சேமிப்புப் பிரிவுகள் தவிர்ந்த அனைத்து வங்கி நிலையங்களும்.</t>
  </si>
  <si>
    <t>வங்கியின் பெயர்</t>
  </si>
  <si>
    <r>
      <t>2023</t>
    </r>
    <r>
      <rPr>
        <vertAlign val="superscript"/>
        <sz val="11"/>
        <color rgb="FF2B2A29"/>
        <rFont val="Calibri"/>
        <family val="2"/>
        <scheme val="minor"/>
      </rPr>
      <t xml:space="preserve"> (அ)</t>
    </r>
  </si>
  <si>
    <t>உரிமம் பெற்ற வர்த்தக வங்கிகள்%</t>
  </si>
  <si>
    <t>அமானா வங்கி லிமிடெட்</t>
  </si>
  <si>
    <t>டிஎவ்சிசி வங்கி பிஎல்சி</t>
  </si>
  <si>
    <t>உரிமம் பெற்ற சிறப்பியல்பு வாய்ந்த வங்கிகள்%</t>
  </si>
  <si>
    <t>லங்காபுத்ர அபிவிருத்தி வங்கி(இ)</t>
  </si>
  <si>
    <t>பிரதேச அபிவிருத்தி வங்கி(இ)</t>
  </si>
  <si>
    <t>இலங்கை சேமிப்பு வங்கி</t>
  </si>
  <si>
    <t>ஏனையவை(ஈ)</t>
  </si>
  <si>
    <t>மொத்த வங்கிக் கிளைகள்</t>
  </si>
  <si>
    <t>மாவட்ட கூட்டுறவுக் கிராமிய வங்கிகள்</t>
  </si>
  <si>
    <t>மொத்தக் கிளைகள் (கிராமிய வங்கி உட்பட)</t>
  </si>
  <si>
    <t>குடித்தொகை (’000)</t>
  </si>
  <si>
    <t>வங்கிக் கிளையொன்றுக்கான குடித்தொகை</t>
  </si>
  <si>
    <t>ஒவ்வொரு 100,000 நபர்களுக்குமான வங்கிக் கிளைகள் (அடர்த்தி)</t>
  </si>
  <si>
    <t>வர்த்தக வங்கிக் கிளைகள</t>
  </si>
  <si>
    <t>அனைத்துக் கிளைகள் (கிராமிய வங்கி உட்பட)</t>
  </si>
  <si>
    <t>திருத்தப்பட்டது.</t>
  </si>
  <si>
    <t>தற்போது தொழிற்பாட்டிலில்லாத வங்கிகள்</t>
  </si>
  <si>
    <t>ழூ  மாணவர் சேமிப்புப் பிரிவுகள் தவிர்ந்த அனைத்து வங்கித்தொழில் நிலையங்களும்</t>
  </si>
  <si>
    <r>
      <t xml:space="preserve">வங்கியல்லா நிதியியல் நிறுவனங்கள் </t>
    </r>
    <r>
      <rPr>
        <b/>
        <vertAlign val="superscript"/>
        <sz val="10"/>
        <color rgb="FF8C2A70"/>
        <rFont val="Calibri"/>
        <family val="2"/>
        <scheme val="minor"/>
      </rPr>
      <t>(அ)</t>
    </r>
  </si>
  <si>
    <t>காசு மற்றும் வங்கி மீதிகள்</t>
  </si>
  <si>
    <t>கையிலுள்ள காசு</t>
  </si>
  <si>
    <t>வர்த்தக வங்கிகளுடனான கேள்வி வைப்புக்கள்</t>
  </si>
  <si>
    <t>வர்த்தக வங்கிகளுடனான தவணை மற்றும் சேமிப்பு வைப்புக்கள்</t>
  </si>
  <si>
    <t>ஏனைய வைப்புக்கள் ஏற்கும் நிறுவனங்களுடனான வைப்புக்கள்</t>
  </si>
  <si>
    <t>இலங்கை அரச பிணையங்கள் மீதான முதலீடுகள்</t>
  </si>
  <si>
    <t>வர்த்தக முதலீடுகளுக்காக வைத்திருந்த பங்குகள்</t>
  </si>
  <si>
    <t>தொகுதிக் கடன்கள்</t>
  </si>
  <si>
    <t>ஏனைய கம்பனிகளிலுள்ள பங்குகள்</t>
  </si>
  <si>
    <t>துணை மற்றும் இணைக் கம்பனிகளிலுள்ள பங்குகள்</t>
  </si>
  <si>
    <t>முதலீட்டுச் சொத்துக்கள்</t>
  </si>
  <si>
    <t>பிணையங்களின் முதலீட்டுப் பெறுமதியில் ஏற்படும் வீழ்ச்சிக்கான ஏற்பாடுகள்</t>
  </si>
  <si>
    <t>கடன்களும் முற்பணங்களும் (தேறிய)</t>
  </si>
  <si>
    <t>குத்தகை</t>
  </si>
  <si>
    <t>வாடகைக் கொள்வனவு</t>
  </si>
  <si>
    <t>உண்மைச் சொத்து</t>
  </si>
  <si>
    <t>துணைக்கம்பனிகள் மற்றும் தொடர்பு கம்பனிகளிடமிருந்தான நிலுவைகள்</t>
  </si>
  <si>
    <t>ஏனைய கடன்கள்</t>
  </si>
  <si>
    <t>கடன் இழப்பு ஏற்பாடுகள் மற்றும் தொங்கலிலுள்ள வட்டி</t>
  </si>
  <si>
    <t>வர்த்தகப்படுத்தப்படும் இருப்புக்கள்</t>
  </si>
  <si>
    <t>நிலையான சொத்துக்கள்</t>
  </si>
  <si>
    <t>மூலதனக் கணக்கு</t>
  </si>
  <si>
    <t>செலுத்தப்பட்ட மூலதனம்</t>
  </si>
  <si>
    <t>பிடித்துவைக்கப்பட்ட வருவாய்கள் மற்றும் ஒதுக்குகள்</t>
  </si>
  <si>
    <t>நிலையான வைப்புக்கள்</t>
  </si>
  <si>
    <t>வைப்புச் சான்றிதழ்கள்</t>
  </si>
  <si>
    <t>நிதியியல் நிறுவனங்கள்</t>
  </si>
  <si>
    <t>நிறுவனங்களின் எண்ணிக்கை</t>
  </si>
  <si>
    <r>
      <t xml:space="preserve">விற்பனைக்கான ஊர்தி மற்றும் வேறு சாதனம் </t>
    </r>
    <r>
      <rPr>
        <vertAlign val="superscript"/>
        <sz val="8"/>
        <color rgb="FF2B2A29"/>
        <rFont val="Baamini"/>
      </rPr>
      <t>(உ)</t>
    </r>
  </si>
  <si>
    <r>
      <t>அடகுக்கான முற்பணங்கள் மற்றும் தங்கக் கடன்கள்</t>
    </r>
    <r>
      <rPr>
        <vertAlign val="superscript"/>
        <sz val="8"/>
        <color rgb="FF2B2A29"/>
        <rFont val="Baamini"/>
      </rPr>
      <t>(ஈ)</t>
    </r>
  </si>
  <si>
    <t>இலங்கை கணக்கீட்டு நியமங்களை ஏற்றுக்கொள்வதற்கு முன்னா்</t>
  </si>
  <si>
    <t xml:space="preserve">இலங்கை கணக்கீட்டு நியமங்களை ஏற்றுக்கொள்வதற்கு பின்னா் </t>
  </si>
  <si>
    <t>வங்கியல்லா நிதியியல் நிறுவனங்கள் துறையானது உரிமம் பெற்ற நிதிக் கம்பனிகள் மற்றும் சிறப்பியல்பு வாய்ந்த குத்தகைக்குவிடும் கம்பனிகள் என்பனவற்றை பிரசன்னப்படுத்துகின்றது.</t>
  </si>
  <si>
    <t>2021 திசெம்பருக்கு முன்னர் அடகுவைத்தல் முற்பணங்கள் மாத்திரம் கருத்திற்கொள்ளப்பட்டன</t>
  </si>
  <si>
    <t>2021 திசெம்பருக்கு முன்னர் மீள்உடமையாக்கப்பட்ட விடயங்கள் உள்ளடக்கப்பட்டன.</t>
  </si>
  <si>
    <t xml:space="preserve">தற்காலிகமானவை		</t>
  </si>
  <si>
    <t>ஈடிஐ பினான்ஸ் லிமிடெட் நீங்கலாக</t>
  </si>
  <si>
    <t xml:space="preserve">இலங்கை மத்திய வங்கி </t>
  </si>
  <si>
    <t xml:space="preserve">கேள்வி வைப்புக்கள் </t>
  </si>
  <si>
    <t xml:space="preserve">நிதியியல் நிறுவனங்களின் வைப்புக்கள் </t>
  </si>
  <si>
    <t xml:space="preserve">மீள்விற்பனை உடன்படிக்கைகளின் கீழ் கொள்வனவுசெய்யப்பட்ட பிணையங்கள் </t>
  </si>
  <si>
    <t xml:space="preserve"> அரச பிணையங்கள் </t>
  </si>
  <si>
    <t xml:space="preserve"> முதலீட்டு ஆதனங்களும் உண்மைச் சொத்துக்களும் </t>
  </si>
  <si>
    <t xml:space="preserve">ஏனைய முதலீடுகள் </t>
  </si>
  <si>
    <t>நிலை 01 என வகைப்படுத்தப்பட்டுள்ளது</t>
  </si>
  <si>
    <t>நிலை 02 என வகைப்படுத்தப்பட்டுள்ளது</t>
  </si>
  <si>
    <t>நிலை 03 என வகைப்படுத்தப்பட்டுள்ளது</t>
  </si>
  <si>
    <t xml:space="preserve">ஏனைய சொத்துக்கள் </t>
  </si>
  <si>
    <t xml:space="preserve"> பொறுப்புக்களும் பங்குாிமை மூலதனமும் </t>
  </si>
  <si>
    <t xml:space="preserve">பங்குாிமை மூலதனம் </t>
  </si>
  <si>
    <t xml:space="preserve">வைப்புக்கள் </t>
  </si>
  <si>
    <t xml:space="preserve">இ.ரூபா கால வைப்புக்கள் </t>
  </si>
  <si>
    <t xml:space="preserve">வௌிநாட்டு நாணய வைப்புக்கள் </t>
  </si>
  <si>
    <t xml:space="preserve">கடன்பெறுகைகள் </t>
  </si>
  <si>
    <t xml:space="preserve">இ.ரூபா கடன்பெறுகைகள்  </t>
  </si>
  <si>
    <t xml:space="preserve">வௌிநாட்டு நாணய டன்பெறுகைகள்  </t>
  </si>
  <si>
    <t xml:space="preserve">ஏனைய பொறுப்புக்கள் </t>
  </si>
  <si>
    <r>
      <t xml:space="preserve">நிதிக் கம்பனிகளின் எண்ணிக்கை </t>
    </r>
    <r>
      <rPr>
        <vertAlign val="superscript"/>
        <sz val="8"/>
        <rFont val="Calibri"/>
        <family val="2"/>
        <scheme val="minor"/>
      </rPr>
      <t xml:space="preserve">(உ) </t>
    </r>
  </si>
  <si>
    <r>
      <t>2022</t>
    </r>
    <r>
      <rPr>
        <vertAlign val="superscript"/>
        <sz val="11"/>
        <color rgb="FF2B2A29"/>
        <rFont val="Calibri"/>
        <family val="2"/>
        <scheme val="minor"/>
      </rPr>
      <t>(அ)</t>
    </r>
  </si>
  <si>
    <t>மொத்தச் சொத்துக்கள் (ரூ. பில்.)</t>
  </si>
  <si>
    <t>தேறிய சொத்துப் பெறுமதி (ரூ. பில்.)</t>
  </si>
  <si>
    <t>சொத்து ஒதுக்குகள்</t>
  </si>
  <si>
    <t>பங்குரிமை மூலதனங்களில் முதலீடுகள் (ரூ.பில்.)</t>
  </si>
  <si>
    <t>அரச பிணையங்களில் முதலீடுகள் (ரூ.பில்.)</t>
  </si>
  <si>
    <t>கூறு நம்பிக்கைகளின் எண்ணிக்கை</t>
  </si>
  <si>
    <t>நிதியத்தின் வகைகள்:</t>
  </si>
  <si>
    <t>சமநிலைப்படுத்தப்பட்ட நிதியங்களின் எண்ணிக்கை</t>
  </si>
  <si>
    <t>வளர்ச்சி நிதியங்களின் எண்ணிக்கை</t>
  </si>
  <si>
    <t>வளர்ச்சியின் எண்ணிக்கை மற்றும் நிலையான வருமான நிதியங்கள்</t>
  </si>
  <si>
    <t>சுட்டெண்/துறை நிதியங்களின் எண்ணிக்கை</t>
  </si>
  <si>
    <t>வருமான நிதியங்களின் எண்ணிக்கை</t>
  </si>
  <si>
    <t>உயர் பாதுகாப்பு நிதியங்களின் எண்ணிக்கை</t>
  </si>
  <si>
    <t>பணச் சந்தை நிதியங்களின் எண்ணிக்கை</t>
  </si>
  <si>
    <t>ஆரம்பப் பொது வழங்கல் நிதியங்களின் எண்ணிக்கை</t>
  </si>
  <si>
    <t>சரியா நிதியங்களின் எண்ணிக்கை</t>
  </si>
  <si>
    <t>டொலர் முறி நிதியங்களின் எண்ணிக்கை</t>
  </si>
  <si>
    <t>முதலீட்டாளர்களிடமிருந்து சேகரிக்கப்பட்ட நிதியங்கள்</t>
  </si>
  <si>
    <t>வழங்கப்பட்ட கூறுகளின் எண்ணிக்கை (மில்.)</t>
  </si>
  <si>
    <t>கூறொன்றிற்கான தேறிய சொத்துப் பெறுமதி</t>
  </si>
  <si>
    <t>மொத்தக் கூறு உடமையாளர்களின் எண்ணிக்கை</t>
  </si>
  <si>
    <t xml:space="preserve">(ஆ) </t>
  </si>
  <si>
    <t xml:space="preserve">மூலங்கள்: </t>
  </si>
  <si>
    <t>இலங்கை கூறு நம்பிக்கைகளின் சங்கம்,</t>
  </si>
  <si>
    <t xml:space="preserve"> இலங்கைப் பிணையங்கள் மற்றும் பரிவர்த்தனை ஆணைக்குழு</t>
  </si>
  <si>
    <r>
      <t>149,107</t>
    </r>
    <r>
      <rPr>
        <vertAlign val="superscript"/>
        <sz val="10"/>
        <color rgb="FF2B2A29"/>
        <rFont val="Calibri"/>
        <family val="2"/>
        <scheme val="minor"/>
      </rPr>
      <t>(இ)</t>
    </r>
  </si>
  <si>
    <r>
      <t>62,913</t>
    </r>
    <r>
      <rPr>
        <vertAlign val="superscript"/>
        <sz val="10"/>
        <color rgb="FF2B2A29"/>
        <rFont val="Calibri"/>
        <family val="2"/>
        <scheme val="minor"/>
      </rPr>
      <t>(இ)</t>
    </r>
  </si>
  <si>
    <r>
      <t>46,042</t>
    </r>
    <r>
      <rPr>
        <vertAlign val="superscript"/>
        <sz val="10"/>
        <color rgb="FF2B2A29"/>
        <rFont val="Calibri"/>
        <family val="2"/>
        <scheme val="minor"/>
      </rPr>
      <t>(ஊ)</t>
    </r>
  </si>
  <si>
    <r>
      <t>25,189</t>
    </r>
    <r>
      <rPr>
        <vertAlign val="superscript"/>
        <sz val="10"/>
        <color rgb="FF2B2A29"/>
        <rFont val="Calibri"/>
        <family val="2"/>
        <scheme val="minor"/>
      </rPr>
      <t>(ஊ)</t>
    </r>
  </si>
  <si>
    <r>
      <t>27,250</t>
    </r>
    <r>
      <rPr>
        <vertAlign val="superscript"/>
        <sz val="10"/>
        <color rgb="FF2B2A29"/>
        <rFont val="Calibri"/>
        <family val="2"/>
        <scheme val="minor"/>
      </rPr>
      <t>(ஊ)</t>
    </r>
  </si>
  <si>
    <r>
      <t>16,408</t>
    </r>
    <r>
      <rPr>
        <vertAlign val="superscript"/>
        <sz val="10"/>
        <color rgb="FF2B2A29"/>
        <rFont val="Calibri"/>
        <family val="2"/>
        <scheme val="minor"/>
      </rPr>
      <t>(ஊ)</t>
    </r>
  </si>
  <si>
    <t>கூட்டுறவுக் கிராமிய வங்கிகள்</t>
  </si>
  <si>
    <t>வங்கிகளின் எண்ணிக்கை</t>
  </si>
  <si>
    <t>வைப்புக்கள், ரூ. மில்.</t>
  </si>
  <si>
    <t>வெளிநின்ற கடன்கள், ரூ. மில்.</t>
  </si>
  <si>
    <t>வேளாண்மை மற்றும் விலங்கு வளர்ப்பு</t>
  </si>
  <si>
    <t>சிறிய கைத்தொழில்கள்</t>
  </si>
  <si>
    <t>வீடமைப்பு, மின்னூட்டல் மற்றும் நீர் வழங்கல்</t>
  </si>
  <si>
    <t>வர்த்தகம் மற்றும் ஏனைய செயற்றிட்டங்கள்</t>
  </si>
  <si>
    <r>
      <t>சிக்கன மற்றும் கொடுகடன் கூட்டுறவுச் சங்கங்கள்</t>
    </r>
    <r>
      <rPr>
        <b/>
        <vertAlign val="superscript"/>
        <sz val="8"/>
        <color rgb="FF8C2A70"/>
        <rFont val="Calibri"/>
        <family val="2"/>
        <scheme val="minor"/>
      </rPr>
      <t>(ஈ) (உ)</t>
    </r>
  </si>
  <si>
    <t>சங்கங்களின் எண்ணிக்கை</t>
  </si>
  <si>
    <t>வழங்கப்பட்ட கடன்கள், ரூ. மில்.</t>
  </si>
  <si>
    <t>மாச்சு 31 இலுள்ளவாறு</t>
  </si>
  <si>
    <t xml:space="preserve">2022,2023 மற்றும் 2024ஆம் ஆண்டுகளுக்கு வழங்கப்பட்ட நிதியியல் விபரங்கள் 	கூட்டமைப்பிற்கு மாத்திரம் உரித்துடையதாகும். ஏனைய அனைத்து உறுப்பினர்களுடனும் இணைக்கப்படவில்லை. 	</t>
  </si>
  <si>
    <t xml:space="preserve">"சிக்கன மற்றும் கடன் கூட்டுறவு சங்கங்களுக்கான" 2024 தகவல்கள் கணக்காய்வு செய்யப்படவில்லை. 	</t>
  </si>
  <si>
    <t>கூட்டுறவு அபிவிருத்தித் திணைக்களம்,</t>
  </si>
  <si>
    <t xml:space="preserve"> சணச கூட்டமைப்பு</t>
  </si>
  <si>
    <t xml:space="preserve">இ.ரூபா சேமிப்பு வைப்புக்கள் </t>
  </si>
  <si>
    <t>மொத்தத் தேறிய சொத்துக்களின் பங்கு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</si>
</sst>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9" x14ac:knownFonts="1">
    <font>
      <sz val="10"/>
      <name val="Arial"/>
      <family val="2"/>
    </font>
    <font>
      <sz val="11"/>
      <name val="Calibri"/>
      <family val="2"/>
      <scheme val="minor"/>
    </font>
    <font>
      <sz val="11"/>
      <color rgb="FF2B2A29"/>
      <name val="Calibri"/>
      <family val="2"/>
      <scheme val="minor"/>
    </font>
    <font>
      <sz val="8"/>
      <name val="Arial"/>
      <family val="2"/>
    </font>
    <font>
      <b/>
      <sz val="11"/>
      <color rgb="FF8C2A70"/>
      <name val="Calibri"/>
      <family val="2"/>
      <scheme val="minor"/>
    </font>
    <font>
      <b/>
      <sz val="11"/>
      <color rgb="FF2B2A29"/>
      <name val="Calibri"/>
      <family val="2"/>
      <scheme val="minor"/>
    </font>
    <font>
      <b/>
      <sz val="11"/>
      <name val="Calibri"/>
      <family val="2"/>
      <scheme val="minor"/>
    </font>
    <font>
      <b/>
      <sz val="10"/>
      <name val="Arial"/>
      <family val="2"/>
    </font>
    <font>
      <sz val="10"/>
      <color rgb="FF2B2A29"/>
      <name val="Calibri"/>
      <family val="2"/>
      <scheme val="minor"/>
    </font>
    <font>
      <sz val="10"/>
      <name val="Arial"/>
      <family val="2"/>
    </font>
    <font>
      <vertAlign val="superscript"/>
      <sz val="11"/>
      <color rgb="FF2B2A29"/>
      <name val="Calibri"/>
      <family val="2"/>
      <scheme val="minor"/>
    </font>
    <font>
      <sz val="11"/>
      <color theme="0"/>
      <name val="Calibri"/>
      <family val="2"/>
      <scheme val="minor"/>
    </font>
    <font>
      <b/>
      <sz val="12"/>
      <color theme="0"/>
      <name val="Calibri"/>
      <family val="2"/>
      <scheme val="minor"/>
    </font>
    <font>
      <b/>
      <sz val="10"/>
      <name val="Calibri"/>
      <family val="2"/>
      <scheme val="minor"/>
    </font>
    <font>
      <sz val="10"/>
      <name val="Calibri"/>
      <family val="2"/>
      <scheme val="minor"/>
    </font>
    <font>
      <i/>
      <sz val="10"/>
      <name val="Calibri"/>
      <family val="2"/>
      <scheme val="minor"/>
    </font>
    <font>
      <b/>
      <sz val="10"/>
      <color rgb="FF8C2A70"/>
      <name val="Calibri"/>
      <family val="2"/>
      <scheme val="minor"/>
    </font>
    <font>
      <b/>
      <sz val="10"/>
      <color rgb="FF2B2A29"/>
      <name val="Calibri"/>
      <family val="2"/>
      <scheme val="minor"/>
    </font>
    <font>
      <vertAlign val="superscript"/>
      <sz val="10"/>
      <color rgb="FF2B2A29"/>
      <name val="Calibri"/>
      <family val="2"/>
      <scheme val="minor"/>
    </font>
    <font>
      <b/>
      <vertAlign val="superscript"/>
      <sz val="10"/>
      <color rgb="FF8C2A70"/>
      <name val="Calibri"/>
      <family val="2"/>
      <scheme val="minor"/>
    </font>
    <font>
      <vertAlign val="superscript"/>
      <sz val="10"/>
      <name val="Calibri"/>
      <family val="2"/>
      <scheme val="minor"/>
    </font>
    <font>
      <b/>
      <vertAlign val="superscript"/>
      <sz val="10"/>
      <color rgb="FF2B2A29"/>
      <name val="Calibri"/>
      <family val="2"/>
      <scheme val="minor"/>
    </font>
    <font>
      <sz val="10"/>
      <color rgb="FF8C2A70"/>
      <name val="Calibri"/>
      <family val="2"/>
      <scheme val="minor"/>
    </font>
    <font>
      <i/>
      <sz val="10"/>
      <color theme="1"/>
      <name val="Calibri"/>
      <family val="2"/>
      <scheme val="minor"/>
    </font>
    <font>
      <u/>
      <sz val="10"/>
      <color theme="10"/>
      <name val="Arial"/>
      <family val="2"/>
    </font>
    <font>
      <b/>
      <u/>
      <sz val="11"/>
      <color theme="10"/>
      <name val="Calibri"/>
      <family val="2"/>
      <scheme val="minor"/>
    </font>
    <font>
      <b/>
      <sz val="10"/>
      <color theme="0"/>
      <name val="Calibri"/>
      <family val="2"/>
      <scheme val="minor"/>
    </font>
    <font>
      <b/>
      <sz val="9"/>
      <name val="Calibri"/>
      <family val="2"/>
      <scheme val="minor"/>
    </font>
    <font>
      <b/>
      <u/>
      <sz val="9"/>
      <color theme="10"/>
      <name val="Calibri"/>
      <family val="2"/>
      <scheme val="minor"/>
    </font>
    <font>
      <b/>
      <u/>
      <vertAlign val="superscript"/>
      <sz val="9"/>
      <color theme="10"/>
      <name val="Calibri"/>
      <family val="2"/>
      <scheme val="minor"/>
    </font>
    <font>
      <b/>
      <sz val="10"/>
      <color theme="0"/>
      <name val="Baamini"/>
    </font>
    <font>
      <sz val="8"/>
      <color rgb="FF2B2A29"/>
      <name val="Calibri"/>
      <family val="2"/>
      <scheme val="minor"/>
    </font>
    <font>
      <vertAlign val="superscript"/>
      <sz val="8"/>
      <color rgb="FF2B2A29"/>
      <name val="Calibri"/>
      <family val="2"/>
      <scheme val="minor"/>
    </font>
    <font>
      <b/>
      <sz val="9"/>
      <color rgb="FF8C2A70"/>
      <name val="Calibri"/>
      <family val="2"/>
      <scheme val="minor"/>
    </font>
    <font>
      <b/>
      <sz val="8"/>
      <color rgb="FF8C2A70"/>
      <name val="Calibri"/>
      <family val="2"/>
      <scheme val="minor"/>
    </font>
    <font>
      <sz val="8"/>
      <name val="Calibri"/>
      <family val="2"/>
      <scheme val="minor"/>
    </font>
    <font>
      <i/>
      <sz val="8"/>
      <color rgb="FF2B2A29"/>
      <name val="Calibri"/>
      <family val="2"/>
      <scheme val="minor"/>
    </font>
    <font>
      <b/>
      <vertAlign val="superscript"/>
      <sz val="9"/>
      <color rgb="FF8C2A70"/>
      <name val="Calibri"/>
      <family val="2"/>
      <scheme val="minor"/>
    </font>
    <font>
      <b/>
      <sz val="8"/>
      <color rgb="FF2B2A29"/>
      <name val="Calibri"/>
      <family val="2"/>
      <scheme val="minor"/>
    </font>
    <font>
      <sz val="8"/>
      <color rgb="FF8C2A70"/>
      <name val="Calibri"/>
      <family val="2"/>
      <scheme val="minor"/>
    </font>
    <font>
      <b/>
      <vertAlign val="superscript"/>
      <sz val="8"/>
      <color rgb="FF8C2A70"/>
      <name val="Calibri"/>
      <family val="2"/>
      <scheme val="minor"/>
    </font>
    <font>
      <b/>
      <sz val="8"/>
      <name val="Calibri"/>
      <family val="2"/>
      <scheme val="minor"/>
    </font>
    <font>
      <vertAlign val="superscript"/>
      <sz val="8"/>
      <name val="Calibri"/>
      <family val="2"/>
      <scheme val="minor"/>
    </font>
    <font>
      <b/>
      <u/>
      <sz val="8"/>
      <color rgb="FF2B2A29"/>
      <name val="Calibri"/>
      <family val="2"/>
      <scheme val="minor"/>
    </font>
    <font>
      <sz val="8"/>
      <color rgb="FF2B2A29"/>
      <name val="Baamini"/>
    </font>
    <font>
      <vertAlign val="superscript"/>
      <sz val="8"/>
      <color rgb="FF2B2A29"/>
      <name val="Baamini"/>
    </font>
    <font>
      <b/>
      <sz val="8"/>
      <color rgb="FF2B2A29"/>
      <name val="Baamini"/>
    </font>
    <font>
      <b/>
      <sz val="8"/>
      <color rgb="FF8C2A70"/>
      <name val="Baamini"/>
    </font>
    <font>
      <i/>
      <sz val="8"/>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3" tint="-0.499984740745262"/>
        <bgColor indexed="64"/>
      </patternFill>
    </fill>
  </fills>
  <borders count="5">
    <border>
      <left/>
      <right/>
      <top/>
      <bottom/>
      <diagonal/>
    </border>
    <border>
      <left/>
      <right/>
      <top/>
      <bottom style="thin">
        <color indexed="64"/>
      </bottom>
      <diagonal/>
    </border>
    <border>
      <left/>
      <right/>
      <top/>
      <bottom style="thin">
        <color theme="3"/>
      </bottom>
      <diagonal/>
    </border>
    <border>
      <left/>
      <right style="thin">
        <color indexed="64"/>
      </right>
      <top/>
      <bottom/>
      <diagonal/>
    </border>
    <border>
      <left style="thin">
        <color indexed="64"/>
      </left>
      <right/>
      <top/>
      <bottom/>
      <diagonal/>
    </border>
  </borders>
  <cellStyleXfs count="4">
    <xf numFmtId="0" fontId="0" fillId="0" borderId="0"/>
    <xf numFmtId="43" fontId="9" fillId="0" borderId="0" applyFont="0" applyFill="0" applyBorder="0" applyAlignment="0" applyProtection="0"/>
    <xf numFmtId="0" fontId="9" fillId="0" borderId="0"/>
    <xf numFmtId="0" fontId="24" fillId="0" borderId="0" applyNumberFormat="0" applyFill="0" applyBorder="0" applyAlignment="0" applyProtection="0"/>
  </cellStyleXfs>
  <cellXfs count="156">
    <xf numFmtId="0" fontId="0" fillId="0" borderId="0" xfId="0"/>
    <xf numFmtId="0" fontId="1" fillId="0" borderId="0" xfId="0" applyFont="1" applyAlignment="1">
      <alignment horizontal="left"/>
    </xf>
    <xf numFmtId="0" fontId="1" fillId="0" borderId="0" xfId="0" applyFont="1" applyAlignment="1">
      <alignment horizontal="left" wrapText="1"/>
    </xf>
    <xf numFmtId="0" fontId="0" fillId="0" borderId="0" xfId="0" applyAlignment="1">
      <alignment wrapText="1"/>
    </xf>
    <xf numFmtId="0" fontId="0" fillId="0" borderId="0" xfId="0" applyAlignment="1">
      <alignment horizontal="left"/>
    </xf>
    <xf numFmtId="0" fontId="6" fillId="0" borderId="0" xfId="0" applyFont="1" applyAlignment="1">
      <alignment horizontal="left"/>
    </xf>
    <xf numFmtId="0" fontId="7" fillId="0" borderId="0" xfId="0" applyFont="1"/>
    <xf numFmtId="0" fontId="1" fillId="0" borderId="0" xfId="0" applyFont="1" applyAlignment="1">
      <alignment horizontal="center"/>
    </xf>
    <xf numFmtId="0" fontId="0" fillId="0" borderId="0" xfId="0" applyAlignment="1">
      <alignment horizontal="center"/>
    </xf>
    <xf numFmtId="0" fontId="2" fillId="2" borderId="0" xfId="0" applyFont="1" applyFill="1" applyAlignment="1">
      <alignment horizontal="center"/>
    </xf>
    <xf numFmtId="1" fontId="2" fillId="2" borderId="0" xfId="0" applyNumberFormat="1" applyFont="1" applyFill="1" applyAlignment="1">
      <alignment horizontal="center"/>
    </xf>
    <xf numFmtId="17" fontId="2" fillId="2" borderId="0" xfId="0" applyNumberFormat="1" applyFont="1" applyFill="1" applyAlignment="1">
      <alignment horizontal="center"/>
    </xf>
    <xf numFmtId="0" fontId="7" fillId="0" borderId="0" xfId="0" applyFont="1" applyAlignment="1">
      <alignment horizontal="left"/>
    </xf>
    <xf numFmtId="0" fontId="0" fillId="0" borderId="0" xfId="0" applyAlignment="1">
      <alignment horizontal="left" wrapText="1"/>
    </xf>
    <xf numFmtId="0" fontId="1" fillId="2" borderId="0" xfId="0" applyFont="1" applyFill="1" applyAlignment="1">
      <alignment horizontal="left"/>
    </xf>
    <xf numFmtId="0" fontId="6" fillId="0" borderId="0" xfId="0" applyFont="1" applyAlignment="1">
      <alignment horizontal="right"/>
    </xf>
    <xf numFmtId="1" fontId="5" fillId="0" borderId="0" xfId="0" applyNumberFormat="1" applyFont="1" applyAlignment="1">
      <alignment horizontal="right"/>
    </xf>
    <xf numFmtId="0" fontId="7" fillId="0" borderId="0" xfId="0" applyFont="1" applyAlignment="1">
      <alignment horizontal="right"/>
    </xf>
    <xf numFmtId="3" fontId="5" fillId="0" borderId="0" xfId="0" applyNumberFormat="1" applyFont="1" applyAlignment="1">
      <alignment horizontal="right"/>
    </xf>
    <xf numFmtId="0" fontId="2" fillId="2" borderId="3" xfId="0" applyFont="1" applyFill="1" applyBorder="1"/>
    <xf numFmtId="0" fontId="11" fillId="3" borderId="0" xfId="0" applyFont="1" applyFill="1" applyAlignment="1">
      <alignment horizontal="left"/>
    </xf>
    <xf numFmtId="0" fontId="12" fillId="3" borderId="0" xfId="0" applyFont="1" applyFill="1" applyAlignment="1">
      <alignment horizontal="left" vertical="center"/>
    </xf>
    <xf numFmtId="0" fontId="12" fillId="3" borderId="0" xfId="0" applyFont="1" applyFill="1" applyAlignment="1">
      <alignment horizontal="right" vertical="center"/>
    </xf>
    <xf numFmtId="0" fontId="11" fillId="0" borderId="0" xfId="0" applyFont="1" applyAlignment="1">
      <alignment horizontal="left"/>
    </xf>
    <xf numFmtId="0" fontId="13" fillId="0" borderId="0" xfId="0" applyFont="1" applyAlignment="1">
      <alignment horizontal="right"/>
    </xf>
    <xf numFmtId="0" fontId="13" fillId="0" borderId="0" xfId="0" applyFont="1"/>
    <xf numFmtId="0" fontId="14" fillId="0" borderId="0" xfId="0" applyFont="1" applyAlignment="1">
      <alignment horizontal="right"/>
    </xf>
    <xf numFmtId="0" fontId="14" fillId="0" borderId="0" xfId="0" applyFont="1"/>
    <xf numFmtId="3" fontId="14" fillId="0" borderId="0" xfId="0" applyNumberFormat="1" applyFont="1"/>
    <xf numFmtId="4" fontId="14" fillId="0" borderId="0" xfId="0" applyNumberFormat="1" applyFont="1"/>
    <xf numFmtId="1" fontId="14" fillId="0" borderId="0" xfId="0" applyNumberFormat="1" applyFont="1" applyAlignment="1">
      <alignment horizontal="right"/>
    </xf>
    <xf numFmtId="1" fontId="13" fillId="0" borderId="0" xfId="0" applyNumberFormat="1" applyFont="1"/>
    <xf numFmtId="0" fontId="14" fillId="0" borderId="0" xfId="0" applyFont="1" applyAlignment="1">
      <alignment horizontal="left"/>
    </xf>
    <xf numFmtId="165" fontId="13" fillId="0" borderId="0" xfId="0" applyNumberFormat="1" applyFont="1" applyAlignment="1">
      <alignment horizontal="left"/>
    </xf>
    <xf numFmtId="2" fontId="13" fillId="0" borderId="0" xfId="0" applyNumberFormat="1" applyFont="1"/>
    <xf numFmtId="0" fontId="13" fillId="0" borderId="0" xfId="0" applyFont="1" applyAlignment="1">
      <alignment horizontal="center"/>
    </xf>
    <xf numFmtId="0" fontId="15" fillId="0" borderId="0" xfId="0" applyFont="1"/>
    <xf numFmtId="0" fontId="14" fillId="0" borderId="0" xfId="0" applyFont="1" applyAlignment="1">
      <alignment wrapText="1"/>
    </xf>
    <xf numFmtId="3" fontId="17" fillId="0" borderId="0" xfId="0" applyNumberFormat="1" applyFont="1" applyAlignment="1">
      <alignment horizontal="right"/>
    </xf>
    <xf numFmtId="0" fontId="8" fillId="0" borderId="0" xfId="0" applyFont="1" applyAlignment="1">
      <alignment horizontal="left"/>
    </xf>
    <xf numFmtId="3" fontId="8" fillId="0" borderId="0" xfId="0" applyNumberFormat="1" applyFont="1" applyAlignment="1">
      <alignment horizontal="right"/>
    </xf>
    <xf numFmtId="1" fontId="8" fillId="0" borderId="0" xfId="0" applyNumberFormat="1" applyFont="1" applyAlignment="1">
      <alignment horizontal="right"/>
    </xf>
    <xf numFmtId="0" fontId="8" fillId="0" borderId="0" xfId="0" applyFont="1" applyAlignment="1">
      <alignment horizontal="right"/>
    </xf>
    <xf numFmtId="3" fontId="14" fillId="0" borderId="0" xfId="0" applyNumberFormat="1" applyFont="1" applyAlignment="1">
      <alignment horizontal="right"/>
    </xf>
    <xf numFmtId="1" fontId="8" fillId="0" borderId="2" xfId="0" applyNumberFormat="1" applyFont="1" applyBorder="1" applyAlignment="1">
      <alignment horizontal="right"/>
    </xf>
    <xf numFmtId="3" fontId="8" fillId="0" borderId="2" xfId="0" applyNumberFormat="1" applyFont="1" applyBorder="1" applyAlignment="1">
      <alignment horizontal="right"/>
    </xf>
    <xf numFmtId="1" fontId="8" fillId="0" borderId="0" xfId="0" applyNumberFormat="1" applyFont="1" applyAlignment="1">
      <alignment horizontal="left"/>
    </xf>
    <xf numFmtId="3" fontId="8" fillId="0" borderId="0" xfId="0" applyNumberFormat="1" applyFont="1" applyAlignment="1">
      <alignment horizontal="left"/>
    </xf>
    <xf numFmtId="0" fontId="15" fillId="0" borderId="0" xfId="0" applyFont="1" applyAlignment="1">
      <alignment horizontal="left" wrapText="1"/>
    </xf>
    <xf numFmtId="1" fontId="17" fillId="0" borderId="0" xfId="0" applyNumberFormat="1" applyFont="1" applyAlignment="1">
      <alignment horizontal="right"/>
    </xf>
    <xf numFmtId="43" fontId="14" fillId="0" borderId="0" xfId="1" applyFont="1" applyAlignment="1">
      <alignment horizontal="right"/>
    </xf>
    <xf numFmtId="3" fontId="17" fillId="0" borderId="2" xfId="0" applyNumberFormat="1" applyFont="1" applyBorder="1" applyAlignment="1">
      <alignment horizontal="right"/>
    </xf>
    <xf numFmtId="0" fontId="14" fillId="0" borderId="0" xfId="0" applyFont="1" applyAlignment="1">
      <alignment horizontal="left" wrapText="1"/>
    </xf>
    <xf numFmtId="3" fontId="13" fillId="0" borderId="0" xfId="0" applyNumberFormat="1" applyFont="1" applyAlignment="1">
      <alignment horizontal="right"/>
    </xf>
    <xf numFmtId="165" fontId="14" fillId="0" borderId="0" xfId="0" applyNumberFormat="1" applyFont="1" applyAlignment="1">
      <alignment horizontal="right"/>
    </xf>
    <xf numFmtId="165" fontId="8" fillId="0" borderId="0" xfId="0" applyNumberFormat="1" applyFont="1" applyAlignment="1">
      <alignment horizontal="right"/>
    </xf>
    <xf numFmtId="165" fontId="17" fillId="0" borderId="0" xfId="0" applyNumberFormat="1" applyFont="1" applyAlignment="1">
      <alignment horizontal="right"/>
    </xf>
    <xf numFmtId="0" fontId="8" fillId="0" borderId="0" xfId="0" applyFont="1"/>
    <xf numFmtId="0" fontId="13" fillId="0" borderId="0" xfId="0" applyFont="1" applyAlignment="1">
      <alignment horizontal="left"/>
    </xf>
    <xf numFmtId="0" fontId="8" fillId="0" borderId="0" xfId="0" applyFont="1" applyAlignment="1">
      <alignment horizontal="left" wrapText="1"/>
    </xf>
    <xf numFmtId="0" fontId="15" fillId="0" borderId="0" xfId="0" applyFont="1" applyAlignment="1">
      <alignment horizontal="left"/>
    </xf>
    <xf numFmtId="0" fontId="22" fillId="0" borderId="0" xfId="0" applyFont="1" applyAlignment="1">
      <alignment horizontal="left"/>
    </xf>
    <xf numFmtId="2" fontId="17" fillId="0" borderId="0" xfId="0" applyNumberFormat="1" applyFont="1" applyAlignment="1">
      <alignment horizontal="right"/>
    </xf>
    <xf numFmtId="2" fontId="8" fillId="0" borderId="0" xfId="0" applyNumberFormat="1" applyFont="1" applyAlignment="1">
      <alignment horizontal="right"/>
    </xf>
    <xf numFmtId="2" fontId="17" fillId="0" borderId="2" xfId="0" applyNumberFormat="1" applyFont="1" applyBorder="1" applyAlignment="1">
      <alignment horizontal="right"/>
    </xf>
    <xf numFmtId="3" fontId="14" fillId="0" borderId="0" xfId="0" applyNumberFormat="1" applyFont="1" applyAlignment="1">
      <alignment horizontal="left"/>
    </xf>
    <xf numFmtId="164" fontId="8" fillId="0" borderId="0" xfId="0" applyNumberFormat="1" applyFont="1" applyAlignment="1">
      <alignment horizontal="right"/>
    </xf>
    <xf numFmtId="4" fontId="14" fillId="0" borderId="0" xfId="0" applyNumberFormat="1" applyFont="1" applyAlignment="1">
      <alignment horizontal="right"/>
    </xf>
    <xf numFmtId="1" fontId="2" fillId="2" borderId="4" xfId="0" applyNumberFormat="1" applyFont="1" applyFill="1" applyBorder="1" applyAlignment="1">
      <alignment horizontal="center"/>
    </xf>
    <xf numFmtId="37" fontId="17" fillId="0" borderId="0" xfId="0" applyNumberFormat="1" applyFont="1" applyAlignment="1">
      <alignment horizontal="right"/>
    </xf>
    <xf numFmtId="37" fontId="13" fillId="0" borderId="0" xfId="0" applyNumberFormat="1" applyFont="1" applyAlignment="1">
      <alignment horizontal="right"/>
    </xf>
    <xf numFmtId="37" fontId="8" fillId="0" borderId="0" xfId="0" applyNumberFormat="1" applyFont="1" applyAlignment="1">
      <alignment horizontal="right"/>
    </xf>
    <xf numFmtId="37" fontId="14" fillId="0" borderId="0" xfId="0" applyNumberFormat="1" applyFont="1" applyAlignment="1">
      <alignment horizontal="right"/>
    </xf>
    <xf numFmtId="3" fontId="17" fillId="0" borderId="0" xfId="2" applyNumberFormat="1" applyFont="1" applyAlignment="1">
      <alignment horizontal="right"/>
    </xf>
    <xf numFmtId="3" fontId="8" fillId="0" borderId="0" xfId="2" applyNumberFormat="1" applyFont="1" applyAlignment="1">
      <alignment horizontal="right"/>
    </xf>
    <xf numFmtId="1" fontId="8" fillId="0" borderId="0" xfId="2" applyNumberFormat="1" applyFont="1" applyAlignment="1">
      <alignment horizontal="right"/>
    </xf>
    <xf numFmtId="0" fontId="2" fillId="2" borderId="0" xfId="2" applyFont="1" applyFill="1" applyAlignment="1">
      <alignment horizontal="center"/>
    </xf>
    <xf numFmtId="1" fontId="2" fillId="2" borderId="0" xfId="2" applyNumberFormat="1" applyFont="1" applyFill="1" applyAlignment="1">
      <alignment horizontal="center"/>
    </xf>
    <xf numFmtId="0" fontId="12" fillId="0" borderId="0" xfId="0" applyFont="1" applyAlignment="1">
      <alignment horizontal="right" vertical="center"/>
    </xf>
    <xf numFmtId="0" fontId="4" fillId="0" borderId="0" xfId="0" applyFont="1"/>
    <xf numFmtId="0" fontId="2" fillId="0" borderId="0" xfId="0" applyFont="1" applyAlignment="1">
      <alignment horizontal="center"/>
    </xf>
    <xf numFmtId="4" fontId="0" fillId="0" borderId="0" xfId="0" applyNumberFormat="1"/>
    <xf numFmtId="0" fontId="4" fillId="2" borderId="0" xfId="0" applyFont="1" applyFill="1" applyAlignment="1">
      <alignment horizontal="center"/>
    </xf>
    <xf numFmtId="1" fontId="17" fillId="0" borderId="0" xfId="2" applyNumberFormat="1" applyFont="1" applyAlignment="1">
      <alignment horizontal="right"/>
    </xf>
    <xf numFmtId="0" fontId="23" fillId="0" borderId="0" xfId="0" applyFont="1"/>
    <xf numFmtId="0" fontId="16" fillId="0" borderId="0" xfId="2" applyFont="1" applyAlignment="1">
      <alignment horizontal="left"/>
    </xf>
    <xf numFmtId="0" fontId="1" fillId="0" borderId="0" xfId="0" applyFont="1"/>
    <xf numFmtId="0" fontId="6" fillId="0" borderId="0" xfId="0" applyFont="1"/>
    <xf numFmtId="0" fontId="25" fillId="0" borderId="0" xfId="3" quotePrefix="1" applyFont="1"/>
    <xf numFmtId="0" fontId="6" fillId="0" borderId="0" xfId="0" applyFont="1" applyAlignment="1">
      <alignment horizontal="center" vertical="center"/>
    </xf>
    <xf numFmtId="0" fontId="26" fillId="3" borderId="0" xfId="0" applyFont="1" applyFill="1" applyAlignment="1">
      <alignment horizontal="left" vertical="center"/>
    </xf>
    <xf numFmtId="0" fontId="13" fillId="2" borderId="0" xfId="0" applyFont="1" applyFill="1"/>
    <xf numFmtId="0" fontId="27" fillId="2" borderId="0" xfId="0" applyFont="1" applyFill="1" applyAlignment="1">
      <alignment wrapText="1"/>
    </xf>
    <xf numFmtId="0" fontId="13" fillId="0" borderId="0" xfId="0" applyFont="1" applyAlignment="1">
      <alignment horizontal="center" vertical="center" wrapText="1"/>
    </xf>
    <xf numFmtId="0" fontId="28" fillId="0" borderId="0" xfId="3" applyFont="1" applyAlignment="1">
      <alignment horizontal="left"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28" fillId="0" borderId="0" xfId="3" applyFont="1" applyAlignment="1">
      <alignment horizontal="left" vertical="center"/>
    </xf>
    <xf numFmtId="0" fontId="8" fillId="2" borderId="0" xfId="0" applyFont="1" applyFill="1" applyAlignment="1">
      <alignment horizontal="center"/>
    </xf>
    <xf numFmtId="0" fontId="34" fillId="0" borderId="1" xfId="0" applyFont="1" applyBorder="1" applyAlignment="1">
      <alignment horizontal="left"/>
    </xf>
    <xf numFmtId="0" fontId="31" fillId="0" borderId="0" xfId="0" applyFont="1" applyAlignment="1">
      <alignment horizontal="left"/>
    </xf>
    <xf numFmtId="0" fontId="31" fillId="0" borderId="0" xfId="0" applyFont="1" applyAlignment="1">
      <alignment horizontal="left" indent="1"/>
    </xf>
    <xf numFmtId="0" fontId="34" fillId="0" borderId="2" xfId="0" applyFont="1" applyBorder="1" applyAlignment="1">
      <alignment horizontal="left"/>
    </xf>
    <xf numFmtId="0" fontId="31" fillId="0" borderId="0" xfId="0" applyFont="1" applyAlignment="1">
      <alignment horizontal="left" wrapText="1" indent="1"/>
    </xf>
    <xf numFmtId="0" fontId="35" fillId="0" borderId="0" xfId="0" applyFont="1" applyAlignment="1">
      <alignment horizontal="left"/>
    </xf>
    <xf numFmtId="0" fontId="36" fillId="0" borderId="0" xfId="0" applyFont="1" applyAlignment="1">
      <alignment horizontal="left"/>
    </xf>
    <xf numFmtId="0" fontId="38" fillId="0" borderId="0" xfId="0" applyFont="1" applyAlignment="1">
      <alignment horizontal="left" indent="1"/>
    </xf>
    <xf numFmtId="0" fontId="31" fillId="0" borderId="0" xfId="0" applyFont="1" applyAlignment="1">
      <alignment horizontal="left" indent="2"/>
    </xf>
    <xf numFmtId="0" fontId="38" fillId="0" borderId="0" xfId="0" applyFont="1" applyAlignment="1">
      <alignment horizontal="left" indent="2"/>
    </xf>
    <xf numFmtId="0" fontId="31" fillId="0" borderId="0" xfId="0" applyFont="1" applyAlignment="1">
      <alignment horizontal="left" indent="3"/>
    </xf>
    <xf numFmtId="0" fontId="31" fillId="0" borderId="0" xfId="0" applyFont="1" applyAlignment="1">
      <alignment horizontal="left" indent="4"/>
    </xf>
    <xf numFmtId="0" fontId="39" fillId="0" borderId="2" xfId="0" applyFont="1" applyBorder="1" applyAlignment="1">
      <alignment horizontal="left"/>
    </xf>
    <xf numFmtId="0" fontId="35" fillId="0" borderId="0" xfId="0" applyFont="1" applyAlignment="1">
      <alignment horizontal="left" wrapText="1"/>
    </xf>
    <xf numFmtId="0" fontId="38" fillId="0" borderId="0" xfId="0" applyFont="1" applyAlignment="1">
      <alignment horizontal="left"/>
    </xf>
    <xf numFmtId="0" fontId="31" fillId="0" borderId="0" xfId="0" applyFont="1" applyAlignment="1">
      <alignment horizontal="left" wrapText="1"/>
    </xf>
    <xf numFmtId="0" fontId="31" fillId="0" borderId="0" xfId="0" applyFont="1" applyAlignment="1">
      <alignment horizontal="right"/>
    </xf>
    <xf numFmtId="0" fontId="31" fillId="2" borderId="0" xfId="0" applyFont="1" applyFill="1" applyAlignment="1">
      <alignment horizontal="left" wrapText="1"/>
    </xf>
    <xf numFmtId="0" fontId="34" fillId="0" borderId="0" xfId="0" applyFont="1" applyAlignment="1">
      <alignment horizontal="left"/>
    </xf>
    <xf numFmtId="0" fontId="31" fillId="0" borderId="0" xfId="0" applyFont="1" applyAlignment="1">
      <alignment horizontal="left" vertical="top"/>
    </xf>
    <xf numFmtId="0" fontId="31" fillId="0" borderId="0" xfId="0" applyFont="1" applyAlignment="1">
      <alignment horizontal="left" vertical="top" wrapText="1"/>
    </xf>
    <xf numFmtId="0" fontId="35" fillId="0" borderId="0" xfId="0" applyFont="1" applyAlignment="1">
      <alignment horizontal="left" vertical="top"/>
    </xf>
    <xf numFmtId="0" fontId="35" fillId="0" borderId="0" xfId="0" applyFont="1" applyAlignment="1">
      <alignment horizontal="left" vertical="top" wrapText="1"/>
    </xf>
    <xf numFmtId="0" fontId="41" fillId="0" borderId="0" xfId="0" applyFont="1" applyAlignment="1">
      <alignment horizontal="left"/>
    </xf>
    <xf numFmtId="0" fontId="35" fillId="2" borderId="0" xfId="0" applyFont="1" applyFill="1" applyAlignment="1">
      <alignment horizontal="left" textRotation="90" wrapText="1"/>
    </xf>
    <xf numFmtId="0" fontId="35" fillId="0" borderId="0" xfId="0" applyFont="1" applyAlignment="1">
      <alignment horizontal="left" indent="2"/>
    </xf>
    <xf numFmtId="0" fontId="43" fillId="0" borderId="0" xfId="2" applyFont="1" applyAlignment="1">
      <alignment horizontal="left"/>
    </xf>
    <xf numFmtId="0" fontId="38" fillId="0" borderId="0" xfId="2" applyFont="1" applyAlignment="1">
      <alignment horizontal="left"/>
    </xf>
    <xf numFmtId="0" fontId="31" fillId="0" borderId="0" xfId="2" applyFont="1" applyAlignment="1">
      <alignment horizontal="left" indent="1"/>
    </xf>
    <xf numFmtId="0" fontId="31" fillId="0" borderId="0" xfId="2" applyFont="1" applyAlignment="1">
      <alignment horizontal="left" indent="2"/>
    </xf>
    <xf numFmtId="0" fontId="44" fillId="0" borderId="0" xfId="0" applyFont="1" applyAlignment="1">
      <alignment horizontal="left" indent="1"/>
    </xf>
    <xf numFmtId="0" fontId="44" fillId="0" borderId="0" xfId="0" applyFont="1" applyAlignment="1">
      <alignment horizontal="left" wrapText="1" indent="1"/>
    </xf>
    <xf numFmtId="0" fontId="46" fillId="0" borderId="0" xfId="0" applyFont="1" applyAlignment="1">
      <alignment horizontal="left"/>
    </xf>
    <xf numFmtId="0" fontId="47" fillId="0" borderId="2" xfId="0" applyFont="1" applyBorder="1" applyAlignment="1">
      <alignment horizontal="left"/>
    </xf>
    <xf numFmtId="0" fontId="34" fillId="0" borderId="0" xfId="2" applyFont="1" applyAlignment="1">
      <alignment horizontal="left"/>
    </xf>
    <xf numFmtId="0" fontId="48" fillId="0" borderId="0" xfId="0" applyFont="1" applyAlignment="1">
      <alignment horizontal="left"/>
    </xf>
    <xf numFmtId="0" fontId="38" fillId="0" borderId="2" xfId="0" applyFont="1" applyBorder="1" applyAlignment="1">
      <alignment horizontal="left"/>
    </xf>
    <xf numFmtId="0" fontId="31" fillId="0" borderId="2" xfId="0" applyFont="1" applyBorder="1" applyAlignment="1">
      <alignment horizontal="left" indent="1"/>
    </xf>
    <xf numFmtId="0" fontId="12" fillId="3" borderId="0" xfId="0" applyFont="1" applyFill="1" applyAlignment="1">
      <alignment horizontal="right" vertical="center"/>
    </xf>
    <xf numFmtId="0" fontId="16" fillId="2" borderId="0" xfId="0" applyFont="1" applyFill="1" applyAlignment="1">
      <alignment horizontal="center"/>
    </xf>
    <xf numFmtId="0" fontId="26" fillId="3" borderId="0" xfId="0" applyFont="1" applyFill="1" applyAlignment="1">
      <alignment horizontal="right" vertical="center"/>
    </xf>
    <xf numFmtId="0" fontId="31" fillId="2" borderId="0" xfId="0" applyFont="1" applyFill="1" applyAlignment="1">
      <alignment horizontal="right"/>
    </xf>
    <xf numFmtId="0" fontId="33" fillId="2" borderId="0" xfId="0" applyFont="1" applyFill="1" applyAlignment="1">
      <alignment horizontal="center"/>
    </xf>
    <xf numFmtId="0" fontId="8" fillId="2" borderId="0" xfId="0" applyFont="1" applyFill="1" applyAlignment="1">
      <alignment horizontal="right"/>
    </xf>
    <xf numFmtId="0" fontId="2" fillId="2" borderId="0" xfId="0" applyFont="1" applyFill="1" applyAlignment="1">
      <alignment horizontal="center"/>
    </xf>
    <xf numFmtId="0" fontId="8" fillId="2" borderId="0" xfId="0" applyFont="1" applyFill="1" applyAlignment="1">
      <alignment horizontal="center"/>
    </xf>
    <xf numFmtId="0" fontId="2" fillId="2" borderId="4" xfId="0" applyFont="1" applyFill="1" applyBorder="1" applyAlignment="1">
      <alignment horizontal="center"/>
    </xf>
    <xf numFmtId="1" fontId="2" fillId="2" borderId="0" xfId="0" applyNumberFormat="1" applyFont="1" applyFill="1" applyAlignment="1">
      <alignment horizontal="center"/>
    </xf>
    <xf numFmtId="0" fontId="35" fillId="0" borderId="0" xfId="0" applyFont="1" applyAlignment="1">
      <alignment horizontal="left" vertical="top"/>
    </xf>
    <xf numFmtId="0" fontId="16" fillId="0" borderId="2" xfId="0" applyFont="1" applyBorder="1" applyAlignment="1">
      <alignment horizontal="center"/>
    </xf>
    <xf numFmtId="0" fontId="34" fillId="0" borderId="2" xfId="0" applyFont="1" applyBorder="1" applyAlignment="1">
      <alignment horizontal="center"/>
    </xf>
    <xf numFmtId="0" fontId="8" fillId="2" borderId="2" xfId="0" applyFont="1" applyFill="1" applyBorder="1" applyAlignment="1">
      <alignment horizontal="right"/>
    </xf>
    <xf numFmtId="0" fontId="17" fillId="0" borderId="0" xfId="0" applyFont="1" applyAlignment="1">
      <alignment horizontal="center" wrapText="1"/>
    </xf>
    <xf numFmtId="0" fontId="31" fillId="2" borderId="0" xfId="0" applyFont="1" applyFill="1" applyAlignment="1">
      <alignment horizontal="center" wrapText="1"/>
    </xf>
    <xf numFmtId="0" fontId="8" fillId="2" borderId="0" xfId="0" applyFont="1" applyFill="1" applyAlignment="1">
      <alignment horizontal="center" wrapText="1"/>
    </xf>
    <xf numFmtId="0" fontId="31" fillId="2" borderId="0" xfId="0" applyFont="1" applyFill="1" applyAlignment="1">
      <alignment horizontal="center"/>
    </xf>
    <xf numFmtId="0" fontId="31" fillId="2" borderId="3" xfId="0" applyFont="1" applyFill="1" applyBorder="1" applyAlignment="1">
      <alignment horizontal="center"/>
    </xf>
  </cellXfs>
  <cellStyles count="4">
    <cellStyle name="Comma" xfId="1" builtinId="3"/>
    <cellStyle name="Hyperlink" xfId="3" builtinId="8"/>
    <cellStyle name="Normal" xfId="0" builtinId="0"/>
    <cellStyle name="Normal 2" xfId="2" xr:uid="{84CFC1A3-BC24-4D44-B9FE-42C603965474}"/>
  </cellStyles>
  <dxfs count="0"/>
  <tableStyles count="0" defaultTableStyle="TableStyleMedium9" defaultPivotStyle="PivotStyleLight16"/>
  <colors>
    <mruColors>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0DD30-214E-46F0-BC3D-B96FC7319326}">
  <sheetPr codeName="Sheet13">
    <tabColor rgb="FF1F497D"/>
  </sheetPr>
  <dimension ref="A1:C14"/>
  <sheetViews>
    <sheetView zoomScale="106" zoomScaleNormal="106" workbookViewId="0">
      <selection activeCell="B1" sqref="B1"/>
    </sheetView>
  </sheetViews>
  <sheetFormatPr defaultRowHeight="20.25" customHeight="1" x14ac:dyDescent="0.25"/>
  <cols>
    <col min="1" max="1" width="2.7109375" style="87" customWidth="1"/>
    <col min="2" max="2" width="69.140625" style="87" customWidth="1"/>
    <col min="3" max="3" width="19.42578125" style="87" customWidth="1"/>
    <col min="4" max="16384" width="9.140625" style="87"/>
  </cols>
  <sheetData>
    <row r="1" spans="1:3" s="86" customFormat="1" ht="45" customHeight="1" x14ac:dyDescent="0.25">
      <c r="B1" s="90" t="s">
        <v>5</v>
      </c>
      <c r="C1" s="20"/>
    </row>
    <row r="2" spans="1:3" ht="24" customHeight="1" x14ac:dyDescent="0.25">
      <c r="B2" s="91" t="s">
        <v>6</v>
      </c>
      <c r="C2" s="92" t="s">
        <v>7</v>
      </c>
    </row>
    <row r="3" spans="1:3" ht="24" customHeight="1" x14ac:dyDescent="0.25">
      <c r="A3" s="88"/>
      <c r="B3" s="97" t="s">
        <v>8</v>
      </c>
      <c r="C3" s="89">
        <v>7.1</v>
      </c>
    </row>
    <row r="4" spans="1:3" ht="24" customHeight="1" x14ac:dyDescent="0.25">
      <c r="A4" s="88"/>
      <c r="B4" s="94" t="s">
        <v>9</v>
      </c>
      <c r="C4" s="89">
        <v>7.2</v>
      </c>
    </row>
    <row r="5" spans="1:3" ht="24" customHeight="1" x14ac:dyDescent="0.25">
      <c r="A5" s="88"/>
      <c r="B5" s="94" t="s">
        <v>10</v>
      </c>
      <c r="C5" s="93"/>
    </row>
    <row r="6" spans="1:3" ht="24" customHeight="1" x14ac:dyDescent="0.25">
      <c r="A6" s="88"/>
      <c r="B6" s="97" t="s">
        <v>11</v>
      </c>
      <c r="C6" s="95"/>
    </row>
    <row r="7" spans="1:3" ht="24" customHeight="1" x14ac:dyDescent="0.25">
      <c r="A7" s="88"/>
      <c r="B7" s="97" t="s">
        <v>12</v>
      </c>
      <c r="C7" s="95"/>
    </row>
    <row r="8" spans="1:3" ht="29.25" customHeight="1" x14ac:dyDescent="0.25">
      <c r="A8" s="88"/>
      <c r="B8" s="94" t="s">
        <v>13</v>
      </c>
      <c r="C8" s="89">
        <v>7.6</v>
      </c>
    </row>
    <row r="9" spans="1:3" ht="24" customHeight="1" x14ac:dyDescent="0.25">
      <c r="A9" s="88"/>
      <c r="B9" s="97" t="s">
        <v>14</v>
      </c>
      <c r="C9" s="89">
        <v>7.7</v>
      </c>
    </row>
    <row r="10" spans="1:3" ht="24" customHeight="1" x14ac:dyDescent="0.25">
      <c r="A10" s="88"/>
      <c r="B10" s="94" t="s">
        <v>15</v>
      </c>
      <c r="C10" s="93"/>
    </row>
    <row r="11" spans="1:3" ht="24" customHeight="1" x14ac:dyDescent="0.25">
      <c r="A11" s="88"/>
      <c r="B11" s="97" t="s">
        <v>16</v>
      </c>
      <c r="C11" s="89">
        <v>7.9</v>
      </c>
    </row>
    <row r="12" spans="1:3" ht="24" customHeight="1" x14ac:dyDescent="0.25">
      <c r="A12" s="88"/>
      <c r="B12" s="97" t="s">
        <v>19</v>
      </c>
      <c r="C12" s="96"/>
    </row>
    <row r="13" spans="1:3" ht="24" customHeight="1" x14ac:dyDescent="0.25">
      <c r="A13" s="88"/>
      <c r="B13" s="97" t="s">
        <v>17</v>
      </c>
      <c r="C13" s="89">
        <v>7.11</v>
      </c>
    </row>
    <row r="14" spans="1:3" ht="24" customHeight="1" x14ac:dyDescent="0.25">
      <c r="A14" s="88"/>
      <c r="B14" s="94" t="s">
        <v>18</v>
      </c>
      <c r="C14" s="89">
        <v>7.12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A78EB-640A-40EE-B12D-FB1F171C31EB}">
  <sheetPr codeName="Sheet9">
    <tabColor theme="3"/>
  </sheetPr>
  <dimension ref="A1:P46"/>
  <sheetViews>
    <sheetView zoomScale="112" zoomScaleNormal="112" workbookViewId="0">
      <pane xSplit="2" ySplit="3" topLeftCell="C4" activePane="bottomRight" state="frozen"/>
      <selection activeCell="E10" sqref="E10"/>
      <selection pane="topRight" activeCell="E10" sqref="E10"/>
      <selection pane="bottomLeft" activeCell="E10" sqref="E10"/>
      <selection pane="bottomRight" activeCell="B49" sqref="B49"/>
    </sheetView>
  </sheetViews>
  <sheetFormatPr defaultRowHeight="12.75" x14ac:dyDescent="0.2"/>
  <cols>
    <col min="1" max="1" width="3.42578125" style="27" customWidth="1"/>
    <col min="2" max="2" width="60.42578125" style="32" customWidth="1"/>
    <col min="3" max="11" width="8" style="32" customWidth="1"/>
    <col min="12" max="12" width="9" style="32" customWidth="1"/>
    <col min="13" max="13" width="8" style="32" customWidth="1"/>
    <col min="14" max="14" width="10" style="32" customWidth="1"/>
    <col min="15" max="16384" width="9.140625" style="27"/>
  </cols>
  <sheetData>
    <row r="1" spans="2:14" customFormat="1" ht="36" customHeight="1" x14ac:dyDescent="0.25">
      <c r="B1" s="21" t="s">
        <v>54</v>
      </c>
      <c r="C1" s="20"/>
      <c r="D1" s="20"/>
      <c r="E1" s="20"/>
      <c r="F1" s="20"/>
      <c r="G1" s="20"/>
      <c r="H1" s="20"/>
      <c r="I1" s="20"/>
      <c r="J1" s="20"/>
      <c r="K1" s="20"/>
      <c r="L1" s="20"/>
      <c r="M1" s="137" t="s">
        <v>63</v>
      </c>
      <c r="N1" s="137"/>
    </row>
    <row r="2" spans="2:14" s="6" customFormat="1" x14ac:dyDescent="0.2">
      <c r="B2" s="138" t="s">
        <v>16</v>
      </c>
      <c r="C2" s="138"/>
      <c r="D2" s="138"/>
      <c r="E2" s="138"/>
      <c r="F2" s="138"/>
      <c r="G2" s="138"/>
      <c r="H2" s="138"/>
      <c r="I2" s="138"/>
      <c r="J2" s="138"/>
      <c r="K2" s="138"/>
      <c r="L2" s="138"/>
      <c r="M2" s="138"/>
      <c r="N2" s="138"/>
    </row>
    <row r="3" spans="2:14" s="8" customFormat="1" ht="17.25" x14ac:dyDescent="0.25">
      <c r="B3" s="9" t="s">
        <v>380</v>
      </c>
      <c r="C3" s="10">
        <v>2013</v>
      </c>
      <c r="D3" s="10">
        <v>2014</v>
      </c>
      <c r="E3" s="10">
        <v>2015</v>
      </c>
      <c r="F3" s="10">
        <v>2016</v>
      </c>
      <c r="G3" s="10">
        <v>2017</v>
      </c>
      <c r="H3" s="10">
        <v>2018</v>
      </c>
      <c r="I3" s="10">
        <v>2019</v>
      </c>
      <c r="J3" s="10">
        <v>2020</v>
      </c>
      <c r="K3" s="9">
        <v>2021</v>
      </c>
      <c r="L3" s="9">
        <v>2022</v>
      </c>
      <c r="M3" s="9" t="s">
        <v>381</v>
      </c>
      <c r="N3" s="9" t="s">
        <v>175</v>
      </c>
    </row>
    <row r="4" spans="2:14" s="6" customFormat="1" ht="15" x14ac:dyDescent="0.25">
      <c r="B4" s="102" t="s">
        <v>382</v>
      </c>
      <c r="C4" s="18">
        <v>2666</v>
      </c>
      <c r="D4" s="18">
        <v>2737</v>
      </c>
      <c r="E4" s="18">
        <v>2791</v>
      </c>
      <c r="F4" s="18">
        <v>2843</v>
      </c>
      <c r="G4" s="18">
        <v>2857</v>
      </c>
      <c r="H4" s="18">
        <v>2877</v>
      </c>
      <c r="I4" s="18">
        <v>2907</v>
      </c>
      <c r="J4" s="18">
        <v>2911</v>
      </c>
      <c r="K4" s="18">
        <v>2916</v>
      </c>
      <c r="L4" s="18">
        <v>2926</v>
      </c>
      <c r="M4" s="18">
        <v>2934</v>
      </c>
      <c r="N4" s="18">
        <v>2936</v>
      </c>
    </row>
    <row r="5" spans="2:14" s="25" customFormat="1" x14ac:dyDescent="0.2">
      <c r="B5" s="106" t="s">
        <v>296</v>
      </c>
      <c r="C5" s="38">
        <v>2618</v>
      </c>
      <c r="D5" s="38">
        <v>2685</v>
      </c>
      <c r="E5" s="38">
        <v>2737</v>
      </c>
      <c r="F5" s="38">
        <v>2789</v>
      </c>
      <c r="G5" s="38">
        <v>2804</v>
      </c>
      <c r="H5" s="38">
        <v>2825</v>
      </c>
      <c r="I5" s="38">
        <v>2856</v>
      </c>
      <c r="J5" s="38">
        <v>2864</v>
      </c>
      <c r="K5" s="38">
        <v>2870</v>
      </c>
      <c r="L5" s="38">
        <v>2880</v>
      </c>
      <c r="M5" s="38">
        <v>2889</v>
      </c>
      <c r="N5" s="38">
        <v>2895</v>
      </c>
    </row>
    <row r="6" spans="2:14" x14ac:dyDescent="0.2">
      <c r="B6" s="107" t="s">
        <v>383</v>
      </c>
      <c r="C6" s="41">
        <v>24</v>
      </c>
      <c r="D6" s="41">
        <v>24</v>
      </c>
      <c r="E6" s="41">
        <v>24</v>
      </c>
      <c r="F6" s="41">
        <v>28</v>
      </c>
      <c r="G6" s="41">
        <v>28</v>
      </c>
      <c r="H6" s="41">
        <v>29</v>
      </c>
      <c r="I6" s="41">
        <v>31</v>
      </c>
      <c r="J6" s="41">
        <v>32</v>
      </c>
      <c r="K6" s="41">
        <v>33</v>
      </c>
      <c r="L6" s="41">
        <v>33</v>
      </c>
      <c r="M6" s="41">
        <v>33</v>
      </c>
      <c r="N6" s="41">
        <v>33</v>
      </c>
    </row>
    <row r="7" spans="2:14" x14ac:dyDescent="0.2">
      <c r="B7" s="107" t="s">
        <v>298</v>
      </c>
      <c r="C7" s="41">
        <v>629</v>
      </c>
      <c r="D7" s="41">
        <v>633</v>
      </c>
      <c r="E7" s="41">
        <v>638</v>
      </c>
      <c r="F7" s="41">
        <v>641</v>
      </c>
      <c r="G7" s="41">
        <v>639</v>
      </c>
      <c r="H7" s="41">
        <v>642</v>
      </c>
      <c r="I7" s="41">
        <v>655</v>
      </c>
      <c r="J7" s="41">
        <v>658</v>
      </c>
      <c r="K7" s="41">
        <v>658</v>
      </c>
      <c r="L7" s="41">
        <v>662</v>
      </c>
      <c r="M7" s="41">
        <v>664</v>
      </c>
      <c r="N7" s="41">
        <v>669</v>
      </c>
    </row>
    <row r="8" spans="2:14" x14ac:dyDescent="0.2">
      <c r="B8" s="107" t="s">
        <v>299</v>
      </c>
      <c r="C8" s="41">
        <v>0</v>
      </c>
      <c r="D8" s="41">
        <v>3</v>
      </c>
      <c r="E8" s="41">
        <v>11</v>
      </c>
      <c r="F8" s="41">
        <v>15</v>
      </c>
      <c r="G8" s="41">
        <v>17</v>
      </c>
      <c r="H8" s="41">
        <v>19</v>
      </c>
      <c r="I8" s="41">
        <v>20</v>
      </c>
      <c r="J8" s="41">
        <v>20</v>
      </c>
      <c r="K8" s="41">
        <v>21</v>
      </c>
      <c r="L8" s="41">
        <v>23</v>
      </c>
      <c r="M8" s="41">
        <v>24</v>
      </c>
      <c r="N8" s="41">
        <v>24</v>
      </c>
    </row>
    <row r="9" spans="2:14" x14ac:dyDescent="0.2">
      <c r="B9" s="107" t="s">
        <v>300</v>
      </c>
      <c r="C9" s="41">
        <v>234</v>
      </c>
      <c r="D9" s="41">
        <v>238</v>
      </c>
      <c r="E9" s="41">
        <v>246</v>
      </c>
      <c r="F9" s="41">
        <v>256</v>
      </c>
      <c r="G9" s="41">
        <v>262</v>
      </c>
      <c r="H9" s="41">
        <v>267</v>
      </c>
      <c r="I9" s="41">
        <v>269</v>
      </c>
      <c r="J9" s="41">
        <v>269</v>
      </c>
      <c r="K9" s="41">
        <v>269</v>
      </c>
      <c r="L9" s="41">
        <v>270</v>
      </c>
      <c r="M9" s="41">
        <v>272</v>
      </c>
      <c r="N9" s="41">
        <v>274</v>
      </c>
    </row>
    <row r="10" spans="2:14" x14ac:dyDescent="0.2">
      <c r="B10" s="107" t="s">
        <v>384</v>
      </c>
      <c r="C10" s="41">
        <v>130</v>
      </c>
      <c r="D10" s="41">
        <v>133</v>
      </c>
      <c r="E10" s="41">
        <v>134</v>
      </c>
      <c r="F10" s="41">
        <v>137</v>
      </c>
      <c r="G10" s="41">
        <v>136</v>
      </c>
      <c r="H10" s="41">
        <v>137</v>
      </c>
      <c r="I10" s="41">
        <v>138</v>
      </c>
      <c r="J10" s="41">
        <v>139</v>
      </c>
      <c r="K10" s="41">
        <v>139</v>
      </c>
      <c r="L10" s="41">
        <v>139</v>
      </c>
      <c r="M10" s="41">
        <v>139</v>
      </c>
      <c r="N10" s="41">
        <v>139</v>
      </c>
    </row>
    <row r="11" spans="2:14" x14ac:dyDescent="0.2">
      <c r="B11" s="107" t="s">
        <v>302</v>
      </c>
      <c r="C11" s="41">
        <v>231</v>
      </c>
      <c r="D11" s="41">
        <v>231</v>
      </c>
      <c r="E11" s="41">
        <v>239</v>
      </c>
      <c r="F11" s="41">
        <v>240</v>
      </c>
      <c r="G11" s="41">
        <v>241</v>
      </c>
      <c r="H11" s="41">
        <v>240</v>
      </c>
      <c r="I11" s="41">
        <v>240</v>
      </c>
      <c r="J11" s="41">
        <v>240</v>
      </c>
      <c r="K11" s="41">
        <v>242</v>
      </c>
      <c r="L11" s="41">
        <v>242</v>
      </c>
      <c r="M11" s="41">
        <v>248</v>
      </c>
      <c r="N11" s="41">
        <v>248</v>
      </c>
    </row>
    <row r="12" spans="2:14" x14ac:dyDescent="0.2">
      <c r="B12" s="107" t="s">
        <v>303</v>
      </c>
      <c r="C12" s="41">
        <v>78</v>
      </c>
      <c r="D12" s="41">
        <v>83</v>
      </c>
      <c r="E12" s="41">
        <v>93</v>
      </c>
      <c r="F12" s="41">
        <v>104</v>
      </c>
      <c r="G12" s="41">
        <v>107</v>
      </c>
      <c r="H12" s="41">
        <v>108</v>
      </c>
      <c r="I12" s="41">
        <v>112</v>
      </c>
      <c r="J12" s="41">
        <v>113</v>
      </c>
      <c r="K12" s="41">
        <v>113</v>
      </c>
      <c r="L12" s="41">
        <v>113</v>
      </c>
      <c r="M12" s="41">
        <v>113</v>
      </c>
      <c r="N12" s="41">
        <v>113</v>
      </c>
    </row>
    <row r="13" spans="2:14" x14ac:dyDescent="0.2">
      <c r="B13" s="107" t="s">
        <v>304</v>
      </c>
      <c r="C13" s="41">
        <v>77</v>
      </c>
      <c r="D13" s="41">
        <v>94</v>
      </c>
      <c r="E13" s="41">
        <v>97</v>
      </c>
      <c r="F13" s="41">
        <v>94</v>
      </c>
      <c r="G13" s="41">
        <v>94</v>
      </c>
      <c r="H13" s="41">
        <v>95</v>
      </c>
      <c r="I13" s="41">
        <v>97</v>
      </c>
      <c r="J13" s="41">
        <v>96</v>
      </c>
      <c r="K13" s="41">
        <v>96</v>
      </c>
      <c r="L13" s="41">
        <v>96</v>
      </c>
      <c r="M13" s="41">
        <v>96</v>
      </c>
      <c r="N13" s="41">
        <v>94</v>
      </c>
    </row>
    <row r="14" spans="2:14" x14ac:dyDescent="0.2">
      <c r="B14" s="107" t="s">
        <v>305</v>
      </c>
      <c r="C14" s="41">
        <v>77</v>
      </c>
      <c r="D14" s="41">
        <v>78</v>
      </c>
      <c r="E14" s="41">
        <v>79</v>
      </c>
      <c r="F14" s="41">
        <v>82</v>
      </c>
      <c r="G14" s="41">
        <v>85</v>
      </c>
      <c r="H14" s="41">
        <v>85</v>
      </c>
      <c r="I14" s="41">
        <v>85</v>
      </c>
      <c r="J14" s="41">
        <v>86</v>
      </c>
      <c r="K14" s="41">
        <v>86</v>
      </c>
      <c r="L14" s="41">
        <v>86</v>
      </c>
      <c r="M14" s="41">
        <v>86</v>
      </c>
      <c r="N14" s="41">
        <v>86</v>
      </c>
    </row>
    <row r="15" spans="2:14" x14ac:dyDescent="0.2">
      <c r="B15" s="107" t="s">
        <v>306</v>
      </c>
      <c r="C15" s="41">
        <v>730</v>
      </c>
      <c r="D15" s="41">
        <v>736</v>
      </c>
      <c r="E15" s="41">
        <v>734</v>
      </c>
      <c r="F15" s="41">
        <v>734</v>
      </c>
      <c r="G15" s="41">
        <v>734</v>
      </c>
      <c r="H15" s="41">
        <v>735</v>
      </c>
      <c r="I15" s="41">
        <v>738</v>
      </c>
      <c r="J15" s="41">
        <v>740</v>
      </c>
      <c r="K15" s="41">
        <v>743</v>
      </c>
      <c r="L15" s="41">
        <v>746</v>
      </c>
      <c r="M15" s="41">
        <v>748</v>
      </c>
      <c r="N15" s="41">
        <v>752</v>
      </c>
    </row>
    <row r="16" spans="2:14" x14ac:dyDescent="0.2">
      <c r="B16" s="107" t="s">
        <v>307</v>
      </c>
      <c r="C16" s="41">
        <v>210</v>
      </c>
      <c r="D16" s="41">
        <v>218</v>
      </c>
      <c r="E16" s="41">
        <v>223</v>
      </c>
      <c r="F16" s="41">
        <v>230</v>
      </c>
      <c r="G16" s="41">
        <v>231</v>
      </c>
      <c r="H16" s="41">
        <v>231</v>
      </c>
      <c r="I16" s="41">
        <v>231</v>
      </c>
      <c r="J16" s="41">
        <v>231</v>
      </c>
      <c r="K16" s="41">
        <v>231</v>
      </c>
      <c r="L16" s="41">
        <v>231</v>
      </c>
      <c r="M16" s="41">
        <v>231</v>
      </c>
      <c r="N16" s="41">
        <v>231</v>
      </c>
    </row>
    <row r="17" spans="2:14" x14ac:dyDescent="0.2">
      <c r="B17" s="107" t="s">
        <v>308</v>
      </c>
      <c r="C17" s="41">
        <v>147</v>
      </c>
      <c r="D17" s="41">
        <v>153</v>
      </c>
      <c r="E17" s="41">
        <v>155</v>
      </c>
      <c r="F17" s="41">
        <v>163</v>
      </c>
      <c r="G17" s="41">
        <v>163</v>
      </c>
      <c r="H17" s="41">
        <v>170</v>
      </c>
      <c r="I17" s="41">
        <v>173</v>
      </c>
      <c r="J17" s="41">
        <v>173</v>
      </c>
      <c r="K17" s="41">
        <v>172</v>
      </c>
      <c r="L17" s="41">
        <v>172</v>
      </c>
      <c r="M17" s="41">
        <v>172</v>
      </c>
      <c r="N17" s="41">
        <v>171</v>
      </c>
    </row>
    <row r="18" spans="2:14" x14ac:dyDescent="0.2">
      <c r="B18" s="107" t="s">
        <v>309</v>
      </c>
      <c r="C18" s="41">
        <v>51</v>
      </c>
      <c r="D18" s="41">
        <v>61</v>
      </c>
      <c r="E18" s="41">
        <v>64</v>
      </c>
      <c r="F18" s="41">
        <v>65</v>
      </c>
      <c r="G18" s="41">
        <v>67</v>
      </c>
      <c r="H18" s="41">
        <v>67</v>
      </c>
      <c r="I18" s="41">
        <v>67</v>
      </c>
      <c r="J18" s="41">
        <v>67</v>
      </c>
      <c r="K18" s="41">
        <v>67</v>
      </c>
      <c r="L18" s="41">
        <v>67</v>
      </c>
      <c r="M18" s="41">
        <v>63</v>
      </c>
      <c r="N18" s="41">
        <v>61</v>
      </c>
    </row>
    <row r="19" spans="2:14" s="25" customFormat="1" x14ac:dyDescent="0.2">
      <c r="B19" s="106" t="s">
        <v>310</v>
      </c>
      <c r="C19" s="49">
        <v>48</v>
      </c>
      <c r="D19" s="49">
        <v>52</v>
      </c>
      <c r="E19" s="49">
        <v>54</v>
      </c>
      <c r="F19" s="49">
        <v>54</v>
      </c>
      <c r="G19" s="49">
        <v>53</v>
      </c>
      <c r="H19" s="49">
        <v>52</v>
      </c>
      <c r="I19" s="49">
        <v>51</v>
      </c>
      <c r="J19" s="49">
        <v>47</v>
      </c>
      <c r="K19" s="49">
        <v>46</v>
      </c>
      <c r="L19" s="49">
        <v>46</v>
      </c>
      <c r="M19" s="49">
        <v>45</v>
      </c>
      <c r="N19" s="49">
        <v>41</v>
      </c>
    </row>
    <row r="20" spans="2:14" s="25" customFormat="1" x14ac:dyDescent="0.2">
      <c r="B20" s="102" t="s">
        <v>385</v>
      </c>
      <c r="C20" s="49">
        <v>658</v>
      </c>
      <c r="D20" s="49">
        <v>657</v>
      </c>
      <c r="E20" s="49">
        <v>674</v>
      </c>
      <c r="F20" s="49">
        <v>686</v>
      </c>
      <c r="G20" s="49">
        <v>694</v>
      </c>
      <c r="H20" s="49">
        <v>699</v>
      </c>
      <c r="I20" s="49">
        <v>700</v>
      </c>
      <c r="J20" s="49">
        <v>704</v>
      </c>
      <c r="K20" s="49">
        <v>705</v>
      </c>
      <c r="L20" s="49">
        <v>706</v>
      </c>
      <c r="M20" s="49">
        <v>705</v>
      </c>
      <c r="N20" s="49">
        <v>706</v>
      </c>
    </row>
    <row r="21" spans="2:14" x14ac:dyDescent="0.2">
      <c r="B21" s="124" t="s">
        <v>312</v>
      </c>
      <c r="C21" s="41">
        <v>33</v>
      </c>
      <c r="D21" s="41">
        <v>36</v>
      </c>
      <c r="E21" s="41">
        <v>38</v>
      </c>
      <c r="F21" s="41">
        <v>38</v>
      </c>
      <c r="G21" s="41">
        <v>39</v>
      </c>
      <c r="H21" s="41">
        <v>39</v>
      </c>
      <c r="I21" s="41">
        <v>39</v>
      </c>
      <c r="J21" s="41">
        <v>39</v>
      </c>
      <c r="K21" s="41">
        <v>39</v>
      </c>
      <c r="L21" s="41">
        <v>39</v>
      </c>
      <c r="M21" s="41">
        <v>39</v>
      </c>
      <c r="N21" s="41">
        <v>39</v>
      </c>
    </row>
    <row r="22" spans="2:14" x14ac:dyDescent="0.2">
      <c r="B22" s="107" t="s">
        <v>386</v>
      </c>
      <c r="C22" s="41">
        <v>8</v>
      </c>
      <c r="D22" s="41">
        <v>8</v>
      </c>
      <c r="E22" s="41">
        <v>8</v>
      </c>
      <c r="F22" s="41">
        <v>8</v>
      </c>
      <c r="G22" s="41">
        <v>8</v>
      </c>
      <c r="H22" s="41">
        <v>8</v>
      </c>
      <c r="I22" s="41">
        <v>0</v>
      </c>
      <c r="J22" s="41">
        <v>0</v>
      </c>
      <c r="K22" s="41">
        <v>0</v>
      </c>
      <c r="L22" s="41">
        <v>0</v>
      </c>
      <c r="M22" s="41">
        <v>0</v>
      </c>
      <c r="N22" s="41">
        <v>0</v>
      </c>
    </row>
    <row r="23" spans="2:14" x14ac:dyDescent="0.2">
      <c r="B23" s="107" t="s">
        <v>387</v>
      </c>
      <c r="C23" s="41">
        <v>267</v>
      </c>
      <c r="D23" s="41">
        <v>268</v>
      </c>
      <c r="E23" s="41">
        <v>268</v>
      </c>
      <c r="F23" s="41">
        <v>268</v>
      </c>
      <c r="G23" s="41">
        <v>268</v>
      </c>
      <c r="H23" s="41">
        <v>268</v>
      </c>
      <c r="I23" s="41">
        <v>276</v>
      </c>
      <c r="J23" s="41">
        <v>276</v>
      </c>
      <c r="K23" s="41">
        <v>276</v>
      </c>
      <c r="L23" s="41">
        <v>276</v>
      </c>
      <c r="M23" s="41">
        <v>276</v>
      </c>
      <c r="N23" s="41">
        <v>276</v>
      </c>
    </row>
    <row r="24" spans="2:14" x14ac:dyDescent="0.2">
      <c r="B24" s="107" t="s">
        <v>313</v>
      </c>
      <c r="C24" s="41">
        <v>229</v>
      </c>
      <c r="D24" s="41">
        <v>235</v>
      </c>
      <c r="E24" s="41">
        <v>245</v>
      </c>
      <c r="F24" s="41">
        <v>255</v>
      </c>
      <c r="G24" s="41">
        <v>259</v>
      </c>
      <c r="H24" s="41">
        <v>261</v>
      </c>
      <c r="I24" s="41">
        <v>262</v>
      </c>
      <c r="J24" s="41">
        <v>266</v>
      </c>
      <c r="K24" s="41">
        <v>267</v>
      </c>
      <c r="L24" s="41">
        <v>268</v>
      </c>
      <c r="M24" s="41">
        <v>267</v>
      </c>
      <c r="N24" s="41">
        <v>268</v>
      </c>
    </row>
    <row r="25" spans="2:14" x14ac:dyDescent="0.2">
      <c r="B25" s="107" t="s">
        <v>316</v>
      </c>
      <c r="C25" s="41">
        <v>22</v>
      </c>
      <c r="D25" s="41">
        <v>24</v>
      </c>
      <c r="E25" s="41">
        <v>24</v>
      </c>
      <c r="F25" s="41">
        <v>25</v>
      </c>
      <c r="G25" s="41">
        <v>25</v>
      </c>
      <c r="H25" s="41">
        <v>25</v>
      </c>
      <c r="I25" s="41">
        <v>25</v>
      </c>
      <c r="J25" s="41">
        <v>25</v>
      </c>
      <c r="K25" s="41">
        <v>25</v>
      </c>
      <c r="L25" s="41">
        <v>25</v>
      </c>
      <c r="M25" s="41">
        <v>25</v>
      </c>
      <c r="N25" s="41">
        <v>25</v>
      </c>
    </row>
    <row r="26" spans="2:14" x14ac:dyDescent="0.2">
      <c r="B26" s="107" t="s">
        <v>337</v>
      </c>
      <c r="C26" s="41">
        <v>82</v>
      </c>
      <c r="D26" s="41">
        <v>82</v>
      </c>
      <c r="E26" s="41">
        <v>87</v>
      </c>
      <c r="F26" s="41">
        <v>88</v>
      </c>
      <c r="G26" s="41">
        <v>91</v>
      </c>
      <c r="H26" s="41">
        <v>94</v>
      </c>
      <c r="I26" s="41">
        <v>94</v>
      </c>
      <c r="J26" s="41">
        <v>94</v>
      </c>
      <c r="K26" s="41">
        <v>94</v>
      </c>
      <c r="L26" s="41">
        <v>94</v>
      </c>
      <c r="M26" s="41">
        <v>94</v>
      </c>
      <c r="N26" s="41">
        <v>94</v>
      </c>
    </row>
    <row r="27" spans="2:14" x14ac:dyDescent="0.2">
      <c r="B27" s="107" t="s">
        <v>388</v>
      </c>
      <c r="C27" s="41">
        <v>4</v>
      </c>
      <c r="D27" s="41">
        <v>4</v>
      </c>
      <c r="E27" s="41">
        <v>4</v>
      </c>
      <c r="F27" s="41">
        <v>4</v>
      </c>
      <c r="G27" s="41">
        <v>4</v>
      </c>
      <c r="H27" s="41">
        <v>4</v>
      </c>
      <c r="I27" s="41">
        <v>4</v>
      </c>
      <c r="J27" s="41">
        <v>4</v>
      </c>
      <c r="K27" s="41">
        <v>4</v>
      </c>
      <c r="L27" s="41">
        <v>4</v>
      </c>
      <c r="M27" s="41">
        <v>4</v>
      </c>
      <c r="N27" s="41">
        <v>4</v>
      </c>
    </row>
    <row r="28" spans="2:14" x14ac:dyDescent="0.2">
      <c r="B28" s="107" t="s">
        <v>389</v>
      </c>
      <c r="C28" s="41">
        <v>13</v>
      </c>
      <c r="D28" s="26"/>
      <c r="E28" s="26"/>
      <c r="F28" s="26"/>
      <c r="G28" s="26"/>
      <c r="H28" s="26"/>
      <c r="I28" s="26"/>
      <c r="J28" s="26"/>
      <c r="K28" s="26"/>
      <c r="L28" s="26"/>
      <c r="M28" s="26"/>
      <c r="N28" s="26"/>
    </row>
    <row r="29" spans="2:14" s="25" customFormat="1" x14ac:dyDescent="0.2">
      <c r="B29" s="117" t="s">
        <v>390</v>
      </c>
      <c r="C29" s="38">
        <v>3324</v>
      </c>
      <c r="D29" s="38">
        <v>3394</v>
      </c>
      <c r="E29" s="38">
        <v>3465</v>
      </c>
      <c r="F29" s="38">
        <v>3529</v>
      </c>
      <c r="G29" s="38">
        <v>3551</v>
      </c>
      <c r="H29" s="38">
        <v>3576</v>
      </c>
      <c r="I29" s="38">
        <v>3607</v>
      </c>
      <c r="J29" s="38">
        <v>3615</v>
      </c>
      <c r="K29" s="38">
        <v>3621</v>
      </c>
      <c r="L29" s="38">
        <v>3632</v>
      </c>
      <c r="M29" s="38">
        <v>3639</v>
      </c>
      <c r="N29" s="38">
        <v>3642</v>
      </c>
    </row>
    <row r="30" spans="2:14" s="25" customFormat="1" x14ac:dyDescent="0.2">
      <c r="B30" s="113" t="s">
        <v>391</v>
      </c>
      <c r="C30" s="38">
        <v>2080</v>
      </c>
      <c r="D30" s="38">
        <v>2185</v>
      </c>
      <c r="E30" s="38">
        <v>2210</v>
      </c>
      <c r="F30" s="38">
        <v>2227</v>
      </c>
      <c r="G30" s="38">
        <v>2258</v>
      </c>
      <c r="H30" s="38">
        <v>2284</v>
      </c>
      <c r="I30" s="38">
        <v>2328</v>
      </c>
      <c r="J30" s="38">
        <v>2333</v>
      </c>
      <c r="K30" s="38">
        <v>2342</v>
      </c>
      <c r="L30" s="38">
        <v>2387</v>
      </c>
      <c r="M30" s="38">
        <v>2424</v>
      </c>
      <c r="N30" s="38">
        <v>2330</v>
      </c>
    </row>
    <row r="31" spans="2:14" s="25" customFormat="1" x14ac:dyDescent="0.2">
      <c r="B31" s="113" t="s">
        <v>392</v>
      </c>
      <c r="C31" s="38">
        <v>5399</v>
      </c>
      <c r="D31" s="38">
        <v>5573</v>
      </c>
      <c r="E31" s="38">
        <v>5670</v>
      </c>
      <c r="F31" s="38">
        <v>5751</v>
      </c>
      <c r="G31" s="38">
        <v>5804</v>
      </c>
      <c r="H31" s="38">
        <v>5857</v>
      </c>
      <c r="I31" s="38">
        <v>5935</v>
      </c>
      <c r="J31" s="38">
        <v>5952</v>
      </c>
      <c r="K31" s="38">
        <v>5957</v>
      </c>
      <c r="L31" s="38">
        <f>SUM(L29:L30)</f>
        <v>6019</v>
      </c>
      <c r="M31" s="38">
        <f>SUM(M29:M30)</f>
        <v>6063</v>
      </c>
      <c r="N31" s="38">
        <f>SUM(N29:N30)</f>
        <v>5972</v>
      </c>
    </row>
    <row r="32" spans="2:14" x14ac:dyDescent="0.2">
      <c r="B32" s="100" t="s">
        <v>393</v>
      </c>
      <c r="C32" s="40">
        <v>20579</v>
      </c>
      <c r="D32" s="40">
        <v>20771</v>
      </c>
      <c r="E32" s="40">
        <v>20966</v>
      </c>
      <c r="F32" s="40">
        <v>21203</v>
      </c>
      <c r="G32" s="40">
        <v>21444</v>
      </c>
      <c r="H32" s="40">
        <v>21670</v>
      </c>
      <c r="I32" s="40">
        <v>21803</v>
      </c>
      <c r="J32" s="40">
        <v>21919</v>
      </c>
      <c r="K32" s="40">
        <v>22156</v>
      </c>
      <c r="L32" s="40">
        <v>22181</v>
      </c>
      <c r="M32" s="40">
        <v>22037</v>
      </c>
      <c r="N32" s="40">
        <v>21916</v>
      </c>
    </row>
    <row r="33" spans="1:16" x14ac:dyDescent="0.2">
      <c r="B33" s="100" t="s">
        <v>394</v>
      </c>
      <c r="C33" s="40">
        <f t="shared" ref="C33:L33" si="0">C32/C29*1000</f>
        <v>6191.0348977135982</v>
      </c>
      <c r="D33" s="40">
        <f t="shared" si="0"/>
        <v>6119.9175014731882</v>
      </c>
      <c r="E33" s="40">
        <f t="shared" si="0"/>
        <v>6050.7936507936502</v>
      </c>
      <c r="F33" s="40">
        <f t="shared" si="0"/>
        <v>6008.2176253896287</v>
      </c>
      <c r="G33" s="40">
        <f t="shared" si="0"/>
        <v>6038.8622923120256</v>
      </c>
      <c r="H33" s="40">
        <f t="shared" si="0"/>
        <v>6059.8434004474275</v>
      </c>
      <c r="I33" s="40">
        <f t="shared" si="0"/>
        <v>6044.6354311061823</v>
      </c>
      <c r="J33" s="40">
        <f t="shared" si="0"/>
        <v>6063.3471645919781</v>
      </c>
      <c r="K33" s="40">
        <f t="shared" si="0"/>
        <v>6118.7517260425293</v>
      </c>
      <c r="L33" s="40">
        <f t="shared" si="0"/>
        <v>6107.1035242290745</v>
      </c>
      <c r="M33" s="40">
        <f>M32/M29*1000</f>
        <v>6055.784556196757</v>
      </c>
      <c r="N33" s="40">
        <f>N32/N29*1000</f>
        <v>6017.5727622185614</v>
      </c>
    </row>
    <row r="34" spans="1:16" s="25" customFormat="1" x14ac:dyDescent="0.2">
      <c r="B34" s="113" t="s">
        <v>395</v>
      </c>
      <c r="C34" s="24"/>
      <c r="D34" s="24"/>
      <c r="E34" s="24"/>
      <c r="F34" s="24"/>
      <c r="G34" s="24"/>
      <c r="H34" s="24"/>
      <c r="I34" s="24"/>
      <c r="J34" s="24"/>
      <c r="K34" s="24"/>
      <c r="L34" s="24"/>
      <c r="M34" s="24"/>
      <c r="N34" s="24"/>
      <c r="O34" s="31"/>
      <c r="P34" s="31"/>
    </row>
    <row r="35" spans="1:16" x14ac:dyDescent="0.2">
      <c r="B35" s="101" t="s">
        <v>390</v>
      </c>
      <c r="C35" s="54">
        <f t="shared" ref="C35:L35" si="1">C29/(C32/100)</f>
        <v>16.152388357063025</v>
      </c>
      <c r="D35" s="54">
        <f t="shared" si="1"/>
        <v>16.340089547927398</v>
      </c>
      <c r="E35" s="54">
        <f t="shared" si="1"/>
        <v>16.526757607555091</v>
      </c>
      <c r="F35" s="54">
        <f t="shared" si="1"/>
        <v>16.643871150308918</v>
      </c>
      <c r="G35" s="54">
        <f t="shared" si="1"/>
        <v>16.559410557731766</v>
      </c>
      <c r="H35" s="54">
        <f t="shared" si="1"/>
        <v>16.502076603599448</v>
      </c>
      <c r="I35" s="54">
        <f t="shared" si="1"/>
        <v>16.543594918130534</v>
      </c>
      <c r="J35" s="54">
        <f t="shared" si="1"/>
        <v>16.492540718098454</v>
      </c>
      <c r="K35" s="54">
        <f t="shared" si="1"/>
        <v>16.343202744177649</v>
      </c>
      <c r="L35" s="54">
        <f t="shared" si="1"/>
        <v>16.374374464631892</v>
      </c>
      <c r="M35" s="54">
        <f>M29/(M32/100)</f>
        <v>16.513136996868901</v>
      </c>
      <c r="N35" s="54">
        <f>N29/(N32/100)</f>
        <v>16.617995984668735</v>
      </c>
    </row>
    <row r="36" spans="1:16" x14ac:dyDescent="0.2">
      <c r="B36" s="101" t="s">
        <v>396</v>
      </c>
      <c r="C36" s="54">
        <f>C4/(C32/100)</f>
        <v>12.954954079401332</v>
      </c>
      <c r="D36" s="54">
        <f t="shared" ref="D36:L36" si="2">D4/(D32/100)</f>
        <v>13.177025660777044</v>
      </c>
      <c r="E36" s="54">
        <f t="shared" si="2"/>
        <v>13.312028999332252</v>
      </c>
      <c r="F36" s="54">
        <f t="shared" si="2"/>
        <v>13.408479932085083</v>
      </c>
      <c r="G36" s="54">
        <f t="shared" si="2"/>
        <v>13.323074053348256</v>
      </c>
      <c r="H36" s="54">
        <f t="shared" si="2"/>
        <v>13.276419012459622</v>
      </c>
      <c r="I36" s="54">
        <f t="shared" si="2"/>
        <v>13.333027565013989</v>
      </c>
      <c r="J36" s="54">
        <f t="shared" si="2"/>
        <v>13.28071536110224</v>
      </c>
      <c r="K36" s="54">
        <f t="shared" si="2"/>
        <v>13.161220436901967</v>
      </c>
      <c r="L36" s="54">
        <f t="shared" si="2"/>
        <v>13.191470177178667</v>
      </c>
      <c r="M36" s="54">
        <f>M4/(M32/100)</f>
        <v>13.313971956255388</v>
      </c>
      <c r="N36" s="54">
        <f>N4/(N32/100)</f>
        <v>13.396605219930645</v>
      </c>
    </row>
    <row r="37" spans="1:16" x14ac:dyDescent="0.2">
      <c r="B37" s="101" t="s">
        <v>397</v>
      </c>
      <c r="C37" s="54">
        <f t="shared" ref="C37:L37" si="3">C31/(C32/100)</f>
        <v>26.235482773701346</v>
      </c>
      <c r="D37" s="54">
        <f t="shared" si="3"/>
        <v>26.830677386741129</v>
      </c>
      <c r="E37" s="54">
        <f t="shared" si="3"/>
        <v>27.043785175999236</v>
      </c>
      <c r="F37" s="54">
        <f t="shared" si="3"/>
        <v>27.123520256567467</v>
      </c>
      <c r="G37" s="54">
        <f t="shared" si="3"/>
        <v>27.065845924267862</v>
      </c>
      <c r="H37" s="54">
        <f t="shared" si="3"/>
        <v>27.028149515459162</v>
      </c>
      <c r="I37" s="54">
        <f t="shared" si="3"/>
        <v>27.221024629638123</v>
      </c>
      <c r="J37" s="54">
        <f t="shared" si="3"/>
        <v>27.154523472786167</v>
      </c>
      <c r="K37" s="54">
        <f t="shared" si="3"/>
        <v>26.886622133959197</v>
      </c>
      <c r="L37" s="54">
        <f t="shared" si="3"/>
        <v>27.135836977593435</v>
      </c>
      <c r="M37" s="54">
        <f>M31/(M32/100)</f>
        <v>27.512819349276217</v>
      </c>
      <c r="N37" s="54">
        <f>N31/(N32/100)</f>
        <v>27.249498083591895</v>
      </c>
    </row>
    <row r="38" spans="1:16" x14ac:dyDescent="0.2">
      <c r="C38" s="26"/>
      <c r="D38" s="26"/>
      <c r="E38" s="26"/>
      <c r="F38" s="26"/>
      <c r="G38" s="26"/>
      <c r="H38" s="26"/>
      <c r="I38" s="26"/>
      <c r="J38" s="26"/>
      <c r="K38" s="26"/>
      <c r="L38" s="26"/>
      <c r="M38" s="26"/>
      <c r="N38" s="26"/>
    </row>
    <row r="39" spans="1:16" x14ac:dyDescent="0.2">
      <c r="A39" s="115" t="s">
        <v>184</v>
      </c>
      <c r="B39" s="104" t="s">
        <v>398</v>
      </c>
      <c r="C39" s="104"/>
      <c r="D39" s="104"/>
      <c r="E39" s="104"/>
    </row>
    <row r="40" spans="1:16" x14ac:dyDescent="0.2">
      <c r="A40" s="115" t="s">
        <v>186</v>
      </c>
      <c r="B40" s="104" t="s">
        <v>168</v>
      </c>
      <c r="C40" s="104"/>
      <c r="D40" s="104"/>
      <c r="E40" s="104"/>
    </row>
    <row r="41" spans="1:16" x14ac:dyDescent="0.2">
      <c r="A41" s="115" t="s">
        <v>280</v>
      </c>
      <c r="B41" s="104" t="s">
        <v>376</v>
      </c>
      <c r="C41" s="104"/>
      <c r="D41" s="104"/>
      <c r="E41" s="104"/>
    </row>
    <row r="42" spans="1:16" x14ac:dyDescent="0.2">
      <c r="A42" s="115" t="s">
        <v>188</v>
      </c>
      <c r="B42" s="104" t="s">
        <v>399</v>
      </c>
      <c r="C42" s="104"/>
      <c r="D42" s="104"/>
      <c r="E42" s="104"/>
    </row>
    <row r="43" spans="1:16" x14ac:dyDescent="0.2">
      <c r="A43" s="100" t="s">
        <v>400</v>
      </c>
      <c r="B43" s="104"/>
      <c r="C43" s="104"/>
      <c r="D43" s="104"/>
      <c r="E43" s="104"/>
    </row>
    <row r="44" spans="1:16" x14ac:dyDescent="0.2">
      <c r="A44" s="39"/>
    </row>
    <row r="45" spans="1:16" x14ac:dyDescent="0.2">
      <c r="A45" s="105" t="s">
        <v>52</v>
      </c>
      <c r="B45" s="134"/>
    </row>
    <row r="46" spans="1:16" x14ac:dyDescent="0.2">
      <c r="A46" s="105"/>
      <c r="B46" s="134" t="s">
        <v>439</v>
      </c>
    </row>
  </sheetData>
  <mergeCells count="2">
    <mergeCell ref="M1:N1"/>
    <mergeCell ref="B2:N2"/>
  </mergeCells>
  <phoneticPr fontId="3" type="noConversion"/>
  <pageMargins left="0.7" right="0.7" top="0.75" bottom="0.75" header="0.3" footer="0.3"/>
  <pageSetup paperSize="8" orientation="landscape" r:id="rId1"/>
  <headerFooter>
    <oddHeader>&amp;L&amp;"Calibri"&amp;10&amp;K000000 [Limited Sharing]&amp;1#_x000D_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7CB6-3221-4A61-9BE6-180DA6506B03}">
  <sheetPr codeName="Sheet10">
    <tabColor theme="3"/>
  </sheetPr>
  <dimension ref="A1:P87"/>
  <sheetViews>
    <sheetView zoomScale="112" zoomScaleNormal="112" workbookViewId="0">
      <pane xSplit="2" ySplit="4" topLeftCell="C5" activePane="bottomRight" state="frozen"/>
      <selection activeCell="E10" sqref="E10"/>
      <selection pane="topRight" activeCell="E10" sqref="E10"/>
      <selection pane="bottomLeft" activeCell="E10" sqref="E10"/>
      <selection pane="bottomRight" activeCell="B15" sqref="B15"/>
    </sheetView>
  </sheetViews>
  <sheetFormatPr defaultRowHeight="12.75" outlineLevelRow="1" x14ac:dyDescent="0.2"/>
  <cols>
    <col min="1" max="1" width="3.28515625" style="27" customWidth="1"/>
    <col min="2" max="2" width="53.7109375" style="32" customWidth="1"/>
    <col min="3" max="13" width="11.7109375" style="32" customWidth="1"/>
    <col min="14" max="14" width="11.28515625" style="32" customWidth="1"/>
    <col min="15" max="16" width="9.140625" style="32"/>
    <col min="17" max="16384" width="9.140625" style="27"/>
  </cols>
  <sheetData>
    <row r="1" spans="2:16" customFormat="1" ht="36" customHeight="1" x14ac:dyDescent="0.25">
      <c r="B1" s="21" t="s">
        <v>55</v>
      </c>
      <c r="C1" s="20"/>
      <c r="D1" s="20"/>
      <c r="E1" s="20"/>
      <c r="F1" s="20"/>
      <c r="G1" s="20"/>
      <c r="H1" s="20"/>
      <c r="I1" s="20"/>
      <c r="J1" s="20"/>
      <c r="K1" s="20"/>
      <c r="L1" s="20"/>
      <c r="M1" s="22" t="s">
        <v>64</v>
      </c>
      <c r="N1" s="78"/>
      <c r="O1" s="32"/>
    </row>
    <row r="2" spans="2:16" s="6" customFormat="1" ht="15.75" x14ac:dyDescent="0.25">
      <c r="B2" s="138" t="s">
        <v>401</v>
      </c>
      <c r="C2" s="138"/>
      <c r="D2" s="138"/>
      <c r="E2" s="138"/>
      <c r="F2" s="138"/>
      <c r="G2" s="138"/>
      <c r="H2" s="138"/>
      <c r="I2" s="138"/>
      <c r="J2" s="138"/>
      <c r="K2" s="138"/>
      <c r="L2" s="82"/>
      <c r="M2" s="82"/>
      <c r="N2" s="79"/>
      <c r="O2" s="79"/>
      <c r="P2" s="5"/>
    </row>
    <row r="3" spans="2:16" customFormat="1" ht="15" x14ac:dyDescent="0.25">
      <c r="B3" s="140" t="s">
        <v>69</v>
      </c>
      <c r="C3" s="140"/>
      <c r="D3" s="140"/>
      <c r="E3" s="140"/>
      <c r="F3" s="140"/>
      <c r="G3" s="140"/>
      <c r="H3" s="140"/>
      <c r="I3" s="140"/>
      <c r="J3" s="140"/>
      <c r="K3" s="140"/>
      <c r="L3" s="140"/>
      <c r="M3" s="140"/>
      <c r="N3" s="57"/>
      <c r="O3" s="57"/>
      <c r="P3" s="1"/>
    </row>
    <row r="4" spans="2:16" s="8" customFormat="1" ht="17.25" x14ac:dyDescent="0.25">
      <c r="B4" s="76" t="s">
        <v>20</v>
      </c>
      <c r="C4" s="77">
        <v>2014</v>
      </c>
      <c r="D4" s="77">
        <v>2015</v>
      </c>
      <c r="E4" s="77">
        <v>2016</v>
      </c>
      <c r="F4" s="77">
        <v>2017</v>
      </c>
      <c r="G4" s="77">
        <v>2018</v>
      </c>
      <c r="H4" s="77">
        <v>2019</v>
      </c>
      <c r="I4" s="77">
        <v>2020</v>
      </c>
      <c r="J4" s="76">
        <v>2021</v>
      </c>
      <c r="K4" s="76">
        <v>2022</v>
      </c>
      <c r="L4" s="76">
        <v>2023</v>
      </c>
      <c r="M4" s="76" t="s">
        <v>175</v>
      </c>
      <c r="N4" s="80"/>
      <c r="O4" s="80"/>
      <c r="P4" s="7"/>
    </row>
    <row r="5" spans="2:16" s="8" customFormat="1" ht="15" x14ac:dyDescent="0.25">
      <c r="B5" s="133" t="s">
        <v>432</v>
      </c>
      <c r="C5" s="85"/>
      <c r="D5" s="85"/>
      <c r="E5" s="85"/>
      <c r="F5" s="85"/>
      <c r="G5" s="85"/>
      <c r="H5" s="85"/>
      <c r="I5" s="85"/>
      <c r="J5" s="85"/>
      <c r="K5" s="85"/>
      <c r="L5" s="85"/>
      <c r="M5" s="85"/>
      <c r="N5" s="80"/>
      <c r="O5" s="80"/>
      <c r="P5" s="7"/>
    </row>
    <row r="6" spans="2:16" s="25" customFormat="1" outlineLevel="1" x14ac:dyDescent="0.2">
      <c r="B6" s="125" t="s">
        <v>144</v>
      </c>
      <c r="C6" s="73">
        <v>814553</v>
      </c>
      <c r="D6" s="73">
        <v>996127</v>
      </c>
      <c r="E6" s="73">
        <v>1211891</v>
      </c>
      <c r="F6" s="73">
        <v>1354991</v>
      </c>
      <c r="G6" s="73">
        <v>1431332</v>
      </c>
      <c r="H6" s="73">
        <v>1432675</v>
      </c>
      <c r="I6" s="73">
        <v>1401666</v>
      </c>
      <c r="J6" s="73">
        <v>1487689</v>
      </c>
      <c r="K6" s="73">
        <v>1611211</v>
      </c>
      <c r="L6" s="73"/>
      <c r="M6" s="73"/>
      <c r="N6" s="53"/>
      <c r="O6" s="24"/>
      <c r="P6" s="24"/>
    </row>
    <row r="7" spans="2:16" s="25" customFormat="1" outlineLevel="1" x14ac:dyDescent="0.2">
      <c r="B7" s="126" t="s">
        <v>402</v>
      </c>
      <c r="C7" s="73">
        <v>44091</v>
      </c>
      <c r="D7" s="73">
        <v>43844</v>
      </c>
      <c r="E7" s="73">
        <v>76129</v>
      </c>
      <c r="F7" s="73">
        <v>107746</v>
      </c>
      <c r="G7" s="73">
        <v>96271</v>
      </c>
      <c r="H7" s="73">
        <v>99886</v>
      </c>
      <c r="I7" s="73">
        <v>112156</v>
      </c>
      <c r="J7" s="73">
        <v>87680</v>
      </c>
      <c r="K7" s="73">
        <v>101397</v>
      </c>
      <c r="L7" s="73"/>
      <c r="M7" s="73"/>
      <c r="N7" s="53"/>
      <c r="O7" s="24"/>
      <c r="P7" s="24"/>
    </row>
    <row r="8" spans="2:16" outlineLevel="1" x14ac:dyDescent="0.2">
      <c r="B8" s="127" t="s">
        <v>403</v>
      </c>
      <c r="C8" s="74">
        <v>3097</v>
      </c>
      <c r="D8" s="74">
        <v>3391</v>
      </c>
      <c r="E8" s="74">
        <v>4463</v>
      </c>
      <c r="F8" s="74">
        <v>6702</v>
      </c>
      <c r="G8" s="74">
        <v>7653</v>
      </c>
      <c r="H8" s="74">
        <v>7086</v>
      </c>
      <c r="I8" s="74">
        <v>7718</v>
      </c>
      <c r="J8" s="74">
        <v>9572</v>
      </c>
      <c r="K8" s="74">
        <v>9279</v>
      </c>
      <c r="L8" s="74"/>
      <c r="M8" s="74"/>
      <c r="N8" s="43"/>
      <c r="O8" s="26"/>
      <c r="P8" s="26"/>
    </row>
    <row r="9" spans="2:16" outlineLevel="1" x14ac:dyDescent="0.2">
      <c r="B9" s="127" t="s">
        <v>404</v>
      </c>
      <c r="C9" s="74">
        <v>12637</v>
      </c>
      <c r="D9" s="74">
        <v>12977</v>
      </c>
      <c r="E9" s="74">
        <v>18869</v>
      </c>
      <c r="F9" s="74">
        <v>29671</v>
      </c>
      <c r="G9" s="74">
        <v>35154</v>
      </c>
      <c r="H9" s="74">
        <v>32031</v>
      </c>
      <c r="I9" s="74">
        <v>41561</v>
      </c>
      <c r="J9" s="74">
        <v>17441</v>
      </c>
      <c r="K9" s="74">
        <v>12222</v>
      </c>
      <c r="L9" s="74"/>
      <c r="M9" s="74"/>
      <c r="N9" s="43"/>
      <c r="O9" s="26"/>
      <c r="P9" s="26"/>
    </row>
    <row r="10" spans="2:16" outlineLevel="1" x14ac:dyDescent="0.2">
      <c r="B10" s="127" t="s">
        <v>405</v>
      </c>
      <c r="C10" s="74">
        <v>26149</v>
      </c>
      <c r="D10" s="74">
        <v>24726</v>
      </c>
      <c r="E10" s="74">
        <v>51175</v>
      </c>
      <c r="F10" s="74">
        <v>67187</v>
      </c>
      <c r="G10" s="74">
        <v>50323</v>
      </c>
      <c r="H10" s="74">
        <v>58854</v>
      </c>
      <c r="I10" s="74">
        <v>61992</v>
      </c>
      <c r="J10" s="74">
        <v>59033</v>
      </c>
      <c r="K10" s="74">
        <v>78880</v>
      </c>
      <c r="L10" s="74"/>
      <c r="M10" s="74"/>
      <c r="N10" s="43"/>
      <c r="O10" s="26"/>
      <c r="P10" s="26"/>
    </row>
    <row r="11" spans="2:16" outlineLevel="1" x14ac:dyDescent="0.2">
      <c r="B11" s="127" t="s">
        <v>406</v>
      </c>
      <c r="C11" s="74">
        <v>2208</v>
      </c>
      <c r="D11" s="74">
        <v>2750</v>
      </c>
      <c r="E11" s="74">
        <v>1623</v>
      </c>
      <c r="F11" s="74">
        <v>4186</v>
      </c>
      <c r="G11" s="74">
        <v>3140</v>
      </c>
      <c r="H11" s="74">
        <v>1914</v>
      </c>
      <c r="I11" s="75">
        <v>884</v>
      </c>
      <c r="J11" s="74">
        <v>1634</v>
      </c>
      <c r="K11" s="74">
        <v>1017</v>
      </c>
      <c r="L11" s="74"/>
      <c r="M11" s="74"/>
      <c r="N11" s="26"/>
      <c r="O11" s="26"/>
      <c r="P11" s="26"/>
    </row>
    <row r="12" spans="2:16" s="25" customFormat="1" outlineLevel="1" x14ac:dyDescent="0.2">
      <c r="B12" s="126" t="s">
        <v>88</v>
      </c>
      <c r="C12" s="73">
        <v>109717</v>
      </c>
      <c r="D12" s="73">
        <v>99634</v>
      </c>
      <c r="E12" s="73">
        <v>111708</v>
      </c>
      <c r="F12" s="73">
        <v>118068</v>
      </c>
      <c r="G12" s="73">
        <v>109667</v>
      </c>
      <c r="H12" s="73">
        <v>132150</v>
      </c>
      <c r="I12" s="73">
        <v>158857</v>
      </c>
      <c r="J12" s="73">
        <v>167369</v>
      </c>
      <c r="K12" s="73">
        <v>199630</v>
      </c>
      <c r="L12" s="73"/>
      <c r="M12" s="73"/>
      <c r="N12" s="53"/>
      <c r="O12" s="24"/>
      <c r="P12" s="24"/>
    </row>
    <row r="13" spans="2:16" outlineLevel="1" x14ac:dyDescent="0.2">
      <c r="B13" s="127" t="s">
        <v>407</v>
      </c>
      <c r="C13" s="74">
        <v>62325</v>
      </c>
      <c r="D13" s="74">
        <v>58122</v>
      </c>
      <c r="E13" s="74">
        <v>73205</v>
      </c>
      <c r="F13" s="74">
        <v>65552</v>
      </c>
      <c r="G13" s="74">
        <v>65072</v>
      </c>
      <c r="H13" s="74">
        <v>73427</v>
      </c>
      <c r="I13" s="74">
        <v>75603</v>
      </c>
      <c r="J13" s="74">
        <v>92485</v>
      </c>
      <c r="K13" s="74">
        <v>115206</v>
      </c>
      <c r="L13" s="74"/>
      <c r="M13" s="74"/>
      <c r="N13" s="43"/>
      <c r="O13" s="26"/>
      <c r="P13" s="26"/>
    </row>
    <row r="14" spans="2:16" outlineLevel="1" x14ac:dyDescent="0.2">
      <c r="B14" s="128" t="s">
        <v>89</v>
      </c>
      <c r="C14" s="74">
        <v>48690</v>
      </c>
      <c r="D14" s="74">
        <v>49040</v>
      </c>
      <c r="E14" s="74">
        <v>62679</v>
      </c>
      <c r="F14" s="74">
        <v>58603</v>
      </c>
      <c r="G14" s="74">
        <v>62806</v>
      </c>
      <c r="H14" s="74">
        <v>71768</v>
      </c>
      <c r="I14" s="74">
        <v>61323</v>
      </c>
      <c r="J14" s="74">
        <v>82061</v>
      </c>
      <c r="K14" s="74">
        <v>100182</v>
      </c>
      <c r="L14" s="74"/>
      <c r="M14" s="74"/>
      <c r="N14" s="43"/>
      <c r="O14" s="26"/>
      <c r="P14" s="26"/>
    </row>
    <row r="15" spans="2:16" outlineLevel="1" x14ac:dyDescent="0.2">
      <c r="B15" s="128" t="s">
        <v>90</v>
      </c>
      <c r="C15" s="74">
        <v>13636</v>
      </c>
      <c r="D15" s="74">
        <v>9082</v>
      </c>
      <c r="E15" s="74">
        <v>10526</v>
      </c>
      <c r="F15" s="74">
        <v>6949</v>
      </c>
      <c r="G15" s="74">
        <v>2266</v>
      </c>
      <c r="H15" s="74">
        <v>1659</v>
      </c>
      <c r="I15" s="74">
        <v>14280</v>
      </c>
      <c r="J15" s="74">
        <v>10424</v>
      </c>
      <c r="K15" s="74">
        <v>15024</v>
      </c>
      <c r="L15" s="74"/>
      <c r="M15" s="74"/>
      <c r="N15" s="43"/>
      <c r="O15" s="26"/>
      <c r="P15" s="26"/>
    </row>
    <row r="16" spans="2:16" outlineLevel="1" x14ac:dyDescent="0.2">
      <c r="B16" s="127" t="s">
        <v>408</v>
      </c>
      <c r="C16" s="74">
        <v>6990</v>
      </c>
      <c r="D16" s="74">
        <v>6269</v>
      </c>
      <c r="E16" s="74">
        <v>6221</v>
      </c>
      <c r="F16" s="74">
        <v>4566</v>
      </c>
      <c r="G16" s="74">
        <v>4424</v>
      </c>
      <c r="H16" s="74">
        <v>4070</v>
      </c>
      <c r="I16" s="74">
        <v>3324</v>
      </c>
      <c r="J16" s="74">
        <v>3431</v>
      </c>
      <c r="K16" s="74">
        <v>2738</v>
      </c>
      <c r="L16" s="74"/>
      <c r="M16" s="74"/>
      <c r="N16" s="43"/>
      <c r="O16" s="26"/>
      <c r="P16" s="26"/>
    </row>
    <row r="17" spans="2:16" outlineLevel="1" x14ac:dyDescent="0.2">
      <c r="B17" s="127" t="s">
        <v>409</v>
      </c>
      <c r="C17" s="75">
        <v>909</v>
      </c>
      <c r="D17" s="74">
        <v>2418</v>
      </c>
      <c r="E17" s="74">
        <v>1238</v>
      </c>
      <c r="F17" s="74">
        <v>2544</v>
      </c>
      <c r="G17" s="74">
        <v>5440</v>
      </c>
      <c r="H17" s="74">
        <v>3695</v>
      </c>
      <c r="I17" s="74">
        <v>4553</v>
      </c>
      <c r="J17" s="74">
        <v>6286</v>
      </c>
      <c r="K17" s="74">
        <v>10792</v>
      </c>
      <c r="L17" s="74"/>
      <c r="M17" s="74"/>
      <c r="N17" s="43"/>
      <c r="O17" s="26"/>
      <c r="P17" s="26"/>
    </row>
    <row r="18" spans="2:16" outlineLevel="1" x14ac:dyDescent="0.2">
      <c r="B18" s="127" t="s">
        <v>410</v>
      </c>
      <c r="C18" s="74">
        <v>1699</v>
      </c>
      <c r="D18" s="74">
        <v>2616</v>
      </c>
      <c r="E18" s="74">
        <v>1561</v>
      </c>
      <c r="F18" s="74">
        <v>1821</v>
      </c>
      <c r="G18" s="74">
        <v>1731</v>
      </c>
      <c r="H18" s="74">
        <v>1859</v>
      </c>
      <c r="I18" s="74">
        <v>4409</v>
      </c>
      <c r="J18" s="74">
        <v>6773</v>
      </c>
      <c r="K18" s="74">
        <v>2834</v>
      </c>
      <c r="L18" s="74"/>
      <c r="M18" s="74"/>
      <c r="N18" s="43"/>
      <c r="O18" s="26"/>
      <c r="P18" s="26"/>
    </row>
    <row r="19" spans="2:16" outlineLevel="1" x14ac:dyDescent="0.2">
      <c r="B19" s="127" t="s">
        <v>411</v>
      </c>
      <c r="C19" s="74">
        <v>26821</v>
      </c>
      <c r="D19" s="74">
        <v>27408</v>
      </c>
      <c r="E19" s="74">
        <v>26676</v>
      </c>
      <c r="F19" s="74">
        <v>26955</v>
      </c>
      <c r="G19" s="74">
        <v>16674</v>
      </c>
      <c r="H19" s="74">
        <v>15861</v>
      </c>
      <c r="I19" s="74">
        <v>15032</v>
      </c>
      <c r="J19" s="74">
        <v>12317</v>
      </c>
      <c r="K19" s="74">
        <v>13354</v>
      </c>
      <c r="L19" s="74"/>
      <c r="M19" s="74"/>
      <c r="N19" s="43"/>
      <c r="O19" s="26"/>
      <c r="P19" s="26"/>
    </row>
    <row r="20" spans="2:16" outlineLevel="1" x14ac:dyDescent="0.2">
      <c r="B20" s="127" t="s">
        <v>412</v>
      </c>
      <c r="C20" s="74">
        <v>8668</v>
      </c>
      <c r="D20" s="74">
        <v>9990</v>
      </c>
      <c r="E20" s="74">
        <v>11218</v>
      </c>
      <c r="F20" s="74">
        <v>14654</v>
      </c>
      <c r="G20" s="74">
        <v>18116</v>
      </c>
      <c r="H20" s="74">
        <v>25252</v>
      </c>
      <c r="I20" s="74">
        <v>29510</v>
      </c>
      <c r="J20" s="74">
        <v>35982</v>
      </c>
      <c r="K20" s="74">
        <v>48984</v>
      </c>
      <c r="L20" s="74"/>
      <c r="M20" s="74"/>
      <c r="N20" s="43"/>
      <c r="O20" s="26"/>
      <c r="P20" s="26"/>
    </row>
    <row r="21" spans="2:16" outlineLevel="1" x14ac:dyDescent="0.2">
      <c r="B21" s="127" t="s">
        <v>93</v>
      </c>
      <c r="C21" s="74">
        <v>3382</v>
      </c>
      <c r="D21" s="74">
        <v>5302</v>
      </c>
      <c r="E21" s="74">
        <v>1543</v>
      </c>
      <c r="F21" s="74">
        <v>12461</v>
      </c>
      <c r="G21" s="74">
        <v>2431</v>
      </c>
      <c r="H21" s="74">
        <v>11728</v>
      </c>
      <c r="I21" s="74">
        <v>29505</v>
      </c>
      <c r="J21" s="74">
        <v>13360</v>
      </c>
      <c r="K21" s="74">
        <v>7058</v>
      </c>
      <c r="L21" s="74"/>
      <c r="M21" s="74"/>
      <c r="N21" s="43"/>
      <c r="O21" s="26"/>
      <c r="P21" s="26"/>
    </row>
    <row r="22" spans="2:16" outlineLevel="1" x14ac:dyDescent="0.2">
      <c r="B22" s="127" t="s">
        <v>413</v>
      </c>
      <c r="C22" s="74">
        <v>-1079</v>
      </c>
      <c r="D22" s="74">
        <v>-12492</v>
      </c>
      <c r="E22" s="74">
        <v>-9954</v>
      </c>
      <c r="F22" s="74">
        <v>-10487</v>
      </c>
      <c r="G22" s="74">
        <v>-4222</v>
      </c>
      <c r="H22" s="74">
        <v>-3743</v>
      </c>
      <c r="I22" s="74">
        <v>-3079</v>
      </c>
      <c r="J22" s="74">
        <v>-3264</v>
      </c>
      <c r="K22" s="74">
        <v>-1336</v>
      </c>
      <c r="L22" s="74"/>
      <c r="M22" s="74"/>
      <c r="N22" s="43"/>
      <c r="O22" s="26"/>
      <c r="P22" s="26"/>
    </row>
    <row r="23" spans="2:16" s="25" customFormat="1" outlineLevel="1" x14ac:dyDescent="0.2">
      <c r="B23" s="126" t="s">
        <v>414</v>
      </c>
      <c r="C23" s="73">
        <v>603748</v>
      </c>
      <c r="D23" s="73">
        <v>795844</v>
      </c>
      <c r="E23" s="73">
        <v>962672</v>
      </c>
      <c r="F23" s="73">
        <v>1057097</v>
      </c>
      <c r="G23" s="73">
        <v>1137046</v>
      </c>
      <c r="H23" s="73">
        <v>1102738</v>
      </c>
      <c r="I23" s="73">
        <v>1039827</v>
      </c>
      <c r="J23" s="73">
        <v>1142455</v>
      </c>
      <c r="K23" s="73">
        <v>1199159</v>
      </c>
      <c r="L23" s="73"/>
      <c r="M23" s="73"/>
      <c r="N23" s="53"/>
      <c r="O23" s="24"/>
      <c r="P23" s="24"/>
    </row>
    <row r="24" spans="2:16" outlineLevel="1" x14ac:dyDescent="0.2">
      <c r="B24" s="129" t="s">
        <v>415</v>
      </c>
      <c r="C24" s="74">
        <v>275593</v>
      </c>
      <c r="D24" s="74">
        <v>419296</v>
      </c>
      <c r="E24" s="74">
        <v>490412</v>
      </c>
      <c r="F24" s="74">
        <v>554274</v>
      </c>
      <c r="G24" s="74">
        <v>635651</v>
      </c>
      <c r="H24" s="74">
        <v>631800</v>
      </c>
      <c r="I24" s="74">
        <v>621833</v>
      </c>
      <c r="J24" s="74">
        <v>608052</v>
      </c>
      <c r="K24" s="74">
        <v>549290</v>
      </c>
      <c r="L24" s="74"/>
      <c r="M24" s="74"/>
      <c r="N24" s="43"/>
      <c r="O24" s="26"/>
      <c r="P24" s="26"/>
    </row>
    <row r="25" spans="2:16" outlineLevel="1" x14ac:dyDescent="0.2">
      <c r="B25" s="129" t="s">
        <v>416</v>
      </c>
      <c r="C25" s="74">
        <v>120613</v>
      </c>
      <c r="D25" s="74">
        <v>73364</v>
      </c>
      <c r="E25" s="74">
        <v>42241</v>
      </c>
      <c r="F25" s="74">
        <v>27183</v>
      </c>
      <c r="G25" s="74">
        <v>19112</v>
      </c>
      <c r="H25" s="74">
        <v>14824</v>
      </c>
      <c r="I25" s="74">
        <v>11771</v>
      </c>
      <c r="J25" s="74">
        <v>20723</v>
      </c>
      <c r="K25" s="74">
        <v>31179</v>
      </c>
      <c r="L25" s="74"/>
      <c r="M25" s="74"/>
      <c r="N25" s="43"/>
      <c r="O25" s="26"/>
      <c r="P25" s="26"/>
    </row>
    <row r="26" spans="2:16" outlineLevel="1" x14ac:dyDescent="0.2">
      <c r="B26" s="129" t="s">
        <v>417</v>
      </c>
      <c r="C26" s="74">
        <v>4308</v>
      </c>
      <c r="D26" s="74">
        <v>3619</v>
      </c>
      <c r="E26" s="74">
        <v>2194</v>
      </c>
      <c r="F26" s="74">
        <v>2479</v>
      </c>
      <c r="G26" s="74">
        <v>2919</v>
      </c>
      <c r="H26" s="74">
        <v>2782</v>
      </c>
      <c r="I26" s="74">
        <v>2366</v>
      </c>
      <c r="J26" s="74">
        <v>12972</v>
      </c>
      <c r="K26" s="74">
        <v>16314</v>
      </c>
      <c r="L26" s="74"/>
      <c r="M26" s="74"/>
      <c r="N26" s="43"/>
      <c r="O26" s="26"/>
      <c r="P26" s="26"/>
    </row>
    <row r="27" spans="2:16" outlineLevel="1" x14ac:dyDescent="0.2">
      <c r="B27" s="129" t="s">
        <v>431</v>
      </c>
      <c r="C27" s="74">
        <v>22577</v>
      </c>
      <c r="D27" s="74">
        <v>23934</v>
      </c>
      <c r="E27" s="74">
        <v>27225</v>
      </c>
      <c r="F27" s="74">
        <v>35099</v>
      </c>
      <c r="G27" s="74">
        <v>43943</v>
      </c>
      <c r="H27" s="74">
        <v>59467</v>
      </c>
      <c r="I27" s="74">
        <v>71355</v>
      </c>
      <c r="J27" s="74">
        <v>129490</v>
      </c>
      <c r="K27" s="74">
        <v>229800</v>
      </c>
      <c r="L27" s="74"/>
      <c r="M27" s="74"/>
      <c r="N27" s="43"/>
      <c r="O27" s="26"/>
      <c r="P27" s="26"/>
    </row>
    <row r="28" spans="2:16" ht="21.75" outlineLevel="1" x14ac:dyDescent="0.2">
      <c r="B28" s="130" t="s">
        <v>418</v>
      </c>
      <c r="C28" s="74">
        <v>7554</v>
      </c>
      <c r="D28" s="74">
        <v>9643</v>
      </c>
      <c r="E28" s="74">
        <v>12901</v>
      </c>
      <c r="F28" s="74">
        <v>13666</v>
      </c>
      <c r="G28" s="74">
        <v>10964</v>
      </c>
      <c r="H28" s="74">
        <v>13491</v>
      </c>
      <c r="I28" s="74">
        <v>6050</v>
      </c>
      <c r="J28" s="74">
        <v>5549</v>
      </c>
      <c r="K28" s="74">
        <v>8681</v>
      </c>
      <c r="L28" s="74"/>
      <c r="M28" s="74"/>
      <c r="N28" s="43"/>
      <c r="O28" s="26"/>
      <c r="P28" s="26"/>
    </row>
    <row r="29" spans="2:16" outlineLevel="1" x14ac:dyDescent="0.2">
      <c r="B29" s="129" t="s">
        <v>419</v>
      </c>
      <c r="C29" s="74">
        <v>210704</v>
      </c>
      <c r="D29" s="74">
        <v>307816</v>
      </c>
      <c r="E29" s="74">
        <v>431332</v>
      </c>
      <c r="F29" s="74">
        <v>475989</v>
      </c>
      <c r="G29" s="74">
        <v>492413</v>
      </c>
      <c r="H29" s="74">
        <v>472302</v>
      </c>
      <c r="I29" s="74">
        <v>445342</v>
      </c>
      <c r="J29" s="74">
        <v>483052</v>
      </c>
      <c r="K29" s="74">
        <v>483787</v>
      </c>
      <c r="L29" s="74"/>
      <c r="M29" s="74"/>
      <c r="N29" s="43"/>
      <c r="O29" s="26"/>
      <c r="P29" s="26"/>
    </row>
    <row r="30" spans="2:16" outlineLevel="1" x14ac:dyDescent="0.2">
      <c r="B30" s="129" t="s">
        <v>420</v>
      </c>
      <c r="C30" s="74">
        <v>-37601</v>
      </c>
      <c r="D30" s="74">
        <v>-41828</v>
      </c>
      <c r="E30" s="74">
        <v>-43634</v>
      </c>
      <c r="F30" s="74">
        <v>-51594</v>
      </c>
      <c r="G30" s="74">
        <v>-67957</v>
      </c>
      <c r="H30" s="74">
        <v>-91929</v>
      </c>
      <c r="I30" s="74">
        <v>-118891</v>
      </c>
      <c r="J30" s="74">
        <v>-117382</v>
      </c>
      <c r="K30" s="74">
        <v>-119892</v>
      </c>
      <c r="L30" s="74"/>
      <c r="M30" s="74"/>
      <c r="N30" s="43"/>
      <c r="O30" s="26"/>
      <c r="P30" s="26"/>
    </row>
    <row r="31" spans="2:16" s="25" customFormat="1" outlineLevel="1" x14ac:dyDescent="0.2">
      <c r="B31" s="131" t="s">
        <v>421</v>
      </c>
      <c r="C31" s="73">
        <v>14572</v>
      </c>
      <c r="D31" s="73">
        <v>12936</v>
      </c>
      <c r="E31" s="73">
        <v>7662</v>
      </c>
      <c r="F31" s="73">
        <v>7756</v>
      </c>
      <c r="G31" s="73">
        <v>13852</v>
      </c>
      <c r="H31" s="73">
        <v>16379</v>
      </c>
      <c r="I31" s="73">
        <v>8434</v>
      </c>
      <c r="J31" s="73">
        <v>5210</v>
      </c>
      <c r="K31" s="73">
        <v>3987</v>
      </c>
      <c r="L31" s="73"/>
      <c r="M31" s="73"/>
      <c r="N31" s="53"/>
      <c r="O31" s="24"/>
      <c r="P31" s="24"/>
    </row>
    <row r="32" spans="2:16" outlineLevel="1" x14ac:dyDescent="0.2">
      <c r="B32" s="129" t="s">
        <v>417</v>
      </c>
      <c r="C32" s="74">
        <v>7006</v>
      </c>
      <c r="D32" s="74">
        <v>5737</v>
      </c>
      <c r="E32" s="74">
        <v>2955</v>
      </c>
      <c r="F32" s="74">
        <v>2985</v>
      </c>
      <c r="G32" s="74">
        <v>3511</v>
      </c>
      <c r="H32" s="74">
        <v>3883</v>
      </c>
      <c r="I32" s="74">
        <v>2662</v>
      </c>
      <c r="J32" s="74">
        <v>2799</v>
      </c>
      <c r="K32" s="74">
        <v>1632</v>
      </c>
      <c r="L32" s="74"/>
      <c r="M32" s="74"/>
      <c r="N32" s="43"/>
      <c r="O32" s="26"/>
      <c r="P32" s="26"/>
    </row>
    <row r="33" spans="2:16" outlineLevel="1" x14ac:dyDescent="0.2">
      <c r="B33" s="129" t="s">
        <v>430</v>
      </c>
      <c r="C33" s="74">
        <v>6173</v>
      </c>
      <c r="D33" s="74">
        <v>4821</v>
      </c>
      <c r="E33" s="74">
        <v>4126</v>
      </c>
      <c r="F33" s="74">
        <v>4473</v>
      </c>
      <c r="G33" s="74">
        <v>9410</v>
      </c>
      <c r="H33" s="74">
        <v>10409</v>
      </c>
      <c r="I33" s="74">
        <v>3737</v>
      </c>
      <c r="J33" s="75">
        <v>367</v>
      </c>
      <c r="K33" s="75">
        <v>410</v>
      </c>
      <c r="L33" s="75"/>
      <c r="M33" s="75"/>
      <c r="N33" s="26"/>
      <c r="O33" s="26"/>
      <c r="P33" s="26"/>
    </row>
    <row r="34" spans="2:16" outlineLevel="1" x14ac:dyDescent="0.2">
      <c r="B34" s="129" t="s">
        <v>34</v>
      </c>
      <c r="C34" s="74">
        <v>1392</v>
      </c>
      <c r="D34" s="74">
        <v>2378</v>
      </c>
      <c r="E34" s="75">
        <v>582</v>
      </c>
      <c r="F34" s="75">
        <v>298</v>
      </c>
      <c r="G34" s="75">
        <v>930</v>
      </c>
      <c r="H34" s="74">
        <v>2088</v>
      </c>
      <c r="I34" s="74">
        <v>2035</v>
      </c>
      <c r="J34" s="74">
        <v>2044</v>
      </c>
      <c r="K34" s="74">
        <v>1945</v>
      </c>
      <c r="L34" s="74"/>
      <c r="M34" s="74"/>
      <c r="N34" s="43"/>
      <c r="O34" s="26"/>
      <c r="P34" s="26"/>
    </row>
    <row r="35" spans="2:16" s="25" customFormat="1" outlineLevel="1" x14ac:dyDescent="0.2">
      <c r="B35" s="131" t="s">
        <v>422</v>
      </c>
      <c r="C35" s="73">
        <v>25840</v>
      </c>
      <c r="D35" s="73">
        <v>28305</v>
      </c>
      <c r="E35" s="73">
        <v>33326</v>
      </c>
      <c r="F35" s="73">
        <v>38446</v>
      </c>
      <c r="G35" s="73">
        <v>43925</v>
      </c>
      <c r="H35" s="73">
        <v>50792</v>
      </c>
      <c r="I35" s="73">
        <v>51154</v>
      </c>
      <c r="J35" s="73">
        <v>55458</v>
      </c>
      <c r="K35" s="73">
        <v>64738</v>
      </c>
      <c r="L35" s="73"/>
      <c r="M35" s="73"/>
      <c r="N35" s="53"/>
      <c r="O35" s="24"/>
      <c r="P35" s="24"/>
    </row>
    <row r="36" spans="2:16" s="25" customFormat="1" outlineLevel="1" x14ac:dyDescent="0.2">
      <c r="B36" s="131" t="s">
        <v>101</v>
      </c>
      <c r="C36" s="73">
        <v>16585</v>
      </c>
      <c r="D36" s="73">
        <v>15565</v>
      </c>
      <c r="E36" s="73">
        <v>20394</v>
      </c>
      <c r="F36" s="73">
        <v>25878</v>
      </c>
      <c r="G36" s="73">
        <v>30572</v>
      </c>
      <c r="H36" s="73">
        <v>30730</v>
      </c>
      <c r="I36" s="73">
        <v>31238</v>
      </c>
      <c r="J36" s="73">
        <v>29517</v>
      </c>
      <c r="K36" s="73">
        <v>42299</v>
      </c>
      <c r="L36" s="73"/>
      <c r="M36" s="73"/>
      <c r="N36" s="53"/>
      <c r="O36" s="24"/>
      <c r="P36" s="24"/>
    </row>
    <row r="37" spans="2:16" s="25" customFormat="1" outlineLevel="1" x14ac:dyDescent="0.2">
      <c r="B37" s="132" t="s">
        <v>37</v>
      </c>
      <c r="C37" s="73">
        <v>814553</v>
      </c>
      <c r="D37" s="73">
        <v>996127</v>
      </c>
      <c r="E37" s="73">
        <v>1211891</v>
      </c>
      <c r="F37" s="73">
        <v>1354991</v>
      </c>
      <c r="G37" s="73">
        <v>1431332</v>
      </c>
      <c r="H37" s="73">
        <v>1432675</v>
      </c>
      <c r="I37" s="73">
        <v>1401666</v>
      </c>
      <c r="J37" s="73">
        <v>1487689</v>
      </c>
      <c r="K37" s="73">
        <v>1611211</v>
      </c>
      <c r="L37" s="73"/>
      <c r="M37" s="73"/>
      <c r="O37" s="24"/>
      <c r="P37" s="24"/>
    </row>
    <row r="38" spans="2:16" s="25" customFormat="1" outlineLevel="1" x14ac:dyDescent="0.2">
      <c r="B38" s="131" t="s">
        <v>423</v>
      </c>
      <c r="C38" s="73">
        <v>116870</v>
      </c>
      <c r="D38" s="73">
        <v>123139</v>
      </c>
      <c r="E38" s="73">
        <v>146107</v>
      </c>
      <c r="F38" s="73">
        <v>169674</v>
      </c>
      <c r="G38" s="73">
        <v>183671</v>
      </c>
      <c r="H38" s="73">
        <v>203222</v>
      </c>
      <c r="I38" s="73">
        <v>248053</v>
      </c>
      <c r="J38" s="73">
        <v>303991</v>
      </c>
      <c r="K38" s="73">
        <v>364090</v>
      </c>
      <c r="L38" s="73"/>
      <c r="M38" s="73"/>
      <c r="N38" s="53"/>
      <c r="O38" s="24"/>
      <c r="P38" s="24"/>
    </row>
    <row r="39" spans="2:16" outlineLevel="1" x14ac:dyDescent="0.2">
      <c r="B39" s="129" t="s">
        <v>424</v>
      </c>
      <c r="C39" s="74">
        <v>65899</v>
      </c>
      <c r="D39" s="74">
        <v>63026</v>
      </c>
      <c r="E39" s="74">
        <v>64297</v>
      </c>
      <c r="F39" s="74">
        <v>66554</v>
      </c>
      <c r="G39" s="74">
        <v>71949</v>
      </c>
      <c r="H39" s="74">
        <v>82537</v>
      </c>
      <c r="I39" s="74">
        <v>84238</v>
      </c>
      <c r="J39" s="74">
        <v>102138</v>
      </c>
      <c r="K39" s="74">
        <v>303498</v>
      </c>
      <c r="L39" s="74"/>
      <c r="M39" s="74"/>
      <c r="N39" s="43"/>
      <c r="O39" s="26"/>
      <c r="P39" s="26"/>
    </row>
    <row r="40" spans="2:16" outlineLevel="1" x14ac:dyDescent="0.2">
      <c r="B40" s="129" t="s">
        <v>425</v>
      </c>
      <c r="C40" s="74">
        <v>50971</v>
      </c>
      <c r="D40" s="74">
        <v>60113</v>
      </c>
      <c r="E40" s="74">
        <v>81810</v>
      </c>
      <c r="F40" s="74">
        <v>103120</v>
      </c>
      <c r="G40" s="74">
        <v>111723</v>
      </c>
      <c r="H40" s="74">
        <v>120685</v>
      </c>
      <c r="I40" s="74">
        <v>163815</v>
      </c>
      <c r="J40" s="74">
        <v>201853</v>
      </c>
      <c r="K40" s="74">
        <v>60593</v>
      </c>
      <c r="L40" s="74"/>
      <c r="M40" s="74"/>
      <c r="N40" s="43"/>
      <c r="O40" s="26"/>
      <c r="P40" s="26"/>
    </row>
    <row r="41" spans="2:16" s="25" customFormat="1" outlineLevel="1" x14ac:dyDescent="0.2">
      <c r="B41" s="131" t="s">
        <v>42</v>
      </c>
      <c r="C41" s="73">
        <v>414116</v>
      </c>
      <c r="D41" s="73">
        <v>480636</v>
      </c>
      <c r="E41" s="73">
        <v>530740</v>
      </c>
      <c r="F41" s="73">
        <v>686720</v>
      </c>
      <c r="G41" s="73">
        <v>716848</v>
      </c>
      <c r="H41" s="73">
        <v>756687</v>
      </c>
      <c r="I41" s="73">
        <v>748578</v>
      </c>
      <c r="J41" s="73">
        <v>783286</v>
      </c>
      <c r="K41" s="73">
        <v>864469</v>
      </c>
      <c r="L41" s="73"/>
      <c r="M41" s="73"/>
      <c r="N41" s="53"/>
      <c r="O41" s="24"/>
      <c r="P41" s="24"/>
    </row>
    <row r="42" spans="2:16" outlineLevel="1" x14ac:dyDescent="0.2">
      <c r="B42" s="129" t="s">
        <v>426</v>
      </c>
      <c r="C42" s="74">
        <v>396468</v>
      </c>
      <c r="D42" s="74">
        <v>457486</v>
      </c>
      <c r="E42" s="74">
        <v>507688</v>
      </c>
      <c r="F42" s="74">
        <v>655670</v>
      </c>
      <c r="G42" s="74">
        <v>681317</v>
      </c>
      <c r="H42" s="74">
        <v>722234</v>
      </c>
      <c r="I42" s="74">
        <v>710464</v>
      </c>
      <c r="J42" s="74">
        <v>744297</v>
      </c>
      <c r="K42" s="74">
        <v>830197</v>
      </c>
      <c r="L42" s="74"/>
      <c r="M42" s="74"/>
      <c r="N42" s="43"/>
      <c r="O42" s="26"/>
      <c r="P42" s="26"/>
    </row>
    <row r="43" spans="2:16" outlineLevel="1" x14ac:dyDescent="0.2">
      <c r="B43" s="129" t="s">
        <v>177</v>
      </c>
      <c r="C43" s="74">
        <v>16984</v>
      </c>
      <c r="D43" s="74">
        <v>22568</v>
      </c>
      <c r="E43" s="74">
        <v>22184</v>
      </c>
      <c r="F43" s="74">
        <v>30014</v>
      </c>
      <c r="G43" s="74">
        <v>34601</v>
      </c>
      <c r="H43" s="74">
        <v>33528</v>
      </c>
      <c r="I43" s="74">
        <v>37333</v>
      </c>
      <c r="J43" s="74">
        <v>38372</v>
      </c>
      <c r="K43" s="74">
        <v>34261</v>
      </c>
      <c r="L43" s="74"/>
      <c r="M43" s="74"/>
      <c r="N43" s="43"/>
      <c r="O43" s="26"/>
      <c r="P43" s="26"/>
    </row>
    <row r="44" spans="2:16" outlineLevel="1" x14ac:dyDescent="0.2">
      <c r="B44" s="129" t="s">
        <v>427</v>
      </c>
      <c r="C44" s="75">
        <v>664</v>
      </c>
      <c r="D44" s="75">
        <v>581</v>
      </c>
      <c r="E44" s="75">
        <v>869</v>
      </c>
      <c r="F44" s="74">
        <v>1036</v>
      </c>
      <c r="G44" s="75">
        <v>929</v>
      </c>
      <c r="H44" s="75">
        <v>925</v>
      </c>
      <c r="I44" s="75">
        <v>780</v>
      </c>
      <c r="J44" s="75">
        <v>617</v>
      </c>
      <c r="K44" s="75">
        <v>11</v>
      </c>
      <c r="L44" s="75"/>
      <c r="M44" s="75"/>
      <c r="N44" s="26"/>
      <c r="O44" s="26"/>
      <c r="P44" s="26"/>
    </row>
    <row r="45" spans="2:16" s="25" customFormat="1" outlineLevel="1" x14ac:dyDescent="0.2">
      <c r="B45" s="131" t="s">
        <v>105</v>
      </c>
      <c r="C45" s="73">
        <v>217385</v>
      </c>
      <c r="D45" s="73">
        <v>314295</v>
      </c>
      <c r="E45" s="73">
        <v>438662</v>
      </c>
      <c r="F45" s="73">
        <v>396030</v>
      </c>
      <c r="G45" s="73">
        <v>463817</v>
      </c>
      <c r="H45" s="73">
        <v>405590</v>
      </c>
      <c r="I45" s="73">
        <v>328040</v>
      </c>
      <c r="J45" s="73">
        <v>325925</v>
      </c>
      <c r="K45" s="73">
        <v>322584</v>
      </c>
      <c r="L45" s="73"/>
      <c r="M45" s="73"/>
      <c r="N45" s="53"/>
      <c r="O45" s="24"/>
      <c r="P45" s="24"/>
    </row>
    <row r="46" spans="2:16" outlineLevel="1" x14ac:dyDescent="0.2">
      <c r="B46" s="129" t="s">
        <v>428</v>
      </c>
      <c r="C46" s="74">
        <v>110835</v>
      </c>
      <c r="D46" s="74">
        <v>176595</v>
      </c>
      <c r="E46" s="74">
        <v>276588</v>
      </c>
      <c r="F46" s="74">
        <v>235890</v>
      </c>
      <c r="G46" s="74">
        <v>340708</v>
      </c>
      <c r="H46" s="74">
        <v>303952</v>
      </c>
      <c r="I46" s="74">
        <v>242606</v>
      </c>
      <c r="J46" s="74">
        <v>242778</v>
      </c>
      <c r="K46" s="74">
        <v>238087</v>
      </c>
      <c r="L46" s="74"/>
      <c r="M46" s="74"/>
      <c r="N46" s="43"/>
      <c r="O46" s="26"/>
      <c r="P46" s="26"/>
    </row>
    <row r="47" spans="2:16" outlineLevel="1" x14ac:dyDescent="0.2">
      <c r="B47" s="129" t="s">
        <v>34</v>
      </c>
      <c r="C47" s="74">
        <v>106550</v>
      </c>
      <c r="D47" s="74">
        <v>137700</v>
      </c>
      <c r="E47" s="74">
        <v>162074</v>
      </c>
      <c r="F47" s="74">
        <v>160140</v>
      </c>
      <c r="G47" s="74">
        <v>123109</v>
      </c>
      <c r="H47" s="74">
        <v>101639</v>
      </c>
      <c r="I47" s="74">
        <v>85434</v>
      </c>
      <c r="J47" s="74">
        <v>83147</v>
      </c>
      <c r="K47" s="74">
        <v>84497</v>
      </c>
      <c r="L47" s="74"/>
      <c r="M47" s="74"/>
      <c r="N47" s="43"/>
      <c r="O47" s="26"/>
      <c r="P47" s="26"/>
    </row>
    <row r="48" spans="2:16" s="25" customFormat="1" outlineLevel="1" x14ac:dyDescent="0.2">
      <c r="B48" s="131" t="s">
        <v>108</v>
      </c>
      <c r="C48" s="73">
        <v>66181</v>
      </c>
      <c r="D48" s="73">
        <v>78058</v>
      </c>
      <c r="E48" s="73">
        <v>96382</v>
      </c>
      <c r="F48" s="73">
        <v>102567</v>
      </c>
      <c r="G48" s="73">
        <v>66996</v>
      </c>
      <c r="H48" s="73">
        <v>67175</v>
      </c>
      <c r="I48" s="73">
        <v>76995</v>
      </c>
      <c r="J48" s="73">
        <v>74488</v>
      </c>
      <c r="K48" s="73">
        <v>60067</v>
      </c>
      <c r="L48" s="73"/>
      <c r="M48" s="73"/>
      <c r="N48" s="53"/>
      <c r="O48" s="24"/>
      <c r="P48" s="24"/>
    </row>
    <row r="49" spans="2:16" s="25" customFormat="1" ht="15" outlineLevel="1" x14ac:dyDescent="0.2">
      <c r="B49" s="131" t="s">
        <v>429</v>
      </c>
      <c r="C49" s="83">
        <v>56</v>
      </c>
      <c r="D49" s="83">
        <v>53</v>
      </c>
      <c r="E49" s="83">
        <v>53</v>
      </c>
      <c r="F49" s="83">
        <v>51</v>
      </c>
      <c r="G49" s="83">
        <v>48</v>
      </c>
      <c r="H49" s="83">
        <v>46</v>
      </c>
      <c r="I49" s="83">
        <v>43</v>
      </c>
      <c r="J49" s="83">
        <v>42</v>
      </c>
      <c r="K49" s="83" t="s">
        <v>4</v>
      </c>
      <c r="L49" s="83"/>
      <c r="M49" s="83"/>
      <c r="N49" s="24"/>
      <c r="O49" s="24"/>
      <c r="P49" s="24"/>
    </row>
    <row r="50" spans="2:16" outlineLevel="1" x14ac:dyDescent="0.2">
      <c r="C50" s="26"/>
      <c r="D50" s="26"/>
      <c r="E50" s="26"/>
      <c r="F50" s="26"/>
      <c r="G50" s="26"/>
      <c r="H50" s="26"/>
      <c r="I50" s="26"/>
      <c r="J50" s="26"/>
      <c r="K50" s="26"/>
      <c r="L50" s="26"/>
      <c r="M50" s="26"/>
      <c r="N50" s="26"/>
      <c r="O50" s="26"/>
      <c r="P50" s="26"/>
    </row>
    <row r="51" spans="2:16" ht="17.25" customHeight="1" x14ac:dyDescent="0.2">
      <c r="B51" s="133" t="s">
        <v>433</v>
      </c>
      <c r="C51" s="85"/>
      <c r="D51" s="85"/>
      <c r="E51" s="85"/>
      <c r="F51" s="85"/>
      <c r="G51" s="85"/>
      <c r="H51" s="85"/>
      <c r="I51" s="85"/>
      <c r="J51" s="85"/>
      <c r="K51" s="85"/>
      <c r="L51" s="85"/>
      <c r="M51" s="85"/>
      <c r="N51" s="26"/>
      <c r="O51" s="26"/>
      <c r="P51" s="26"/>
    </row>
    <row r="52" spans="2:16" outlineLevel="1" x14ac:dyDescent="0.2">
      <c r="B52" s="125" t="s">
        <v>144</v>
      </c>
      <c r="C52" s="26"/>
      <c r="D52" s="26"/>
      <c r="E52" s="26"/>
      <c r="F52" s="26"/>
      <c r="G52" s="26"/>
      <c r="H52" s="26"/>
      <c r="I52" s="26"/>
      <c r="J52" s="26"/>
      <c r="K52" s="26"/>
      <c r="L52" s="73">
        <v>1695523.416</v>
      </c>
      <c r="M52" s="73">
        <v>1930722.65</v>
      </c>
      <c r="N52" s="26"/>
      <c r="O52" s="26"/>
      <c r="P52" s="26"/>
    </row>
    <row r="53" spans="2:16" outlineLevel="1" x14ac:dyDescent="0.2">
      <c r="B53" s="104" t="s">
        <v>402</v>
      </c>
      <c r="C53" s="26"/>
      <c r="D53" s="26"/>
      <c r="E53" s="26"/>
      <c r="F53" s="26"/>
      <c r="G53" s="26"/>
      <c r="H53" s="26"/>
      <c r="I53" s="26"/>
      <c r="J53" s="26"/>
      <c r="K53" s="26"/>
      <c r="L53" s="74">
        <v>43443.042999999998</v>
      </c>
      <c r="M53" s="74">
        <v>35647.002999999997</v>
      </c>
      <c r="N53" s="26"/>
      <c r="O53" s="26"/>
      <c r="P53" s="26"/>
    </row>
    <row r="54" spans="2:16" outlineLevel="1" x14ac:dyDescent="0.2">
      <c r="B54" s="104" t="s">
        <v>403</v>
      </c>
      <c r="C54" s="26"/>
      <c r="D54" s="26"/>
      <c r="E54" s="26"/>
      <c r="F54" s="26"/>
      <c r="G54" s="26"/>
      <c r="H54" s="26"/>
      <c r="I54" s="26"/>
      <c r="J54" s="26"/>
      <c r="K54" s="26"/>
      <c r="L54" s="74">
        <v>12056.59</v>
      </c>
      <c r="M54" s="74">
        <v>11691.411</v>
      </c>
      <c r="N54" s="26"/>
      <c r="O54" s="26"/>
      <c r="P54" s="26"/>
    </row>
    <row r="55" spans="2:16" outlineLevel="1" x14ac:dyDescent="0.2">
      <c r="B55" s="104" t="s">
        <v>440</v>
      </c>
      <c r="C55" s="26"/>
      <c r="D55" s="26"/>
      <c r="E55" s="26"/>
      <c r="F55" s="26"/>
      <c r="G55" s="26"/>
      <c r="H55" s="26"/>
      <c r="I55" s="26"/>
      <c r="J55" s="26"/>
      <c r="K55" s="26"/>
      <c r="L55" s="74">
        <v>31386.453000000001</v>
      </c>
      <c r="M55" s="74">
        <v>23955.592000000001</v>
      </c>
      <c r="N55" s="26"/>
      <c r="O55" s="26"/>
      <c r="P55" s="26"/>
    </row>
    <row r="56" spans="2:16" outlineLevel="1" x14ac:dyDescent="0.2">
      <c r="B56" s="104" t="s">
        <v>88</v>
      </c>
      <c r="C56" s="26"/>
      <c r="D56" s="26"/>
      <c r="E56" s="26"/>
      <c r="F56" s="26"/>
      <c r="G56" s="26"/>
      <c r="H56" s="26"/>
      <c r="I56" s="26"/>
      <c r="J56" s="26"/>
      <c r="K56" s="26"/>
      <c r="L56" s="74">
        <v>385747.00599999999</v>
      </c>
      <c r="M56" s="74">
        <v>352233.66100000002</v>
      </c>
      <c r="N56" s="26"/>
      <c r="O56" s="26"/>
      <c r="P56" s="26"/>
    </row>
    <row r="57" spans="2:16" outlineLevel="1" x14ac:dyDescent="0.2">
      <c r="B57" s="104" t="s">
        <v>441</v>
      </c>
      <c r="C57" s="26"/>
      <c r="D57" s="26"/>
      <c r="E57" s="26"/>
      <c r="F57" s="26"/>
      <c r="G57" s="26"/>
      <c r="H57" s="26"/>
      <c r="I57" s="26"/>
      <c r="J57" s="26"/>
      <c r="K57" s="26"/>
      <c r="L57" s="74">
        <v>67219.771999999997</v>
      </c>
      <c r="M57" s="74">
        <v>55345.224000000002</v>
      </c>
      <c r="N57" s="26"/>
      <c r="O57" s="26"/>
      <c r="P57" s="26"/>
    </row>
    <row r="58" spans="2:16" outlineLevel="1" x14ac:dyDescent="0.2">
      <c r="B58" s="104" t="s">
        <v>442</v>
      </c>
      <c r="C58" s="26"/>
      <c r="D58" s="26"/>
      <c r="E58" s="26"/>
      <c r="F58" s="26"/>
      <c r="G58" s="26"/>
      <c r="H58" s="26"/>
      <c r="I58" s="26"/>
      <c r="J58" s="26"/>
      <c r="K58" s="26"/>
      <c r="L58" s="74">
        <v>24190.237000000001</v>
      </c>
      <c r="M58" s="74">
        <v>43809.974000000002</v>
      </c>
      <c r="N58" s="26"/>
      <c r="O58" s="26"/>
      <c r="P58" s="26"/>
    </row>
    <row r="59" spans="2:16" outlineLevel="1" x14ac:dyDescent="0.2">
      <c r="B59" s="104" t="s">
        <v>443</v>
      </c>
      <c r="C59" s="26"/>
      <c r="D59" s="26"/>
      <c r="E59" s="26"/>
      <c r="F59" s="26"/>
      <c r="G59" s="26"/>
      <c r="H59" s="26"/>
      <c r="I59" s="26"/>
      <c r="J59" s="26"/>
      <c r="K59" s="26"/>
      <c r="L59" s="74">
        <v>182692.97700000001</v>
      </c>
      <c r="M59" s="74">
        <v>123499.20699999999</v>
      </c>
      <c r="N59" s="26"/>
      <c r="O59" s="26"/>
      <c r="P59" s="26"/>
    </row>
    <row r="60" spans="2:16" outlineLevel="1" x14ac:dyDescent="0.2">
      <c r="B60" s="104" t="s">
        <v>444</v>
      </c>
      <c r="C60" s="26"/>
      <c r="D60" s="26"/>
      <c r="E60" s="26"/>
      <c r="F60" s="26"/>
      <c r="G60" s="26"/>
      <c r="H60" s="26"/>
      <c r="I60" s="26"/>
      <c r="J60" s="26"/>
      <c r="K60" s="26"/>
      <c r="L60" s="74">
        <v>58012.633999999998</v>
      </c>
      <c r="M60" s="74">
        <v>65722.301999999996</v>
      </c>
      <c r="N60" s="26"/>
      <c r="O60" s="26"/>
      <c r="P60" s="26"/>
    </row>
    <row r="61" spans="2:16" outlineLevel="1" x14ac:dyDescent="0.2">
      <c r="B61" s="104" t="s">
        <v>445</v>
      </c>
      <c r="C61" s="26"/>
      <c r="D61" s="26"/>
      <c r="E61" s="26"/>
      <c r="F61" s="26"/>
      <c r="G61" s="26"/>
      <c r="H61" s="26"/>
      <c r="I61" s="26"/>
      <c r="J61" s="26"/>
      <c r="K61" s="26"/>
      <c r="L61" s="74">
        <v>53631.385999999999</v>
      </c>
      <c r="M61" s="74">
        <v>63856.953999999998</v>
      </c>
      <c r="N61" s="26"/>
      <c r="O61" s="26"/>
      <c r="P61" s="26"/>
    </row>
    <row r="62" spans="2:16" outlineLevel="1" x14ac:dyDescent="0.2">
      <c r="B62" s="104" t="s">
        <v>414</v>
      </c>
      <c r="C62" s="26"/>
      <c r="D62" s="26"/>
      <c r="E62" s="26"/>
      <c r="F62" s="26"/>
      <c r="G62" s="26"/>
      <c r="H62" s="26"/>
      <c r="I62" s="26"/>
      <c r="J62" s="26"/>
      <c r="K62" s="26"/>
      <c r="L62" s="74">
        <v>1164769.209</v>
      </c>
      <c r="M62" s="74">
        <v>1430192.6880000001</v>
      </c>
      <c r="N62" s="26"/>
      <c r="O62" s="26"/>
      <c r="P62" s="26"/>
    </row>
    <row r="63" spans="2:16" outlineLevel="1" x14ac:dyDescent="0.2">
      <c r="B63" s="104" t="s">
        <v>446</v>
      </c>
      <c r="C63" s="26"/>
      <c r="D63" s="26"/>
      <c r="E63" s="26"/>
      <c r="F63" s="26"/>
      <c r="G63" s="26"/>
      <c r="H63" s="26"/>
      <c r="I63" s="26"/>
      <c r="J63" s="26"/>
      <c r="K63" s="26"/>
      <c r="L63" s="74">
        <v>787862.99</v>
      </c>
      <c r="M63" s="74">
        <v>1116667.9909999999</v>
      </c>
      <c r="N63" s="26"/>
      <c r="O63" s="26"/>
      <c r="P63" s="26"/>
    </row>
    <row r="64" spans="2:16" outlineLevel="1" x14ac:dyDescent="0.2">
      <c r="B64" s="104" t="s">
        <v>447</v>
      </c>
      <c r="C64" s="26"/>
      <c r="D64" s="26"/>
      <c r="E64" s="26"/>
      <c r="F64" s="26"/>
      <c r="G64" s="26"/>
      <c r="H64" s="26"/>
      <c r="I64" s="26"/>
      <c r="J64" s="26"/>
      <c r="K64" s="26"/>
      <c r="L64" s="74">
        <v>224315.55799999999</v>
      </c>
      <c r="M64" s="74">
        <v>213579.74799999999</v>
      </c>
      <c r="N64" s="26"/>
      <c r="O64" s="26"/>
      <c r="P64" s="26"/>
    </row>
    <row r="65" spans="1:16" outlineLevel="1" x14ac:dyDescent="0.2">
      <c r="B65" s="104" t="s">
        <v>448</v>
      </c>
      <c r="C65" s="26"/>
      <c r="D65" s="26"/>
      <c r="E65" s="26"/>
      <c r="F65" s="26"/>
      <c r="G65" s="26"/>
      <c r="H65" s="26"/>
      <c r="I65" s="26"/>
      <c r="J65" s="26"/>
      <c r="K65" s="26"/>
      <c r="L65" s="74">
        <v>152590.66099999999</v>
      </c>
      <c r="M65" s="74">
        <v>99944.948999999993</v>
      </c>
      <c r="N65" s="26"/>
      <c r="O65" s="26"/>
      <c r="P65" s="26"/>
    </row>
    <row r="66" spans="1:16" outlineLevel="1" x14ac:dyDescent="0.2">
      <c r="B66" s="104" t="s">
        <v>449</v>
      </c>
      <c r="C66" s="26"/>
      <c r="D66" s="26"/>
      <c r="E66" s="26"/>
      <c r="F66" s="26"/>
      <c r="G66" s="26"/>
      <c r="H66" s="26"/>
      <c r="I66" s="26"/>
      <c r="J66" s="26"/>
      <c r="K66" s="26"/>
      <c r="L66" s="73">
        <v>101564.15799999982</v>
      </c>
      <c r="M66" s="73">
        <v>112649.29799999972</v>
      </c>
      <c r="N66" s="26"/>
      <c r="O66" s="26"/>
      <c r="P66" s="26"/>
    </row>
    <row r="67" spans="1:16" outlineLevel="1" x14ac:dyDescent="0.2">
      <c r="B67" s="122" t="s">
        <v>450</v>
      </c>
      <c r="C67" s="26"/>
      <c r="D67" s="26"/>
      <c r="E67" s="26"/>
      <c r="F67" s="26"/>
      <c r="G67" s="26"/>
      <c r="H67" s="26"/>
      <c r="I67" s="26"/>
      <c r="J67" s="26"/>
      <c r="K67" s="26"/>
      <c r="L67" s="73">
        <v>1695523.416</v>
      </c>
      <c r="M67" s="73">
        <v>1930722.65</v>
      </c>
      <c r="N67" s="26"/>
      <c r="O67" s="26"/>
      <c r="P67" s="26"/>
    </row>
    <row r="68" spans="1:16" outlineLevel="1" x14ac:dyDescent="0.2">
      <c r="B68" s="122" t="s">
        <v>451</v>
      </c>
      <c r="C68" s="26"/>
      <c r="D68" s="26"/>
      <c r="E68" s="26"/>
      <c r="F68" s="26"/>
      <c r="G68" s="26"/>
      <c r="H68" s="26"/>
      <c r="I68" s="26"/>
      <c r="J68" s="26"/>
      <c r="K68" s="26"/>
      <c r="L68" s="73">
        <v>412014.51799999998</v>
      </c>
      <c r="M68" s="73">
        <v>469369.21299999999</v>
      </c>
      <c r="N68" s="26"/>
      <c r="O68" s="26"/>
      <c r="P68" s="26"/>
    </row>
    <row r="69" spans="1:16" outlineLevel="1" x14ac:dyDescent="0.2">
      <c r="B69" s="125" t="s">
        <v>37</v>
      </c>
      <c r="C69" s="26"/>
      <c r="D69" s="26"/>
      <c r="E69" s="26"/>
      <c r="F69" s="26"/>
      <c r="G69" s="26"/>
      <c r="H69" s="26"/>
      <c r="I69" s="26"/>
      <c r="J69" s="26"/>
      <c r="K69" s="26"/>
      <c r="L69" s="74">
        <v>1283508.898</v>
      </c>
      <c r="M69" s="74">
        <v>1461353.4369999999</v>
      </c>
      <c r="N69" s="26"/>
      <c r="O69" s="26"/>
      <c r="P69" s="26"/>
    </row>
    <row r="70" spans="1:16" outlineLevel="1" x14ac:dyDescent="0.2">
      <c r="B70" s="104" t="s">
        <v>452</v>
      </c>
      <c r="C70" s="26"/>
      <c r="D70" s="26"/>
      <c r="E70" s="26"/>
      <c r="F70" s="26"/>
      <c r="G70" s="26"/>
      <c r="H70" s="26"/>
      <c r="I70" s="26"/>
      <c r="J70" s="26"/>
      <c r="K70" s="26"/>
      <c r="L70" s="74">
        <v>935074.03500000003</v>
      </c>
      <c r="M70" s="74">
        <v>1056446.1880000001</v>
      </c>
      <c r="N70" s="26"/>
      <c r="O70" s="26"/>
      <c r="P70" s="26"/>
    </row>
    <row r="71" spans="1:16" outlineLevel="1" x14ac:dyDescent="0.2">
      <c r="B71" s="104" t="s">
        <v>508</v>
      </c>
      <c r="C71" s="26"/>
      <c r="D71" s="26"/>
      <c r="E71" s="26"/>
      <c r="F71" s="26"/>
      <c r="G71" s="26"/>
      <c r="H71" s="26"/>
      <c r="I71" s="26"/>
      <c r="J71" s="26"/>
      <c r="K71" s="26"/>
      <c r="L71" s="74">
        <v>31306.557000000001</v>
      </c>
      <c r="M71" s="74">
        <v>40585.824999999997</v>
      </c>
      <c r="N71" s="26"/>
      <c r="O71" s="26"/>
      <c r="P71" s="26"/>
    </row>
    <row r="72" spans="1:16" outlineLevel="1" x14ac:dyDescent="0.2">
      <c r="B72" s="104" t="s">
        <v>453</v>
      </c>
      <c r="C72" s="26"/>
      <c r="D72" s="26"/>
      <c r="E72" s="26"/>
      <c r="F72" s="26"/>
      <c r="G72" s="26"/>
      <c r="H72" s="26"/>
      <c r="I72" s="26"/>
      <c r="J72" s="26"/>
      <c r="K72" s="26"/>
      <c r="L72" s="74">
        <v>898702.16</v>
      </c>
      <c r="M72" s="74">
        <v>1012280.069</v>
      </c>
      <c r="N72" s="26"/>
      <c r="O72" s="26"/>
      <c r="P72" s="26"/>
    </row>
    <row r="73" spans="1:16" outlineLevel="1" x14ac:dyDescent="0.2">
      <c r="B73" s="104" t="s">
        <v>454</v>
      </c>
      <c r="C73" s="26"/>
      <c r="D73" s="26"/>
      <c r="E73" s="26"/>
      <c r="F73" s="26"/>
      <c r="G73" s="26"/>
      <c r="H73" s="26"/>
      <c r="I73" s="26"/>
      <c r="J73" s="26"/>
      <c r="K73" s="26"/>
      <c r="L73" s="74">
        <v>5065.3180000000002</v>
      </c>
      <c r="M73" s="74">
        <v>3580.2939999999999</v>
      </c>
      <c r="N73" s="26"/>
      <c r="O73" s="26"/>
      <c r="P73" s="26"/>
    </row>
    <row r="74" spans="1:16" outlineLevel="1" x14ac:dyDescent="0.2">
      <c r="B74" s="104" t="s">
        <v>455</v>
      </c>
      <c r="C74" s="26"/>
      <c r="D74" s="26"/>
      <c r="E74" s="26"/>
      <c r="F74" s="26"/>
      <c r="G74" s="26"/>
      <c r="H74" s="26"/>
      <c r="I74" s="26"/>
      <c r="J74" s="26"/>
      <c r="K74" s="26"/>
      <c r="L74" s="74">
        <v>264827.02799999999</v>
      </c>
      <c r="M74" s="74">
        <v>305360.28200000001</v>
      </c>
      <c r="N74" s="26"/>
      <c r="O74" s="26"/>
      <c r="P74" s="26"/>
    </row>
    <row r="75" spans="1:16" outlineLevel="1" x14ac:dyDescent="0.2">
      <c r="B75" s="104" t="s">
        <v>456</v>
      </c>
      <c r="C75" s="26"/>
      <c r="D75" s="26"/>
      <c r="E75" s="26"/>
      <c r="F75" s="26"/>
      <c r="G75" s="26"/>
      <c r="H75" s="26"/>
      <c r="I75" s="26"/>
      <c r="J75" s="26"/>
      <c r="K75" s="26"/>
      <c r="L75" s="74">
        <v>237754.65599999999</v>
      </c>
      <c r="M75" s="74">
        <v>286053.28100000002</v>
      </c>
      <c r="N75" s="26"/>
      <c r="O75" s="26"/>
      <c r="P75" s="26"/>
    </row>
    <row r="76" spans="1:16" outlineLevel="1" x14ac:dyDescent="0.2">
      <c r="B76" s="104" t="s">
        <v>457</v>
      </c>
      <c r="C76" s="26"/>
      <c r="D76" s="26"/>
      <c r="E76" s="26"/>
      <c r="F76" s="26"/>
      <c r="G76" s="26"/>
      <c r="H76" s="26"/>
      <c r="I76" s="26"/>
      <c r="J76" s="26"/>
      <c r="K76" s="26"/>
      <c r="L76" s="74">
        <v>27072.371999999999</v>
      </c>
      <c r="M76" s="74">
        <v>19307.001</v>
      </c>
      <c r="N76" s="26"/>
      <c r="O76" s="26"/>
      <c r="P76" s="26"/>
    </row>
    <row r="77" spans="1:16" outlineLevel="1" x14ac:dyDescent="0.2">
      <c r="B77" s="104" t="s">
        <v>458</v>
      </c>
      <c r="C77" s="26"/>
      <c r="D77" s="26"/>
      <c r="E77" s="26"/>
      <c r="F77" s="26"/>
      <c r="G77" s="26"/>
      <c r="H77" s="26"/>
      <c r="I77" s="26"/>
      <c r="J77" s="26"/>
      <c r="K77" s="26"/>
      <c r="L77" s="74">
        <v>83607.835000000021</v>
      </c>
      <c r="M77" s="74">
        <v>99546.96699999983</v>
      </c>
      <c r="N77" s="26"/>
      <c r="O77" s="26"/>
      <c r="P77" s="26"/>
    </row>
    <row r="78" spans="1:16" outlineLevel="1" x14ac:dyDescent="0.2">
      <c r="B78" s="104" t="s">
        <v>459</v>
      </c>
      <c r="C78" s="26"/>
      <c r="D78" s="26"/>
      <c r="E78" s="26"/>
      <c r="F78" s="26"/>
      <c r="G78" s="26"/>
      <c r="H78" s="26"/>
      <c r="I78" s="26"/>
      <c r="J78" s="26"/>
      <c r="K78" s="26"/>
      <c r="L78" s="74">
        <v>33</v>
      </c>
      <c r="M78" s="74">
        <v>32</v>
      </c>
      <c r="N78" s="26"/>
      <c r="O78" s="26"/>
      <c r="P78" s="26"/>
    </row>
    <row r="79" spans="1:16" x14ac:dyDescent="0.2">
      <c r="C79" s="26"/>
      <c r="D79" s="26"/>
      <c r="E79" s="26"/>
      <c r="F79" s="26"/>
      <c r="G79" s="26"/>
      <c r="H79" s="26"/>
      <c r="I79" s="26"/>
      <c r="J79" s="26"/>
      <c r="K79" s="26"/>
      <c r="L79" s="27"/>
      <c r="M79" s="27"/>
      <c r="N79" s="26"/>
      <c r="O79" s="26"/>
      <c r="P79" s="26"/>
    </row>
    <row r="80" spans="1:16" x14ac:dyDescent="0.2">
      <c r="A80" s="100" t="s">
        <v>184</v>
      </c>
      <c r="B80" s="104" t="s">
        <v>434</v>
      </c>
    </row>
    <row r="81" spans="1:6" x14ac:dyDescent="0.2">
      <c r="A81" s="100" t="s">
        <v>186</v>
      </c>
      <c r="B81" s="104" t="s">
        <v>437</v>
      </c>
    </row>
    <row r="82" spans="1:6" x14ac:dyDescent="0.2">
      <c r="A82" s="100" t="s">
        <v>280</v>
      </c>
      <c r="B82" s="104" t="s">
        <v>435</v>
      </c>
      <c r="C82" s="104"/>
      <c r="D82" s="104"/>
      <c r="E82" s="104"/>
      <c r="F82" s="104"/>
    </row>
    <row r="83" spans="1:6" x14ac:dyDescent="0.2">
      <c r="A83" s="100" t="s">
        <v>188</v>
      </c>
      <c r="B83" s="104" t="s">
        <v>436</v>
      </c>
      <c r="C83" s="104"/>
      <c r="D83" s="104"/>
      <c r="E83" s="104"/>
      <c r="F83" s="104"/>
    </row>
    <row r="84" spans="1:6" x14ac:dyDescent="0.2">
      <c r="A84" s="100" t="s">
        <v>190</v>
      </c>
      <c r="B84" s="104" t="s">
        <v>438</v>
      </c>
      <c r="C84" s="104"/>
      <c r="D84" s="104"/>
      <c r="E84" s="104"/>
      <c r="F84" s="104"/>
    </row>
    <row r="85" spans="1:6" x14ac:dyDescent="0.2">
      <c r="A85" s="84"/>
    </row>
    <row r="86" spans="1:6" x14ac:dyDescent="0.2">
      <c r="A86" s="105" t="s">
        <v>52</v>
      </c>
      <c r="B86" s="104"/>
    </row>
    <row r="87" spans="1:6" x14ac:dyDescent="0.2">
      <c r="A87" s="100" t="s">
        <v>53</v>
      </c>
      <c r="B87" s="112"/>
    </row>
  </sheetData>
  <mergeCells count="2">
    <mergeCell ref="B2:K2"/>
    <mergeCell ref="B3:M3"/>
  </mergeCells>
  <phoneticPr fontId="3" type="noConversion"/>
  <pageMargins left="0.7" right="0.7" top="0.75" bottom="0.75" header="0.3" footer="0.3"/>
  <pageSetup paperSize="8" orientation="landscape" r:id="rId1"/>
  <headerFooter>
    <oddHeader>&amp;L&amp;"Calibri"&amp;10&amp;K000000 [Limited Sharing]&amp;1#_x000D_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9117A-7BE2-4FC3-9331-C24993F18F47}">
  <sheetPr codeName="Sheet11">
    <tabColor theme="3"/>
  </sheetPr>
  <dimension ref="A1:M34"/>
  <sheetViews>
    <sheetView tabSelected="1" zoomScaleNormal="100" workbookViewId="0">
      <pane xSplit="2" ySplit="3" topLeftCell="C4" activePane="bottomRight" state="frozen"/>
      <selection activeCell="E10" sqref="E10"/>
      <selection pane="topRight" activeCell="E10" sqref="E10"/>
      <selection pane="bottomLeft" activeCell="E10" sqref="E10"/>
      <selection pane="bottomRight" activeCell="B10" sqref="B10"/>
    </sheetView>
  </sheetViews>
  <sheetFormatPr defaultRowHeight="12.75" x14ac:dyDescent="0.2"/>
  <cols>
    <col min="1" max="1" width="3.28515625" style="27" customWidth="1"/>
    <col min="2" max="2" width="50.85546875" style="32" customWidth="1"/>
    <col min="3" max="9" width="11.42578125" style="32" customWidth="1"/>
    <col min="10" max="10" width="9.140625" style="32"/>
    <col min="11" max="16384" width="9.140625" style="27"/>
  </cols>
  <sheetData>
    <row r="1" spans="2:13" customFormat="1" ht="36" customHeight="1" x14ac:dyDescent="0.25">
      <c r="B1" s="90" t="s">
        <v>5</v>
      </c>
      <c r="C1" s="20"/>
      <c r="D1" s="20"/>
      <c r="E1" s="20"/>
      <c r="F1" s="20"/>
      <c r="G1" s="20"/>
      <c r="H1" s="20"/>
      <c r="I1" s="22"/>
      <c r="J1" s="22" t="s">
        <v>65</v>
      </c>
    </row>
    <row r="2" spans="2:13" s="6" customFormat="1" x14ac:dyDescent="0.2">
      <c r="B2" s="141" t="s">
        <v>17</v>
      </c>
      <c r="C2" s="141"/>
      <c r="D2" s="141"/>
      <c r="E2" s="141"/>
      <c r="F2" s="141"/>
      <c r="G2" s="141"/>
      <c r="H2" s="141"/>
      <c r="I2" s="141"/>
      <c r="J2" s="141"/>
    </row>
    <row r="3" spans="2:13" s="8" customFormat="1" ht="17.25" x14ac:dyDescent="0.25">
      <c r="B3" s="98" t="s">
        <v>20</v>
      </c>
      <c r="C3" s="10">
        <v>2017</v>
      </c>
      <c r="D3" s="10">
        <v>2018</v>
      </c>
      <c r="E3" s="10">
        <v>2019</v>
      </c>
      <c r="F3" s="10">
        <v>2020</v>
      </c>
      <c r="G3" s="9">
        <v>2021</v>
      </c>
      <c r="H3" s="9" t="s">
        <v>460</v>
      </c>
      <c r="I3" s="9" t="s">
        <v>174</v>
      </c>
      <c r="J3" s="9" t="s">
        <v>175</v>
      </c>
    </row>
    <row r="4" spans="2:13" s="6" customFormat="1" ht="15" x14ac:dyDescent="0.25">
      <c r="B4" s="102" t="s">
        <v>461</v>
      </c>
      <c r="C4" s="16">
        <v>129</v>
      </c>
      <c r="D4" s="16">
        <v>64</v>
      </c>
      <c r="E4" s="16">
        <v>105</v>
      </c>
      <c r="F4" s="16">
        <v>202</v>
      </c>
      <c r="G4" s="16">
        <v>197</v>
      </c>
      <c r="H4" s="16">
        <v>150</v>
      </c>
      <c r="I4" s="15">
        <v>408</v>
      </c>
      <c r="J4" s="15">
        <v>535</v>
      </c>
      <c r="K4" s="17"/>
      <c r="L4" s="17"/>
      <c r="M4" s="17"/>
    </row>
    <row r="5" spans="2:13" x14ac:dyDescent="0.2">
      <c r="B5" s="100" t="s">
        <v>462</v>
      </c>
      <c r="C5" s="41">
        <v>128</v>
      </c>
      <c r="D5" s="41">
        <v>64</v>
      </c>
      <c r="E5" s="41">
        <v>105</v>
      </c>
      <c r="F5" s="41">
        <v>201</v>
      </c>
      <c r="G5" s="41">
        <v>194</v>
      </c>
      <c r="H5" s="41">
        <v>150</v>
      </c>
      <c r="I5" s="26">
        <v>408</v>
      </c>
      <c r="J5" s="26">
        <v>545</v>
      </c>
      <c r="K5" s="26"/>
      <c r="L5" s="26"/>
      <c r="M5" s="26"/>
    </row>
    <row r="6" spans="2:13" s="25" customFormat="1" x14ac:dyDescent="0.2">
      <c r="B6" s="102" t="s">
        <v>463</v>
      </c>
      <c r="C6" s="24"/>
      <c r="D6" s="24"/>
      <c r="E6" s="24"/>
      <c r="F6" s="24"/>
      <c r="G6" s="24"/>
      <c r="H6" s="24"/>
      <c r="I6" s="24"/>
      <c r="J6" s="24"/>
      <c r="K6" s="24"/>
      <c r="L6" s="24"/>
      <c r="M6" s="24"/>
    </row>
    <row r="7" spans="2:13" x14ac:dyDescent="0.2">
      <c r="B7" s="100" t="s">
        <v>464</v>
      </c>
      <c r="C7" s="41">
        <v>13</v>
      </c>
      <c r="D7" s="41">
        <v>10</v>
      </c>
      <c r="E7" s="41">
        <v>10</v>
      </c>
      <c r="F7" s="41">
        <v>14</v>
      </c>
      <c r="G7" s="41">
        <v>18</v>
      </c>
      <c r="H7" s="41">
        <v>12</v>
      </c>
      <c r="I7" s="26">
        <v>19</v>
      </c>
      <c r="J7" s="26">
        <v>31</v>
      </c>
      <c r="K7" s="26"/>
      <c r="L7" s="26"/>
      <c r="M7" s="26"/>
    </row>
    <row r="8" spans="2:13" x14ac:dyDescent="0.2">
      <c r="B8" s="101" t="s">
        <v>509</v>
      </c>
      <c r="C8" s="41">
        <v>10</v>
      </c>
      <c r="D8" s="41">
        <v>15</v>
      </c>
      <c r="E8" s="41">
        <v>9</v>
      </c>
      <c r="F8" s="41">
        <v>7</v>
      </c>
      <c r="G8" s="41">
        <v>9</v>
      </c>
      <c r="H8" s="41">
        <v>8</v>
      </c>
      <c r="I8" s="26">
        <v>5</v>
      </c>
      <c r="J8" s="26">
        <v>6</v>
      </c>
      <c r="K8" s="26"/>
      <c r="L8" s="26"/>
      <c r="M8" s="26"/>
    </row>
    <row r="9" spans="2:13" x14ac:dyDescent="0.2">
      <c r="B9" s="100" t="s">
        <v>465</v>
      </c>
      <c r="C9" s="41">
        <v>23</v>
      </c>
      <c r="D9" s="41">
        <v>3</v>
      </c>
      <c r="E9" s="41">
        <v>4</v>
      </c>
      <c r="F9" s="41">
        <v>25</v>
      </c>
      <c r="G9" s="41">
        <v>23</v>
      </c>
      <c r="H9" s="41">
        <v>85</v>
      </c>
      <c r="I9" s="26">
        <v>315</v>
      </c>
      <c r="J9" s="26">
        <v>369</v>
      </c>
      <c r="K9" s="26"/>
      <c r="L9" s="26"/>
      <c r="M9" s="26"/>
    </row>
    <row r="10" spans="2:13" x14ac:dyDescent="0.2">
      <c r="B10" s="101" t="s">
        <v>509</v>
      </c>
      <c r="C10" s="41">
        <v>18</v>
      </c>
      <c r="D10" s="41">
        <v>4</v>
      </c>
      <c r="E10" s="41">
        <v>4</v>
      </c>
      <c r="F10" s="41">
        <v>13</v>
      </c>
      <c r="G10" s="41">
        <v>12</v>
      </c>
      <c r="H10" s="41">
        <v>57</v>
      </c>
      <c r="I10" s="30">
        <v>77.2</v>
      </c>
      <c r="J10" s="30">
        <v>68</v>
      </c>
      <c r="K10" s="26"/>
      <c r="L10" s="26"/>
      <c r="M10" s="26"/>
    </row>
    <row r="11" spans="2:13" s="25" customFormat="1" x14ac:dyDescent="0.2">
      <c r="B11" s="113" t="s">
        <v>466</v>
      </c>
      <c r="C11" s="49">
        <v>79</v>
      </c>
      <c r="D11" s="49">
        <v>75</v>
      </c>
      <c r="E11" s="49">
        <v>71</v>
      </c>
      <c r="F11" s="49">
        <v>75</v>
      </c>
      <c r="G11" s="49">
        <v>75</v>
      </c>
      <c r="H11" s="49">
        <v>80</v>
      </c>
      <c r="I11" s="24">
        <v>84</v>
      </c>
      <c r="J11" s="24">
        <v>90</v>
      </c>
      <c r="K11" s="24"/>
      <c r="L11" s="24"/>
      <c r="M11" s="24"/>
    </row>
    <row r="12" spans="2:13" s="25" customFormat="1" x14ac:dyDescent="0.2">
      <c r="B12" s="102" t="s">
        <v>467</v>
      </c>
      <c r="C12" s="24"/>
      <c r="D12" s="24"/>
      <c r="E12" s="24"/>
      <c r="F12" s="24"/>
      <c r="G12" s="24"/>
      <c r="H12" s="24"/>
      <c r="I12" s="24"/>
      <c r="J12" s="24"/>
      <c r="K12" s="24"/>
      <c r="L12" s="24"/>
      <c r="M12" s="24"/>
    </row>
    <row r="13" spans="2:13" x14ac:dyDescent="0.2">
      <c r="B13" s="101" t="s">
        <v>468</v>
      </c>
      <c r="C13" s="41">
        <v>11</v>
      </c>
      <c r="D13" s="41">
        <v>11</v>
      </c>
      <c r="E13" s="41">
        <v>9</v>
      </c>
      <c r="F13" s="41">
        <v>10</v>
      </c>
      <c r="G13" s="41">
        <v>9</v>
      </c>
      <c r="H13" s="41">
        <v>10</v>
      </c>
      <c r="I13" s="26">
        <v>10</v>
      </c>
      <c r="J13" s="26">
        <v>7</v>
      </c>
      <c r="K13" s="26"/>
      <c r="L13" s="26"/>
      <c r="M13" s="30"/>
    </row>
    <row r="14" spans="2:13" x14ac:dyDescent="0.2">
      <c r="B14" s="101" t="s">
        <v>469</v>
      </c>
      <c r="C14" s="41">
        <v>8</v>
      </c>
      <c r="D14" s="41">
        <v>8</v>
      </c>
      <c r="E14" s="41">
        <v>8</v>
      </c>
      <c r="F14" s="41">
        <v>9</v>
      </c>
      <c r="G14" s="41">
        <v>10</v>
      </c>
      <c r="H14" s="41">
        <v>10</v>
      </c>
      <c r="I14" s="26">
        <v>13</v>
      </c>
      <c r="J14" s="26">
        <v>13</v>
      </c>
      <c r="K14" s="26"/>
      <c r="L14" s="26"/>
      <c r="M14" s="26"/>
    </row>
    <row r="15" spans="2:13" x14ac:dyDescent="0.2">
      <c r="B15" s="101" t="s">
        <v>470</v>
      </c>
      <c r="C15" s="42" t="s">
        <v>0</v>
      </c>
      <c r="D15" s="42" t="s">
        <v>0</v>
      </c>
      <c r="E15" s="42" t="s">
        <v>0</v>
      </c>
      <c r="F15" s="42" t="s">
        <v>0</v>
      </c>
      <c r="G15" s="42" t="s">
        <v>0</v>
      </c>
      <c r="H15" s="41">
        <v>1</v>
      </c>
      <c r="I15" s="50">
        <v>0</v>
      </c>
      <c r="J15" s="41">
        <v>4</v>
      </c>
      <c r="K15" s="26"/>
      <c r="L15" s="26"/>
      <c r="M15" s="26"/>
    </row>
    <row r="16" spans="2:13" x14ac:dyDescent="0.2">
      <c r="B16" s="101" t="s">
        <v>471</v>
      </c>
      <c r="C16" s="41">
        <v>4</v>
      </c>
      <c r="D16" s="41">
        <v>4</v>
      </c>
      <c r="E16" s="41">
        <v>5</v>
      </c>
      <c r="F16" s="41">
        <v>4</v>
      </c>
      <c r="G16" s="41">
        <v>4</v>
      </c>
      <c r="H16" s="41">
        <v>4</v>
      </c>
      <c r="I16" s="26">
        <v>4</v>
      </c>
      <c r="J16" s="26">
        <v>6</v>
      </c>
      <c r="K16" s="26"/>
      <c r="L16" s="26"/>
      <c r="M16" s="26"/>
    </row>
    <row r="17" spans="1:13" x14ac:dyDescent="0.2">
      <c r="B17" s="101" t="s">
        <v>472</v>
      </c>
      <c r="C17" s="41">
        <v>17</v>
      </c>
      <c r="D17" s="41">
        <v>16</v>
      </c>
      <c r="E17" s="41">
        <v>13</v>
      </c>
      <c r="F17" s="41">
        <v>15</v>
      </c>
      <c r="G17" s="41">
        <v>16</v>
      </c>
      <c r="H17" s="41">
        <v>18</v>
      </c>
      <c r="I17" s="26">
        <v>18</v>
      </c>
      <c r="J17" s="26">
        <v>20</v>
      </c>
      <c r="K17" s="26"/>
      <c r="L17" s="26"/>
      <c r="M17" s="26"/>
    </row>
    <row r="18" spans="1:13" x14ac:dyDescent="0.2">
      <c r="B18" s="101" t="s">
        <v>473</v>
      </c>
      <c r="C18" s="41">
        <v>16</v>
      </c>
      <c r="D18" s="41">
        <v>14</v>
      </c>
      <c r="E18" s="41">
        <v>13</v>
      </c>
      <c r="F18" s="41">
        <v>12</v>
      </c>
      <c r="G18" s="41">
        <v>11</v>
      </c>
      <c r="H18" s="41">
        <v>12</v>
      </c>
      <c r="I18" s="26">
        <v>11</v>
      </c>
      <c r="J18" s="26">
        <v>11</v>
      </c>
      <c r="K18" s="26"/>
      <c r="L18" s="26"/>
      <c r="M18" s="26"/>
    </row>
    <row r="19" spans="1:13" x14ac:dyDescent="0.2">
      <c r="B19" s="101" t="s">
        <v>474</v>
      </c>
      <c r="C19" s="41">
        <v>16</v>
      </c>
      <c r="D19" s="41">
        <v>15</v>
      </c>
      <c r="E19" s="41">
        <v>17</v>
      </c>
      <c r="F19" s="41">
        <v>19</v>
      </c>
      <c r="G19" s="41">
        <v>17</v>
      </c>
      <c r="H19" s="41">
        <v>18</v>
      </c>
      <c r="I19" s="26">
        <v>19</v>
      </c>
      <c r="J19" s="26">
        <v>22</v>
      </c>
      <c r="K19" s="26"/>
      <c r="L19" s="26"/>
      <c r="M19" s="26"/>
    </row>
    <row r="20" spans="1:13" x14ac:dyDescent="0.2">
      <c r="B20" s="101" t="s">
        <v>475</v>
      </c>
      <c r="C20" s="41">
        <v>2</v>
      </c>
      <c r="D20" s="41">
        <v>2</v>
      </c>
      <c r="E20" s="41">
        <v>1</v>
      </c>
      <c r="F20" s="41">
        <v>1</v>
      </c>
      <c r="G20" s="41">
        <v>1</v>
      </c>
      <c r="H20" s="41">
        <v>1</v>
      </c>
      <c r="I20" s="26">
        <v>1</v>
      </c>
      <c r="J20" s="26">
        <v>1</v>
      </c>
      <c r="K20" s="26"/>
      <c r="L20" s="26"/>
      <c r="M20" s="26"/>
    </row>
    <row r="21" spans="1:13" x14ac:dyDescent="0.2">
      <c r="B21" s="101" t="s">
        <v>476</v>
      </c>
      <c r="C21" s="41">
        <v>4</v>
      </c>
      <c r="D21" s="41">
        <v>4</v>
      </c>
      <c r="E21" s="41">
        <v>4</v>
      </c>
      <c r="F21" s="41">
        <v>4</v>
      </c>
      <c r="G21" s="41">
        <v>4</v>
      </c>
      <c r="H21" s="41">
        <v>3</v>
      </c>
      <c r="I21" s="26">
        <v>3</v>
      </c>
      <c r="J21" s="26">
        <v>3</v>
      </c>
      <c r="K21" s="26"/>
      <c r="L21" s="26"/>
      <c r="M21" s="26"/>
    </row>
    <row r="22" spans="1:13" x14ac:dyDescent="0.2">
      <c r="B22" s="101" t="s">
        <v>477</v>
      </c>
      <c r="C22" s="41">
        <v>1</v>
      </c>
      <c r="D22" s="41">
        <v>1</v>
      </c>
      <c r="E22" s="41">
        <v>1</v>
      </c>
      <c r="F22" s="41">
        <v>1</v>
      </c>
      <c r="G22" s="41">
        <v>3</v>
      </c>
      <c r="H22" s="41">
        <v>3</v>
      </c>
      <c r="I22" s="26">
        <v>3</v>
      </c>
      <c r="J22" s="26">
        <v>3</v>
      </c>
      <c r="K22" s="26"/>
      <c r="L22" s="26"/>
      <c r="M22" s="26"/>
    </row>
    <row r="23" spans="1:13" x14ac:dyDescent="0.2">
      <c r="B23" s="101" t="s">
        <v>478</v>
      </c>
      <c r="C23" s="41"/>
      <c r="D23" s="41"/>
      <c r="E23" s="41" t="s">
        <v>0</v>
      </c>
      <c r="F23" s="41" t="s">
        <v>0</v>
      </c>
      <c r="G23" s="41" t="s">
        <v>0</v>
      </c>
      <c r="H23" s="41" t="s">
        <v>0</v>
      </c>
      <c r="I23" s="26">
        <v>2</v>
      </c>
      <c r="J23" s="26" t="s">
        <v>0</v>
      </c>
      <c r="K23" s="26"/>
      <c r="L23" s="26"/>
      <c r="M23" s="26"/>
    </row>
    <row r="24" spans="1:13" s="25" customFormat="1" x14ac:dyDescent="0.2">
      <c r="B24" s="113" t="s">
        <v>479</v>
      </c>
      <c r="C24" s="38">
        <v>7638</v>
      </c>
      <c r="D24" s="38">
        <v>3368</v>
      </c>
      <c r="E24" s="38">
        <v>4769</v>
      </c>
      <c r="F24" s="38">
        <v>8014</v>
      </c>
      <c r="G24" s="38">
        <v>7835</v>
      </c>
      <c r="H24" s="38">
        <v>6283</v>
      </c>
      <c r="I24" s="38">
        <v>13371</v>
      </c>
      <c r="J24" s="38">
        <v>30260</v>
      </c>
      <c r="K24" s="24"/>
      <c r="L24" s="24"/>
      <c r="M24" s="24"/>
    </row>
    <row r="25" spans="1:13" x14ac:dyDescent="0.2">
      <c r="B25" s="101" t="s">
        <v>480</v>
      </c>
      <c r="C25" s="41">
        <v>17</v>
      </c>
      <c r="D25" s="41">
        <v>19</v>
      </c>
      <c r="E25" s="41">
        <v>22</v>
      </c>
      <c r="F25" s="41">
        <v>25</v>
      </c>
      <c r="G25" s="41">
        <v>25</v>
      </c>
      <c r="H25" s="41">
        <v>24</v>
      </c>
      <c r="I25" s="26">
        <v>31</v>
      </c>
      <c r="J25" s="26">
        <v>18</v>
      </c>
      <c r="K25" s="26"/>
      <c r="L25" s="26"/>
      <c r="M25" s="26"/>
    </row>
    <row r="26" spans="1:13" s="25" customFormat="1" x14ac:dyDescent="0.2">
      <c r="B26" s="135" t="s">
        <v>481</v>
      </c>
      <c r="C26" s="51">
        <v>41037</v>
      </c>
      <c r="D26" s="51">
        <v>42093</v>
      </c>
      <c r="E26" s="51">
        <v>46481</v>
      </c>
      <c r="F26" s="51">
        <v>52402</v>
      </c>
      <c r="G26" s="51">
        <v>59426</v>
      </c>
      <c r="H26" s="51">
        <v>67912</v>
      </c>
      <c r="I26" s="51">
        <v>93450</v>
      </c>
      <c r="J26" s="51">
        <v>114898</v>
      </c>
      <c r="K26" s="24"/>
      <c r="L26" s="24"/>
      <c r="M26" s="24"/>
    </row>
    <row r="27" spans="1:13" x14ac:dyDescent="0.2">
      <c r="B27" s="39"/>
      <c r="C27" s="40"/>
      <c r="D27" s="40"/>
      <c r="E27" s="40"/>
      <c r="F27" s="40"/>
      <c r="G27" s="40"/>
      <c r="H27" s="40"/>
      <c r="I27" s="26"/>
      <c r="J27" s="26"/>
      <c r="K27" s="26"/>
      <c r="L27" s="26"/>
      <c r="M27" s="26"/>
    </row>
    <row r="28" spans="1:13" x14ac:dyDescent="0.2">
      <c r="A28" s="100" t="s">
        <v>50</v>
      </c>
      <c r="B28" s="104" t="s">
        <v>185</v>
      </c>
    </row>
    <row r="29" spans="1:13" x14ac:dyDescent="0.2">
      <c r="A29" s="100" t="s">
        <v>482</v>
      </c>
      <c r="B29" s="104" t="s">
        <v>168</v>
      </c>
    </row>
    <row r="30" spans="1:13" x14ac:dyDescent="0.2">
      <c r="A30" s="100"/>
      <c r="B30" s="104"/>
    </row>
    <row r="31" spans="1:13" x14ac:dyDescent="0.2">
      <c r="A31" s="105" t="s">
        <v>483</v>
      </c>
      <c r="B31" s="104"/>
    </row>
    <row r="32" spans="1:13" x14ac:dyDescent="0.2">
      <c r="A32" s="100" t="s">
        <v>484</v>
      </c>
      <c r="B32" s="104"/>
    </row>
    <row r="33" spans="1:2" x14ac:dyDescent="0.2">
      <c r="A33" s="100" t="s">
        <v>485</v>
      </c>
      <c r="B33" s="104"/>
    </row>
    <row r="34" spans="1:2" x14ac:dyDescent="0.2">
      <c r="B34" s="52"/>
    </row>
  </sheetData>
  <mergeCells count="1">
    <mergeCell ref="B2:J2"/>
  </mergeCells>
  <phoneticPr fontId="3" type="noConversion"/>
  <pageMargins left="0.7" right="0.7" top="0.75" bottom="0.75" header="0.3" footer="0.3"/>
  <pageSetup paperSize="8" orientation="landscape" r:id="rId1"/>
  <headerFooter>
    <oddHeader>&amp;L&amp;"Calibri"&amp;10&amp;K000000 [Limited Sharing]&amp;1#_x000D_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EB59-D6C3-444C-A4C2-CAF4F68739D9}">
  <sheetPr codeName="Sheet12">
    <tabColor theme="3"/>
  </sheetPr>
  <dimension ref="A1:AG35"/>
  <sheetViews>
    <sheetView zoomScale="98" zoomScaleNormal="98" workbookViewId="0">
      <pane xSplit="2" ySplit="3" topLeftCell="C4" activePane="bottomRight" state="frozen"/>
      <selection activeCell="E10" sqref="E10"/>
      <selection pane="topRight" activeCell="E10" sqref="E10"/>
      <selection pane="bottomLeft" activeCell="E10" sqref="E10"/>
      <selection pane="bottomRight" activeCell="B34" sqref="B34"/>
    </sheetView>
  </sheetViews>
  <sheetFormatPr defaultRowHeight="12.75" x14ac:dyDescent="0.2"/>
  <cols>
    <col min="1" max="1" width="3.42578125" style="27" customWidth="1"/>
    <col min="2" max="2" width="70.28515625" style="32" bestFit="1" customWidth="1"/>
    <col min="3" max="9" width="7.85546875" style="32" customWidth="1"/>
    <col min="10" max="10" width="9.7109375" style="32" customWidth="1"/>
    <col min="11" max="11" width="7.85546875" style="32" customWidth="1"/>
    <col min="12" max="12" width="8.140625" style="32" customWidth="1"/>
    <col min="13" max="13" width="11.85546875" style="32" customWidth="1"/>
    <col min="14" max="14" width="9.140625" style="32"/>
    <col min="15" max="16" width="9.140625" style="27"/>
    <col min="17" max="18" width="17" style="27" customWidth="1"/>
    <col min="19" max="16384" width="9.140625" style="27"/>
  </cols>
  <sheetData>
    <row r="1" spans="2:33" customFormat="1" ht="36" customHeight="1" x14ac:dyDescent="0.25">
      <c r="B1" s="90" t="s">
        <v>5</v>
      </c>
      <c r="C1" s="20"/>
      <c r="D1" s="20"/>
      <c r="E1" s="20"/>
      <c r="F1" s="20"/>
      <c r="G1" s="20"/>
      <c r="H1" s="20"/>
      <c r="I1" s="22"/>
      <c r="J1" s="22"/>
      <c r="K1" s="20"/>
      <c r="L1" s="20"/>
      <c r="M1" s="137" t="s">
        <v>66</v>
      </c>
      <c r="N1" s="137"/>
    </row>
    <row r="2" spans="2:33" s="6" customFormat="1" x14ac:dyDescent="0.2">
      <c r="B2" s="138" t="s">
        <v>18</v>
      </c>
      <c r="C2" s="138"/>
      <c r="D2" s="138"/>
      <c r="E2" s="138"/>
      <c r="F2" s="138"/>
      <c r="G2" s="138"/>
      <c r="H2" s="138"/>
      <c r="I2" s="138"/>
      <c r="J2" s="138"/>
      <c r="K2" s="138"/>
      <c r="L2" s="138"/>
      <c r="M2" s="138"/>
      <c r="N2" s="138"/>
    </row>
    <row r="3" spans="2:33" s="8" customFormat="1" ht="17.25" x14ac:dyDescent="0.25">
      <c r="B3" s="98" t="s">
        <v>20</v>
      </c>
      <c r="C3" s="10">
        <v>2013</v>
      </c>
      <c r="D3" s="10">
        <v>2014</v>
      </c>
      <c r="E3" s="10">
        <v>2015</v>
      </c>
      <c r="F3" s="10">
        <v>2016</v>
      </c>
      <c r="G3" s="10">
        <v>2017</v>
      </c>
      <c r="H3" s="10">
        <v>2018</v>
      </c>
      <c r="I3" s="10">
        <v>2019</v>
      </c>
      <c r="J3" s="10">
        <v>2020</v>
      </c>
      <c r="K3" s="9">
        <v>2021</v>
      </c>
      <c r="L3" s="9">
        <v>2022</v>
      </c>
      <c r="M3" s="9" t="s">
        <v>174</v>
      </c>
      <c r="N3" s="9" t="s">
        <v>175</v>
      </c>
    </row>
    <row r="4" spans="2:33" s="6" customFormat="1" ht="15" x14ac:dyDescent="0.25">
      <c r="B4" s="102" t="s">
        <v>492</v>
      </c>
      <c r="C4" s="15"/>
      <c r="D4" s="15"/>
      <c r="E4" s="15"/>
      <c r="F4" s="15"/>
      <c r="G4" s="15"/>
      <c r="H4" s="15"/>
      <c r="I4" s="15"/>
      <c r="J4" s="15"/>
      <c r="K4" s="15"/>
      <c r="L4" s="15"/>
      <c r="M4" s="15"/>
      <c r="N4" s="15"/>
    </row>
    <row r="5" spans="2:33" x14ac:dyDescent="0.2">
      <c r="B5" s="100" t="s">
        <v>493</v>
      </c>
      <c r="C5" s="40">
        <v>2080</v>
      </c>
      <c r="D5" s="40">
        <v>2185</v>
      </c>
      <c r="E5" s="40">
        <v>2210</v>
      </c>
      <c r="F5" s="40">
        <v>2227</v>
      </c>
      <c r="G5" s="40">
        <v>2258</v>
      </c>
      <c r="H5" s="40">
        <v>2284</v>
      </c>
      <c r="I5" s="40">
        <v>2328</v>
      </c>
      <c r="J5" s="40">
        <v>2333</v>
      </c>
      <c r="K5" s="40">
        <v>2342</v>
      </c>
      <c r="L5" s="40">
        <v>2387</v>
      </c>
      <c r="M5" s="40">
        <v>2424</v>
      </c>
      <c r="N5" s="40">
        <v>2330</v>
      </c>
      <c r="Y5" s="28"/>
      <c r="Z5" s="28"/>
      <c r="AA5" s="28"/>
      <c r="AB5" s="28"/>
      <c r="AC5" s="28"/>
      <c r="AD5" s="28"/>
      <c r="AE5" s="28"/>
      <c r="AF5" s="28"/>
      <c r="AG5" s="28"/>
    </row>
    <row r="6" spans="2:33" ht="15" x14ac:dyDescent="0.2">
      <c r="B6" s="100" t="s">
        <v>494</v>
      </c>
      <c r="C6" s="40">
        <v>79355</v>
      </c>
      <c r="D6" s="40">
        <v>84640</v>
      </c>
      <c r="E6" s="40">
        <v>87157</v>
      </c>
      <c r="F6" s="40">
        <v>91810</v>
      </c>
      <c r="G6" s="40">
        <v>102249</v>
      </c>
      <c r="H6" s="40">
        <v>124640</v>
      </c>
      <c r="I6" s="40">
        <v>128779</v>
      </c>
      <c r="J6" s="42" t="s">
        <v>486</v>
      </c>
      <c r="K6" s="40">
        <v>183425</v>
      </c>
      <c r="L6" s="40">
        <v>197248</v>
      </c>
      <c r="M6" s="40">
        <v>178034.25</v>
      </c>
      <c r="N6" s="40">
        <f>SUM(N7:N8)</f>
        <v>228326.09000000003</v>
      </c>
      <c r="Y6" s="28"/>
      <c r="Z6" s="28"/>
      <c r="AA6" s="28"/>
      <c r="AB6" s="28"/>
      <c r="AC6" s="28"/>
      <c r="AD6" s="28"/>
      <c r="AE6" s="28"/>
      <c r="AF6" s="28"/>
      <c r="AG6" s="28"/>
    </row>
    <row r="7" spans="2:33" x14ac:dyDescent="0.2">
      <c r="B7" s="101" t="s">
        <v>177</v>
      </c>
      <c r="C7" s="40">
        <v>33816</v>
      </c>
      <c r="D7" s="40">
        <v>37759</v>
      </c>
      <c r="E7" s="40">
        <v>40666</v>
      </c>
      <c r="F7" s="40">
        <v>42500</v>
      </c>
      <c r="G7" s="40">
        <v>45939</v>
      </c>
      <c r="H7" s="40">
        <v>51955</v>
      </c>
      <c r="I7" s="40">
        <v>67331</v>
      </c>
      <c r="J7" s="40">
        <v>71407</v>
      </c>
      <c r="K7" s="40">
        <v>95659</v>
      </c>
      <c r="L7" s="40">
        <v>80165</v>
      </c>
      <c r="M7" s="40">
        <v>65822.16</v>
      </c>
      <c r="N7" s="40">
        <v>74937.740000000005</v>
      </c>
      <c r="Y7" s="28"/>
      <c r="Z7" s="28"/>
      <c r="AA7" s="28"/>
      <c r="AB7" s="28"/>
      <c r="AC7" s="28"/>
      <c r="AD7" s="28"/>
      <c r="AE7" s="28"/>
      <c r="AF7" s="28"/>
      <c r="AG7" s="28"/>
    </row>
    <row r="8" spans="2:33" x14ac:dyDescent="0.2">
      <c r="B8" s="101" t="s">
        <v>182</v>
      </c>
      <c r="C8" s="40">
        <v>45539</v>
      </c>
      <c r="D8" s="40">
        <v>46881</v>
      </c>
      <c r="E8" s="40">
        <v>46490</v>
      </c>
      <c r="F8" s="40">
        <v>49310</v>
      </c>
      <c r="G8" s="40">
        <v>56311</v>
      </c>
      <c r="H8" s="40">
        <v>72685</v>
      </c>
      <c r="I8" s="40">
        <v>61447</v>
      </c>
      <c r="J8" s="40">
        <v>77700</v>
      </c>
      <c r="K8" s="40">
        <v>87767</v>
      </c>
      <c r="L8" s="40">
        <v>117083</v>
      </c>
      <c r="M8" s="40">
        <v>112212.09</v>
      </c>
      <c r="N8" s="40">
        <v>153388.35</v>
      </c>
      <c r="Y8" s="28"/>
      <c r="Z8" s="28"/>
      <c r="AA8" s="28"/>
      <c r="AB8" s="28"/>
      <c r="AC8" s="28"/>
      <c r="AD8" s="28"/>
      <c r="AE8" s="28"/>
      <c r="AF8" s="28"/>
      <c r="AG8" s="28"/>
    </row>
    <row r="9" spans="2:33" ht="15" x14ac:dyDescent="0.2">
      <c r="B9" s="100" t="s">
        <v>495</v>
      </c>
      <c r="C9" s="40">
        <v>39520</v>
      </c>
      <c r="D9" s="40">
        <v>37757</v>
      </c>
      <c r="E9" s="40">
        <v>45130</v>
      </c>
      <c r="F9" s="40">
        <v>49770</v>
      </c>
      <c r="G9" s="40">
        <v>55488</v>
      </c>
      <c r="H9" s="40">
        <v>72788</v>
      </c>
      <c r="I9" s="40">
        <v>62331</v>
      </c>
      <c r="J9" s="42" t="s">
        <v>487</v>
      </c>
      <c r="K9" s="40">
        <v>65315</v>
      </c>
      <c r="L9" s="40">
        <v>81832</v>
      </c>
      <c r="M9" s="40">
        <v>78740.539999999994</v>
      </c>
      <c r="N9" s="40">
        <f>SUM(N10:N14)</f>
        <v>101813.14</v>
      </c>
      <c r="Y9" s="28"/>
      <c r="Z9" s="28"/>
      <c r="AA9" s="28"/>
      <c r="AB9" s="28"/>
      <c r="AC9" s="28"/>
      <c r="AD9" s="28"/>
      <c r="AE9" s="28"/>
      <c r="AF9" s="28"/>
      <c r="AG9" s="28"/>
    </row>
    <row r="10" spans="2:33" x14ac:dyDescent="0.2">
      <c r="B10" s="101" t="s">
        <v>496</v>
      </c>
      <c r="C10" s="40">
        <v>2083</v>
      </c>
      <c r="D10" s="40">
        <v>2344</v>
      </c>
      <c r="E10" s="40">
        <v>4475</v>
      </c>
      <c r="F10" s="40">
        <v>2796</v>
      </c>
      <c r="G10" s="40">
        <v>2690</v>
      </c>
      <c r="H10" s="40">
        <v>2579</v>
      </c>
      <c r="I10" s="40">
        <v>3089</v>
      </c>
      <c r="J10" s="40">
        <v>2544</v>
      </c>
      <c r="K10" s="40">
        <v>3454</v>
      </c>
      <c r="L10" s="40">
        <v>3307</v>
      </c>
      <c r="M10" s="40">
        <v>4476.83</v>
      </c>
      <c r="N10" s="40">
        <v>6848.71</v>
      </c>
      <c r="Y10" s="28"/>
      <c r="Z10" s="28"/>
      <c r="AA10" s="28"/>
      <c r="AB10" s="28"/>
      <c r="AC10" s="28"/>
      <c r="AD10" s="28"/>
      <c r="AE10" s="28"/>
      <c r="AF10" s="28"/>
      <c r="AG10" s="28"/>
    </row>
    <row r="11" spans="2:33" x14ac:dyDescent="0.2">
      <c r="B11" s="101" t="s">
        <v>497</v>
      </c>
      <c r="C11" s="40">
        <v>2858</v>
      </c>
      <c r="D11" s="40">
        <v>1906</v>
      </c>
      <c r="E11" s="40">
        <v>2668</v>
      </c>
      <c r="F11" s="40">
        <v>3098</v>
      </c>
      <c r="G11" s="40">
        <v>3563</v>
      </c>
      <c r="H11" s="40">
        <v>3177</v>
      </c>
      <c r="I11" s="40">
        <v>2985</v>
      </c>
      <c r="J11" s="40">
        <v>4651</v>
      </c>
      <c r="K11" s="40">
        <v>3382</v>
      </c>
      <c r="L11" s="40">
        <v>5546</v>
      </c>
      <c r="M11" s="40">
        <v>3717.63</v>
      </c>
      <c r="N11" s="40">
        <v>7624.25</v>
      </c>
      <c r="Y11" s="28"/>
      <c r="Z11" s="28"/>
      <c r="AA11" s="28"/>
      <c r="AB11" s="28"/>
      <c r="AC11" s="28"/>
      <c r="AD11" s="28"/>
      <c r="AE11" s="28"/>
      <c r="AF11" s="28"/>
      <c r="AG11" s="28"/>
    </row>
    <row r="12" spans="2:33" x14ac:dyDescent="0.2">
      <c r="B12" s="101" t="s">
        <v>498</v>
      </c>
      <c r="C12" s="40">
        <v>14013</v>
      </c>
      <c r="D12" s="40">
        <v>12983</v>
      </c>
      <c r="E12" s="40">
        <v>21094</v>
      </c>
      <c r="F12" s="40">
        <v>24810</v>
      </c>
      <c r="G12" s="40">
        <v>29370</v>
      </c>
      <c r="H12" s="40">
        <v>37218</v>
      </c>
      <c r="I12" s="40">
        <v>30883</v>
      </c>
      <c r="J12" s="40">
        <v>33164</v>
      </c>
      <c r="K12" s="40">
        <v>32432</v>
      </c>
      <c r="L12" s="40">
        <v>42794</v>
      </c>
      <c r="M12" s="40">
        <v>35513.33</v>
      </c>
      <c r="N12" s="40">
        <f>35248.92+3925.21</f>
        <v>39174.129999999997</v>
      </c>
      <c r="Q12" s="81"/>
      <c r="R12" s="29"/>
      <c r="Y12" s="28"/>
      <c r="Z12" s="28"/>
      <c r="AA12" s="28"/>
      <c r="AB12" s="28"/>
      <c r="AC12" s="28"/>
      <c r="AD12" s="28"/>
      <c r="AE12" s="28"/>
      <c r="AF12" s="28"/>
      <c r="AG12" s="28"/>
    </row>
    <row r="13" spans="2:33" x14ac:dyDescent="0.2">
      <c r="B13" s="101" t="s">
        <v>499</v>
      </c>
      <c r="C13" s="40">
        <v>8298</v>
      </c>
      <c r="D13" s="40">
        <v>7737</v>
      </c>
      <c r="E13" s="40">
        <v>5854</v>
      </c>
      <c r="F13" s="40">
        <v>5440</v>
      </c>
      <c r="G13" s="40">
        <v>6504</v>
      </c>
      <c r="H13" s="40">
        <v>10782</v>
      </c>
      <c r="I13" s="40">
        <v>8663</v>
      </c>
      <c r="J13" s="40">
        <v>5593</v>
      </c>
      <c r="K13" s="40">
        <v>6987</v>
      </c>
      <c r="L13" s="40">
        <v>8643</v>
      </c>
      <c r="M13" s="40">
        <v>9456.9699999999993</v>
      </c>
      <c r="N13" s="40">
        <v>11475.02</v>
      </c>
      <c r="Q13" s="81"/>
      <c r="R13" s="29"/>
      <c r="Y13" s="28"/>
      <c r="Z13" s="28"/>
      <c r="AA13" s="28"/>
      <c r="AB13" s="28"/>
      <c r="AC13" s="28"/>
      <c r="AD13" s="28"/>
      <c r="AE13" s="28"/>
      <c r="AF13" s="28"/>
      <c r="AG13" s="28"/>
    </row>
    <row r="14" spans="2:33" x14ac:dyDescent="0.2">
      <c r="B14" s="101" t="s">
        <v>34</v>
      </c>
      <c r="C14" s="40">
        <v>12269</v>
      </c>
      <c r="D14" s="40">
        <v>12786</v>
      </c>
      <c r="E14" s="40">
        <v>11038</v>
      </c>
      <c r="F14" s="40">
        <v>13626</v>
      </c>
      <c r="G14" s="40">
        <v>13362</v>
      </c>
      <c r="H14" s="40">
        <v>19033</v>
      </c>
      <c r="I14" s="40">
        <v>16711</v>
      </c>
      <c r="J14" s="40">
        <v>16960</v>
      </c>
      <c r="K14" s="40">
        <v>19059</v>
      </c>
      <c r="L14" s="40">
        <v>21542</v>
      </c>
      <c r="M14" s="40">
        <v>25575.78</v>
      </c>
      <c r="N14" s="40">
        <f>32822.7+3868.33</f>
        <v>36691.03</v>
      </c>
      <c r="Q14" s="29"/>
      <c r="R14" s="29"/>
      <c r="Y14" s="28"/>
      <c r="Z14" s="28"/>
      <c r="AA14" s="28"/>
      <c r="AB14" s="28"/>
      <c r="AC14" s="28"/>
      <c r="AD14" s="28"/>
      <c r="AE14" s="28"/>
      <c r="AF14" s="28"/>
      <c r="AG14" s="28"/>
    </row>
    <row r="15" spans="2:33" s="25" customFormat="1" x14ac:dyDescent="0.2">
      <c r="B15" s="102" t="s">
        <v>500</v>
      </c>
      <c r="C15" s="24"/>
      <c r="D15" s="24"/>
      <c r="E15" s="24"/>
      <c r="F15" s="24"/>
      <c r="G15" s="24"/>
      <c r="H15" s="24"/>
      <c r="I15" s="24"/>
      <c r="J15" s="24"/>
      <c r="K15" s="24"/>
      <c r="L15" s="24"/>
      <c r="M15" s="24"/>
      <c r="N15" s="24"/>
      <c r="Y15" s="28"/>
      <c r="Z15" s="28"/>
      <c r="AA15" s="28"/>
      <c r="AB15" s="28"/>
      <c r="AC15" s="28"/>
      <c r="AD15" s="28"/>
      <c r="AE15" s="28"/>
      <c r="AF15" s="28"/>
      <c r="AG15" s="28"/>
    </row>
    <row r="16" spans="2:33" x14ac:dyDescent="0.2">
      <c r="B16" s="100" t="s">
        <v>501</v>
      </c>
      <c r="C16" s="40">
        <v>8424</v>
      </c>
      <c r="D16" s="40">
        <v>8424</v>
      </c>
      <c r="E16" s="40">
        <v>8424</v>
      </c>
      <c r="F16" s="40">
        <v>8423</v>
      </c>
      <c r="G16" s="40">
        <v>8423</v>
      </c>
      <c r="H16" s="40">
        <v>8423</v>
      </c>
      <c r="I16" s="40">
        <v>8423</v>
      </c>
      <c r="J16" s="40">
        <v>8423</v>
      </c>
      <c r="K16" s="40">
        <v>8423</v>
      </c>
      <c r="L16" s="40">
        <v>494</v>
      </c>
      <c r="M16" s="40">
        <v>498</v>
      </c>
      <c r="N16" s="40">
        <v>506</v>
      </c>
      <c r="Y16" s="28"/>
      <c r="Z16" s="28"/>
      <c r="AA16" s="28"/>
      <c r="AB16" s="28"/>
      <c r="AC16" s="28"/>
      <c r="AD16" s="28"/>
      <c r="AE16" s="28"/>
      <c r="AF16" s="28"/>
      <c r="AG16" s="28"/>
    </row>
    <row r="17" spans="1:33" ht="15" x14ac:dyDescent="0.2">
      <c r="B17" s="100" t="s">
        <v>494</v>
      </c>
      <c r="C17" s="40">
        <v>5588</v>
      </c>
      <c r="D17" s="40">
        <v>3883</v>
      </c>
      <c r="E17" s="40">
        <v>1603</v>
      </c>
      <c r="F17" s="40">
        <v>4300</v>
      </c>
      <c r="G17" s="40">
        <v>5820</v>
      </c>
      <c r="H17" s="40">
        <v>12145</v>
      </c>
      <c r="I17" s="42" t="s">
        <v>488</v>
      </c>
      <c r="J17" s="42" t="s">
        <v>490</v>
      </c>
      <c r="K17" s="40">
        <v>25952</v>
      </c>
      <c r="L17" s="40">
        <f>281279779.91/1000000</f>
        <v>281.27977991</v>
      </c>
      <c r="M17" s="40">
        <v>349.78576643999997</v>
      </c>
      <c r="N17" s="40">
        <v>773.03121808000003</v>
      </c>
      <c r="O17" s="29"/>
      <c r="Y17" s="28"/>
      <c r="Z17" s="28"/>
      <c r="AA17" s="28"/>
      <c r="AB17" s="28"/>
      <c r="AC17" s="28"/>
      <c r="AD17" s="28"/>
      <c r="AE17" s="28"/>
      <c r="AF17" s="28"/>
      <c r="AG17" s="28"/>
    </row>
    <row r="18" spans="1:33" ht="15" x14ac:dyDescent="0.2">
      <c r="B18" s="100" t="s">
        <v>502</v>
      </c>
      <c r="C18" s="40">
        <v>4766</v>
      </c>
      <c r="D18" s="40">
        <v>4808</v>
      </c>
      <c r="E18" s="40">
        <v>7060</v>
      </c>
      <c r="F18" s="40">
        <v>18200</v>
      </c>
      <c r="G18" s="40">
        <v>15664</v>
      </c>
      <c r="H18" s="40">
        <v>23256</v>
      </c>
      <c r="I18" s="42" t="s">
        <v>489</v>
      </c>
      <c r="J18" s="42" t="s">
        <v>491</v>
      </c>
      <c r="K18" s="40">
        <v>15626</v>
      </c>
      <c r="L18" s="40">
        <f>SUM(L19:L23)</f>
        <v>250.09690603999996</v>
      </c>
      <c r="M18" s="40">
        <f>SUM(M19:M23)</f>
        <v>223.50777199999999</v>
      </c>
      <c r="N18" s="40">
        <f>SUM(N19:N23)</f>
        <v>228.12581854000001</v>
      </c>
      <c r="Y18" s="28"/>
      <c r="Z18" s="28"/>
      <c r="AA18" s="28"/>
      <c r="AB18" s="28"/>
      <c r="AC18" s="28"/>
      <c r="AD18" s="28"/>
      <c r="AE18" s="28"/>
      <c r="AF18" s="28"/>
      <c r="AG18" s="28"/>
    </row>
    <row r="19" spans="1:33" x14ac:dyDescent="0.2">
      <c r="B19" s="101" t="s">
        <v>496</v>
      </c>
      <c r="C19" s="40">
        <v>1561</v>
      </c>
      <c r="D19" s="40">
        <v>1734</v>
      </c>
      <c r="E19" s="40">
        <v>1959</v>
      </c>
      <c r="F19" s="40">
        <v>5049</v>
      </c>
      <c r="G19" s="40">
        <v>3163</v>
      </c>
      <c r="H19" s="40">
        <v>3030</v>
      </c>
      <c r="I19" s="40">
        <v>3282</v>
      </c>
      <c r="J19" s="40">
        <v>5220</v>
      </c>
      <c r="K19" s="40">
        <v>4972</v>
      </c>
      <c r="L19" s="40">
        <f>10000000/1000000</f>
        <v>10</v>
      </c>
      <c r="M19" s="40">
        <v>20</v>
      </c>
      <c r="N19" s="40" t="s">
        <v>0</v>
      </c>
      <c r="Y19" s="28"/>
      <c r="Z19" s="28"/>
      <c r="AA19" s="28"/>
      <c r="AB19" s="28"/>
      <c r="AC19" s="28"/>
      <c r="AD19" s="28"/>
      <c r="AE19" s="28"/>
      <c r="AF19" s="28"/>
      <c r="AG19" s="28"/>
    </row>
    <row r="20" spans="1:33" x14ac:dyDescent="0.2">
      <c r="B20" s="101" t="s">
        <v>497</v>
      </c>
      <c r="C20" s="41">
        <v>476</v>
      </c>
      <c r="D20" s="41">
        <v>357</v>
      </c>
      <c r="E20" s="40">
        <v>1047</v>
      </c>
      <c r="F20" s="40">
        <v>2699</v>
      </c>
      <c r="G20" s="40">
        <v>2450</v>
      </c>
      <c r="H20" s="40">
        <v>5109</v>
      </c>
      <c r="I20" s="40">
        <v>5534</v>
      </c>
      <c r="J20" s="40">
        <v>2791</v>
      </c>
      <c r="K20" s="40">
        <v>2658</v>
      </c>
      <c r="L20" s="40">
        <f>72002881.55/1000000</f>
        <v>72.002881549999998</v>
      </c>
      <c r="M20" s="40">
        <v>42.078000000000003</v>
      </c>
      <c r="N20" s="40">
        <v>41.11966769</v>
      </c>
      <c r="Y20" s="28"/>
      <c r="Z20" s="28"/>
      <c r="AA20" s="28"/>
      <c r="AB20" s="28"/>
      <c r="AC20" s="28"/>
      <c r="AD20" s="28"/>
      <c r="AE20" s="28"/>
      <c r="AF20" s="28"/>
      <c r="AG20" s="28"/>
    </row>
    <row r="21" spans="1:33" x14ac:dyDescent="0.2">
      <c r="B21" s="101" t="s">
        <v>498</v>
      </c>
      <c r="C21" s="40">
        <v>1603</v>
      </c>
      <c r="D21" s="40">
        <v>1460</v>
      </c>
      <c r="E21" s="40">
        <v>2554</v>
      </c>
      <c r="F21" s="40">
        <v>6583</v>
      </c>
      <c r="G21" s="40">
        <v>7073</v>
      </c>
      <c r="H21" s="40">
        <v>8277</v>
      </c>
      <c r="I21" s="40">
        <v>8965</v>
      </c>
      <c r="J21" s="40">
        <v>6807</v>
      </c>
      <c r="K21" s="40">
        <v>6482</v>
      </c>
      <c r="L21" s="42" t="s">
        <v>0</v>
      </c>
      <c r="M21" s="42" t="s">
        <v>0</v>
      </c>
      <c r="N21" s="40" t="s">
        <v>0</v>
      </c>
      <c r="Y21" s="28"/>
      <c r="Z21" s="28"/>
      <c r="AA21" s="28"/>
      <c r="AB21" s="28"/>
      <c r="AC21" s="28"/>
      <c r="AD21" s="28"/>
      <c r="AE21" s="28"/>
      <c r="AF21" s="28"/>
      <c r="AG21" s="28"/>
    </row>
    <row r="22" spans="1:33" x14ac:dyDescent="0.2">
      <c r="B22" s="101" t="s">
        <v>499</v>
      </c>
      <c r="C22" s="41">
        <v>664</v>
      </c>
      <c r="D22" s="41">
        <v>734</v>
      </c>
      <c r="E22" s="41">
        <v>904</v>
      </c>
      <c r="F22" s="40">
        <v>2331</v>
      </c>
      <c r="G22" s="40">
        <v>2173</v>
      </c>
      <c r="H22" s="40">
        <v>5857</v>
      </c>
      <c r="I22" s="40">
        <v>6344</v>
      </c>
      <c r="J22" s="42" t="s">
        <v>0</v>
      </c>
      <c r="K22" s="42" t="s">
        <v>0</v>
      </c>
      <c r="L22" s="41">
        <f>1281615.26/1000000</f>
        <v>1.2816152599999999</v>
      </c>
      <c r="M22" s="41">
        <v>1.401435</v>
      </c>
      <c r="N22" s="41">
        <v>1.19483926</v>
      </c>
      <c r="Y22" s="28"/>
      <c r="Z22" s="28"/>
      <c r="AA22" s="28"/>
      <c r="AB22" s="28"/>
      <c r="AC22" s="28"/>
      <c r="AD22" s="28"/>
      <c r="AE22" s="28"/>
      <c r="AF22" s="28"/>
      <c r="AG22" s="28"/>
    </row>
    <row r="23" spans="1:33" x14ac:dyDescent="0.2">
      <c r="B23" s="136" t="s">
        <v>34</v>
      </c>
      <c r="C23" s="44">
        <v>462</v>
      </c>
      <c r="D23" s="44">
        <v>523</v>
      </c>
      <c r="E23" s="44">
        <v>597</v>
      </c>
      <c r="F23" s="44">
        <v>1538</v>
      </c>
      <c r="G23" s="44">
        <v>805</v>
      </c>
      <c r="H23" s="44">
        <v>983</v>
      </c>
      <c r="I23" s="45">
        <v>1065</v>
      </c>
      <c r="J23" s="45">
        <v>1590</v>
      </c>
      <c r="K23" s="45">
        <v>1514</v>
      </c>
      <c r="L23" s="45">
        <f>166812409.23/1000000</f>
        <v>166.81240922999999</v>
      </c>
      <c r="M23" s="45">
        <v>160.02833699999999</v>
      </c>
      <c r="N23" s="45">
        <v>185.81131159</v>
      </c>
      <c r="Y23" s="28"/>
      <c r="Z23" s="28"/>
      <c r="AA23" s="28"/>
      <c r="AB23" s="28"/>
      <c r="AC23" s="28"/>
      <c r="AD23" s="28"/>
      <c r="AE23" s="28"/>
      <c r="AF23" s="28"/>
      <c r="AG23" s="28"/>
    </row>
    <row r="24" spans="1:33" x14ac:dyDescent="0.2">
      <c r="B24" s="39"/>
      <c r="C24" s="46"/>
      <c r="D24" s="46"/>
      <c r="E24" s="46"/>
      <c r="F24" s="46"/>
      <c r="G24" s="46"/>
      <c r="H24" s="46"/>
      <c r="I24" s="47"/>
      <c r="J24" s="47"/>
      <c r="K24" s="47"/>
      <c r="L24" s="47"/>
    </row>
    <row r="25" spans="1:33" x14ac:dyDescent="0.2">
      <c r="A25" s="100" t="s">
        <v>184</v>
      </c>
      <c r="B25" s="104" t="s">
        <v>185</v>
      </c>
    </row>
    <row r="26" spans="1:33" x14ac:dyDescent="0.2">
      <c r="A26" s="100" t="s">
        <v>186</v>
      </c>
      <c r="B26" s="104" t="s">
        <v>168</v>
      </c>
      <c r="N26" s="65"/>
    </row>
    <row r="27" spans="1:33" x14ac:dyDescent="0.2">
      <c r="A27" s="100" t="s">
        <v>280</v>
      </c>
      <c r="B27" s="104" t="s">
        <v>503</v>
      </c>
    </row>
    <row r="28" spans="1:33" x14ac:dyDescent="0.2">
      <c r="A28" s="100" t="s">
        <v>188</v>
      </c>
      <c r="B28" s="104" t="s">
        <v>504</v>
      </c>
    </row>
    <row r="29" spans="1:33" x14ac:dyDescent="0.2">
      <c r="A29" s="100" t="s">
        <v>190</v>
      </c>
      <c r="B29" s="104" t="s">
        <v>505</v>
      </c>
    </row>
    <row r="30" spans="1:33" x14ac:dyDescent="0.2">
      <c r="A30" s="100" t="s">
        <v>192</v>
      </c>
      <c r="B30" s="104" t="s">
        <v>189</v>
      </c>
    </row>
    <row r="31" spans="1:33" x14ac:dyDescent="0.2">
      <c r="A31" s="39"/>
    </row>
    <row r="32" spans="1:33" x14ac:dyDescent="0.2">
      <c r="A32" s="105" t="s">
        <v>483</v>
      </c>
      <c r="B32" s="104"/>
    </row>
    <row r="33" spans="1:2" x14ac:dyDescent="0.2">
      <c r="A33" s="100" t="s">
        <v>506</v>
      </c>
      <c r="B33" s="104"/>
    </row>
    <row r="34" spans="1:2" x14ac:dyDescent="0.2">
      <c r="A34" s="100" t="s">
        <v>507</v>
      </c>
      <c r="B34" s="104"/>
    </row>
    <row r="35" spans="1:2" x14ac:dyDescent="0.2">
      <c r="B35" s="48"/>
    </row>
  </sheetData>
  <mergeCells count="2">
    <mergeCell ref="M1:N1"/>
    <mergeCell ref="B2:N2"/>
  </mergeCells>
  <phoneticPr fontId="3" type="noConversion"/>
  <pageMargins left="0.7" right="0.7" top="0.75" bottom="0.75" header="0.3" footer="0.3"/>
  <pageSetup paperSize="8" orientation="landscape"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7EDF5-8A48-4379-AC5E-A675718A3930}">
  <sheetPr codeName="Sheet1">
    <tabColor rgb="FF1F497D"/>
  </sheetPr>
  <dimension ref="A1:O35"/>
  <sheetViews>
    <sheetView zoomScale="124" zoomScaleNormal="124" workbookViewId="0">
      <pane xSplit="2" ySplit="4" topLeftCell="C5" activePane="bottomRight" state="frozen"/>
      <selection activeCell="E10" sqref="E10"/>
      <selection pane="topRight" activeCell="E10" sqref="E10"/>
      <selection pane="bottomLeft" activeCell="E10" sqref="E10"/>
      <selection pane="bottomRight" activeCell="B3" sqref="B3:N3"/>
    </sheetView>
  </sheetViews>
  <sheetFormatPr defaultRowHeight="12.75" x14ac:dyDescent="0.2"/>
  <cols>
    <col min="1" max="1" width="3" style="27" customWidth="1"/>
    <col min="2" max="2" width="66" style="32" customWidth="1"/>
    <col min="3" max="13" width="9.85546875" style="32" customWidth="1"/>
    <col min="14" max="14" width="9.140625" style="32"/>
    <col min="15" max="18" width="9.140625" style="27"/>
    <col min="19" max="19" width="8.42578125" style="27" customWidth="1"/>
    <col min="20" max="20" width="10.7109375" style="27" customWidth="1"/>
    <col min="21" max="16384" width="9.140625" style="27"/>
  </cols>
  <sheetData>
    <row r="1" spans="2:15" customFormat="1" ht="36" customHeight="1" x14ac:dyDescent="0.25">
      <c r="B1" s="90" t="s">
        <v>5</v>
      </c>
      <c r="C1" s="20"/>
      <c r="D1" s="20"/>
      <c r="E1" s="20"/>
      <c r="F1" s="20"/>
      <c r="G1" s="20"/>
      <c r="H1" s="20"/>
      <c r="I1" s="139" t="s">
        <v>22</v>
      </c>
      <c r="J1" s="137"/>
      <c r="K1" s="137"/>
      <c r="L1" s="137"/>
      <c r="M1" s="137"/>
      <c r="N1" s="137"/>
    </row>
    <row r="2" spans="2:15" s="6" customFormat="1" x14ac:dyDescent="0.2">
      <c r="B2" s="138" t="s">
        <v>21</v>
      </c>
      <c r="C2" s="138"/>
      <c r="D2" s="138"/>
      <c r="E2" s="138"/>
      <c r="F2" s="138"/>
      <c r="G2" s="138"/>
      <c r="H2" s="138"/>
      <c r="I2" s="138"/>
      <c r="J2" s="138"/>
      <c r="K2" s="138"/>
      <c r="L2" s="138"/>
      <c r="M2" s="138"/>
      <c r="N2" s="138"/>
    </row>
    <row r="3" spans="2:15" customFormat="1" ht="15" customHeight="1" x14ac:dyDescent="0.2">
      <c r="B3" s="140" t="s">
        <v>23</v>
      </c>
      <c r="C3" s="140"/>
      <c r="D3" s="140"/>
      <c r="E3" s="140"/>
      <c r="F3" s="140"/>
      <c r="G3" s="140"/>
      <c r="H3" s="140"/>
      <c r="I3" s="140"/>
      <c r="J3" s="140"/>
      <c r="K3" s="140"/>
      <c r="L3" s="140"/>
      <c r="M3" s="140"/>
      <c r="N3" s="140"/>
    </row>
    <row r="4" spans="2:15" s="8" customFormat="1" ht="15" x14ac:dyDescent="0.25">
      <c r="B4" s="98" t="s">
        <v>20</v>
      </c>
      <c r="C4" s="10">
        <v>2013</v>
      </c>
      <c r="D4" s="10">
        <v>2014</v>
      </c>
      <c r="E4" s="10">
        <v>2015</v>
      </c>
      <c r="F4" s="10">
        <v>2016</v>
      </c>
      <c r="G4" s="10">
        <v>2017</v>
      </c>
      <c r="H4" s="10">
        <v>2018</v>
      </c>
      <c r="I4" s="10">
        <v>2019</v>
      </c>
      <c r="J4" s="10">
        <v>2020</v>
      </c>
      <c r="K4" s="10">
        <v>2021</v>
      </c>
      <c r="L4" s="9">
        <v>2022</v>
      </c>
      <c r="M4" s="10">
        <v>2023</v>
      </c>
      <c r="N4" s="10" t="s">
        <v>24</v>
      </c>
    </row>
    <row r="5" spans="2:15" s="25" customFormat="1" x14ac:dyDescent="0.2">
      <c r="B5" s="99" t="s">
        <v>25</v>
      </c>
      <c r="C5" s="38">
        <v>1246008</v>
      </c>
      <c r="D5" s="38">
        <v>1464295</v>
      </c>
      <c r="E5" s="38">
        <v>1426259</v>
      </c>
      <c r="F5" s="38">
        <v>1529210</v>
      </c>
      <c r="G5" s="38">
        <v>1604834</v>
      </c>
      <c r="H5" s="38">
        <v>1917439</v>
      </c>
      <c r="I5" s="38">
        <v>1919417</v>
      </c>
      <c r="J5" s="38">
        <v>2421597</v>
      </c>
      <c r="K5" s="38">
        <v>3046278</v>
      </c>
      <c r="L5" s="38">
        <v>4510347</v>
      </c>
      <c r="M5" s="38">
        <v>4205444</v>
      </c>
      <c r="N5" s="38">
        <v>3876108</v>
      </c>
      <c r="O5" s="24"/>
    </row>
    <row r="6" spans="2:15" x14ac:dyDescent="0.2">
      <c r="B6" s="100" t="s">
        <v>26</v>
      </c>
      <c r="C6" s="40">
        <v>1058355</v>
      </c>
      <c r="D6" s="40">
        <v>1129975</v>
      </c>
      <c r="E6" s="40">
        <v>1126674</v>
      </c>
      <c r="F6" s="40">
        <v>1049800</v>
      </c>
      <c r="G6" s="40">
        <v>1328413</v>
      </c>
      <c r="H6" s="40">
        <v>1402591</v>
      </c>
      <c r="I6" s="40">
        <v>1509777</v>
      </c>
      <c r="J6" s="40">
        <v>1384188</v>
      </c>
      <c r="K6" s="40">
        <v>744834</v>
      </c>
      <c r="L6" s="40">
        <v>991031</v>
      </c>
      <c r="M6" s="40">
        <v>1697846</v>
      </c>
      <c r="N6" s="40">
        <v>1978293</v>
      </c>
      <c r="O6" s="26"/>
    </row>
    <row r="7" spans="2:15" ht="22.5" x14ac:dyDescent="0.2">
      <c r="B7" s="103" t="s">
        <v>27</v>
      </c>
      <c r="C7" s="40">
        <v>541148</v>
      </c>
      <c r="D7" s="40">
        <v>603773</v>
      </c>
      <c r="E7" s="40">
        <v>666961</v>
      </c>
      <c r="F7" s="40">
        <v>548126</v>
      </c>
      <c r="G7" s="40">
        <v>601551</v>
      </c>
      <c r="H7" s="40">
        <v>521810</v>
      </c>
      <c r="I7" s="40">
        <v>594095</v>
      </c>
      <c r="J7" s="40">
        <v>479514</v>
      </c>
      <c r="K7" s="40">
        <v>547895</v>
      </c>
      <c r="L7" s="40">
        <v>661691</v>
      </c>
      <c r="M7" s="40">
        <v>1208203</v>
      </c>
      <c r="N7" s="40">
        <v>1074768</v>
      </c>
      <c r="O7" s="26"/>
    </row>
    <row r="8" spans="2:15" x14ac:dyDescent="0.2">
      <c r="B8" s="101" t="s">
        <v>28</v>
      </c>
      <c r="C8" s="40">
        <v>431703</v>
      </c>
      <c r="D8" s="40">
        <v>446262</v>
      </c>
      <c r="E8" s="40">
        <v>376041</v>
      </c>
      <c r="F8" s="40">
        <v>378427</v>
      </c>
      <c r="G8" s="40">
        <v>596218</v>
      </c>
      <c r="H8" s="40">
        <v>732344</v>
      </c>
      <c r="I8" s="40">
        <v>768470</v>
      </c>
      <c r="J8" s="40">
        <v>744000</v>
      </c>
      <c r="K8" s="40">
        <v>8874</v>
      </c>
      <c r="L8" s="40">
        <v>10867</v>
      </c>
      <c r="M8" s="40">
        <v>223407</v>
      </c>
      <c r="N8" s="40">
        <v>680259</v>
      </c>
      <c r="O8" s="26"/>
    </row>
    <row r="9" spans="2:15" x14ac:dyDescent="0.2">
      <c r="B9" s="101" t="s">
        <v>29</v>
      </c>
      <c r="C9" s="40">
        <v>2032</v>
      </c>
      <c r="D9" s="40">
        <v>1200</v>
      </c>
      <c r="E9" s="41">
        <v>970</v>
      </c>
      <c r="F9" s="41">
        <v>303</v>
      </c>
      <c r="G9" s="41">
        <v>677</v>
      </c>
      <c r="H9" s="41">
        <v>217</v>
      </c>
      <c r="I9" s="40">
        <v>1320</v>
      </c>
      <c r="J9" s="41">
        <v>492</v>
      </c>
      <c r="K9" s="40">
        <v>24801</v>
      </c>
      <c r="L9" s="41">
        <v>626</v>
      </c>
      <c r="M9" s="41">
        <v>10992</v>
      </c>
      <c r="N9" s="41">
        <v>925</v>
      </c>
      <c r="O9" s="26"/>
    </row>
    <row r="10" spans="2:15" x14ac:dyDescent="0.2">
      <c r="B10" s="101" t="s">
        <v>30</v>
      </c>
      <c r="C10" s="40">
        <v>83369</v>
      </c>
      <c r="D10" s="40">
        <v>78616</v>
      </c>
      <c r="E10" s="40">
        <v>82666</v>
      </c>
      <c r="F10" s="40">
        <v>116705</v>
      </c>
      <c r="G10" s="40">
        <v>126161</v>
      </c>
      <c r="H10" s="40">
        <v>147201</v>
      </c>
      <c r="I10" s="40">
        <v>145831</v>
      </c>
      <c r="J10" s="40">
        <v>158465</v>
      </c>
      <c r="K10" s="40">
        <v>163245</v>
      </c>
      <c r="L10" s="40">
        <v>280765</v>
      </c>
      <c r="M10" s="40">
        <v>254348</v>
      </c>
      <c r="N10" s="40">
        <v>221951</v>
      </c>
      <c r="O10" s="26"/>
    </row>
    <row r="11" spans="2:15" x14ac:dyDescent="0.2">
      <c r="B11" s="101" t="s">
        <v>31</v>
      </c>
      <c r="C11" s="41">
        <v>104</v>
      </c>
      <c r="D11" s="41">
        <v>124</v>
      </c>
      <c r="E11" s="41">
        <v>36</v>
      </c>
      <c r="F11" s="40">
        <v>6238</v>
      </c>
      <c r="G11" s="40">
        <v>3807</v>
      </c>
      <c r="H11" s="40">
        <v>1020</v>
      </c>
      <c r="I11" s="41">
        <v>62</v>
      </c>
      <c r="J11" s="40">
        <v>1716</v>
      </c>
      <c r="K11" s="41">
        <v>20</v>
      </c>
      <c r="L11" s="40">
        <v>37080</v>
      </c>
      <c r="M11" s="40">
        <v>897</v>
      </c>
      <c r="N11" s="40">
        <v>390</v>
      </c>
      <c r="O11" s="26"/>
    </row>
    <row r="12" spans="2:15" x14ac:dyDescent="0.2">
      <c r="B12" s="100" t="s">
        <v>32</v>
      </c>
      <c r="C12" s="40">
        <v>110542</v>
      </c>
      <c r="D12" s="40">
        <v>145387</v>
      </c>
      <c r="E12" s="40">
        <v>152018</v>
      </c>
      <c r="F12" s="40">
        <v>83791</v>
      </c>
      <c r="G12" s="40">
        <v>200025</v>
      </c>
      <c r="H12" s="40">
        <v>198729</v>
      </c>
      <c r="I12" s="40">
        <v>236648</v>
      </c>
      <c r="J12" s="40">
        <v>264294</v>
      </c>
      <c r="K12" s="40">
        <v>240487</v>
      </c>
      <c r="L12" s="40">
        <v>263856</v>
      </c>
      <c r="M12" s="40">
        <v>47793</v>
      </c>
      <c r="N12" s="40">
        <v>9561</v>
      </c>
      <c r="O12" s="26"/>
    </row>
    <row r="13" spans="2:15" x14ac:dyDescent="0.2">
      <c r="B13" s="101" t="s">
        <v>33</v>
      </c>
      <c r="C13" s="40">
        <v>109167</v>
      </c>
      <c r="D13" s="40">
        <v>143898</v>
      </c>
      <c r="E13" s="40">
        <v>151132</v>
      </c>
      <c r="F13" s="40">
        <v>83307</v>
      </c>
      <c r="G13" s="40">
        <v>199801</v>
      </c>
      <c r="H13" s="40">
        <v>198633</v>
      </c>
      <c r="I13" s="40">
        <v>236609</v>
      </c>
      <c r="J13" s="40">
        <v>153062</v>
      </c>
      <c r="K13" s="40">
        <v>150129</v>
      </c>
      <c r="L13" s="40">
        <v>235639</v>
      </c>
      <c r="M13" s="40">
        <v>0</v>
      </c>
      <c r="N13" s="40">
        <v>0</v>
      </c>
      <c r="O13" s="26"/>
    </row>
    <row r="14" spans="2:15" x14ac:dyDescent="0.2">
      <c r="B14" s="101" t="s">
        <v>34</v>
      </c>
      <c r="C14" s="40">
        <v>1375</v>
      </c>
      <c r="D14" s="40">
        <v>1489</v>
      </c>
      <c r="E14" s="41">
        <v>886</v>
      </c>
      <c r="F14" s="41">
        <v>484</v>
      </c>
      <c r="G14" s="41">
        <v>224</v>
      </c>
      <c r="H14" s="41">
        <v>96</v>
      </c>
      <c r="I14" s="41">
        <v>39</v>
      </c>
      <c r="J14" s="40">
        <v>111232</v>
      </c>
      <c r="K14" s="40">
        <v>90358</v>
      </c>
      <c r="L14" s="40">
        <v>28217</v>
      </c>
      <c r="M14" s="40">
        <v>47793</v>
      </c>
      <c r="N14" s="40">
        <v>9561</v>
      </c>
      <c r="O14" s="26"/>
    </row>
    <row r="15" spans="2:15" x14ac:dyDescent="0.2">
      <c r="B15" s="100" t="s">
        <v>35</v>
      </c>
      <c r="C15" s="40">
        <v>5252</v>
      </c>
      <c r="D15" s="40">
        <v>6078</v>
      </c>
      <c r="E15" s="40">
        <v>79217</v>
      </c>
      <c r="F15" s="40">
        <v>330043</v>
      </c>
      <c r="G15" s="40">
        <v>25576</v>
      </c>
      <c r="H15" s="40">
        <v>274486</v>
      </c>
      <c r="I15" s="40">
        <v>126867</v>
      </c>
      <c r="J15" s="40">
        <v>717260</v>
      </c>
      <c r="K15" s="40">
        <v>1945353</v>
      </c>
      <c r="L15" s="40">
        <v>3197064</v>
      </c>
      <c r="M15" s="40">
        <v>2378300</v>
      </c>
      <c r="N15" s="40">
        <v>1775068</v>
      </c>
      <c r="O15" s="26"/>
    </row>
    <row r="16" spans="2:15" x14ac:dyDescent="0.2">
      <c r="B16" s="100" t="s">
        <v>36</v>
      </c>
      <c r="C16" s="40">
        <v>71858</v>
      </c>
      <c r="D16" s="40">
        <v>182855</v>
      </c>
      <c r="E16" s="40">
        <v>68349</v>
      </c>
      <c r="F16" s="40">
        <v>65577</v>
      </c>
      <c r="G16" s="40">
        <v>50819</v>
      </c>
      <c r="H16" s="40">
        <v>41634</v>
      </c>
      <c r="I16" s="40">
        <v>46126</v>
      </c>
      <c r="J16" s="40">
        <v>55855</v>
      </c>
      <c r="K16" s="40">
        <v>115604</v>
      </c>
      <c r="L16" s="40">
        <v>58397</v>
      </c>
      <c r="M16" s="40">
        <v>81505</v>
      </c>
      <c r="N16" s="40">
        <v>113185</v>
      </c>
      <c r="O16" s="26"/>
    </row>
    <row r="17" spans="1:15" s="25" customFormat="1" x14ac:dyDescent="0.2">
      <c r="B17" s="102" t="s">
        <v>37</v>
      </c>
      <c r="C17" s="38">
        <v>1246008</v>
      </c>
      <c r="D17" s="38">
        <v>1464295</v>
      </c>
      <c r="E17" s="38">
        <v>1426259</v>
      </c>
      <c r="F17" s="38">
        <v>1529210</v>
      </c>
      <c r="G17" s="38">
        <v>1604834</v>
      </c>
      <c r="H17" s="38">
        <v>1917439</v>
      </c>
      <c r="I17" s="38">
        <v>1919417</v>
      </c>
      <c r="J17" s="38">
        <v>2421597</v>
      </c>
      <c r="K17" s="38">
        <v>3046278</v>
      </c>
      <c r="L17" s="38">
        <v>4510347</v>
      </c>
      <c r="M17" s="38">
        <v>4205444</v>
      </c>
      <c r="N17" s="38">
        <v>3876108</v>
      </c>
      <c r="O17" s="24"/>
    </row>
    <row r="18" spans="1:15" x14ac:dyDescent="0.2">
      <c r="B18" s="100" t="s">
        <v>38</v>
      </c>
      <c r="C18" s="40">
        <v>35000</v>
      </c>
      <c r="D18" s="40">
        <v>50000</v>
      </c>
      <c r="E18" s="40">
        <v>50000</v>
      </c>
      <c r="F18" s="40">
        <v>50000</v>
      </c>
      <c r="G18" s="40">
        <v>50000</v>
      </c>
      <c r="H18" s="40">
        <v>50000</v>
      </c>
      <c r="I18" s="40">
        <v>50000</v>
      </c>
      <c r="J18" s="40">
        <v>50000</v>
      </c>
      <c r="K18" s="40">
        <v>50000</v>
      </c>
      <c r="L18" s="40">
        <v>50000</v>
      </c>
      <c r="M18" s="40">
        <v>50000</v>
      </c>
      <c r="N18" s="40">
        <v>50000</v>
      </c>
      <c r="O18" s="26"/>
    </row>
    <row r="19" spans="1:15" x14ac:dyDescent="0.2">
      <c r="B19" s="100" t="s">
        <v>39</v>
      </c>
      <c r="C19" s="40">
        <v>339771</v>
      </c>
      <c r="D19" s="40">
        <v>416895</v>
      </c>
      <c r="E19" s="40">
        <v>491700</v>
      </c>
      <c r="F19" s="40">
        <v>552778</v>
      </c>
      <c r="G19" s="40">
        <v>598054</v>
      </c>
      <c r="H19" s="40">
        <v>640943</v>
      </c>
      <c r="I19" s="40">
        <v>677967</v>
      </c>
      <c r="J19" s="40">
        <v>834808</v>
      </c>
      <c r="K19" s="40">
        <v>1005099</v>
      </c>
      <c r="L19" s="40">
        <v>1026567</v>
      </c>
      <c r="M19" s="40">
        <v>1186503</v>
      </c>
      <c r="N19" s="40">
        <v>1358723</v>
      </c>
      <c r="O19" s="26"/>
    </row>
    <row r="20" spans="1:15" x14ac:dyDescent="0.2">
      <c r="B20" s="101" t="s">
        <v>40</v>
      </c>
      <c r="C20" s="40">
        <v>332382</v>
      </c>
      <c r="D20" s="40">
        <v>408773</v>
      </c>
      <c r="E20" s="40">
        <v>481969</v>
      </c>
      <c r="F20" s="40">
        <v>541460</v>
      </c>
      <c r="G20" s="40">
        <v>585328</v>
      </c>
      <c r="H20" s="40">
        <v>627120</v>
      </c>
      <c r="I20" s="40">
        <v>663139</v>
      </c>
      <c r="J20" s="40">
        <v>819298</v>
      </c>
      <c r="K20" s="40">
        <v>988628</v>
      </c>
      <c r="L20" s="40">
        <v>1009094</v>
      </c>
      <c r="M20" s="40">
        <v>1168446</v>
      </c>
      <c r="N20" s="40">
        <v>1340070</v>
      </c>
      <c r="O20" s="26"/>
    </row>
    <row r="21" spans="1:15" x14ac:dyDescent="0.2">
      <c r="B21" s="101" t="s">
        <v>41</v>
      </c>
      <c r="C21" s="40">
        <v>7389</v>
      </c>
      <c r="D21" s="40">
        <v>8122</v>
      </c>
      <c r="E21" s="40">
        <v>9731</v>
      </c>
      <c r="F21" s="40">
        <v>11318</v>
      </c>
      <c r="G21" s="40">
        <v>12726</v>
      </c>
      <c r="H21" s="40">
        <v>13822</v>
      </c>
      <c r="I21" s="40">
        <v>14828</v>
      </c>
      <c r="J21" s="40">
        <v>15509</v>
      </c>
      <c r="K21" s="40">
        <v>16472</v>
      </c>
      <c r="L21" s="40">
        <v>17474</v>
      </c>
      <c r="M21" s="40">
        <v>18057</v>
      </c>
      <c r="N21" s="40">
        <v>18652</v>
      </c>
      <c r="O21" s="26"/>
    </row>
    <row r="22" spans="1:15" x14ac:dyDescent="0.2">
      <c r="B22" s="100" t="s">
        <v>42</v>
      </c>
      <c r="C22" s="40">
        <v>678469</v>
      </c>
      <c r="D22" s="40">
        <v>603314</v>
      </c>
      <c r="E22" s="40">
        <v>732662</v>
      </c>
      <c r="F22" s="40">
        <v>794927</v>
      </c>
      <c r="G22" s="40">
        <v>824353</v>
      </c>
      <c r="H22" s="40">
        <v>972553</v>
      </c>
      <c r="I22" s="40">
        <v>868902</v>
      </c>
      <c r="J22" s="40">
        <v>988519</v>
      </c>
      <c r="K22" s="40">
        <v>1434244</v>
      </c>
      <c r="L22" s="40">
        <v>2928018</v>
      </c>
      <c r="M22" s="40">
        <v>2679604</v>
      </c>
      <c r="N22" s="40">
        <v>1938325</v>
      </c>
      <c r="O22" s="26"/>
    </row>
    <row r="23" spans="1:15" x14ac:dyDescent="0.2">
      <c r="B23" s="101" t="s">
        <v>43</v>
      </c>
      <c r="C23" s="41">
        <v>411</v>
      </c>
      <c r="D23" s="41">
        <v>305</v>
      </c>
      <c r="E23" s="41">
        <v>423</v>
      </c>
      <c r="F23" s="41">
        <v>333</v>
      </c>
      <c r="G23" s="41">
        <v>297</v>
      </c>
      <c r="H23" s="41">
        <v>301</v>
      </c>
      <c r="I23" s="41">
        <v>444</v>
      </c>
      <c r="J23" s="40">
        <v>1430</v>
      </c>
      <c r="K23" s="40">
        <v>1387</v>
      </c>
      <c r="L23" s="41">
        <v>210</v>
      </c>
      <c r="M23" s="41">
        <v>2065</v>
      </c>
      <c r="N23" s="41">
        <v>1510</v>
      </c>
      <c r="O23" s="26"/>
    </row>
    <row r="24" spans="1:15" x14ac:dyDescent="0.2">
      <c r="B24" s="101" t="s">
        <v>44</v>
      </c>
      <c r="C24" s="40">
        <v>148810</v>
      </c>
      <c r="D24" s="40">
        <v>161009</v>
      </c>
      <c r="E24" s="40">
        <v>181727</v>
      </c>
      <c r="F24" s="40">
        <v>303251</v>
      </c>
      <c r="G24" s="40">
        <v>341712</v>
      </c>
      <c r="H24" s="40">
        <v>320106</v>
      </c>
      <c r="I24" s="40">
        <v>254582</v>
      </c>
      <c r="J24" s="40">
        <v>129602</v>
      </c>
      <c r="K24" s="40">
        <v>300704</v>
      </c>
      <c r="L24" s="40">
        <v>322810</v>
      </c>
      <c r="M24" s="40">
        <v>142226</v>
      </c>
      <c r="N24" s="40">
        <v>180590</v>
      </c>
      <c r="O24" s="26"/>
    </row>
    <row r="25" spans="1:15" x14ac:dyDescent="0.2">
      <c r="B25" s="101" t="s">
        <v>45</v>
      </c>
      <c r="C25" s="41">
        <v>5</v>
      </c>
      <c r="D25" s="41">
        <v>7</v>
      </c>
      <c r="E25" s="41">
        <v>5</v>
      </c>
      <c r="F25" s="41">
        <v>118</v>
      </c>
      <c r="G25" s="41">
        <v>27</v>
      </c>
      <c r="H25" s="41">
        <v>48</v>
      </c>
      <c r="I25" s="41">
        <v>56</v>
      </c>
      <c r="J25" s="41">
        <v>30</v>
      </c>
      <c r="K25" s="41">
        <v>5</v>
      </c>
      <c r="L25" s="41">
        <v>12</v>
      </c>
      <c r="M25" s="41">
        <v>8</v>
      </c>
      <c r="N25" s="41">
        <v>25</v>
      </c>
      <c r="O25" s="26"/>
    </row>
    <row r="26" spans="1:15" ht="22.5" x14ac:dyDescent="0.2">
      <c r="B26" s="103" t="s">
        <v>46</v>
      </c>
      <c r="C26" s="40">
        <v>529238</v>
      </c>
      <c r="D26" s="40">
        <v>441987</v>
      </c>
      <c r="E26" s="40">
        <v>550504</v>
      </c>
      <c r="F26" s="40">
        <v>491221</v>
      </c>
      <c r="G26" s="40">
        <v>482312</v>
      </c>
      <c r="H26" s="40">
        <v>652080</v>
      </c>
      <c r="I26" s="40">
        <v>613813</v>
      </c>
      <c r="J26" s="40">
        <v>857447</v>
      </c>
      <c r="K26" s="40">
        <v>1132139</v>
      </c>
      <c r="L26" s="40">
        <v>2604975</v>
      </c>
      <c r="M26" s="40">
        <v>2535276</v>
      </c>
      <c r="N26" s="40">
        <v>1756182</v>
      </c>
      <c r="O26" s="26"/>
    </row>
    <row r="27" spans="1:15" x14ac:dyDescent="0.2">
      <c r="B27" s="101" t="s">
        <v>34</v>
      </c>
      <c r="C27" s="41">
        <v>5</v>
      </c>
      <c r="D27" s="41">
        <v>5</v>
      </c>
      <c r="E27" s="41">
        <v>3</v>
      </c>
      <c r="F27" s="41">
        <v>4</v>
      </c>
      <c r="G27" s="41">
        <v>4</v>
      </c>
      <c r="H27" s="41">
        <v>18</v>
      </c>
      <c r="I27" s="41">
        <v>8</v>
      </c>
      <c r="J27" s="41">
        <v>9</v>
      </c>
      <c r="K27" s="41">
        <v>9</v>
      </c>
      <c r="L27" s="41">
        <v>12</v>
      </c>
      <c r="M27" s="41">
        <v>30</v>
      </c>
      <c r="N27" s="41">
        <v>18</v>
      </c>
      <c r="O27" s="26"/>
    </row>
    <row r="28" spans="1:15" x14ac:dyDescent="0.2">
      <c r="B28" s="100" t="s">
        <v>47</v>
      </c>
      <c r="C28" s="41">
        <v>0</v>
      </c>
      <c r="D28" s="41">
        <v>0</v>
      </c>
      <c r="E28" s="41">
        <v>0</v>
      </c>
      <c r="F28" s="41">
        <v>0</v>
      </c>
      <c r="G28" s="41">
        <v>0</v>
      </c>
      <c r="H28" s="41">
        <v>0</v>
      </c>
      <c r="I28" s="41">
        <v>0</v>
      </c>
      <c r="J28" s="41">
        <v>0</v>
      </c>
      <c r="K28" s="41">
        <v>0</v>
      </c>
      <c r="L28" s="41">
        <v>0</v>
      </c>
      <c r="M28" s="41">
        <v>0</v>
      </c>
      <c r="N28" s="41">
        <v>0</v>
      </c>
      <c r="O28" s="26"/>
    </row>
    <row r="29" spans="1:15" x14ac:dyDescent="0.2">
      <c r="B29" s="100" t="s">
        <v>48</v>
      </c>
      <c r="C29" s="41">
        <v>0</v>
      </c>
      <c r="D29" s="41">
        <v>0</v>
      </c>
      <c r="E29" s="41">
        <v>0</v>
      </c>
      <c r="F29" s="41">
        <v>0</v>
      </c>
      <c r="G29" s="41">
        <v>0</v>
      </c>
      <c r="H29" s="41">
        <v>0</v>
      </c>
      <c r="I29" s="41">
        <v>0</v>
      </c>
      <c r="J29" s="41">
        <v>0</v>
      </c>
      <c r="K29" s="41">
        <v>0</v>
      </c>
      <c r="L29" s="41">
        <v>0</v>
      </c>
      <c r="M29" s="41">
        <v>0</v>
      </c>
      <c r="N29" s="41">
        <v>0</v>
      </c>
      <c r="O29" s="26"/>
    </row>
    <row r="30" spans="1:15" x14ac:dyDescent="0.2">
      <c r="B30" s="100" t="s">
        <v>49</v>
      </c>
      <c r="C30" s="40">
        <v>192767</v>
      </c>
      <c r="D30" s="40">
        <v>394086</v>
      </c>
      <c r="E30" s="40">
        <v>151897</v>
      </c>
      <c r="F30" s="40">
        <v>131505</v>
      </c>
      <c r="G30" s="40">
        <v>132426</v>
      </c>
      <c r="H30" s="40">
        <v>253943</v>
      </c>
      <c r="I30" s="40">
        <v>322548</v>
      </c>
      <c r="J30" s="40">
        <v>548271</v>
      </c>
      <c r="K30" s="40">
        <v>556935</v>
      </c>
      <c r="L30" s="40">
        <v>505762</v>
      </c>
      <c r="M30" s="40">
        <v>289337</v>
      </c>
      <c r="N30" s="40">
        <v>529060</v>
      </c>
      <c r="O30" s="26"/>
    </row>
    <row r="31" spans="1:15" x14ac:dyDescent="0.2">
      <c r="B31" s="39"/>
      <c r="C31" s="40"/>
      <c r="D31" s="40"/>
      <c r="E31" s="40"/>
      <c r="F31" s="40"/>
      <c r="G31" s="40"/>
      <c r="H31" s="40"/>
      <c r="I31" s="40"/>
      <c r="J31" s="40"/>
      <c r="K31" s="40"/>
      <c r="L31" s="40"/>
      <c r="M31" s="26"/>
      <c r="N31" s="26"/>
      <c r="O31" s="26"/>
    </row>
    <row r="32" spans="1:15" x14ac:dyDescent="0.2">
      <c r="A32" s="100" t="s">
        <v>50</v>
      </c>
      <c r="B32" s="104" t="s">
        <v>51</v>
      </c>
    </row>
    <row r="33" spans="1:2" x14ac:dyDescent="0.2">
      <c r="A33" s="39"/>
    </row>
    <row r="34" spans="1:2" x14ac:dyDescent="0.2">
      <c r="A34" s="105" t="s">
        <v>52</v>
      </c>
      <c r="B34" s="104"/>
    </row>
    <row r="35" spans="1:2" x14ac:dyDescent="0.2">
      <c r="A35" s="100" t="s">
        <v>53</v>
      </c>
      <c r="B35" s="104"/>
    </row>
  </sheetData>
  <mergeCells count="3">
    <mergeCell ref="I1:N1"/>
    <mergeCell ref="B2:N2"/>
    <mergeCell ref="B3:N3"/>
  </mergeCells>
  <pageMargins left="0.7" right="0.7" top="0.75" bottom="0.75" header="0.3" footer="0.3"/>
  <pageSetup paperSize="8" orientation="landscape" horizontalDpi="300" verticalDpi="300" r:id="rId1"/>
  <headerFooter>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J82"/>
  <sheetViews>
    <sheetView zoomScale="136" zoomScaleNormal="136" workbookViewId="0">
      <pane xSplit="2" ySplit="4" topLeftCell="C5" activePane="bottomRight" state="frozen"/>
      <selection activeCell="E10" sqref="E10"/>
      <selection pane="topRight" activeCell="E10" sqref="E10"/>
      <selection pane="bottomLeft" activeCell="E10" sqref="E10"/>
      <selection pane="bottomRight" activeCell="C64" sqref="C64"/>
    </sheetView>
  </sheetViews>
  <sheetFormatPr defaultRowHeight="12.75" x14ac:dyDescent="0.2"/>
  <cols>
    <col min="1" max="1" width="3.42578125" style="27" customWidth="1"/>
    <col min="2" max="2" width="65.140625" style="32" customWidth="1"/>
    <col min="3" max="6" width="11.140625" style="32" customWidth="1"/>
    <col min="7" max="7" width="9.140625" style="32"/>
    <col min="8" max="16384" width="9.140625" style="27"/>
  </cols>
  <sheetData>
    <row r="1" spans="2:10" customFormat="1" ht="36" customHeight="1" x14ac:dyDescent="0.25">
      <c r="B1" s="90" t="s">
        <v>5</v>
      </c>
      <c r="C1" s="20"/>
      <c r="D1" s="20"/>
      <c r="E1" s="137" t="s">
        <v>56</v>
      </c>
      <c r="F1" s="137"/>
      <c r="G1" s="23"/>
      <c r="H1" s="23"/>
      <c r="J1" s="1"/>
    </row>
    <row r="2" spans="2:10" s="6" customFormat="1" ht="15" x14ac:dyDescent="0.25">
      <c r="B2" s="141" t="s">
        <v>67</v>
      </c>
      <c r="C2" s="141"/>
      <c r="D2" s="141"/>
      <c r="E2" s="141"/>
      <c r="F2" s="141"/>
      <c r="G2" s="5"/>
    </row>
    <row r="3" spans="2:10" s="6" customFormat="1" ht="15" x14ac:dyDescent="0.25">
      <c r="B3" s="140" t="s">
        <v>69</v>
      </c>
      <c r="C3" s="140"/>
      <c r="D3" s="140"/>
      <c r="E3" s="140"/>
      <c r="F3" s="140"/>
      <c r="G3" s="5"/>
    </row>
    <row r="4" spans="2:10" s="8" customFormat="1" ht="17.25" x14ac:dyDescent="0.25">
      <c r="B4" s="98" t="s">
        <v>20</v>
      </c>
      <c r="C4" s="9">
        <v>2021</v>
      </c>
      <c r="D4" s="9">
        <v>2022</v>
      </c>
      <c r="E4" s="9" t="s">
        <v>68</v>
      </c>
      <c r="F4" s="9" t="s">
        <v>70</v>
      </c>
      <c r="G4" s="7"/>
    </row>
    <row r="5" spans="2:10" s="25" customFormat="1" x14ac:dyDescent="0.2">
      <c r="B5" s="102" t="s">
        <v>71</v>
      </c>
      <c r="C5" s="24"/>
      <c r="D5" s="24"/>
      <c r="E5" s="24"/>
      <c r="F5" s="24"/>
      <c r="G5" s="24"/>
      <c r="H5" s="24"/>
    </row>
    <row r="6" spans="2:10" s="25" customFormat="1" x14ac:dyDescent="0.2">
      <c r="B6" s="106" t="s">
        <v>72</v>
      </c>
      <c r="C6" s="69">
        <v>1346651</v>
      </c>
      <c r="D6" s="69">
        <v>2359928</v>
      </c>
      <c r="E6" s="70">
        <v>2817603</v>
      </c>
      <c r="F6" s="70">
        <v>2305765</v>
      </c>
      <c r="G6" s="24"/>
      <c r="H6" s="24"/>
    </row>
    <row r="7" spans="2:10" x14ac:dyDescent="0.2">
      <c r="B7" s="107" t="s">
        <v>73</v>
      </c>
      <c r="C7" s="71">
        <v>1193789</v>
      </c>
      <c r="D7" s="71">
        <v>2079368</v>
      </c>
      <c r="E7" s="72">
        <v>2610187</v>
      </c>
      <c r="F7" s="72">
        <v>2236365</v>
      </c>
      <c r="G7" s="26"/>
      <c r="H7" s="26"/>
    </row>
    <row r="8" spans="2:10" x14ac:dyDescent="0.2">
      <c r="B8" s="107" t="s">
        <v>74</v>
      </c>
      <c r="C8" s="71">
        <v>152861</v>
      </c>
      <c r="D8" s="71">
        <v>280560</v>
      </c>
      <c r="E8" s="72">
        <v>207416</v>
      </c>
      <c r="F8" s="72">
        <v>69400</v>
      </c>
      <c r="G8" s="26"/>
      <c r="H8" s="26"/>
    </row>
    <row r="9" spans="2:10" s="25" customFormat="1" x14ac:dyDescent="0.2">
      <c r="B9" s="106" t="s">
        <v>75</v>
      </c>
      <c r="C9" s="69">
        <v>910689</v>
      </c>
      <c r="D9" s="69">
        <v>1652549</v>
      </c>
      <c r="E9" s="70">
        <v>2269038</v>
      </c>
      <c r="F9" s="70">
        <v>1771872</v>
      </c>
      <c r="G9" s="24"/>
      <c r="H9" s="24"/>
    </row>
    <row r="10" spans="2:10" x14ac:dyDescent="0.2">
      <c r="B10" s="107" t="s">
        <v>76</v>
      </c>
      <c r="C10" s="71">
        <v>643903</v>
      </c>
      <c r="D10" s="71">
        <v>1328554</v>
      </c>
      <c r="E10" s="72">
        <v>1895624</v>
      </c>
      <c r="F10" s="72">
        <v>1330606</v>
      </c>
      <c r="G10" s="26"/>
      <c r="H10" s="26"/>
    </row>
    <row r="11" spans="2:10" x14ac:dyDescent="0.2">
      <c r="B11" s="107" t="s">
        <v>77</v>
      </c>
      <c r="C11" s="71">
        <v>266786</v>
      </c>
      <c r="D11" s="71">
        <v>323994</v>
      </c>
      <c r="E11" s="72">
        <v>373414</v>
      </c>
      <c r="F11" s="72">
        <v>441266</v>
      </c>
      <c r="G11" s="26"/>
      <c r="H11" s="26"/>
    </row>
    <row r="12" spans="2:10" s="25" customFormat="1" x14ac:dyDescent="0.2">
      <c r="B12" s="106" t="s">
        <v>78</v>
      </c>
      <c r="C12" s="69">
        <v>549886</v>
      </c>
      <c r="D12" s="69">
        <v>750814</v>
      </c>
      <c r="E12" s="70">
        <v>714564</v>
      </c>
      <c r="F12" s="70">
        <v>905760</v>
      </c>
      <c r="G12" s="24"/>
      <c r="H12" s="24"/>
    </row>
    <row r="13" spans="2:10" x14ac:dyDescent="0.2">
      <c r="B13" s="101" t="s">
        <v>79</v>
      </c>
      <c r="C13" s="71">
        <v>157625</v>
      </c>
      <c r="D13" s="71">
        <v>468836</v>
      </c>
      <c r="E13" s="72">
        <v>171593</v>
      </c>
      <c r="F13" s="72">
        <v>-157038</v>
      </c>
      <c r="G13" s="26"/>
      <c r="H13" s="26"/>
    </row>
    <row r="14" spans="2:10" s="25" customFormat="1" x14ac:dyDescent="0.2">
      <c r="B14" s="106" t="s">
        <v>80</v>
      </c>
      <c r="C14" s="69">
        <v>227451</v>
      </c>
      <c r="D14" s="69">
        <v>177798</v>
      </c>
      <c r="E14" s="70">
        <v>291102</v>
      </c>
      <c r="F14" s="70">
        <v>540823</v>
      </c>
      <c r="G14" s="24"/>
      <c r="H14" s="24"/>
    </row>
    <row r="15" spans="2:10" s="25" customFormat="1" x14ac:dyDescent="0.2">
      <c r="B15" s="106" t="s">
        <v>81</v>
      </c>
      <c r="C15" s="69">
        <v>172056</v>
      </c>
      <c r="D15" s="69">
        <v>153758</v>
      </c>
      <c r="E15" s="70">
        <v>192563</v>
      </c>
      <c r="F15" s="70">
        <v>324209</v>
      </c>
      <c r="G15" s="24"/>
      <c r="H15" s="24"/>
    </row>
    <row r="16" spans="2:10" s="25" customFormat="1" x14ac:dyDescent="0.2">
      <c r="B16" s="102" t="s">
        <v>82</v>
      </c>
      <c r="C16" s="24"/>
      <c r="D16" s="24"/>
      <c r="E16" s="24"/>
      <c r="F16" s="24"/>
      <c r="G16" s="24"/>
      <c r="H16" s="24"/>
    </row>
    <row r="17" spans="2:8" s="25" customFormat="1" x14ac:dyDescent="0.2">
      <c r="B17" s="106" t="s">
        <v>83</v>
      </c>
      <c r="C17" s="38">
        <v>16826213</v>
      </c>
      <c r="D17" s="38">
        <v>19416593</v>
      </c>
      <c r="E17" s="53">
        <v>20394436</v>
      </c>
      <c r="F17" s="53">
        <v>22146827</v>
      </c>
      <c r="G17" s="24"/>
      <c r="H17" s="24"/>
    </row>
    <row r="18" spans="2:8" s="25" customFormat="1" x14ac:dyDescent="0.2">
      <c r="B18" s="108" t="s">
        <v>84</v>
      </c>
      <c r="C18" s="38">
        <v>1161816</v>
      </c>
      <c r="D18" s="38">
        <v>2196296</v>
      </c>
      <c r="E18" s="53">
        <v>2131132</v>
      </c>
      <c r="F18" s="53">
        <v>1790225</v>
      </c>
      <c r="G18" s="24"/>
      <c r="H18" s="24"/>
    </row>
    <row r="19" spans="2:8" x14ac:dyDescent="0.2">
      <c r="B19" s="109" t="s">
        <v>85</v>
      </c>
      <c r="C19" s="40">
        <v>236796</v>
      </c>
      <c r="D19" s="40">
        <v>281944</v>
      </c>
      <c r="E19" s="43">
        <v>315234</v>
      </c>
      <c r="F19" s="43">
        <v>333319</v>
      </c>
      <c r="G19" s="26"/>
      <c r="H19" s="26"/>
    </row>
    <row r="20" spans="2:8" x14ac:dyDescent="0.2">
      <c r="B20" s="109" t="s">
        <v>86</v>
      </c>
      <c r="C20" s="40">
        <v>400902</v>
      </c>
      <c r="D20" s="40">
        <v>672294</v>
      </c>
      <c r="E20" s="43">
        <v>390972</v>
      </c>
      <c r="F20" s="43">
        <v>362735</v>
      </c>
      <c r="G20" s="26"/>
      <c r="H20" s="26"/>
    </row>
    <row r="21" spans="2:8" x14ac:dyDescent="0.2">
      <c r="B21" s="109" t="s">
        <v>87</v>
      </c>
      <c r="C21" s="40">
        <v>524118</v>
      </c>
      <c r="D21" s="40">
        <v>1242057</v>
      </c>
      <c r="E21" s="43">
        <v>1424926</v>
      </c>
      <c r="F21" s="43">
        <v>1094170</v>
      </c>
      <c r="G21" s="26"/>
      <c r="H21" s="26"/>
    </row>
    <row r="22" spans="2:8" s="25" customFormat="1" x14ac:dyDescent="0.2">
      <c r="B22" s="108" t="s">
        <v>88</v>
      </c>
      <c r="C22" s="38">
        <v>4968468</v>
      </c>
      <c r="D22" s="38">
        <v>5931716</v>
      </c>
      <c r="E22" s="53">
        <v>7299901</v>
      </c>
      <c r="F22" s="53">
        <v>9089806</v>
      </c>
      <c r="G22" s="24"/>
      <c r="H22" s="24"/>
    </row>
    <row r="23" spans="2:8" x14ac:dyDescent="0.2">
      <c r="B23" s="109" t="s">
        <v>89</v>
      </c>
      <c r="C23" s="40">
        <v>601832</v>
      </c>
      <c r="D23" s="40">
        <v>703919</v>
      </c>
      <c r="E23" s="43">
        <v>2203812</v>
      </c>
      <c r="F23" s="43">
        <v>2950210</v>
      </c>
      <c r="G23" s="26"/>
      <c r="H23" s="26"/>
    </row>
    <row r="24" spans="2:8" x14ac:dyDescent="0.2">
      <c r="B24" s="109" t="s">
        <v>90</v>
      </c>
      <c r="C24" s="40">
        <v>3287759</v>
      </c>
      <c r="D24" s="40">
        <v>4109290</v>
      </c>
      <c r="E24" s="43">
        <v>4357315</v>
      </c>
      <c r="F24" s="43">
        <v>5328572</v>
      </c>
      <c r="G24" s="26"/>
      <c r="H24" s="26"/>
    </row>
    <row r="25" spans="2:8" x14ac:dyDescent="0.2">
      <c r="B25" s="109" t="s">
        <v>91</v>
      </c>
      <c r="C25" s="40">
        <v>767585</v>
      </c>
      <c r="D25" s="40">
        <v>998624</v>
      </c>
      <c r="E25" s="43">
        <v>609650</v>
      </c>
      <c r="F25" s="43">
        <v>183559</v>
      </c>
      <c r="G25" s="26"/>
      <c r="H25" s="26"/>
    </row>
    <row r="26" spans="2:8" x14ac:dyDescent="0.2">
      <c r="B26" s="109" t="s">
        <v>92</v>
      </c>
      <c r="C26" s="40">
        <v>35918</v>
      </c>
      <c r="D26" s="40">
        <v>40130</v>
      </c>
      <c r="E26" s="43">
        <v>40388</v>
      </c>
      <c r="F26" s="43">
        <v>41430</v>
      </c>
      <c r="G26" s="26"/>
      <c r="H26" s="26"/>
    </row>
    <row r="27" spans="2:8" x14ac:dyDescent="0.2">
      <c r="B27" s="109" t="s">
        <v>93</v>
      </c>
      <c r="C27" s="40">
        <v>275374</v>
      </c>
      <c r="D27" s="40">
        <v>79752</v>
      </c>
      <c r="E27" s="43">
        <v>88736</v>
      </c>
      <c r="F27" s="43">
        <v>586036</v>
      </c>
      <c r="G27" s="26"/>
      <c r="H27" s="26"/>
    </row>
    <row r="28" spans="2:8" s="25" customFormat="1" x14ac:dyDescent="0.2">
      <c r="B28" s="108" t="s">
        <v>94</v>
      </c>
      <c r="C28" s="38">
        <v>10726723</v>
      </c>
      <c r="D28" s="38">
        <v>11312515</v>
      </c>
      <c r="E28" s="53">
        <v>11020846</v>
      </c>
      <c r="F28" s="53">
        <v>11476692</v>
      </c>
      <c r="G28" s="24"/>
      <c r="H28" s="24"/>
    </row>
    <row r="29" spans="2:8" x14ac:dyDescent="0.2">
      <c r="B29" s="109" t="s">
        <v>95</v>
      </c>
      <c r="C29" s="40">
        <v>10726723</v>
      </c>
      <c r="D29" s="40">
        <v>11312515</v>
      </c>
      <c r="E29" s="43">
        <v>11020846</v>
      </c>
      <c r="F29" s="43">
        <v>11476692</v>
      </c>
      <c r="G29" s="26"/>
      <c r="H29" s="26"/>
    </row>
    <row r="30" spans="2:8" x14ac:dyDescent="0.2">
      <c r="B30" s="109" t="s">
        <v>96</v>
      </c>
      <c r="C30" s="40">
        <v>566075</v>
      </c>
      <c r="D30" s="40">
        <v>913699</v>
      </c>
      <c r="E30" s="43">
        <v>957494</v>
      </c>
      <c r="F30" s="43">
        <v>998901</v>
      </c>
      <c r="G30" s="26"/>
      <c r="H30" s="26"/>
    </row>
    <row r="31" spans="2:8" x14ac:dyDescent="0.2">
      <c r="B31" s="110" t="s">
        <v>97</v>
      </c>
      <c r="C31" s="40">
        <v>266279</v>
      </c>
      <c r="D31" s="40">
        <v>482751</v>
      </c>
      <c r="E31" s="43">
        <v>550335</v>
      </c>
      <c r="F31" s="43">
        <v>632374</v>
      </c>
      <c r="G31" s="26"/>
      <c r="H31" s="26"/>
    </row>
    <row r="32" spans="2:8" x14ac:dyDescent="0.2">
      <c r="B32" s="110" t="s">
        <v>98</v>
      </c>
      <c r="C32" s="40">
        <v>299795</v>
      </c>
      <c r="D32" s="40">
        <v>430948</v>
      </c>
      <c r="E32" s="43">
        <v>407159</v>
      </c>
      <c r="F32" s="43">
        <v>366527</v>
      </c>
      <c r="G32" s="26"/>
      <c r="H32" s="26"/>
    </row>
    <row r="33" spans="2:8" x14ac:dyDescent="0.2">
      <c r="B33" s="109" t="s">
        <v>99</v>
      </c>
      <c r="C33" s="40">
        <v>10160649</v>
      </c>
      <c r="D33" s="40">
        <v>10398816</v>
      </c>
      <c r="E33" s="43">
        <v>10063351</v>
      </c>
      <c r="F33" s="43">
        <v>10477791</v>
      </c>
      <c r="G33" s="26"/>
      <c r="H33" s="26"/>
    </row>
    <row r="34" spans="2:8" s="25" customFormat="1" x14ac:dyDescent="0.2">
      <c r="B34" s="108" t="s">
        <v>100</v>
      </c>
      <c r="C34" s="38">
        <v>194939</v>
      </c>
      <c r="D34" s="38">
        <v>193517</v>
      </c>
      <c r="E34" s="53">
        <v>214920</v>
      </c>
      <c r="F34" s="53">
        <v>235545</v>
      </c>
      <c r="G34" s="24"/>
      <c r="H34" s="24"/>
    </row>
    <row r="35" spans="2:8" s="25" customFormat="1" x14ac:dyDescent="0.2">
      <c r="B35" s="108" t="s">
        <v>101</v>
      </c>
      <c r="C35" s="38">
        <v>340342</v>
      </c>
      <c r="D35" s="38">
        <v>696248</v>
      </c>
      <c r="E35" s="53">
        <v>685132</v>
      </c>
      <c r="F35" s="53">
        <v>553460</v>
      </c>
      <c r="G35" s="24"/>
      <c r="H35" s="24"/>
    </row>
    <row r="36" spans="2:8" s="25" customFormat="1" x14ac:dyDescent="0.2">
      <c r="B36" s="106" t="s">
        <v>102</v>
      </c>
      <c r="C36" s="38">
        <v>16826213</v>
      </c>
      <c r="D36" s="38">
        <v>19416593</v>
      </c>
      <c r="E36" s="53">
        <v>20394436</v>
      </c>
      <c r="F36" s="53">
        <v>22146827</v>
      </c>
      <c r="G36" s="24"/>
      <c r="H36" s="24"/>
    </row>
    <row r="37" spans="2:8" s="25" customFormat="1" x14ac:dyDescent="0.2">
      <c r="B37" s="108" t="s">
        <v>42</v>
      </c>
      <c r="C37" s="38">
        <v>12879161</v>
      </c>
      <c r="D37" s="38">
        <v>15298654</v>
      </c>
      <c r="E37" s="53">
        <v>16630503</v>
      </c>
      <c r="F37" s="53">
        <v>17969260</v>
      </c>
      <c r="G37" s="24"/>
      <c r="H37" s="24"/>
    </row>
    <row r="38" spans="2:8" x14ac:dyDescent="0.2">
      <c r="B38" s="109" t="s">
        <v>103</v>
      </c>
      <c r="C38" s="40">
        <v>10704750</v>
      </c>
      <c r="D38" s="40">
        <v>11572658</v>
      </c>
      <c r="E38" s="43">
        <v>13034479</v>
      </c>
      <c r="F38" s="43">
        <v>14570669</v>
      </c>
      <c r="G38" s="26"/>
      <c r="H38" s="26"/>
    </row>
    <row r="39" spans="2:8" x14ac:dyDescent="0.2">
      <c r="B39" s="109" t="s">
        <v>104</v>
      </c>
      <c r="C39" s="40">
        <v>2174411</v>
      </c>
      <c r="D39" s="40">
        <v>3725996</v>
      </c>
      <c r="E39" s="43">
        <v>3596024</v>
      </c>
      <c r="F39" s="43">
        <v>3398591</v>
      </c>
      <c r="G39" s="26"/>
      <c r="H39" s="26"/>
    </row>
    <row r="40" spans="2:8" s="25" customFormat="1" x14ac:dyDescent="0.2">
      <c r="B40" s="108" t="s">
        <v>105</v>
      </c>
      <c r="C40" s="38">
        <v>2172949</v>
      </c>
      <c r="D40" s="38">
        <v>1871563</v>
      </c>
      <c r="E40" s="53">
        <v>1397371</v>
      </c>
      <c r="F40" s="53">
        <v>1292903</v>
      </c>
      <c r="G40" s="24"/>
      <c r="H40" s="24"/>
    </row>
    <row r="41" spans="2:8" x14ac:dyDescent="0.2">
      <c r="B41" s="109" t="s">
        <v>106</v>
      </c>
      <c r="C41" s="40">
        <v>1488521</v>
      </c>
      <c r="D41" s="40">
        <v>1316358</v>
      </c>
      <c r="E41" s="43">
        <v>1059840</v>
      </c>
      <c r="F41" s="43">
        <v>1057832</v>
      </c>
      <c r="G41" s="26"/>
      <c r="H41" s="26"/>
    </row>
    <row r="42" spans="2:8" x14ac:dyDescent="0.2">
      <c r="B42" s="109" t="s">
        <v>107</v>
      </c>
      <c r="C42" s="40">
        <v>684428</v>
      </c>
      <c r="D42" s="40">
        <v>555205</v>
      </c>
      <c r="E42" s="43">
        <v>337532</v>
      </c>
      <c r="F42" s="43">
        <v>235070</v>
      </c>
      <c r="G42" s="26"/>
      <c r="H42" s="26"/>
    </row>
    <row r="43" spans="2:8" s="25" customFormat="1" x14ac:dyDescent="0.2">
      <c r="B43" s="108" t="s">
        <v>108</v>
      </c>
      <c r="C43" s="38">
        <v>425841</v>
      </c>
      <c r="D43" s="38">
        <v>648274</v>
      </c>
      <c r="E43" s="53">
        <v>601060</v>
      </c>
      <c r="F43" s="53">
        <v>830514</v>
      </c>
      <c r="G43" s="24"/>
      <c r="H43" s="24"/>
    </row>
    <row r="44" spans="2:8" s="25" customFormat="1" x14ac:dyDescent="0.2">
      <c r="B44" s="108" t="s">
        <v>109</v>
      </c>
      <c r="C44" s="38">
        <v>1348261</v>
      </c>
      <c r="D44" s="38">
        <v>1598102</v>
      </c>
      <c r="E44" s="53">
        <v>1765501</v>
      </c>
      <c r="F44" s="53">
        <v>2054150</v>
      </c>
      <c r="G44" s="24"/>
      <c r="H44" s="24"/>
    </row>
    <row r="45" spans="2:8" x14ac:dyDescent="0.2">
      <c r="B45" s="109" t="s">
        <v>110</v>
      </c>
      <c r="C45" s="40">
        <v>353560</v>
      </c>
      <c r="D45" s="40">
        <v>366968</v>
      </c>
      <c r="E45" s="43">
        <v>385806</v>
      </c>
      <c r="F45" s="43">
        <v>416223</v>
      </c>
      <c r="G45" s="26"/>
      <c r="H45" s="26"/>
    </row>
    <row r="46" spans="2:8" x14ac:dyDescent="0.2">
      <c r="B46" s="109" t="s">
        <v>111</v>
      </c>
      <c r="C46" s="40">
        <v>69102</v>
      </c>
      <c r="D46" s="40">
        <v>79178</v>
      </c>
      <c r="E46" s="43">
        <v>87620</v>
      </c>
      <c r="F46" s="43">
        <v>100500</v>
      </c>
      <c r="G46" s="26"/>
      <c r="H46" s="26"/>
    </row>
    <row r="47" spans="2:8" x14ac:dyDescent="0.2">
      <c r="B47" s="109" t="s">
        <v>112</v>
      </c>
      <c r="C47" s="40">
        <v>925599</v>
      </c>
      <c r="D47" s="40">
        <v>1151956</v>
      </c>
      <c r="E47" s="43">
        <v>1292076</v>
      </c>
      <c r="F47" s="43">
        <v>1537427</v>
      </c>
      <c r="G47" s="26"/>
      <c r="H47" s="26"/>
    </row>
    <row r="48" spans="2:8" s="25" customFormat="1" x14ac:dyDescent="0.2">
      <c r="B48" s="108" t="s">
        <v>113</v>
      </c>
      <c r="C48" s="38">
        <v>5018865</v>
      </c>
      <c r="D48" s="38">
        <v>4956365</v>
      </c>
      <c r="E48" s="53">
        <v>5689133</v>
      </c>
      <c r="F48" s="53">
        <v>5636405</v>
      </c>
      <c r="G48" s="24"/>
      <c r="H48" s="24"/>
    </row>
    <row r="49" spans="2:8" x14ac:dyDescent="0.2">
      <c r="B49" s="109" t="s">
        <v>114</v>
      </c>
      <c r="C49" s="40">
        <v>2030282</v>
      </c>
      <c r="D49" s="40">
        <v>1656814</v>
      </c>
      <c r="E49" s="43">
        <v>1481730</v>
      </c>
      <c r="F49" s="43">
        <v>1456544</v>
      </c>
      <c r="G49" s="26"/>
      <c r="H49" s="26"/>
    </row>
    <row r="50" spans="2:8" x14ac:dyDescent="0.2">
      <c r="B50" s="109" t="s">
        <v>115</v>
      </c>
      <c r="C50" s="40">
        <v>1805662</v>
      </c>
      <c r="D50" s="40">
        <v>2245131</v>
      </c>
      <c r="E50" s="43">
        <v>2242523</v>
      </c>
      <c r="F50" s="43">
        <v>2351189</v>
      </c>
      <c r="G50" s="26"/>
      <c r="H50" s="26"/>
    </row>
    <row r="51" spans="2:8" x14ac:dyDescent="0.2">
      <c r="B51" s="109" t="s">
        <v>116</v>
      </c>
      <c r="C51" s="40">
        <v>207217</v>
      </c>
      <c r="D51" s="40">
        <v>332099</v>
      </c>
      <c r="E51" s="43">
        <v>568823</v>
      </c>
      <c r="F51" s="43">
        <v>340642</v>
      </c>
      <c r="G51" s="26"/>
      <c r="H51" s="26"/>
    </row>
    <row r="52" spans="2:8" x14ac:dyDescent="0.2">
      <c r="B52" s="109" t="s">
        <v>117</v>
      </c>
      <c r="C52" s="40">
        <v>975704</v>
      </c>
      <c r="D52" s="40">
        <v>722322</v>
      </c>
      <c r="E52" s="43">
        <v>1396057</v>
      </c>
      <c r="F52" s="43">
        <v>1488029</v>
      </c>
      <c r="G52" s="26"/>
      <c r="H52" s="26"/>
    </row>
    <row r="53" spans="2:8" s="25" customFormat="1" x14ac:dyDescent="0.2">
      <c r="B53" s="102" t="s">
        <v>118</v>
      </c>
      <c r="C53" s="24"/>
      <c r="D53" s="24"/>
      <c r="E53" s="24"/>
      <c r="F53" s="24"/>
      <c r="G53" s="24"/>
      <c r="H53" s="24"/>
    </row>
    <row r="54" spans="2:8" x14ac:dyDescent="0.2">
      <c r="B54" s="101" t="s">
        <v>119</v>
      </c>
      <c r="C54" s="66">
        <v>3780372.5765900007</v>
      </c>
      <c r="D54" s="66">
        <v>3589842.3425999996</v>
      </c>
      <c r="E54" s="67">
        <v>6559572.5445600003</v>
      </c>
      <c r="F54" s="43">
        <v>8553616</v>
      </c>
      <c r="G54" s="26"/>
      <c r="H54" s="26"/>
    </row>
    <row r="55" spans="2:8" x14ac:dyDescent="0.2">
      <c r="B55" s="101" t="s">
        <v>120</v>
      </c>
      <c r="C55" s="55">
        <v>22.467161657158229</v>
      </c>
      <c r="D55" s="55">
        <v>18.499677247078573</v>
      </c>
      <c r="E55" s="26">
        <v>32.200000000000003</v>
      </c>
      <c r="F55" s="26">
        <v>38.6</v>
      </c>
      <c r="G55" s="26"/>
      <c r="H55" s="26"/>
    </row>
    <row r="56" spans="2:8" s="25" customFormat="1" x14ac:dyDescent="0.2">
      <c r="B56" s="102" t="s">
        <v>121</v>
      </c>
      <c r="C56" s="24"/>
      <c r="D56" s="24"/>
      <c r="E56" s="24"/>
      <c r="F56" s="24"/>
      <c r="G56" s="24"/>
      <c r="H56" s="24"/>
    </row>
    <row r="57" spans="2:8" x14ac:dyDescent="0.2">
      <c r="B57" s="101" t="s">
        <v>122</v>
      </c>
      <c r="C57" s="40">
        <v>1053681</v>
      </c>
      <c r="D57" s="40">
        <v>1208544</v>
      </c>
      <c r="E57" s="43">
        <v>1363136</v>
      </c>
      <c r="F57" s="43">
        <v>1612310</v>
      </c>
      <c r="G57" s="26"/>
      <c r="H57" s="26"/>
    </row>
    <row r="58" spans="2:8" x14ac:dyDescent="0.2">
      <c r="B58" s="101" t="s">
        <v>123</v>
      </c>
      <c r="C58" s="40">
        <v>1083785</v>
      </c>
      <c r="D58" s="40">
        <v>1238642</v>
      </c>
      <c r="E58" s="43">
        <v>1393234</v>
      </c>
      <c r="F58" s="43">
        <v>1642402</v>
      </c>
      <c r="G58" s="26"/>
      <c r="H58" s="26"/>
    </row>
    <row r="59" spans="2:8" x14ac:dyDescent="0.2">
      <c r="B59" s="101" t="s">
        <v>124</v>
      </c>
      <c r="C59" s="40">
        <v>1363611</v>
      </c>
      <c r="D59" s="40">
        <v>1517419</v>
      </c>
      <c r="E59" s="43">
        <v>1685056</v>
      </c>
      <c r="F59" s="43">
        <v>1988073</v>
      </c>
      <c r="G59" s="26"/>
      <c r="H59" s="26"/>
    </row>
    <row r="60" spans="2:8" x14ac:dyDescent="0.2">
      <c r="B60" s="101" t="s">
        <v>125</v>
      </c>
      <c r="C60" s="55">
        <v>12.8</v>
      </c>
      <c r="D60" s="55">
        <v>12.9</v>
      </c>
      <c r="E60" s="26">
        <v>14.9</v>
      </c>
      <c r="F60" s="26">
        <v>16.399999999999999</v>
      </c>
      <c r="G60" s="26"/>
      <c r="H60" s="26"/>
    </row>
    <row r="61" spans="2:8" x14ac:dyDescent="0.2">
      <c r="B61" s="101" t="s">
        <v>126</v>
      </c>
      <c r="C61" s="55">
        <v>13.2</v>
      </c>
      <c r="D61" s="55">
        <v>13.2</v>
      </c>
      <c r="E61" s="26">
        <v>15.2</v>
      </c>
      <c r="F61" s="26">
        <v>16.7</v>
      </c>
      <c r="G61" s="26"/>
      <c r="H61" s="26"/>
    </row>
    <row r="62" spans="2:8" x14ac:dyDescent="0.2">
      <c r="B62" s="101" t="s">
        <v>127</v>
      </c>
      <c r="C62" s="55">
        <v>16.5</v>
      </c>
      <c r="D62" s="55">
        <v>16.2</v>
      </c>
      <c r="E62" s="26">
        <v>18.399999999999999</v>
      </c>
      <c r="F62" s="26">
        <v>20.3</v>
      </c>
      <c r="G62" s="26"/>
      <c r="H62" s="26"/>
    </row>
    <row r="63" spans="2:8" s="25" customFormat="1" x14ac:dyDescent="0.2">
      <c r="B63" s="102" t="s">
        <v>128</v>
      </c>
      <c r="C63" s="24"/>
      <c r="D63" s="24"/>
      <c r="E63" s="24"/>
      <c r="F63" s="24"/>
      <c r="G63" s="24"/>
      <c r="H63" s="24"/>
    </row>
    <row r="64" spans="2:8" ht="22.5" x14ac:dyDescent="0.2">
      <c r="B64" s="103" t="s">
        <v>129</v>
      </c>
      <c r="C64" s="115" t="s">
        <v>171</v>
      </c>
      <c r="D64" s="55">
        <v>11.6</v>
      </c>
      <c r="E64" s="26">
        <v>12.8</v>
      </c>
      <c r="F64" s="26">
        <v>12.7</v>
      </c>
      <c r="G64" s="26"/>
      <c r="H64" s="26"/>
    </row>
    <row r="65" spans="1:8" ht="22.5" x14ac:dyDescent="0.2">
      <c r="B65" s="103" t="s">
        <v>130</v>
      </c>
      <c r="C65" s="55">
        <v>7.6</v>
      </c>
      <c r="D65" s="55">
        <v>11.3</v>
      </c>
      <c r="E65" s="26">
        <v>12.8</v>
      </c>
      <c r="F65" s="26">
        <v>12.3</v>
      </c>
      <c r="G65" s="26"/>
      <c r="H65" s="26"/>
    </row>
    <row r="66" spans="1:8" ht="22.5" x14ac:dyDescent="0.2">
      <c r="B66" s="103" t="s">
        <v>131</v>
      </c>
      <c r="C66" s="55">
        <v>46.3</v>
      </c>
      <c r="D66" s="55">
        <v>45.2</v>
      </c>
      <c r="E66" s="26">
        <v>49</v>
      </c>
      <c r="F66" s="26">
        <v>54.1</v>
      </c>
      <c r="G66" s="26"/>
      <c r="H66" s="26"/>
    </row>
    <row r="67" spans="1:8" ht="22.5" x14ac:dyDescent="0.2">
      <c r="B67" s="103" t="s">
        <v>132</v>
      </c>
      <c r="C67" s="55">
        <v>5</v>
      </c>
      <c r="D67" s="55">
        <v>7.9</v>
      </c>
      <c r="E67" s="26">
        <v>8.6</v>
      </c>
      <c r="F67" s="26">
        <v>8.5</v>
      </c>
      <c r="G67" s="26"/>
      <c r="H67" s="26"/>
    </row>
    <row r="68" spans="1:8" s="25" customFormat="1" x14ac:dyDescent="0.2">
      <c r="B68" s="102" t="s">
        <v>133</v>
      </c>
      <c r="C68" s="24"/>
      <c r="D68" s="24"/>
      <c r="E68" s="24"/>
      <c r="F68" s="24"/>
      <c r="G68" s="24"/>
      <c r="H68" s="24"/>
    </row>
    <row r="69" spans="1:8" x14ac:dyDescent="0.2">
      <c r="B69" s="101" t="s">
        <v>134</v>
      </c>
      <c r="C69" s="55">
        <v>1.4</v>
      </c>
      <c r="D69" s="55">
        <v>0.9</v>
      </c>
      <c r="E69" s="26">
        <v>1.5</v>
      </c>
      <c r="F69" s="26">
        <v>2.6</v>
      </c>
      <c r="G69" s="26"/>
      <c r="H69" s="26"/>
    </row>
    <row r="70" spans="1:8" x14ac:dyDescent="0.2">
      <c r="B70" s="101" t="s">
        <v>135</v>
      </c>
      <c r="C70" s="55">
        <v>1.1000000000000001</v>
      </c>
      <c r="D70" s="55">
        <v>0.8</v>
      </c>
      <c r="E70" s="26">
        <v>1</v>
      </c>
      <c r="F70" s="26">
        <v>1.5</v>
      </c>
      <c r="G70" s="26"/>
      <c r="H70" s="26"/>
    </row>
    <row r="71" spans="1:8" x14ac:dyDescent="0.2">
      <c r="B71" s="101" t="s">
        <v>136</v>
      </c>
      <c r="C71" s="55">
        <v>13.4</v>
      </c>
      <c r="D71" s="55">
        <v>10.4</v>
      </c>
      <c r="E71" s="26">
        <v>11.5</v>
      </c>
      <c r="F71" s="26">
        <v>17.3</v>
      </c>
      <c r="G71" s="26"/>
      <c r="H71" s="26"/>
    </row>
    <row r="72" spans="1:8" x14ac:dyDescent="0.2">
      <c r="B72" s="101" t="s">
        <v>137</v>
      </c>
      <c r="C72" s="55">
        <v>3.5</v>
      </c>
      <c r="D72" s="55">
        <v>4</v>
      </c>
      <c r="E72" s="26">
        <v>3.7</v>
      </c>
      <c r="F72" s="26">
        <v>4.3</v>
      </c>
      <c r="G72" s="26"/>
      <c r="H72" s="26"/>
    </row>
    <row r="73" spans="1:8" x14ac:dyDescent="0.2">
      <c r="C73" s="26"/>
      <c r="D73" s="26"/>
      <c r="E73" s="26"/>
      <c r="F73" s="26"/>
      <c r="G73" s="26"/>
      <c r="H73" s="26"/>
    </row>
    <row r="74" spans="1:8" x14ac:dyDescent="0.2">
      <c r="A74" s="100" t="s">
        <v>138</v>
      </c>
      <c r="B74" s="104"/>
    </row>
    <row r="75" spans="1:8" x14ac:dyDescent="0.2">
      <c r="A75" s="100" t="s">
        <v>139</v>
      </c>
      <c r="B75" s="104"/>
    </row>
    <row r="76" spans="1:8" x14ac:dyDescent="0.2">
      <c r="A76" s="100" t="s">
        <v>140</v>
      </c>
      <c r="B76" s="104"/>
    </row>
    <row r="77" spans="1:8" x14ac:dyDescent="0.2">
      <c r="A77" s="100" t="s">
        <v>141</v>
      </c>
      <c r="B77" s="104"/>
    </row>
    <row r="78" spans="1:8" x14ac:dyDescent="0.2">
      <c r="A78" s="39"/>
    </row>
    <row r="79" spans="1:8" x14ac:dyDescent="0.2">
      <c r="A79" s="105" t="s">
        <v>52</v>
      </c>
      <c r="B79" s="104"/>
    </row>
    <row r="80" spans="1:8" x14ac:dyDescent="0.2">
      <c r="A80" s="100" t="s">
        <v>53</v>
      </c>
      <c r="B80" s="112"/>
    </row>
    <row r="81" spans="2:2" x14ac:dyDescent="0.2">
      <c r="B81" s="52"/>
    </row>
    <row r="82" spans="2:2" x14ac:dyDescent="0.2">
      <c r="B82" s="52"/>
    </row>
  </sheetData>
  <mergeCells count="3">
    <mergeCell ref="E1:F1"/>
    <mergeCell ref="B2:F2"/>
    <mergeCell ref="B3:F3"/>
  </mergeCells>
  <pageMargins left="0.7" right="0.7" top="0.75" bottom="0.75" header="0.3" footer="0.3"/>
  <pageSetup paperSize="8" orientation="landscape" r:id="rId1"/>
  <headerFooter>
    <oddHeader>&amp;L&amp;"Calibri"&amp;10&amp;K000000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4C7B3-94F8-45B4-B38D-E062FE6413EC}">
  <sheetPr codeName="Sheet3">
    <tabColor theme="3"/>
  </sheetPr>
  <dimension ref="A1:O43"/>
  <sheetViews>
    <sheetView zoomScale="118" zoomScaleNormal="118" workbookViewId="0">
      <pane xSplit="2" ySplit="4" topLeftCell="J11" activePane="bottomRight" state="frozen"/>
      <selection activeCell="E10" sqref="E10"/>
      <selection pane="topRight" activeCell="E10" sqref="E10"/>
      <selection pane="bottomLeft" activeCell="E10" sqref="E10"/>
      <selection pane="bottomRight" activeCell="B1" sqref="B1"/>
    </sheetView>
  </sheetViews>
  <sheetFormatPr defaultRowHeight="12.75" x14ac:dyDescent="0.2"/>
  <cols>
    <col min="1" max="1" width="3" style="27" customWidth="1"/>
    <col min="2" max="2" width="57" style="32" bestFit="1" customWidth="1"/>
    <col min="3" max="14" width="9.7109375" style="32" customWidth="1"/>
    <col min="15" max="16384" width="9.140625" style="27"/>
  </cols>
  <sheetData>
    <row r="1" spans="2:15" customFormat="1" ht="36" customHeight="1" x14ac:dyDescent="0.25">
      <c r="B1" s="21" t="s">
        <v>54</v>
      </c>
      <c r="C1" s="20"/>
      <c r="D1" s="20"/>
      <c r="E1" s="20"/>
      <c r="F1" s="20"/>
      <c r="G1" s="20"/>
      <c r="H1" s="20"/>
      <c r="I1" s="20"/>
      <c r="J1" s="20"/>
      <c r="K1" s="20"/>
      <c r="L1" s="20"/>
      <c r="M1" s="137" t="s">
        <v>57</v>
      </c>
      <c r="N1" s="137"/>
    </row>
    <row r="2" spans="2:15" s="6" customFormat="1" x14ac:dyDescent="0.2">
      <c r="B2" s="138" t="s">
        <v>142</v>
      </c>
      <c r="C2" s="138"/>
      <c r="D2" s="138"/>
      <c r="E2" s="138"/>
      <c r="F2" s="138"/>
      <c r="G2" s="138"/>
      <c r="H2" s="138"/>
      <c r="I2" s="138"/>
      <c r="J2" s="138"/>
      <c r="K2" s="138"/>
      <c r="L2" s="138"/>
      <c r="M2" s="138"/>
      <c r="N2" s="138"/>
    </row>
    <row r="3" spans="2:15" customFormat="1" ht="15" customHeight="1" x14ac:dyDescent="0.2">
      <c r="B3" s="142" t="s">
        <v>69</v>
      </c>
      <c r="C3" s="142"/>
      <c r="D3" s="142"/>
      <c r="E3" s="142"/>
      <c r="F3" s="142"/>
      <c r="G3" s="142"/>
      <c r="H3" s="142"/>
      <c r="I3" s="142"/>
      <c r="J3" s="142"/>
      <c r="K3" s="142"/>
      <c r="L3" s="142"/>
      <c r="M3" s="142"/>
      <c r="N3" s="142"/>
    </row>
    <row r="4" spans="2:15" s="8" customFormat="1" ht="17.25" x14ac:dyDescent="0.25">
      <c r="B4" s="98" t="s">
        <v>20</v>
      </c>
      <c r="C4" s="10">
        <v>2013</v>
      </c>
      <c r="D4" s="10">
        <v>2014</v>
      </c>
      <c r="E4" s="10">
        <v>2015</v>
      </c>
      <c r="F4" s="10">
        <v>2016</v>
      </c>
      <c r="G4" s="10">
        <v>2017</v>
      </c>
      <c r="H4" s="10">
        <v>2018</v>
      </c>
      <c r="I4" s="10">
        <v>2019</v>
      </c>
      <c r="J4" s="10">
        <v>2020</v>
      </c>
      <c r="K4" s="10">
        <v>2021</v>
      </c>
      <c r="L4" s="9">
        <v>2022</v>
      </c>
      <c r="M4" s="9">
        <v>2023</v>
      </c>
      <c r="N4" s="9" t="s">
        <v>143</v>
      </c>
    </row>
    <row r="5" spans="2:15" s="25" customFormat="1" x14ac:dyDescent="0.2">
      <c r="B5" s="102" t="s">
        <v>144</v>
      </c>
      <c r="C5" s="24"/>
      <c r="D5" s="24"/>
      <c r="E5" s="24"/>
      <c r="F5" s="24"/>
      <c r="G5" s="24"/>
      <c r="H5" s="24"/>
      <c r="I5" s="24"/>
      <c r="J5" s="24"/>
      <c r="K5" s="24"/>
      <c r="L5" s="24"/>
      <c r="M5" s="24"/>
      <c r="N5" s="24"/>
      <c r="O5" s="24"/>
    </row>
    <row r="6" spans="2:15" x14ac:dyDescent="0.2">
      <c r="B6" s="100" t="s">
        <v>145</v>
      </c>
      <c r="C6" s="40">
        <v>75164</v>
      </c>
      <c r="D6" s="40">
        <v>87469</v>
      </c>
      <c r="E6" s="40">
        <v>103643</v>
      </c>
      <c r="F6" s="40">
        <v>123276</v>
      </c>
      <c r="G6" s="40">
        <v>158658</v>
      </c>
      <c r="H6" s="40">
        <v>167876</v>
      </c>
      <c r="I6" s="40">
        <v>183759</v>
      </c>
      <c r="J6" s="40">
        <v>193798</v>
      </c>
      <c r="K6" s="40">
        <v>220649</v>
      </c>
      <c r="L6" s="40">
        <v>284525</v>
      </c>
      <c r="M6" s="40">
        <v>286367</v>
      </c>
      <c r="N6" s="40">
        <v>307653</v>
      </c>
      <c r="O6" s="26"/>
    </row>
    <row r="7" spans="2:15" x14ac:dyDescent="0.2">
      <c r="B7" s="100" t="s">
        <v>146</v>
      </c>
      <c r="C7" s="40">
        <v>151200</v>
      </c>
      <c r="D7" s="40">
        <v>164428</v>
      </c>
      <c r="E7" s="40">
        <v>199646</v>
      </c>
      <c r="F7" s="40">
        <v>308671</v>
      </c>
      <c r="G7" s="40">
        <v>341828</v>
      </c>
      <c r="H7" s="40">
        <v>336267</v>
      </c>
      <c r="I7" s="40">
        <v>280549</v>
      </c>
      <c r="J7" s="40">
        <v>290369</v>
      </c>
      <c r="K7" s="40">
        <v>398543</v>
      </c>
      <c r="L7" s="40">
        <v>630941</v>
      </c>
      <c r="M7" s="40">
        <v>332212</v>
      </c>
      <c r="N7" s="40">
        <v>316530</v>
      </c>
      <c r="O7" s="26"/>
    </row>
    <row r="8" spans="2:15" x14ac:dyDescent="0.2">
      <c r="B8" s="100" t="s">
        <v>147</v>
      </c>
      <c r="C8" s="40">
        <v>25568</v>
      </c>
      <c r="D8" s="40">
        <v>43810</v>
      </c>
      <c r="E8" s="40">
        <v>80582</v>
      </c>
      <c r="F8" s="40">
        <v>74813</v>
      </c>
      <c r="G8" s="40">
        <v>78804</v>
      </c>
      <c r="H8" s="40">
        <v>78638</v>
      </c>
      <c r="I8" s="40">
        <v>87748</v>
      </c>
      <c r="J8" s="40">
        <v>83792</v>
      </c>
      <c r="K8" s="40">
        <v>123414</v>
      </c>
      <c r="L8" s="40">
        <v>139330</v>
      </c>
      <c r="M8" s="40">
        <v>94793</v>
      </c>
      <c r="N8" s="40">
        <v>96380</v>
      </c>
      <c r="O8" s="26"/>
    </row>
    <row r="9" spans="2:15" x14ac:dyDescent="0.2">
      <c r="B9" s="100" t="s">
        <v>148</v>
      </c>
      <c r="C9" s="40">
        <v>25762</v>
      </c>
      <c r="D9" s="40">
        <v>14831</v>
      </c>
      <c r="E9" s="40">
        <v>17591</v>
      </c>
      <c r="F9" s="40">
        <v>20289</v>
      </c>
      <c r="G9" s="40">
        <v>24048</v>
      </c>
      <c r="H9" s="40">
        <v>28255</v>
      </c>
      <c r="I9" s="40">
        <v>31687</v>
      </c>
      <c r="J9" s="40">
        <v>30663</v>
      </c>
      <c r="K9" s="40">
        <v>35538</v>
      </c>
      <c r="L9" s="40">
        <v>32728</v>
      </c>
      <c r="M9" s="40">
        <v>37444</v>
      </c>
      <c r="N9" s="40">
        <v>30380</v>
      </c>
      <c r="O9" s="26"/>
    </row>
    <row r="10" spans="2:15" x14ac:dyDescent="0.2">
      <c r="B10" s="100" t="s">
        <v>149</v>
      </c>
      <c r="C10" s="40">
        <v>108503</v>
      </c>
      <c r="D10" s="40">
        <v>196950</v>
      </c>
      <c r="E10" s="40">
        <v>359740</v>
      </c>
      <c r="F10" s="40">
        <v>432933</v>
      </c>
      <c r="G10" s="40">
        <v>525901</v>
      </c>
      <c r="H10" s="40">
        <v>772110</v>
      </c>
      <c r="I10" s="40">
        <v>497961</v>
      </c>
      <c r="J10" s="40">
        <v>702852</v>
      </c>
      <c r="K10" s="40">
        <v>663891</v>
      </c>
      <c r="L10" s="40">
        <v>1131213</v>
      </c>
      <c r="M10" s="40">
        <v>1131988</v>
      </c>
      <c r="N10" s="40">
        <v>1074504</v>
      </c>
      <c r="O10" s="26"/>
    </row>
    <row r="11" spans="2:15" x14ac:dyDescent="0.2">
      <c r="B11" s="100" t="s">
        <v>150</v>
      </c>
      <c r="C11" s="26"/>
      <c r="D11" s="26"/>
      <c r="E11" s="26"/>
      <c r="F11" s="26"/>
      <c r="G11" s="26"/>
      <c r="H11" s="26"/>
      <c r="I11" s="26"/>
      <c r="J11" s="26"/>
      <c r="K11" s="26"/>
      <c r="L11" s="26"/>
      <c r="M11" s="26"/>
      <c r="N11" s="26"/>
      <c r="O11" s="26"/>
    </row>
    <row r="12" spans="2:15" x14ac:dyDescent="0.2">
      <c r="B12" s="100" t="s">
        <v>88</v>
      </c>
      <c r="C12" s="40">
        <v>980866</v>
      </c>
      <c r="D12" s="40">
        <v>1063637</v>
      </c>
      <c r="E12" s="40">
        <v>1189962</v>
      </c>
      <c r="F12" s="40">
        <v>1282031</v>
      </c>
      <c r="G12" s="40">
        <v>1567654</v>
      </c>
      <c r="H12" s="40">
        <v>1566548</v>
      </c>
      <c r="I12" s="40">
        <v>1921778</v>
      </c>
      <c r="J12" s="40">
        <v>2878921</v>
      </c>
      <c r="K12" s="40">
        <v>2779151</v>
      </c>
      <c r="L12" s="40">
        <v>3845386</v>
      </c>
      <c r="M12" s="40">
        <v>5560011</v>
      </c>
      <c r="N12" s="40">
        <v>7040763</v>
      </c>
      <c r="O12" s="26"/>
    </row>
    <row r="13" spans="2:15" x14ac:dyDescent="0.2">
      <c r="B13" s="101" t="s">
        <v>89</v>
      </c>
      <c r="C13" s="40">
        <v>398394</v>
      </c>
      <c r="D13" s="40">
        <v>262049</v>
      </c>
      <c r="E13" s="40">
        <v>325001</v>
      </c>
      <c r="F13" s="40">
        <v>227517</v>
      </c>
      <c r="G13" s="40">
        <v>428452</v>
      </c>
      <c r="H13" s="40">
        <v>447299</v>
      </c>
      <c r="I13" s="40">
        <v>621407</v>
      </c>
      <c r="J13" s="40">
        <v>777239</v>
      </c>
      <c r="K13" s="40">
        <v>577516</v>
      </c>
      <c r="L13" s="40">
        <v>624935</v>
      </c>
      <c r="M13" s="40">
        <v>1813971</v>
      </c>
      <c r="N13" s="40">
        <v>2626152</v>
      </c>
      <c r="O13" s="26"/>
    </row>
    <row r="14" spans="2:15" x14ac:dyDescent="0.2">
      <c r="B14" s="101" t="s">
        <v>151</v>
      </c>
      <c r="C14" s="40">
        <v>514241</v>
      </c>
      <c r="D14" s="40">
        <v>718972</v>
      </c>
      <c r="E14" s="40">
        <v>741493</v>
      </c>
      <c r="F14" s="40">
        <v>937305</v>
      </c>
      <c r="G14" s="40">
        <v>1022461</v>
      </c>
      <c r="H14" s="40">
        <v>1008509</v>
      </c>
      <c r="I14" s="40">
        <v>1202157</v>
      </c>
      <c r="J14" s="40">
        <v>2010434</v>
      </c>
      <c r="K14" s="40">
        <v>2084542</v>
      </c>
      <c r="L14" s="40">
        <v>3100646</v>
      </c>
      <c r="M14" s="40">
        <v>3614519</v>
      </c>
      <c r="N14" s="40">
        <v>4255187</v>
      </c>
      <c r="O14" s="26"/>
    </row>
    <row r="15" spans="2:15" x14ac:dyDescent="0.2">
      <c r="B15" s="101" t="s">
        <v>34</v>
      </c>
      <c r="C15" s="40">
        <v>68231</v>
      </c>
      <c r="D15" s="40">
        <v>82616</v>
      </c>
      <c r="E15" s="40">
        <v>123468</v>
      </c>
      <c r="F15" s="40">
        <v>117209</v>
      </c>
      <c r="G15" s="40">
        <v>116741</v>
      </c>
      <c r="H15" s="40">
        <v>110740</v>
      </c>
      <c r="I15" s="40">
        <v>98214</v>
      </c>
      <c r="J15" s="40">
        <v>91247</v>
      </c>
      <c r="K15" s="40">
        <v>117094</v>
      </c>
      <c r="L15" s="40">
        <v>119805</v>
      </c>
      <c r="M15" s="40">
        <v>131521</v>
      </c>
      <c r="N15" s="40">
        <v>159424</v>
      </c>
      <c r="O15" s="26"/>
    </row>
    <row r="16" spans="2:15" x14ac:dyDescent="0.2">
      <c r="B16" s="100" t="s">
        <v>32</v>
      </c>
      <c r="C16" s="40">
        <v>2547662</v>
      </c>
      <c r="D16" s="40">
        <v>2776488</v>
      </c>
      <c r="E16" s="40">
        <v>3477653</v>
      </c>
      <c r="F16" s="40">
        <v>4205719</v>
      </c>
      <c r="G16" s="40">
        <v>4890778</v>
      </c>
      <c r="H16" s="40">
        <v>5755754</v>
      </c>
      <c r="I16" s="40">
        <v>6014952</v>
      </c>
      <c r="J16" s="40">
        <v>6765556</v>
      </c>
      <c r="K16" s="40">
        <v>8208011</v>
      </c>
      <c r="L16" s="40">
        <v>8397208</v>
      </c>
      <c r="M16" s="40">
        <v>8354232</v>
      </c>
      <c r="N16" s="40">
        <v>8704712</v>
      </c>
      <c r="O16" s="26"/>
    </row>
    <row r="17" spans="2:15" ht="22.5" x14ac:dyDescent="0.2">
      <c r="B17" s="103" t="s">
        <v>152</v>
      </c>
      <c r="C17" s="40">
        <v>45008</v>
      </c>
      <c r="D17" s="40">
        <v>42580</v>
      </c>
      <c r="E17" s="40">
        <v>19029</v>
      </c>
      <c r="F17" s="40">
        <v>20063</v>
      </c>
      <c r="G17" s="40">
        <v>24711</v>
      </c>
      <c r="H17" s="40">
        <v>33585</v>
      </c>
      <c r="I17" s="40">
        <v>26885</v>
      </c>
      <c r="J17" s="40">
        <v>27418</v>
      </c>
      <c r="K17" s="40">
        <v>29701</v>
      </c>
      <c r="L17" s="40">
        <v>34252</v>
      </c>
      <c r="M17" s="40">
        <v>30333</v>
      </c>
      <c r="N17" s="40">
        <v>46367</v>
      </c>
      <c r="O17" s="26"/>
    </row>
    <row r="18" spans="2:15" x14ac:dyDescent="0.2">
      <c r="B18" s="101" t="s">
        <v>153</v>
      </c>
      <c r="C18" s="40">
        <v>489383</v>
      </c>
      <c r="D18" s="40">
        <v>531878</v>
      </c>
      <c r="E18" s="40">
        <v>605893</v>
      </c>
      <c r="F18" s="40">
        <v>707018</v>
      </c>
      <c r="G18" s="40">
        <v>864011</v>
      </c>
      <c r="H18" s="40">
        <v>1037776</v>
      </c>
      <c r="I18" s="40">
        <v>996307</v>
      </c>
      <c r="J18" s="40">
        <v>1077666</v>
      </c>
      <c r="K18" s="40">
        <v>1543965</v>
      </c>
      <c r="L18" s="40">
        <v>921837</v>
      </c>
      <c r="M18" s="40">
        <v>867387</v>
      </c>
      <c r="N18" s="40">
        <v>920525</v>
      </c>
      <c r="O18" s="26"/>
    </row>
    <row r="19" spans="2:15" x14ac:dyDescent="0.2">
      <c r="B19" s="101" t="s">
        <v>154</v>
      </c>
      <c r="C19" s="40">
        <v>2013271</v>
      </c>
      <c r="D19" s="40">
        <v>2202030</v>
      </c>
      <c r="E19" s="40">
        <v>2852731</v>
      </c>
      <c r="F19" s="40">
        <v>3478638</v>
      </c>
      <c r="G19" s="40">
        <v>4002056</v>
      </c>
      <c r="H19" s="40">
        <v>4684393</v>
      </c>
      <c r="I19" s="40">
        <v>4991760</v>
      </c>
      <c r="J19" s="40">
        <v>5660472</v>
      </c>
      <c r="K19" s="40">
        <v>6634345</v>
      </c>
      <c r="L19" s="40">
        <v>7441119</v>
      </c>
      <c r="M19" s="40">
        <v>7456513</v>
      </c>
      <c r="N19" s="40">
        <v>7737820</v>
      </c>
      <c r="O19" s="26"/>
    </row>
    <row r="20" spans="2:15" x14ac:dyDescent="0.2">
      <c r="B20" s="100" t="s">
        <v>155</v>
      </c>
      <c r="C20" s="40">
        <v>413542</v>
      </c>
      <c r="D20" s="40">
        <v>508326</v>
      </c>
      <c r="E20" s="40">
        <v>269706</v>
      </c>
      <c r="F20" s="40">
        <v>234850</v>
      </c>
      <c r="G20" s="40">
        <v>237169</v>
      </c>
      <c r="H20" s="40">
        <v>340216</v>
      </c>
      <c r="I20" s="40">
        <v>722664</v>
      </c>
      <c r="J20" s="40">
        <v>779487</v>
      </c>
      <c r="K20" s="40">
        <v>898233</v>
      </c>
      <c r="L20" s="40">
        <v>1423015</v>
      </c>
      <c r="M20" s="40">
        <v>1476282</v>
      </c>
      <c r="N20" s="40">
        <v>1480041</v>
      </c>
      <c r="O20" s="26"/>
    </row>
    <row r="21" spans="2:15" s="25" customFormat="1" x14ac:dyDescent="0.2">
      <c r="B21" s="113" t="s">
        <v>156</v>
      </c>
      <c r="C21" s="38">
        <v>4328266</v>
      </c>
      <c r="D21" s="38">
        <v>4855940</v>
      </c>
      <c r="E21" s="38">
        <v>5698522</v>
      </c>
      <c r="F21" s="38">
        <v>6682581</v>
      </c>
      <c r="G21" s="38">
        <v>7824839</v>
      </c>
      <c r="H21" s="38">
        <v>9045664</v>
      </c>
      <c r="I21" s="38">
        <v>9741099</v>
      </c>
      <c r="J21" s="38">
        <v>11725438</v>
      </c>
      <c r="K21" s="38">
        <v>13327430</v>
      </c>
      <c r="L21" s="38">
        <v>15884345</v>
      </c>
      <c r="M21" s="38">
        <v>17273329</v>
      </c>
      <c r="N21" s="38">
        <v>19050964</v>
      </c>
      <c r="O21" s="24"/>
    </row>
    <row r="22" spans="2:15" s="25" customFormat="1" x14ac:dyDescent="0.2">
      <c r="B22" s="102" t="s">
        <v>37</v>
      </c>
      <c r="C22" s="24"/>
      <c r="D22" s="24"/>
      <c r="E22" s="24"/>
      <c r="F22" s="24"/>
      <c r="G22" s="24"/>
      <c r="H22" s="24"/>
      <c r="I22" s="24"/>
      <c r="J22" s="24"/>
      <c r="K22" s="24"/>
      <c r="L22" s="24"/>
      <c r="M22" s="24"/>
      <c r="N22" s="24"/>
      <c r="O22" s="24"/>
    </row>
    <row r="23" spans="2:15" ht="22.5" x14ac:dyDescent="0.2">
      <c r="B23" s="114" t="s">
        <v>157</v>
      </c>
      <c r="C23" s="40">
        <v>444945</v>
      </c>
      <c r="D23" s="40">
        <v>528661</v>
      </c>
      <c r="E23" s="40">
        <v>608898</v>
      </c>
      <c r="F23" s="40">
        <v>716963</v>
      </c>
      <c r="G23" s="40">
        <v>850931</v>
      </c>
      <c r="H23" s="40">
        <v>1002594</v>
      </c>
      <c r="I23" s="40">
        <v>1126850</v>
      </c>
      <c r="J23" s="40">
        <v>1258773</v>
      </c>
      <c r="K23" s="40">
        <v>1452953</v>
      </c>
      <c r="L23" s="40">
        <v>1785317</v>
      </c>
      <c r="M23" s="40">
        <v>1871976</v>
      </c>
      <c r="N23" s="40">
        <v>2145164</v>
      </c>
      <c r="O23" s="26"/>
    </row>
    <row r="24" spans="2:15" x14ac:dyDescent="0.2">
      <c r="B24" s="100" t="s">
        <v>158</v>
      </c>
      <c r="C24" s="40">
        <v>272753</v>
      </c>
      <c r="D24" s="40">
        <v>339458</v>
      </c>
      <c r="E24" s="40">
        <v>389293</v>
      </c>
      <c r="F24" s="40">
        <v>405152</v>
      </c>
      <c r="G24" s="40">
        <v>425822</v>
      </c>
      <c r="H24" s="40">
        <v>461546</v>
      </c>
      <c r="I24" s="40">
        <v>442406</v>
      </c>
      <c r="J24" s="40">
        <v>624017</v>
      </c>
      <c r="K24" s="40">
        <v>771716</v>
      </c>
      <c r="L24" s="40">
        <v>848973</v>
      </c>
      <c r="M24" s="40">
        <v>902327</v>
      </c>
      <c r="N24" s="40">
        <v>1008869</v>
      </c>
      <c r="O24" s="26"/>
    </row>
    <row r="25" spans="2:15" x14ac:dyDescent="0.2">
      <c r="B25" s="101" t="s">
        <v>159</v>
      </c>
      <c r="C25" s="40">
        <v>22321</v>
      </c>
      <c r="D25" s="40">
        <v>11629</v>
      </c>
      <c r="E25" s="40">
        <v>9539</v>
      </c>
      <c r="F25" s="40">
        <v>8923</v>
      </c>
      <c r="G25" s="40">
        <v>16193</v>
      </c>
      <c r="H25" s="40">
        <v>22496</v>
      </c>
      <c r="I25" s="40">
        <v>17040</v>
      </c>
      <c r="J25" s="40">
        <v>21764</v>
      </c>
      <c r="K25" s="40">
        <v>24400</v>
      </c>
      <c r="L25" s="40">
        <v>19009</v>
      </c>
      <c r="M25" s="40">
        <v>23165</v>
      </c>
      <c r="N25" s="40">
        <v>22904</v>
      </c>
      <c r="O25" s="26"/>
    </row>
    <row r="26" spans="2:15" x14ac:dyDescent="0.2">
      <c r="B26" s="101" t="s">
        <v>160</v>
      </c>
      <c r="C26" s="40">
        <v>24754</v>
      </c>
      <c r="D26" s="40">
        <v>34441</v>
      </c>
      <c r="E26" s="40">
        <v>44182</v>
      </c>
      <c r="F26" s="40">
        <v>41661</v>
      </c>
      <c r="G26" s="40">
        <v>46843</v>
      </c>
      <c r="H26" s="40">
        <v>45295</v>
      </c>
      <c r="I26" s="40">
        <v>43876</v>
      </c>
      <c r="J26" s="40">
        <v>50645</v>
      </c>
      <c r="K26" s="40">
        <v>47706</v>
      </c>
      <c r="L26" s="40">
        <v>60762</v>
      </c>
      <c r="M26" s="40">
        <v>79152</v>
      </c>
      <c r="N26" s="40">
        <v>69970</v>
      </c>
      <c r="O26" s="26"/>
    </row>
    <row r="27" spans="2:15" x14ac:dyDescent="0.2">
      <c r="B27" s="101" t="s">
        <v>161</v>
      </c>
      <c r="C27" s="40">
        <v>219966</v>
      </c>
      <c r="D27" s="40">
        <v>282722</v>
      </c>
      <c r="E27" s="40">
        <v>326926</v>
      </c>
      <c r="F27" s="40">
        <v>347005</v>
      </c>
      <c r="G27" s="40">
        <v>353876</v>
      </c>
      <c r="H27" s="40">
        <v>357680</v>
      </c>
      <c r="I27" s="40">
        <v>371203</v>
      </c>
      <c r="J27" s="40">
        <v>536110</v>
      </c>
      <c r="K27" s="40">
        <v>675440</v>
      </c>
      <c r="L27" s="40">
        <v>711544</v>
      </c>
      <c r="M27" s="40">
        <v>757898</v>
      </c>
      <c r="N27" s="40">
        <v>874468</v>
      </c>
      <c r="O27" s="26"/>
    </row>
    <row r="28" spans="2:15" x14ac:dyDescent="0.2">
      <c r="B28" s="101" t="s">
        <v>162</v>
      </c>
      <c r="C28" s="40">
        <v>5713</v>
      </c>
      <c r="D28" s="40">
        <v>10667</v>
      </c>
      <c r="E28" s="40">
        <v>8645</v>
      </c>
      <c r="F28" s="40">
        <v>7563</v>
      </c>
      <c r="G28" s="40">
        <v>8910</v>
      </c>
      <c r="H28" s="40">
        <v>36075</v>
      </c>
      <c r="I28" s="40">
        <v>10287</v>
      </c>
      <c r="J28" s="40">
        <v>15498</v>
      </c>
      <c r="K28" s="40">
        <v>24170</v>
      </c>
      <c r="L28" s="40">
        <v>57659</v>
      </c>
      <c r="M28" s="40">
        <v>42112</v>
      </c>
      <c r="N28" s="40">
        <v>41528</v>
      </c>
      <c r="O28" s="26"/>
    </row>
    <row r="29" spans="2:15" x14ac:dyDescent="0.2">
      <c r="B29" s="100" t="s">
        <v>163</v>
      </c>
      <c r="C29" s="40">
        <v>2980394</v>
      </c>
      <c r="D29" s="40">
        <v>3301517</v>
      </c>
      <c r="E29" s="40">
        <v>3901124</v>
      </c>
      <c r="F29" s="40">
        <v>4672937</v>
      </c>
      <c r="G29" s="40">
        <v>5566871</v>
      </c>
      <c r="H29" s="40">
        <v>6432665</v>
      </c>
      <c r="I29" s="40">
        <v>6902028</v>
      </c>
      <c r="J29" s="40">
        <v>8349267</v>
      </c>
      <c r="K29" s="40">
        <v>9465164</v>
      </c>
      <c r="L29" s="40">
        <v>11209876</v>
      </c>
      <c r="M29" s="40">
        <v>12405043</v>
      </c>
      <c r="N29" s="40">
        <v>13750810</v>
      </c>
      <c r="O29" s="26"/>
    </row>
    <row r="30" spans="2:15" x14ac:dyDescent="0.2">
      <c r="B30" s="101" t="s">
        <v>160</v>
      </c>
      <c r="C30" s="40">
        <v>26422</v>
      </c>
      <c r="D30" s="40">
        <v>30513</v>
      </c>
      <c r="E30" s="40">
        <v>29150</v>
      </c>
      <c r="F30" s="40">
        <v>16419</v>
      </c>
      <c r="G30" s="40">
        <v>27973</v>
      </c>
      <c r="H30" s="40">
        <v>75433</v>
      </c>
      <c r="I30" s="40">
        <v>71846</v>
      </c>
      <c r="J30" s="40">
        <v>69628</v>
      </c>
      <c r="K30" s="40">
        <v>122397</v>
      </c>
      <c r="L30" s="40">
        <v>128037</v>
      </c>
      <c r="M30" s="40">
        <v>614474</v>
      </c>
      <c r="N30" s="40">
        <v>1065702</v>
      </c>
      <c r="O30" s="26"/>
    </row>
    <row r="31" spans="2:15" x14ac:dyDescent="0.2">
      <c r="B31" s="101" t="s">
        <v>164</v>
      </c>
      <c r="C31" s="40">
        <v>2574215</v>
      </c>
      <c r="D31" s="40">
        <v>2848402</v>
      </c>
      <c r="E31" s="40">
        <v>3342224</v>
      </c>
      <c r="F31" s="40">
        <v>4046935</v>
      </c>
      <c r="G31" s="40">
        <v>4872014</v>
      </c>
      <c r="H31" s="40">
        <v>5596536</v>
      </c>
      <c r="I31" s="40">
        <v>6047243</v>
      </c>
      <c r="J31" s="40">
        <v>7318638</v>
      </c>
      <c r="K31" s="40">
        <v>8179010</v>
      </c>
      <c r="L31" s="40">
        <v>9043455</v>
      </c>
      <c r="M31" s="40">
        <v>9827026</v>
      </c>
      <c r="N31" s="40">
        <v>10735000</v>
      </c>
      <c r="O31" s="26"/>
    </row>
    <row r="32" spans="2:15" x14ac:dyDescent="0.2">
      <c r="B32" s="101" t="s">
        <v>165</v>
      </c>
      <c r="C32" s="40">
        <v>379757</v>
      </c>
      <c r="D32" s="40">
        <v>422601</v>
      </c>
      <c r="E32" s="40">
        <v>529750</v>
      </c>
      <c r="F32" s="40">
        <v>609584</v>
      </c>
      <c r="G32" s="40">
        <v>666884</v>
      </c>
      <c r="H32" s="40">
        <v>760696</v>
      </c>
      <c r="I32" s="40">
        <v>782939</v>
      </c>
      <c r="J32" s="40">
        <v>961001</v>
      </c>
      <c r="K32" s="40">
        <v>1163757</v>
      </c>
      <c r="L32" s="40">
        <v>2038383</v>
      </c>
      <c r="M32" s="40">
        <v>1963543</v>
      </c>
      <c r="N32" s="40">
        <v>1950108</v>
      </c>
      <c r="O32" s="26"/>
    </row>
    <row r="33" spans="1:15" x14ac:dyDescent="0.2">
      <c r="B33" s="100" t="s">
        <v>105</v>
      </c>
      <c r="C33" s="40">
        <v>239441</v>
      </c>
      <c r="D33" s="40">
        <v>283758</v>
      </c>
      <c r="E33" s="40">
        <v>377930</v>
      </c>
      <c r="F33" s="40">
        <v>418504</v>
      </c>
      <c r="G33" s="40">
        <v>417328</v>
      </c>
      <c r="H33" s="40">
        <v>442584</v>
      </c>
      <c r="I33" s="40">
        <v>481784</v>
      </c>
      <c r="J33" s="40">
        <v>653149</v>
      </c>
      <c r="K33" s="40">
        <v>710467</v>
      </c>
      <c r="L33" s="40">
        <v>634504</v>
      </c>
      <c r="M33" s="40">
        <v>430549</v>
      </c>
      <c r="N33" s="40">
        <v>428887</v>
      </c>
      <c r="O33" s="26"/>
    </row>
    <row r="34" spans="1:15" x14ac:dyDescent="0.2">
      <c r="B34" s="101" t="s">
        <v>166</v>
      </c>
      <c r="C34" s="40">
        <v>127460</v>
      </c>
      <c r="D34" s="40">
        <v>145315</v>
      </c>
      <c r="E34" s="40">
        <v>182212</v>
      </c>
      <c r="F34" s="40">
        <v>206131</v>
      </c>
      <c r="G34" s="40">
        <v>254942</v>
      </c>
      <c r="H34" s="40">
        <v>268771</v>
      </c>
      <c r="I34" s="40">
        <v>294479</v>
      </c>
      <c r="J34" s="40">
        <v>455177</v>
      </c>
      <c r="K34" s="40">
        <v>550927</v>
      </c>
      <c r="L34" s="40">
        <v>362071</v>
      </c>
      <c r="M34" s="40">
        <v>265126</v>
      </c>
      <c r="N34" s="40">
        <v>286066</v>
      </c>
      <c r="O34" s="26"/>
    </row>
    <row r="35" spans="1:15" x14ac:dyDescent="0.2">
      <c r="B35" s="101" t="s">
        <v>167</v>
      </c>
      <c r="C35" s="40">
        <v>111981</v>
      </c>
      <c r="D35" s="40">
        <v>138443</v>
      </c>
      <c r="E35" s="40">
        <v>195717</v>
      </c>
      <c r="F35" s="40">
        <v>212374</v>
      </c>
      <c r="G35" s="40">
        <v>162385</v>
      </c>
      <c r="H35" s="40">
        <v>173813</v>
      </c>
      <c r="I35" s="40">
        <v>187305</v>
      </c>
      <c r="J35" s="40">
        <v>197972</v>
      </c>
      <c r="K35" s="40">
        <v>159540</v>
      </c>
      <c r="L35" s="40">
        <v>272432</v>
      </c>
      <c r="M35" s="40">
        <v>165423</v>
      </c>
      <c r="N35" s="40">
        <v>142821</v>
      </c>
      <c r="O35" s="26"/>
    </row>
    <row r="36" spans="1:15" x14ac:dyDescent="0.2">
      <c r="B36" s="100" t="s">
        <v>108</v>
      </c>
      <c r="C36" s="40">
        <v>390732</v>
      </c>
      <c r="D36" s="40">
        <v>402545</v>
      </c>
      <c r="E36" s="40">
        <v>421277</v>
      </c>
      <c r="F36" s="40">
        <v>469025</v>
      </c>
      <c r="G36" s="40">
        <v>563888</v>
      </c>
      <c r="H36" s="40">
        <v>706274</v>
      </c>
      <c r="I36" s="40">
        <v>788030</v>
      </c>
      <c r="J36" s="40">
        <v>840232</v>
      </c>
      <c r="K36" s="40">
        <v>927129</v>
      </c>
      <c r="L36" s="40">
        <v>1405676</v>
      </c>
      <c r="M36" s="40">
        <v>1663434</v>
      </c>
      <c r="N36" s="40">
        <v>1717233</v>
      </c>
      <c r="O36" s="26"/>
    </row>
    <row r="37" spans="1:15" s="25" customFormat="1" x14ac:dyDescent="0.2">
      <c r="B37" s="113" t="s">
        <v>156</v>
      </c>
      <c r="C37" s="38">
        <v>4328266</v>
      </c>
      <c r="D37" s="38">
        <v>4855940</v>
      </c>
      <c r="E37" s="38">
        <v>5698522</v>
      </c>
      <c r="F37" s="38">
        <v>6682581</v>
      </c>
      <c r="G37" s="38">
        <v>7824839</v>
      </c>
      <c r="H37" s="38">
        <v>9045664</v>
      </c>
      <c r="I37" s="38">
        <v>9741099</v>
      </c>
      <c r="J37" s="38">
        <v>11725438</v>
      </c>
      <c r="K37" s="38">
        <v>13327430</v>
      </c>
      <c r="L37" s="38">
        <v>15884345</v>
      </c>
      <c r="M37" s="38">
        <v>17273329</v>
      </c>
      <c r="N37" s="38">
        <v>19050964</v>
      </c>
      <c r="O37" s="24"/>
    </row>
    <row r="38" spans="1:15" x14ac:dyDescent="0.2">
      <c r="B38" s="39"/>
      <c r="C38" s="40"/>
      <c r="D38" s="40"/>
      <c r="E38" s="40"/>
      <c r="F38" s="40"/>
      <c r="G38" s="40"/>
      <c r="H38" s="40"/>
      <c r="I38" s="40"/>
      <c r="J38" s="40"/>
      <c r="K38" s="40"/>
      <c r="L38" s="40"/>
      <c r="M38" s="26"/>
      <c r="N38" s="26"/>
      <c r="O38" s="26"/>
    </row>
    <row r="39" spans="1:15" x14ac:dyDescent="0.2">
      <c r="A39" s="100" t="s">
        <v>50</v>
      </c>
      <c r="B39" s="104" t="s">
        <v>168</v>
      </c>
    </row>
    <row r="40" spans="1:15" x14ac:dyDescent="0.2">
      <c r="A40" s="100" t="s">
        <v>169</v>
      </c>
      <c r="B40" s="104"/>
    </row>
    <row r="41" spans="1:15" x14ac:dyDescent="0.2">
      <c r="A41" s="100"/>
      <c r="B41" s="104"/>
    </row>
    <row r="42" spans="1:15" x14ac:dyDescent="0.2">
      <c r="A42" s="105" t="s">
        <v>170</v>
      </c>
      <c r="B42" s="104"/>
    </row>
    <row r="43" spans="1:15" x14ac:dyDescent="0.2">
      <c r="A43" s="100" t="s">
        <v>53</v>
      </c>
      <c r="B43" s="112"/>
    </row>
  </sheetData>
  <mergeCells count="3">
    <mergeCell ref="M1:N1"/>
    <mergeCell ref="B2:N2"/>
    <mergeCell ref="B3:N3"/>
  </mergeCells>
  <pageMargins left="0.7" right="0.7" top="0.75" bottom="0.75" header="0.3" footer="0.3"/>
  <pageSetup paperSize="8" orientation="landscape" r:id="rId1"/>
  <headerFooter>
    <oddHeader>&amp;L&amp;"Calibri"&amp;10&amp;K000000 [Limited Sharing]&amp;1#_x000D_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D9CE-02A7-469C-A392-64D11E8DC8EC}">
  <sheetPr codeName="Sheet4">
    <tabColor theme="3"/>
  </sheetPr>
  <dimension ref="A1:P33"/>
  <sheetViews>
    <sheetView zoomScale="106" zoomScaleNormal="106" workbookViewId="0">
      <pane xSplit="2" ySplit="4" topLeftCell="C5" activePane="bottomRight" state="frozen"/>
      <selection activeCell="E10" sqref="E10"/>
      <selection pane="topRight" activeCell="E10" sqref="E10"/>
      <selection pane="bottomLeft" activeCell="E10" sqref="E10"/>
      <selection pane="bottomRight" activeCell="K17" sqref="K17"/>
    </sheetView>
  </sheetViews>
  <sheetFormatPr defaultRowHeight="12.75" x14ac:dyDescent="0.2"/>
  <cols>
    <col min="1" max="1" width="3.42578125" style="27" customWidth="1"/>
    <col min="2" max="2" width="40.5703125" style="32" customWidth="1"/>
    <col min="3" max="4" width="9.140625" style="32" bestFit="1" customWidth="1"/>
    <col min="5" max="7" width="10.140625" style="32" bestFit="1" customWidth="1"/>
    <col min="8" max="9" width="10.140625" style="32" customWidth="1"/>
    <col min="10" max="12" width="6.5703125" style="32" bestFit="1" customWidth="1"/>
    <col min="13" max="13" width="7.42578125" style="32" bestFit="1" customWidth="1"/>
    <col min="14" max="14" width="7.5703125" style="32" bestFit="1" customWidth="1"/>
    <col min="15" max="16" width="9.140625" style="32"/>
    <col min="17" max="16384" width="9.140625" style="27"/>
  </cols>
  <sheetData>
    <row r="1" spans="2:16" customFormat="1" ht="36" customHeight="1" x14ac:dyDescent="0.25">
      <c r="B1" s="21" t="s">
        <v>54</v>
      </c>
      <c r="C1" s="20"/>
      <c r="D1" s="20"/>
      <c r="E1" s="20"/>
      <c r="F1" s="20"/>
      <c r="G1" s="20"/>
      <c r="H1" s="20"/>
      <c r="I1" s="20"/>
      <c r="J1" s="20"/>
      <c r="K1" s="20"/>
      <c r="L1" s="20"/>
      <c r="M1" s="20"/>
      <c r="N1" s="137" t="s">
        <v>58</v>
      </c>
      <c r="O1" s="137"/>
      <c r="P1" s="137"/>
    </row>
    <row r="2" spans="2:16" s="6" customFormat="1" x14ac:dyDescent="0.2">
      <c r="B2" s="138" t="s">
        <v>172</v>
      </c>
      <c r="C2" s="138"/>
      <c r="D2" s="138"/>
      <c r="E2" s="138"/>
      <c r="F2" s="138"/>
      <c r="G2" s="138"/>
      <c r="H2" s="138"/>
      <c r="I2" s="138"/>
      <c r="J2" s="138"/>
      <c r="K2" s="138"/>
      <c r="L2" s="138"/>
      <c r="M2" s="138"/>
      <c r="N2" s="138"/>
      <c r="O2" s="138"/>
      <c r="P2" s="138"/>
    </row>
    <row r="3" spans="2:16" customFormat="1" ht="15" x14ac:dyDescent="0.25">
      <c r="B3" s="143" t="s">
        <v>20</v>
      </c>
      <c r="C3" s="144" t="s">
        <v>69</v>
      </c>
      <c r="D3" s="144"/>
      <c r="E3" s="144"/>
      <c r="F3" s="144"/>
      <c r="G3" s="144"/>
      <c r="H3" s="144"/>
      <c r="I3" s="9"/>
      <c r="J3" s="145" t="s">
        <v>173</v>
      </c>
      <c r="K3" s="143"/>
      <c r="L3" s="143"/>
      <c r="M3" s="143"/>
      <c r="N3" s="143"/>
      <c r="O3" s="143"/>
      <c r="P3" s="143"/>
    </row>
    <row r="4" spans="2:16" s="8" customFormat="1" ht="17.25" x14ac:dyDescent="0.25">
      <c r="B4" s="143"/>
      <c r="C4" s="10">
        <v>2018</v>
      </c>
      <c r="D4" s="10">
        <v>2019</v>
      </c>
      <c r="E4" s="10">
        <v>2020</v>
      </c>
      <c r="F4" s="10">
        <v>2021</v>
      </c>
      <c r="G4" s="9">
        <v>2022</v>
      </c>
      <c r="H4" s="9" t="s">
        <v>1</v>
      </c>
      <c r="I4" s="9" t="s">
        <v>3</v>
      </c>
      <c r="J4" s="68">
        <v>2018</v>
      </c>
      <c r="K4" s="10">
        <v>2019</v>
      </c>
      <c r="L4" s="10">
        <v>2020</v>
      </c>
      <c r="M4" s="9">
        <v>2021</v>
      </c>
      <c r="N4" s="9">
        <v>2022</v>
      </c>
      <c r="O4" s="9" t="s">
        <v>174</v>
      </c>
      <c r="P4" s="9" t="s">
        <v>175</v>
      </c>
    </row>
    <row r="5" spans="2:16" s="25" customFormat="1" x14ac:dyDescent="0.2">
      <c r="B5" s="102" t="s">
        <v>158</v>
      </c>
      <c r="C5" s="24"/>
      <c r="D5" s="24"/>
      <c r="E5" s="24"/>
      <c r="F5" s="24"/>
      <c r="G5" s="24"/>
      <c r="H5" s="24"/>
      <c r="I5" s="24"/>
      <c r="J5" s="24"/>
      <c r="K5" s="24"/>
      <c r="L5" s="24"/>
      <c r="M5" s="24"/>
      <c r="N5" s="24"/>
      <c r="O5" s="24"/>
      <c r="P5" s="24"/>
    </row>
    <row r="6" spans="2:16" s="25" customFormat="1" x14ac:dyDescent="0.2">
      <c r="B6" s="106" t="s">
        <v>176</v>
      </c>
      <c r="C6" s="38">
        <v>543966</v>
      </c>
      <c r="D6" s="38">
        <v>528752</v>
      </c>
      <c r="E6" s="38">
        <v>696902</v>
      </c>
      <c r="F6" s="38">
        <v>889166</v>
      </c>
      <c r="G6" s="38">
        <v>1060027</v>
      </c>
      <c r="H6" s="38">
        <v>1079045</v>
      </c>
      <c r="I6" s="38">
        <v>1109544</v>
      </c>
      <c r="J6" s="62">
        <v>5.95</v>
      </c>
      <c r="K6" s="62">
        <v>5.34</v>
      </c>
      <c r="L6" s="62">
        <v>5.91</v>
      </c>
      <c r="M6" s="62">
        <v>6.69</v>
      </c>
      <c r="N6" s="62">
        <f>G6/G$19*100</f>
        <v>6.5321102658679866</v>
      </c>
      <c r="O6" s="62">
        <f>H6/H$19*100</f>
        <v>6.4907491358046743</v>
      </c>
      <c r="P6" s="62">
        <f>I6/I$19*100</f>
        <v>5.8233006910376757</v>
      </c>
    </row>
    <row r="7" spans="2:16" s="25" customFormat="1" x14ac:dyDescent="0.2">
      <c r="B7" s="102" t="s">
        <v>177</v>
      </c>
      <c r="C7" s="38">
        <v>2269487</v>
      </c>
      <c r="D7" s="38">
        <v>2475910</v>
      </c>
      <c r="E7" s="38">
        <v>3274510</v>
      </c>
      <c r="F7" s="38">
        <v>3891888</v>
      </c>
      <c r="G7" s="38">
        <v>3827398</v>
      </c>
      <c r="H7" s="38">
        <f>H8+H9+H12+31307+27</f>
        <v>4390181.16</v>
      </c>
      <c r="I7" s="38">
        <f>I8+I9+I12+40586</f>
        <v>4618181.74</v>
      </c>
      <c r="J7" s="62">
        <v>24.83</v>
      </c>
      <c r="K7" s="62">
        <v>25.02</v>
      </c>
      <c r="L7" s="62">
        <v>27.76</v>
      </c>
      <c r="M7" s="62">
        <v>29.26</v>
      </c>
      <c r="N7" s="62">
        <f t="shared" ref="N7:P19" si="0">G7/G$19*100</f>
        <v>23.58523487360473</v>
      </c>
      <c r="O7" s="62">
        <f t="shared" si="0"/>
        <v>26.408133646229736</v>
      </c>
      <c r="P7" s="62">
        <f t="shared" si="0"/>
        <v>24.237940016691159</v>
      </c>
    </row>
    <row r="8" spans="2:16" x14ac:dyDescent="0.2">
      <c r="B8" s="101" t="s">
        <v>176</v>
      </c>
      <c r="C8" s="40">
        <v>1909489</v>
      </c>
      <c r="D8" s="40">
        <v>2055438</v>
      </c>
      <c r="E8" s="40">
        <v>2785439</v>
      </c>
      <c r="F8" s="40">
        <v>3324449</v>
      </c>
      <c r="G8" s="40">
        <v>3357977</v>
      </c>
      <c r="H8" s="40">
        <v>3917087</v>
      </c>
      <c r="I8" s="40">
        <v>4081028</v>
      </c>
      <c r="J8" s="63">
        <v>20.89</v>
      </c>
      <c r="K8" s="63">
        <v>20.77</v>
      </c>
      <c r="L8" s="63">
        <v>23.62</v>
      </c>
      <c r="M8" s="63">
        <v>24.99</v>
      </c>
      <c r="N8" s="63">
        <f t="shared" si="0"/>
        <v>20.692563523616457</v>
      </c>
      <c r="O8" s="63">
        <f t="shared" si="0"/>
        <v>23.562343609508154</v>
      </c>
      <c r="P8" s="63">
        <f t="shared" si="0"/>
        <v>21.418756869979109</v>
      </c>
    </row>
    <row r="9" spans="2:16" x14ac:dyDescent="0.2">
      <c r="B9" s="101" t="s">
        <v>178</v>
      </c>
      <c r="C9" s="40">
        <v>261297</v>
      </c>
      <c r="D9" s="40">
        <v>288689</v>
      </c>
      <c r="E9" s="40">
        <v>364424</v>
      </c>
      <c r="F9" s="40">
        <v>418259</v>
      </c>
      <c r="G9" s="40">
        <v>354980</v>
      </c>
      <c r="H9" s="40">
        <v>375938</v>
      </c>
      <c r="I9" s="40">
        <v>421630</v>
      </c>
      <c r="J9" s="63">
        <v>2.86</v>
      </c>
      <c r="K9" s="63">
        <v>2.92</v>
      </c>
      <c r="L9" s="63">
        <v>3.09</v>
      </c>
      <c r="M9" s="63">
        <v>3.14</v>
      </c>
      <c r="N9" s="63">
        <f t="shared" si="0"/>
        <v>2.1874617365197473</v>
      </c>
      <c r="O9" s="63">
        <f t="shared" si="0"/>
        <v>2.2613693113967792</v>
      </c>
      <c r="P9" s="63">
        <f t="shared" si="0"/>
        <v>2.2128714772575178</v>
      </c>
    </row>
    <row r="10" spans="2:16" ht="15" x14ac:dyDescent="0.2">
      <c r="B10" s="101" t="s">
        <v>179</v>
      </c>
      <c r="C10" s="40">
        <v>34601</v>
      </c>
      <c r="D10" s="40">
        <v>33528</v>
      </c>
      <c r="E10" s="40">
        <v>37333</v>
      </c>
      <c r="F10" s="40">
        <v>38372</v>
      </c>
      <c r="G10" s="40">
        <v>34261</v>
      </c>
      <c r="H10" s="40" t="s">
        <v>203</v>
      </c>
      <c r="I10" s="40" t="s">
        <v>205</v>
      </c>
      <c r="J10" s="63">
        <v>0.38</v>
      </c>
      <c r="K10" s="63">
        <v>0.34</v>
      </c>
      <c r="L10" s="63">
        <v>0.32</v>
      </c>
      <c r="M10" s="63">
        <v>0.28999999999999998</v>
      </c>
      <c r="N10" s="63">
        <f t="shared" si="0"/>
        <v>0.21112351838104415</v>
      </c>
      <c r="O10" s="63">
        <f>31307/H$19*100</f>
        <v>0.1883201193598385</v>
      </c>
      <c r="P10" s="63">
        <f>40586/I$19*100</f>
        <v>0.21301046361969883</v>
      </c>
    </row>
    <row r="11" spans="2:16" ht="15" x14ac:dyDescent="0.2">
      <c r="B11" s="101" t="s">
        <v>180</v>
      </c>
      <c r="C11" s="40">
        <v>12145</v>
      </c>
      <c r="D11" s="42" t="s">
        <v>199</v>
      </c>
      <c r="E11" s="42" t="s">
        <v>200</v>
      </c>
      <c r="F11" s="42" t="s">
        <v>201</v>
      </c>
      <c r="G11" s="40" t="s">
        <v>202</v>
      </c>
      <c r="H11" s="40" t="s">
        <v>204</v>
      </c>
      <c r="I11" s="40" t="s">
        <v>206</v>
      </c>
      <c r="J11" s="63">
        <v>0.13</v>
      </c>
      <c r="K11" s="63">
        <v>0.31</v>
      </c>
      <c r="L11" s="63">
        <v>0.13</v>
      </c>
      <c r="M11" s="63">
        <v>0.11</v>
      </c>
      <c r="N11" s="63">
        <f>15/G$19*100</f>
        <v>9.2433168200451316E-5</v>
      </c>
      <c r="O11" s="63">
        <f>34/H$19*100</f>
        <v>2.0451924675741876E-4</v>
      </c>
      <c r="P11" s="63">
        <f>27/I$19*100</f>
        <v>1.417060690319782E-4</v>
      </c>
    </row>
    <row r="12" spans="2:16" ht="15" x14ac:dyDescent="0.2">
      <c r="B12" s="101" t="s">
        <v>181</v>
      </c>
      <c r="C12" s="40">
        <v>51955</v>
      </c>
      <c r="D12" s="40">
        <v>67331</v>
      </c>
      <c r="E12" s="42" t="s">
        <v>208</v>
      </c>
      <c r="F12" s="42" t="s">
        <v>207</v>
      </c>
      <c r="G12" s="40">
        <v>80165</v>
      </c>
      <c r="H12" s="40">
        <v>65822.16</v>
      </c>
      <c r="I12" s="40">
        <v>74937.740000000005</v>
      </c>
      <c r="J12" s="63">
        <v>0.56999999999999995</v>
      </c>
      <c r="K12" s="63">
        <v>0.68</v>
      </c>
      <c r="L12" s="63">
        <v>0.61</v>
      </c>
      <c r="M12" s="63">
        <v>0.72</v>
      </c>
      <c r="N12" s="63">
        <f t="shared" si="0"/>
        <v>0.49399366191927863</v>
      </c>
      <c r="O12" s="63">
        <f t="shared" si="0"/>
        <v>0.39593819362194999</v>
      </c>
      <c r="P12" s="63">
        <f t="shared" si="0"/>
        <v>0.39330120583483102</v>
      </c>
    </row>
    <row r="13" spans="2:16" s="25" customFormat="1" x14ac:dyDescent="0.2">
      <c r="B13" s="102" t="s">
        <v>182</v>
      </c>
      <c r="C13" s="38">
        <v>6325794</v>
      </c>
      <c r="D13" s="38">
        <v>6892268</v>
      </c>
      <c r="E13" s="38">
        <v>7822604</v>
      </c>
      <c r="F13" s="38">
        <v>8519748</v>
      </c>
      <c r="G13" s="38">
        <f>SUM(G14:G16,G18,259)</f>
        <v>11340516</v>
      </c>
      <c r="H13" s="38">
        <f>SUM(H14:H16,H18,316)+316</f>
        <v>11155126.09</v>
      </c>
      <c r="I13" s="38">
        <f>I14+I15+I18+1015860+746</f>
        <v>13325798.35</v>
      </c>
      <c r="J13" s="62">
        <v>69.22</v>
      </c>
      <c r="K13" s="62">
        <v>69.64</v>
      </c>
      <c r="L13" s="62">
        <v>66.33</v>
      </c>
      <c r="M13" s="62">
        <v>64.05</v>
      </c>
      <c r="N13" s="62">
        <f t="shared" si="0"/>
        <v>69.882654860527282</v>
      </c>
      <c r="O13" s="62">
        <f t="shared" si="0"/>
        <v>67.101117217965594</v>
      </c>
      <c r="P13" s="62">
        <f t="shared" si="0"/>
        <v>69.938759292271172</v>
      </c>
    </row>
    <row r="14" spans="2:16" x14ac:dyDescent="0.2">
      <c r="B14" s="101" t="s">
        <v>176</v>
      </c>
      <c r="C14" s="40">
        <v>4751133</v>
      </c>
      <c r="D14" s="40">
        <v>5114557</v>
      </c>
      <c r="E14" s="40">
        <v>5846390</v>
      </c>
      <c r="F14" s="40">
        <v>6345869</v>
      </c>
      <c r="G14" s="40">
        <v>8866469</v>
      </c>
      <c r="H14" s="40">
        <v>9507174</v>
      </c>
      <c r="I14" s="40">
        <v>10567059</v>
      </c>
      <c r="J14" s="63">
        <v>51.99</v>
      </c>
      <c r="K14" s="63">
        <v>51.68</v>
      </c>
      <c r="L14" s="63">
        <v>49.57</v>
      </c>
      <c r="M14" s="63">
        <v>47.71</v>
      </c>
      <c r="N14" s="63">
        <f t="shared" si="0"/>
        <v>54.637054694739149</v>
      </c>
      <c r="O14" s="63">
        <f t="shared" si="0"/>
        <v>57.188237213874004</v>
      </c>
      <c r="P14" s="63">
        <f t="shared" si="0"/>
        <v>55.459866374777292</v>
      </c>
    </row>
    <row r="15" spans="2:16" x14ac:dyDescent="0.2">
      <c r="B15" s="101" t="s">
        <v>178</v>
      </c>
      <c r="C15" s="40">
        <v>813792</v>
      </c>
      <c r="D15" s="40">
        <v>977988</v>
      </c>
      <c r="E15" s="40">
        <v>1175927</v>
      </c>
      <c r="F15" s="40">
        <v>1330396</v>
      </c>
      <c r="G15" s="40">
        <v>1526497</v>
      </c>
      <c r="H15" s="40">
        <v>1535108</v>
      </c>
      <c r="I15" s="40">
        <v>1588745</v>
      </c>
      <c r="J15" s="63">
        <v>8.9</v>
      </c>
      <c r="K15" s="63">
        <v>9.8800000000000008</v>
      </c>
      <c r="L15" s="63">
        <v>9.9700000000000006</v>
      </c>
      <c r="M15" s="63">
        <v>10</v>
      </c>
      <c r="N15" s="63">
        <f t="shared" si="0"/>
        <v>9.4065969305656214</v>
      </c>
      <c r="O15" s="63">
        <f t="shared" si="0"/>
        <v>9.2340921132731655</v>
      </c>
      <c r="P15" s="63">
        <f t="shared" si="0"/>
        <v>8.338326246081861</v>
      </c>
    </row>
    <row r="16" spans="2:16" ht="15" x14ac:dyDescent="0.2">
      <c r="B16" s="101" t="s">
        <v>179</v>
      </c>
      <c r="C16" s="40">
        <v>682247</v>
      </c>
      <c r="D16" s="40">
        <v>723159</v>
      </c>
      <c r="E16" s="40">
        <v>711244</v>
      </c>
      <c r="F16" s="40">
        <v>744913</v>
      </c>
      <c r="G16" s="40">
        <v>830208</v>
      </c>
      <c r="H16" s="40" t="s">
        <v>215</v>
      </c>
      <c r="I16" s="40" t="s">
        <v>217</v>
      </c>
      <c r="J16" s="63">
        <v>7.47</v>
      </c>
      <c r="K16" s="63">
        <v>7.31</v>
      </c>
      <c r="L16" s="63">
        <v>6.03</v>
      </c>
      <c r="M16" s="63">
        <v>5.6</v>
      </c>
      <c r="N16" s="63">
        <f t="shared" si="0"/>
        <v>5.1159170470240181</v>
      </c>
      <c r="O16" s="63">
        <f>903767/H$19*100</f>
        <v>5.4364042965944739</v>
      </c>
      <c r="P16" s="63">
        <f>1015860/I$19*100</f>
        <v>5.331612121734274</v>
      </c>
    </row>
    <row r="17" spans="1:16" ht="15" x14ac:dyDescent="0.2">
      <c r="B17" s="101" t="s">
        <v>180</v>
      </c>
      <c r="C17" s="40">
        <v>5937</v>
      </c>
      <c r="D17" s="42" t="s">
        <v>209</v>
      </c>
      <c r="E17" s="42" t="s">
        <v>210</v>
      </c>
      <c r="F17" s="42" t="s">
        <v>211</v>
      </c>
      <c r="G17" s="40" t="s">
        <v>214</v>
      </c>
      <c r="H17" s="42" t="s">
        <v>216</v>
      </c>
      <c r="I17" s="42" t="s">
        <v>218</v>
      </c>
      <c r="J17" s="63">
        <v>0.06</v>
      </c>
      <c r="K17" s="63">
        <v>0.15</v>
      </c>
      <c r="L17" s="63">
        <v>0.1</v>
      </c>
      <c r="M17" s="63">
        <v>0.08</v>
      </c>
      <c r="N17" s="63">
        <f>259/G$19*100</f>
        <v>1.5960127042611259E-3</v>
      </c>
      <c r="O17" s="63">
        <f>316/H$19*100</f>
        <v>1.9008259404513039E-3</v>
      </c>
      <c r="P17" s="63">
        <f>746/I$19*100</f>
        <v>3.9152862036242872E-3</v>
      </c>
    </row>
    <row r="18" spans="1:16" ht="15" x14ac:dyDescent="0.2">
      <c r="B18" s="101" t="s">
        <v>181</v>
      </c>
      <c r="C18" s="40">
        <v>72685</v>
      </c>
      <c r="D18" s="40">
        <v>61447</v>
      </c>
      <c r="E18" s="42" t="s">
        <v>213</v>
      </c>
      <c r="F18" s="42" t="s">
        <v>212</v>
      </c>
      <c r="G18" s="40">
        <v>117083</v>
      </c>
      <c r="H18" s="40">
        <v>112212.09</v>
      </c>
      <c r="I18" s="40">
        <v>153388.35</v>
      </c>
      <c r="J18" s="63">
        <v>0.8</v>
      </c>
      <c r="K18" s="63">
        <v>0.62</v>
      </c>
      <c r="L18" s="63">
        <v>0.66</v>
      </c>
      <c r="M18" s="63">
        <v>0.66</v>
      </c>
      <c r="N18" s="63">
        <f t="shared" si="0"/>
        <v>0.72149017549422934</v>
      </c>
      <c r="O18" s="63">
        <f t="shared" si="0"/>
        <v>0.67498623893752008</v>
      </c>
      <c r="P18" s="63">
        <f t="shared" si="0"/>
        <v>0.80503926347411991</v>
      </c>
    </row>
    <row r="19" spans="1:16" s="25" customFormat="1" x14ac:dyDescent="0.2">
      <c r="B19" s="102" t="s">
        <v>183</v>
      </c>
      <c r="C19" s="51">
        <v>9139247</v>
      </c>
      <c r="D19" s="51">
        <v>9896930</v>
      </c>
      <c r="E19" s="51">
        <v>11794016</v>
      </c>
      <c r="F19" s="51">
        <v>13300802</v>
      </c>
      <c r="G19" s="51">
        <f>G13+G7+G6</f>
        <v>16227941</v>
      </c>
      <c r="H19" s="51">
        <f>H13+H7+H6</f>
        <v>16624352.25</v>
      </c>
      <c r="I19" s="51">
        <f>+I6+I7+I13</f>
        <v>19053524.09</v>
      </c>
      <c r="J19" s="64">
        <v>100</v>
      </c>
      <c r="K19" s="64">
        <v>100</v>
      </c>
      <c r="L19" s="64">
        <v>100</v>
      </c>
      <c r="M19" s="64">
        <v>100</v>
      </c>
      <c r="N19" s="64">
        <f t="shared" si="0"/>
        <v>100</v>
      </c>
      <c r="O19" s="64">
        <f t="shared" si="0"/>
        <v>100</v>
      </c>
      <c r="P19" s="64">
        <f t="shared" si="0"/>
        <v>100</v>
      </c>
    </row>
    <row r="20" spans="1:16" x14ac:dyDescent="0.2">
      <c r="B20" s="61"/>
      <c r="C20" s="40"/>
      <c r="D20" s="40"/>
      <c r="E20" s="40"/>
      <c r="F20" s="40"/>
      <c r="G20" s="40"/>
      <c r="H20" s="40"/>
      <c r="I20" s="40"/>
      <c r="J20" s="63"/>
      <c r="K20" s="63"/>
      <c r="L20" s="63"/>
      <c r="M20" s="63"/>
      <c r="N20" s="63"/>
      <c r="O20" s="26"/>
      <c r="P20" s="26"/>
    </row>
    <row r="21" spans="1:16" x14ac:dyDescent="0.2">
      <c r="A21" s="100" t="s">
        <v>184</v>
      </c>
      <c r="B21" s="104" t="s">
        <v>185</v>
      </c>
      <c r="F21" s="65"/>
      <c r="G21" s="65"/>
    </row>
    <row r="22" spans="1:16" x14ac:dyDescent="0.2">
      <c r="A22" s="100" t="s">
        <v>186</v>
      </c>
      <c r="B22" s="104" t="s">
        <v>168</v>
      </c>
    </row>
    <row r="23" spans="1:16" x14ac:dyDescent="0.2">
      <c r="A23" s="100" t="s">
        <v>187</v>
      </c>
      <c r="B23" s="104"/>
      <c r="C23" s="104"/>
      <c r="D23" s="104"/>
    </row>
    <row r="24" spans="1:16" x14ac:dyDescent="0.2">
      <c r="A24" s="100" t="s">
        <v>188</v>
      </c>
      <c r="B24" s="104" t="s">
        <v>189</v>
      </c>
      <c r="C24" s="104"/>
      <c r="D24" s="104"/>
    </row>
    <row r="25" spans="1:16" x14ac:dyDescent="0.2">
      <c r="A25" s="100" t="s">
        <v>190</v>
      </c>
      <c r="B25" s="104" t="s">
        <v>191</v>
      </c>
      <c r="C25" s="104"/>
      <c r="D25" s="104"/>
    </row>
    <row r="26" spans="1:16" ht="14.25" customHeight="1" x14ac:dyDescent="0.2">
      <c r="A26" s="100" t="s">
        <v>192</v>
      </c>
      <c r="B26" s="104" t="s">
        <v>193</v>
      </c>
      <c r="C26" s="104"/>
      <c r="D26" s="104"/>
    </row>
    <row r="27" spans="1:16" x14ac:dyDescent="0.2">
      <c r="A27" s="100" t="s">
        <v>194</v>
      </c>
      <c r="B27" s="104" t="s">
        <v>195</v>
      </c>
      <c r="C27" s="104"/>
      <c r="D27" s="104"/>
    </row>
    <row r="28" spans="1:16" x14ac:dyDescent="0.2">
      <c r="A28" s="39"/>
    </row>
    <row r="29" spans="1:16" x14ac:dyDescent="0.2">
      <c r="A29" s="105" t="s">
        <v>196</v>
      </c>
      <c r="B29" s="104"/>
    </row>
    <row r="30" spans="1:16" x14ac:dyDescent="0.2">
      <c r="A30" s="100" t="s">
        <v>197</v>
      </c>
      <c r="B30" s="104"/>
    </row>
    <row r="31" spans="1:16" x14ac:dyDescent="0.2">
      <c r="A31" s="100" t="s">
        <v>198</v>
      </c>
      <c r="B31" s="104"/>
    </row>
    <row r="32" spans="1:16" x14ac:dyDescent="0.2">
      <c r="A32" s="100" t="s">
        <v>53</v>
      </c>
      <c r="B32" s="104"/>
    </row>
    <row r="33" spans="2:2" x14ac:dyDescent="0.2">
      <c r="B33" s="52"/>
    </row>
  </sheetData>
  <mergeCells count="5">
    <mergeCell ref="B3:B4"/>
    <mergeCell ref="C3:H3"/>
    <mergeCell ref="N1:P1"/>
    <mergeCell ref="B2:P2"/>
    <mergeCell ref="J3:P3"/>
  </mergeCells>
  <pageMargins left="0.7" right="0.7" top="0.75" bottom="0.75" header="0.3" footer="0.3"/>
  <pageSetup paperSize="8" orientation="landscape" r:id="rId1"/>
  <headerFooter>
    <oddHeader>&amp;L&amp;"Calibri"&amp;10&amp;K000000 [Limited Sharing]&amp;1#_x000D_</oddHeader>
  </headerFooter>
  <ignoredErrors>
    <ignoredError sqref="N11 N17:O1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12AFE-599F-4320-8D18-455DBAB0A336}">
  <sheetPr codeName="Sheet5">
    <tabColor theme="3"/>
  </sheetPr>
  <dimension ref="A1:R22"/>
  <sheetViews>
    <sheetView zoomScale="95" zoomScaleNormal="95" workbookViewId="0">
      <pane xSplit="2" ySplit="5" topLeftCell="C6" activePane="bottomRight" state="frozen"/>
      <selection activeCell="E10" sqref="E10"/>
      <selection pane="topRight" activeCell="E10" sqref="E10"/>
      <selection pane="bottomLeft" activeCell="E10" sqref="E10"/>
      <selection pane="bottomRight" activeCell="B3" sqref="B3:R3"/>
    </sheetView>
  </sheetViews>
  <sheetFormatPr defaultRowHeight="12.75" x14ac:dyDescent="0.2"/>
  <cols>
    <col min="1" max="1" width="3.140625" style="27" customWidth="1"/>
    <col min="2" max="2" width="33" style="32" customWidth="1"/>
    <col min="3" max="3" width="12.7109375" style="32" customWidth="1"/>
    <col min="4" max="5" width="12.140625" style="32" customWidth="1"/>
    <col min="6" max="6" width="11.140625" style="32" customWidth="1"/>
    <col min="7" max="7" width="12" style="32" customWidth="1"/>
    <col min="8" max="8" width="12.42578125" style="32" customWidth="1"/>
    <col min="9" max="9" width="12.7109375" style="32" customWidth="1"/>
    <col min="10" max="10" width="11.42578125" style="32" customWidth="1"/>
    <col min="11" max="11" width="11.7109375" style="32" customWidth="1"/>
    <col min="12" max="13" width="12.7109375" style="32" customWidth="1"/>
    <col min="14" max="14" width="11.5703125" style="32" customWidth="1"/>
    <col min="15" max="15" width="11.140625" style="32" customWidth="1"/>
    <col min="16" max="16" width="12.5703125" style="32" customWidth="1"/>
    <col min="17" max="17" width="13.5703125" style="27" customWidth="1"/>
    <col min="18" max="18" width="12.5703125" style="27" customWidth="1"/>
    <col min="19" max="16384" width="9.140625" style="27"/>
  </cols>
  <sheetData>
    <row r="1" spans="2:18" customFormat="1" ht="36" customHeight="1" x14ac:dyDescent="0.25">
      <c r="B1" s="21" t="s">
        <v>54</v>
      </c>
      <c r="C1" s="20"/>
      <c r="D1" s="20"/>
      <c r="E1" s="20"/>
      <c r="F1" s="20"/>
      <c r="G1" s="20"/>
      <c r="H1" s="20"/>
      <c r="I1" s="20"/>
      <c r="J1" s="20"/>
      <c r="K1" s="20"/>
      <c r="L1" s="20"/>
      <c r="M1" s="20"/>
      <c r="N1" s="20"/>
      <c r="O1" s="20"/>
      <c r="P1" s="137" t="s">
        <v>59</v>
      </c>
      <c r="Q1" s="137"/>
      <c r="R1" s="137"/>
    </row>
    <row r="2" spans="2:18" s="6" customFormat="1" x14ac:dyDescent="0.2">
      <c r="B2" s="138" t="s">
        <v>12</v>
      </c>
      <c r="C2" s="138"/>
      <c r="D2" s="138"/>
      <c r="E2" s="138"/>
      <c r="F2" s="138"/>
      <c r="G2" s="138"/>
      <c r="H2" s="138"/>
      <c r="I2" s="138"/>
      <c r="J2" s="138"/>
      <c r="K2" s="138"/>
      <c r="L2" s="138"/>
      <c r="M2" s="138"/>
      <c r="N2" s="138"/>
      <c r="O2" s="138"/>
      <c r="P2" s="138"/>
      <c r="Q2" s="138"/>
      <c r="R2" s="138"/>
    </row>
    <row r="3" spans="2:18" customFormat="1" x14ac:dyDescent="0.2">
      <c r="B3" s="142" t="s">
        <v>69</v>
      </c>
      <c r="C3" s="142"/>
      <c r="D3" s="142"/>
      <c r="E3" s="142"/>
      <c r="F3" s="142"/>
      <c r="G3" s="142"/>
      <c r="H3" s="142"/>
      <c r="I3" s="142"/>
      <c r="J3" s="142"/>
      <c r="K3" s="142"/>
      <c r="L3" s="142"/>
      <c r="M3" s="142"/>
      <c r="N3" s="142"/>
      <c r="O3" s="142"/>
      <c r="P3" s="142"/>
      <c r="Q3" s="142"/>
      <c r="R3" s="142"/>
    </row>
    <row r="4" spans="2:18" customFormat="1" ht="17.25" x14ac:dyDescent="0.25">
      <c r="B4" s="144" t="s">
        <v>219</v>
      </c>
      <c r="C4" s="146">
        <v>2017</v>
      </c>
      <c r="D4" s="146"/>
      <c r="E4" s="146">
        <v>2018</v>
      </c>
      <c r="F4" s="146"/>
      <c r="G4" s="146">
        <v>2019</v>
      </c>
      <c r="H4" s="146"/>
      <c r="I4" s="146">
        <v>2020</v>
      </c>
      <c r="J4" s="146"/>
      <c r="K4" s="146">
        <v>2021</v>
      </c>
      <c r="L4" s="146"/>
      <c r="M4" s="143">
        <v>2022</v>
      </c>
      <c r="N4" s="143"/>
      <c r="O4" s="143">
        <v>2023</v>
      </c>
      <c r="P4" s="143"/>
      <c r="Q4" s="143" t="s">
        <v>220</v>
      </c>
      <c r="R4" s="143"/>
    </row>
    <row r="5" spans="2:18" s="37" customFormat="1" ht="56.25" x14ac:dyDescent="0.2">
      <c r="B5" s="144"/>
      <c r="C5" s="116" t="s">
        <v>221</v>
      </c>
      <c r="D5" s="116" t="s">
        <v>163</v>
      </c>
      <c r="E5" s="116" t="s">
        <v>158</v>
      </c>
      <c r="F5" s="116" t="s">
        <v>163</v>
      </c>
      <c r="G5" s="116" t="s">
        <v>158</v>
      </c>
      <c r="H5" s="116" t="s">
        <v>163</v>
      </c>
      <c r="I5" s="116" t="s">
        <v>158</v>
      </c>
      <c r="J5" s="116" t="s">
        <v>163</v>
      </c>
      <c r="K5" s="116" t="s">
        <v>158</v>
      </c>
      <c r="L5" s="116" t="s">
        <v>163</v>
      </c>
      <c r="M5" s="116" t="s">
        <v>158</v>
      </c>
      <c r="N5" s="116" t="s">
        <v>163</v>
      </c>
      <c r="O5" s="116" t="s">
        <v>158</v>
      </c>
      <c r="P5" s="116" t="s">
        <v>163</v>
      </c>
      <c r="Q5" s="116" t="s">
        <v>158</v>
      </c>
      <c r="R5" s="116" t="s">
        <v>163</v>
      </c>
    </row>
    <row r="6" spans="2:18" x14ac:dyDescent="0.2">
      <c r="B6" s="100" t="s">
        <v>43</v>
      </c>
      <c r="C6" s="40">
        <v>46843</v>
      </c>
      <c r="D6" s="40">
        <v>27973</v>
      </c>
      <c r="E6" s="40">
        <v>45295</v>
      </c>
      <c r="F6" s="40">
        <v>75433</v>
      </c>
      <c r="G6" s="40">
        <v>43876</v>
      </c>
      <c r="H6" s="40">
        <v>71846</v>
      </c>
      <c r="I6" s="40">
        <v>50645</v>
      </c>
      <c r="J6" s="40">
        <v>69628</v>
      </c>
      <c r="K6" s="40">
        <v>47706</v>
      </c>
      <c r="L6" s="40">
        <v>122397</v>
      </c>
      <c r="M6" s="40">
        <v>60762</v>
      </c>
      <c r="N6" s="40">
        <v>128037</v>
      </c>
      <c r="O6" s="40">
        <v>79152</v>
      </c>
      <c r="P6" s="40">
        <v>614474</v>
      </c>
      <c r="Q6" s="40">
        <v>69970</v>
      </c>
      <c r="R6" s="40">
        <v>1065702</v>
      </c>
    </row>
    <row r="7" spans="2:18" x14ac:dyDescent="0.2">
      <c r="B7" s="100" t="s">
        <v>229</v>
      </c>
      <c r="C7" s="40">
        <v>22563</v>
      </c>
      <c r="D7" s="40">
        <v>166064</v>
      </c>
      <c r="E7" s="40">
        <v>22352</v>
      </c>
      <c r="F7" s="40">
        <v>160130</v>
      </c>
      <c r="G7" s="40">
        <v>26724</v>
      </c>
      <c r="H7" s="40">
        <v>192723</v>
      </c>
      <c r="I7" s="40">
        <v>28554</v>
      </c>
      <c r="J7" s="40">
        <v>265518</v>
      </c>
      <c r="K7" s="40">
        <v>30102</v>
      </c>
      <c r="L7" s="40">
        <v>238127</v>
      </c>
      <c r="M7" s="40">
        <v>26914</v>
      </c>
      <c r="N7" s="40">
        <v>225487</v>
      </c>
      <c r="O7" s="40">
        <v>29046</v>
      </c>
      <c r="P7" s="40">
        <v>208065</v>
      </c>
      <c r="Q7" s="40">
        <v>28500</v>
      </c>
      <c r="R7" s="40">
        <v>224495</v>
      </c>
    </row>
    <row r="8" spans="2:18" x14ac:dyDescent="0.2">
      <c r="B8" s="100" t="s">
        <v>222</v>
      </c>
      <c r="C8" s="40">
        <v>8440</v>
      </c>
      <c r="D8" s="40">
        <v>11706</v>
      </c>
      <c r="E8" s="40">
        <v>5796</v>
      </c>
      <c r="F8" s="40">
        <v>13796</v>
      </c>
      <c r="G8" s="40">
        <v>5625</v>
      </c>
      <c r="H8" s="40">
        <v>13905</v>
      </c>
      <c r="I8" s="40">
        <v>8499</v>
      </c>
      <c r="J8" s="40">
        <v>25288</v>
      </c>
      <c r="K8" s="40">
        <v>16969</v>
      </c>
      <c r="L8" s="40">
        <v>25069</v>
      </c>
      <c r="M8" s="40">
        <v>19825</v>
      </c>
      <c r="N8" s="40">
        <v>16375</v>
      </c>
      <c r="O8" s="40">
        <v>11115</v>
      </c>
      <c r="P8" s="40">
        <v>30738</v>
      </c>
      <c r="Q8" s="40">
        <v>12839</v>
      </c>
      <c r="R8" s="40">
        <v>36353</v>
      </c>
    </row>
    <row r="9" spans="2:18" x14ac:dyDescent="0.2">
      <c r="B9" s="100" t="s">
        <v>223</v>
      </c>
      <c r="C9" s="40">
        <v>32501</v>
      </c>
      <c r="D9" s="40">
        <v>67124</v>
      </c>
      <c r="E9" s="40">
        <v>28920</v>
      </c>
      <c r="F9" s="40">
        <v>66915</v>
      </c>
      <c r="G9" s="40">
        <v>34758</v>
      </c>
      <c r="H9" s="40">
        <v>64120</v>
      </c>
      <c r="I9" s="40">
        <v>52928</v>
      </c>
      <c r="J9" s="40">
        <v>103160</v>
      </c>
      <c r="K9" s="40">
        <v>68420</v>
      </c>
      <c r="L9" s="40">
        <v>111770</v>
      </c>
      <c r="M9" s="40">
        <v>77463</v>
      </c>
      <c r="N9" s="40">
        <v>113927</v>
      </c>
      <c r="O9" s="40">
        <v>57905</v>
      </c>
      <c r="P9" s="40">
        <v>103440</v>
      </c>
      <c r="Q9" s="40">
        <v>91970</v>
      </c>
      <c r="R9" s="40">
        <v>157383</v>
      </c>
    </row>
    <row r="10" spans="2:18" x14ac:dyDescent="0.2">
      <c r="B10" s="100" t="s">
        <v>224</v>
      </c>
      <c r="C10" s="40">
        <v>16297</v>
      </c>
      <c r="D10" s="40">
        <v>69224</v>
      </c>
      <c r="E10" s="40">
        <v>20398</v>
      </c>
      <c r="F10" s="40">
        <v>82396</v>
      </c>
      <c r="G10" s="40">
        <v>25488</v>
      </c>
      <c r="H10" s="40">
        <v>92133</v>
      </c>
      <c r="I10" s="40">
        <v>39583</v>
      </c>
      <c r="J10" s="40">
        <v>125886</v>
      </c>
      <c r="K10" s="40">
        <v>47585</v>
      </c>
      <c r="L10" s="40">
        <v>125070</v>
      </c>
      <c r="M10" s="40">
        <v>51122</v>
      </c>
      <c r="N10" s="40">
        <v>164065</v>
      </c>
      <c r="O10" s="40">
        <v>49108</v>
      </c>
      <c r="P10" s="40">
        <v>139448</v>
      </c>
      <c r="Q10" s="40">
        <v>60920</v>
      </c>
      <c r="R10" s="40">
        <v>149326</v>
      </c>
    </row>
    <row r="11" spans="2:18" x14ac:dyDescent="0.2">
      <c r="B11" s="100" t="s">
        <v>225</v>
      </c>
      <c r="C11" s="40">
        <v>115186</v>
      </c>
      <c r="D11" s="40">
        <v>541053</v>
      </c>
      <c r="E11" s="40">
        <v>122026</v>
      </c>
      <c r="F11" s="40">
        <v>819476</v>
      </c>
      <c r="G11" s="40">
        <v>143909</v>
      </c>
      <c r="H11" s="40">
        <v>895918</v>
      </c>
      <c r="I11" s="40">
        <v>183714</v>
      </c>
      <c r="J11" s="40">
        <v>1260013</v>
      </c>
      <c r="K11" s="40">
        <v>259596</v>
      </c>
      <c r="L11" s="40">
        <v>1043821</v>
      </c>
      <c r="M11" s="40">
        <v>244629</v>
      </c>
      <c r="N11" s="40">
        <v>1196191</v>
      </c>
      <c r="O11" s="40">
        <v>217190</v>
      </c>
      <c r="P11" s="40">
        <v>1222221</v>
      </c>
      <c r="Q11" s="40">
        <v>284049</v>
      </c>
      <c r="R11" s="40">
        <v>1457134</v>
      </c>
    </row>
    <row r="12" spans="2:18" x14ac:dyDescent="0.2">
      <c r="B12" s="100" t="s">
        <v>226</v>
      </c>
      <c r="C12" s="40">
        <v>29847</v>
      </c>
      <c r="D12" s="40">
        <v>149023</v>
      </c>
      <c r="E12" s="40">
        <v>33177</v>
      </c>
      <c r="F12" s="40">
        <v>184309</v>
      </c>
      <c r="G12" s="40">
        <v>29048</v>
      </c>
      <c r="H12" s="40">
        <v>280102</v>
      </c>
      <c r="I12" s="40">
        <v>39810</v>
      </c>
      <c r="J12" s="40">
        <v>383092</v>
      </c>
      <c r="K12" s="40">
        <v>45042</v>
      </c>
      <c r="L12" s="40">
        <v>372331</v>
      </c>
      <c r="M12" s="40">
        <v>40366</v>
      </c>
      <c r="N12" s="40">
        <v>405213</v>
      </c>
      <c r="O12" s="40">
        <v>61501</v>
      </c>
      <c r="P12" s="40">
        <v>439816</v>
      </c>
      <c r="Q12" s="40">
        <v>73193</v>
      </c>
      <c r="R12" s="40">
        <v>502337</v>
      </c>
    </row>
    <row r="13" spans="2:18" x14ac:dyDescent="0.2">
      <c r="B13" s="100" t="s">
        <v>227</v>
      </c>
      <c r="C13" s="40">
        <v>122145</v>
      </c>
      <c r="D13" s="40">
        <v>3642324</v>
      </c>
      <c r="E13" s="40">
        <v>128199</v>
      </c>
      <c r="F13" s="40">
        <v>3843356</v>
      </c>
      <c r="G13" s="40">
        <v>118644</v>
      </c>
      <c r="H13" s="40">
        <v>4256278</v>
      </c>
      <c r="I13" s="40">
        <v>159528</v>
      </c>
      <c r="J13" s="40">
        <v>5088441</v>
      </c>
      <c r="K13" s="40">
        <v>246530</v>
      </c>
      <c r="L13" s="40">
        <v>6085271</v>
      </c>
      <c r="M13" s="40">
        <v>205823</v>
      </c>
      <c r="N13" s="40">
        <v>6889569</v>
      </c>
      <c r="O13" s="40">
        <v>229958</v>
      </c>
      <c r="P13" s="40">
        <v>7439345</v>
      </c>
      <c r="Q13" s="40">
        <v>254492</v>
      </c>
      <c r="R13" s="40">
        <v>8446795</v>
      </c>
    </row>
    <row r="14" spans="2:18" x14ac:dyDescent="0.2">
      <c r="B14" s="100" t="s">
        <v>228</v>
      </c>
      <c r="C14" s="40">
        <v>18035</v>
      </c>
      <c r="D14" s="40">
        <v>11174</v>
      </c>
      <c r="E14" s="40">
        <v>22145</v>
      </c>
      <c r="F14" s="40">
        <v>13157</v>
      </c>
      <c r="G14" s="40">
        <v>21337</v>
      </c>
      <c r="H14" s="40">
        <v>15503</v>
      </c>
      <c r="I14" s="40">
        <v>23462</v>
      </c>
      <c r="J14" s="40">
        <v>16608</v>
      </c>
      <c r="K14" s="40">
        <v>29254</v>
      </c>
      <c r="L14" s="40">
        <v>20597</v>
      </c>
      <c r="M14" s="40">
        <v>19490</v>
      </c>
      <c r="N14" s="40">
        <v>15646</v>
      </c>
      <c r="O14" s="40">
        <v>24686</v>
      </c>
      <c r="P14" s="40">
        <v>31603</v>
      </c>
      <c r="Q14" s="40">
        <v>21483</v>
      </c>
      <c r="R14" s="40">
        <v>46036</v>
      </c>
    </row>
    <row r="15" spans="2:18" x14ac:dyDescent="0.2">
      <c r="B15" s="100" t="s">
        <v>104</v>
      </c>
      <c r="C15" s="40">
        <v>40369</v>
      </c>
      <c r="D15" s="40">
        <v>816303</v>
      </c>
      <c r="E15" s="40">
        <v>81944</v>
      </c>
      <c r="F15" s="40">
        <v>984894</v>
      </c>
      <c r="G15" s="40">
        <v>61529</v>
      </c>
      <c r="H15" s="40">
        <v>1103325</v>
      </c>
      <c r="I15" s="40">
        <v>85220</v>
      </c>
      <c r="J15" s="40">
        <v>1349547</v>
      </c>
      <c r="K15" s="40">
        <v>85032</v>
      </c>
      <c r="L15" s="40">
        <v>1540513</v>
      </c>
      <c r="M15" s="40">
        <v>200301</v>
      </c>
      <c r="N15" s="40">
        <v>2686090</v>
      </c>
      <c r="O15" s="40">
        <v>119873</v>
      </c>
      <c r="P15" s="40">
        <v>2512675</v>
      </c>
      <c r="Q15" s="40">
        <v>117569</v>
      </c>
      <c r="R15" s="40">
        <v>2498099</v>
      </c>
    </row>
    <row r="16" spans="2:18" s="25" customFormat="1" x14ac:dyDescent="0.2">
      <c r="B16" s="113" t="s">
        <v>156</v>
      </c>
      <c r="C16" s="38">
        <v>452225</v>
      </c>
      <c r="D16" s="38">
        <v>5501968</v>
      </c>
      <c r="E16" s="38">
        <v>510252</v>
      </c>
      <c r="F16" s="38">
        <v>6243862</v>
      </c>
      <c r="G16" s="38">
        <v>510940</v>
      </c>
      <c r="H16" s="38">
        <v>6985853</v>
      </c>
      <c r="I16" s="38">
        <v>671942</v>
      </c>
      <c r="J16" s="38">
        <v>8687181</v>
      </c>
      <c r="K16" s="38">
        <v>876236</v>
      </c>
      <c r="L16" s="38">
        <v>9684964</v>
      </c>
      <c r="M16" s="38">
        <v>946695</v>
      </c>
      <c r="N16" s="38">
        <v>11840600</v>
      </c>
      <c r="O16" s="38">
        <v>879534</v>
      </c>
      <c r="P16" s="38">
        <v>12741825</v>
      </c>
      <c r="Q16" s="38">
        <v>1014985</v>
      </c>
      <c r="R16" s="38">
        <v>14583660</v>
      </c>
    </row>
    <row r="17" spans="1:17" x14ac:dyDescent="0.2">
      <c r="C17" s="26"/>
      <c r="D17" s="26"/>
      <c r="E17" s="26"/>
      <c r="F17" s="26"/>
      <c r="G17" s="26"/>
      <c r="H17" s="26"/>
      <c r="I17" s="26"/>
      <c r="J17" s="26"/>
      <c r="K17" s="26"/>
      <c r="L17" s="26"/>
      <c r="M17" s="26"/>
      <c r="N17" s="26"/>
      <c r="O17" s="26"/>
      <c r="P17" s="26"/>
      <c r="Q17" s="26"/>
    </row>
    <row r="18" spans="1:17" x14ac:dyDescent="0.2">
      <c r="A18" s="100" t="s">
        <v>230</v>
      </c>
      <c r="B18" s="104" t="s">
        <v>168</v>
      </c>
    </row>
    <row r="19" spans="1:17" x14ac:dyDescent="0.2">
      <c r="A19" s="100" t="s">
        <v>186</v>
      </c>
      <c r="B19" s="104" t="s">
        <v>231</v>
      </c>
    </row>
    <row r="20" spans="1:17" x14ac:dyDescent="0.2">
      <c r="A20" s="100"/>
      <c r="B20" s="104"/>
    </row>
    <row r="21" spans="1:17" x14ac:dyDescent="0.2">
      <c r="A21" s="105" t="s">
        <v>52</v>
      </c>
      <c r="B21" s="104"/>
    </row>
    <row r="22" spans="1:17" x14ac:dyDescent="0.2">
      <c r="A22" s="100" t="s">
        <v>53</v>
      </c>
      <c r="B22" s="112"/>
    </row>
  </sheetData>
  <mergeCells count="12">
    <mergeCell ref="Q4:R4"/>
    <mergeCell ref="P1:R1"/>
    <mergeCell ref="B2:R2"/>
    <mergeCell ref="B3:R3"/>
    <mergeCell ref="O4:P4"/>
    <mergeCell ref="B4:B5"/>
    <mergeCell ref="M4:N4"/>
    <mergeCell ref="K4:L4"/>
    <mergeCell ref="I4:J4"/>
    <mergeCell ref="G4:H4"/>
    <mergeCell ref="E4:F4"/>
    <mergeCell ref="C4:D4"/>
  </mergeCells>
  <pageMargins left="0.7" right="0.7" top="0.75" bottom="0.75" header="0.3" footer="0.3"/>
  <pageSetup paperSize="8" orientation="landscape" horizontalDpi="300" verticalDpi="300" r:id="rId1"/>
  <headerFooter>
    <oddHeader>&amp;L&amp;"Calibri"&amp;10&amp;K000000 [Limited Sharing]&amp;1#_x000D_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310B-4965-47C5-AE2F-51319CD5A5A3}">
  <sheetPr codeName="Sheet6">
    <tabColor theme="3"/>
  </sheetPr>
  <dimension ref="A1:M59"/>
  <sheetViews>
    <sheetView zoomScale="96" zoomScaleNormal="96" workbookViewId="0">
      <pane xSplit="2" ySplit="4" topLeftCell="C5" activePane="bottomRight" state="frozen"/>
      <selection activeCell="E10" sqref="E10"/>
      <selection pane="topRight" activeCell="E10" sqref="E10"/>
      <selection pane="bottomLeft" activeCell="E10" sqref="E10"/>
      <selection pane="bottomRight" activeCell="B3" sqref="B3:I3"/>
    </sheetView>
  </sheetViews>
  <sheetFormatPr defaultRowHeight="12.75" x14ac:dyDescent="0.2"/>
  <cols>
    <col min="1" max="1" width="3.140625" style="27" customWidth="1"/>
    <col min="2" max="2" width="70.42578125" style="32" customWidth="1"/>
    <col min="3" max="9" width="11.140625" style="32" customWidth="1"/>
    <col min="10" max="13" width="9.140625" style="32"/>
    <col min="14" max="16384" width="9.140625" style="27"/>
  </cols>
  <sheetData>
    <row r="1" spans="2:13" customFormat="1" ht="36" customHeight="1" x14ac:dyDescent="0.25">
      <c r="B1" s="21" t="s">
        <v>54</v>
      </c>
      <c r="C1" s="20"/>
      <c r="D1" s="20"/>
      <c r="E1" s="20"/>
      <c r="F1" s="20"/>
      <c r="G1" s="20"/>
      <c r="H1" s="137" t="s">
        <v>60</v>
      </c>
      <c r="I1" s="137"/>
      <c r="J1" s="1"/>
    </row>
    <row r="2" spans="2:13" s="6" customFormat="1" ht="15.75" x14ac:dyDescent="0.25">
      <c r="B2" s="138" t="s">
        <v>232</v>
      </c>
      <c r="C2" s="138"/>
      <c r="D2" s="138"/>
      <c r="E2" s="138"/>
      <c r="F2" s="138"/>
      <c r="G2" s="138"/>
      <c r="H2" s="138"/>
      <c r="I2" s="138"/>
      <c r="J2" s="5"/>
      <c r="K2" s="5"/>
      <c r="L2" s="5"/>
      <c r="M2" s="5"/>
    </row>
    <row r="3" spans="2:13" customFormat="1" ht="15" x14ac:dyDescent="0.25">
      <c r="B3" s="142" t="s">
        <v>69</v>
      </c>
      <c r="C3" s="142"/>
      <c r="D3" s="142"/>
      <c r="E3" s="142"/>
      <c r="F3" s="142"/>
      <c r="G3" s="142"/>
      <c r="H3" s="142"/>
      <c r="I3" s="142"/>
      <c r="J3" s="1"/>
      <c r="K3" s="1"/>
      <c r="L3" s="1"/>
      <c r="M3" s="1"/>
    </row>
    <row r="4" spans="2:13" s="8" customFormat="1" ht="17.25" x14ac:dyDescent="0.25">
      <c r="B4" s="98" t="s">
        <v>233</v>
      </c>
      <c r="C4" s="11">
        <v>43435</v>
      </c>
      <c r="D4" s="11">
        <v>43800</v>
      </c>
      <c r="E4" s="11">
        <v>44166</v>
      </c>
      <c r="F4" s="11">
        <v>44531</v>
      </c>
      <c r="G4" s="9" t="s">
        <v>234</v>
      </c>
      <c r="H4" s="11" t="s">
        <v>235</v>
      </c>
      <c r="I4" s="11" t="s">
        <v>236</v>
      </c>
      <c r="J4" s="7"/>
      <c r="K4" s="7"/>
      <c r="L4" s="7"/>
      <c r="M4" s="7"/>
    </row>
    <row r="5" spans="2:13" s="25" customFormat="1" x14ac:dyDescent="0.2">
      <c r="B5" s="102" t="s">
        <v>237</v>
      </c>
      <c r="C5" s="38">
        <v>469959</v>
      </c>
      <c r="D5" s="38">
        <v>471132</v>
      </c>
      <c r="E5" s="38">
        <v>489698</v>
      </c>
      <c r="F5" s="38">
        <v>551682</v>
      </c>
      <c r="G5" s="38">
        <v>643635</v>
      </c>
      <c r="H5" s="38">
        <v>657588.57151759497</v>
      </c>
      <c r="I5" s="38">
        <v>722596.18586547859</v>
      </c>
      <c r="J5" s="24"/>
      <c r="K5" s="58"/>
      <c r="L5" s="58"/>
      <c r="M5" s="58"/>
    </row>
    <row r="6" spans="2:13" x14ac:dyDescent="0.2">
      <c r="B6" s="100" t="s">
        <v>238</v>
      </c>
      <c r="C6" s="26"/>
      <c r="D6" s="26"/>
      <c r="E6" s="26"/>
      <c r="F6" s="26"/>
      <c r="G6" s="26"/>
      <c r="H6" s="26"/>
      <c r="I6" s="26"/>
      <c r="J6" s="26"/>
    </row>
    <row r="7" spans="2:13" x14ac:dyDescent="0.2">
      <c r="B7" s="101" t="s">
        <v>239</v>
      </c>
      <c r="C7" s="40">
        <v>99980</v>
      </c>
      <c r="D7" s="40">
        <v>95828</v>
      </c>
      <c r="E7" s="40">
        <v>102009</v>
      </c>
      <c r="F7" s="40">
        <v>101224</v>
      </c>
      <c r="G7" s="40">
        <v>125563</v>
      </c>
      <c r="H7" s="40">
        <v>129109.8845340838</v>
      </c>
      <c r="I7" s="40">
        <v>157769.40802843412</v>
      </c>
      <c r="J7" s="26"/>
    </row>
    <row r="8" spans="2:13" x14ac:dyDescent="0.2">
      <c r="B8" s="101" t="s">
        <v>240</v>
      </c>
      <c r="C8" s="40">
        <v>34391</v>
      </c>
      <c r="D8" s="40">
        <v>25899</v>
      </c>
      <c r="E8" s="40">
        <v>30812</v>
      </c>
      <c r="F8" s="40">
        <v>41418</v>
      </c>
      <c r="G8" s="40">
        <v>59730</v>
      </c>
      <c r="H8" s="40">
        <v>51173.280908400848</v>
      </c>
      <c r="I8" s="40">
        <v>48156.294051136414</v>
      </c>
      <c r="J8" s="26"/>
    </row>
    <row r="9" spans="2:13" x14ac:dyDescent="0.2">
      <c r="B9" s="101" t="s">
        <v>241</v>
      </c>
      <c r="C9" s="40">
        <v>24520</v>
      </c>
      <c r="D9" s="40">
        <v>24717</v>
      </c>
      <c r="E9" s="40">
        <v>27849</v>
      </c>
      <c r="F9" s="40">
        <v>33743</v>
      </c>
      <c r="G9" s="40">
        <v>29260</v>
      </c>
      <c r="H9" s="40">
        <v>28755.205078068742</v>
      </c>
      <c r="I9" s="40">
        <v>38261.176886799753</v>
      </c>
      <c r="J9" s="26"/>
    </row>
    <row r="10" spans="2:13" x14ac:dyDescent="0.2">
      <c r="B10" s="101" t="s">
        <v>242</v>
      </c>
      <c r="C10" s="40">
        <v>35735</v>
      </c>
      <c r="D10" s="40">
        <v>38015</v>
      </c>
      <c r="E10" s="40">
        <v>38554</v>
      </c>
      <c r="F10" s="40">
        <v>44446</v>
      </c>
      <c r="G10" s="40">
        <v>34452</v>
      </c>
      <c r="H10" s="40">
        <v>41013.998573467281</v>
      </c>
      <c r="I10" s="40">
        <v>49793.103556208356</v>
      </c>
      <c r="J10" s="26"/>
    </row>
    <row r="11" spans="2:13" x14ac:dyDescent="0.2">
      <c r="B11" s="101" t="s">
        <v>243</v>
      </c>
      <c r="C11" s="40">
        <v>37869</v>
      </c>
      <c r="D11" s="40">
        <v>30822</v>
      </c>
      <c r="E11" s="40">
        <v>29193</v>
      </c>
      <c r="F11" s="40">
        <v>30889</v>
      </c>
      <c r="G11" s="40">
        <v>35383</v>
      </c>
      <c r="H11" s="40">
        <v>34036.002790975217</v>
      </c>
      <c r="I11" s="40">
        <v>42198.690445182037</v>
      </c>
      <c r="J11" s="26"/>
    </row>
    <row r="12" spans="2:13" x14ac:dyDescent="0.2">
      <c r="B12" s="101" t="s">
        <v>244</v>
      </c>
      <c r="C12" s="40">
        <v>24518</v>
      </c>
      <c r="D12" s="40">
        <v>26176</v>
      </c>
      <c r="E12" s="40">
        <v>26248</v>
      </c>
      <c r="F12" s="40">
        <v>27702</v>
      </c>
      <c r="G12" s="40">
        <v>40875</v>
      </c>
      <c r="H12" s="40">
        <v>42196.504355300814</v>
      </c>
      <c r="I12" s="40">
        <v>47038.073018783696</v>
      </c>
      <c r="J12" s="26"/>
    </row>
    <row r="13" spans="2:13" x14ac:dyDescent="0.2">
      <c r="B13" s="101" t="s">
        <v>245</v>
      </c>
      <c r="C13" s="40">
        <v>20132</v>
      </c>
      <c r="D13" s="40">
        <v>21532</v>
      </c>
      <c r="E13" s="40">
        <v>20531</v>
      </c>
      <c r="F13" s="40">
        <v>24020</v>
      </c>
      <c r="G13" s="40">
        <v>28275</v>
      </c>
      <c r="H13" s="40">
        <v>31112.750140352557</v>
      </c>
      <c r="I13" s="40">
        <v>35152.899007569555</v>
      </c>
      <c r="J13" s="26"/>
    </row>
    <row r="14" spans="2:13" s="25" customFormat="1" x14ac:dyDescent="0.2">
      <c r="B14" s="102" t="s">
        <v>246</v>
      </c>
      <c r="C14" s="38">
        <v>2354355</v>
      </c>
      <c r="D14" s="38">
        <v>2427025</v>
      </c>
      <c r="E14" s="38">
        <v>2540105</v>
      </c>
      <c r="F14" s="38">
        <v>2860878</v>
      </c>
      <c r="G14" s="38">
        <v>3116863</v>
      </c>
      <c r="H14" s="38">
        <v>3027925.0538191935</v>
      </c>
      <c r="I14" s="38">
        <v>3255017.6787505383</v>
      </c>
      <c r="J14" s="24"/>
      <c r="K14" s="58"/>
      <c r="L14" s="58"/>
      <c r="M14" s="58"/>
    </row>
    <row r="15" spans="2:13" x14ac:dyDescent="0.2">
      <c r="B15" s="100" t="s">
        <v>238</v>
      </c>
      <c r="C15" s="26"/>
      <c r="D15" s="26"/>
      <c r="E15" s="26"/>
      <c r="F15" s="26"/>
      <c r="G15" s="26"/>
      <c r="H15" s="26"/>
      <c r="I15" s="26"/>
      <c r="J15" s="26"/>
    </row>
    <row r="16" spans="2:13" x14ac:dyDescent="0.2">
      <c r="B16" s="101" t="s">
        <v>247</v>
      </c>
      <c r="C16" s="40">
        <v>1133752</v>
      </c>
      <c r="D16" s="40">
        <v>1197629</v>
      </c>
      <c r="E16" s="40">
        <v>1348558</v>
      </c>
      <c r="F16" s="40">
        <v>1525082</v>
      </c>
      <c r="G16" s="40">
        <v>1486849</v>
      </c>
      <c r="H16" s="40">
        <v>1487485.2130438434</v>
      </c>
      <c r="I16" s="40">
        <v>1555032.1015386018</v>
      </c>
      <c r="J16" s="26"/>
    </row>
    <row r="17" spans="2:13" x14ac:dyDescent="0.2">
      <c r="B17" s="107" t="s">
        <v>238</v>
      </c>
      <c r="C17" s="26"/>
      <c r="D17" s="26"/>
      <c r="E17" s="26"/>
      <c r="F17" s="26"/>
      <c r="G17" s="26"/>
      <c r="H17" s="26"/>
      <c r="I17" s="26"/>
      <c r="J17" s="26"/>
    </row>
    <row r="18" spans="2:13" x14ac:dyDescent="0.2">
      <c r="B18" s="109" t="s">
        <v>248</v>
      </c>
      <c r="C18" s="40">
        <v>534851</v>
      </c>
      <c r="D18" s="40">
        <v>563625</v>
      </c>
      <c r="E18" s="40">
        <v>633359</v>
      </c>
      <c r="F18" s="40">
        <v>749509</v>
      </c>
      <c r="G18" s="40">
        <v>651387</v>
      </c>
      <c r="H18" s="40">
        <v>677066.94964353205</v>
      </c>
      <c r="I18" s="40">
        <v>699601.79330771987</v>
      </c>
      <c r="J18" s="26"/>
    </row>
    <row r="19" spans="2:13" x14ac:dyDescent="0.2">
      <c r="B19" s="109" t="s">
        <v>249</v>
      </c>
      <c r="C19" s="40">
        <v>78774</v>
      </c>
      <c r="D19" s="40">
        <v>85956</v>
      </c>
      <c r="E19" s="40">
        <v>91726</v>
      </c>
      <c r="F19" s="40">
        <v>99552</v>
      </c>
      <c r="G19" s="40">
        <v>91592</v>
      </c>
      <c r="H19" s="40">
        <v>88164.824602374778</v>
      </c>
      <c r="I19" s="40">
        <v>101831.55979530889</v>
      </c>
      <c r="J19" s="26"/>
    </row>
    <row r="20" spans="2:13" x14ac:dyDescent="0.2">
      <c r="B20" s="101" t="s">
        <v>250</v>
      </c>
      <c r="C20" s="40">
        <v>124644</v>
      </c>
      <c r="D20" s="40">
        <v>130800</v>
      </c>
      <c r="E20" s="40">
        <v>148321</v>
      </c>
      <c r="F20" s="40">
        <v>174692</v>
      </c>
      <c r="G20" s="40">
        <v>218326</v>
      </c>
      <c r="H20" s="40">
        <v>222808.93184416572</v>
      </c>
      <c r="I20" s="40">
        <v>229062.38589609883</v>
      </c>
      <c r="J20" s="26"/>
    </row>
    <row r="21" spans="2:13" x14ac:dyDescent="0.2">
      <c r="B21" s="101" t="s">
        <v>251</v>
      </c>
      <c r="C21" s="40">
        <v>201556</v>
      </c>
      <c r="D21" s="40">
        <v>214632</v>
      </c>
      <c r="E21" s="40">
        <v>235127</v>
      </c>
      <c r="F21" s="40">
        <v>273076</v>
      </c>
      <c r="G21" s="40">
        <v>315971</v>
      </c>
      <c r="H21" s="40">
        <v>277053.95600088278</v>
      </c>
      <c r="I21" s="40">
        <v>323715.50348698872</v>
      </c>
      <c r="J21" s="26"/>
    </row>
    <row r="22" spans="2:13" x14ac:dyDescent="0.2">
      <c r="B22" s="101" t="s">
        <v>252</v>
      </c>
      <c r="C22" s="40">
        <v>19988</v>
      </c>
      <c r="D22" s="40">
        <v>21462</v>
      </c>
      <c r="E22" s="40">
        <v>19244</v>
      </c>
      <c r="F22" s="40">
        <v>23597</v>
      </c>
      <c r="G22" s="40">
        <v>19176</v>
      </c>
      <c r="H22" s="40">
        <v>28148.832833622255</v>
      </c>
      <c r="I22" s="40">
        <v>39941.43899463908</v>
      </c>
      <c r="J22" s="26"/>
    </row>
    <row r="23" spans="2:13" x14ac:dyDescent="0.2">
      <c r="B23" s="101" t="s">
        <v>253</v>
      </c>
      <c r="C23" s="40">
        <v>20490</v>
      </c>
      <c r="D23" s="40">
        <v>21446</v>
      </c>
      <c r="E23" s="40">
        <v>19341</v>
      </c>
      <c r="F23" s="40">
        <v>19674</v>
      </c>
      <c r="G23" s="40">
        <v>20156</v>
      </c>
      <c r="H23" s="40">
        <v>31324.991762188438</v>
      </c>
      <c r="I23" s="40">
        <v>39943.247217554141</v>
      </c>
      <c r="J23" s="26"/>
    </row>
    <row r="24" spans="2:13" x14ac:dyDescent="0.2">
      <c r="B24" s="101" t="s">
        <v>254</v>
      </c>
      <c r="C24" s="40">
        <v>121853</v>
      </c>
      <c r="D24" s="40">
        <v>119807</v>
      </c>
      <c r="E24" s="40">
        <v>115946</v>
      </c>
      <c r="F24" s="40">
        <v>141194</v>
      </c>
      <c r="G24" s="40">
        <v>174696</v>
      </c>
      <c r="H24" s="40">
        <v>180640.67671866226</v>
      </c>
      <c r="I24" s="40">
        <v>208587.49221917515</v>
      </c>
      <c r="J24" s="26"/>
    </row>
    <row r="25" spans="2:13" x14ac:dyDescent="0.2">
      <c r="B25" s="101" t="s">
        <v>255</v>
      </c>
      <c r="C25" s="40">
        <v>30905</v>
      </c>
      <c r="D25" s="40">
        <v>32137</v>
      </c>
      <c r="E25" s="40">
        <v>15127</v>
      </c>
      <c r="F25" s="40">
        <v>11344</v>
      </c>
      <c r="G25" s="40">
        <v>17119</v>
      </c>
      <c r="H25" s="40">
        <v>29520.19179270733</v>
      </c>
      <c r="I25" s="40">
        <v>27224.319012027609</v>
      </c>
      <c r="J25" s="26"/>
    </row>
    <row r="26" spans="2:13" x14ac:dyDescent="0.2">
      <c r="B26" s="101" t="s">
        <v>256</v>
      </c>
      <c r="C26" s="40">
        <v>36599</v>
      </c>
      <c r="D26" s="40">
        <v>42639</v>
      </c>
      <c r="E26" s="40">
        <v>49507</v>
      </c>
      <c r="F26" s="40">
        <v>59619</v>
      </c>
      <c r="G26" s="40">
        <v>54347</v>
      </c>
      <c r="H26" s="40">
        <v>50155.861312163805</v>
      </c>
      <c r="I26" s="40">
        <v>49517.90646418008</v>
      </c>
      <c r="J26" s="26"/>
    </row>
    <row r="27" spans="2:13" x14ac:dyDescent="0.2">
      <c r="B27" s="101" t="s">
        <v>257</v>
      </c>
      <c r="C27" s="40">
        <v>202720</v>
      </c>
      <c r="D27" s="40">
        <v>192281</v>
      </c>
      <c r="E27" s="40">
        <v>132890</v>
      </c>
      <c r="F27" s="40">
        <v>152754</v>
      </c>
      <c r="G27" s="40">
        <v>143256</v>
      </c>
      <c r="H27" s="40">
        <v>170481.91267698433</v>
      </c>
      <c r="I27" s="40">
        <v>190232.89908175045</v>
      </c>
      <c r="J27" s="26"/>
    </row>
    <row r="28" spans="2:13" x14ac:dyDescent="0.2">
      <c r="B28" s="101" t="s">
        <v>258</v>
      </c>
      <c r="C28" s="40">
        <v>21300</v>
      </c>
      <c r="D28" s="40">
        <v>25168</v>
      </c>
      <c r="E28" s="40">
        <v>25672</v>
      </c>
      <c r="F28" s="40">
        <v>24619</v>
      </c>
      <c r="G28" s="40">
        <v>90369</v>
      </c>
      <c r="H28" s="40">
        <v>69548.470472320114</v>
      </c>
      <c r="I28" s="40">
        <v>71127.629141006866</v>
      </c>
      <c r="J28" s="26"/>
    </row>
    <row r="29" spans="2:13" s="25" customFormat="1" x14ac:dyDescent="0.2">
      <c r="B29" s="102" t="s">
        <v>259</v>
      </c>
      <c r="C29" s="38">
        <v>1641377</v>
      </c>
      <c r="D29" s="38">
        <v>1692781</v>
      </c>
      <c r="E29" s="38">
        <v>1716712</v>
      </c>
      <c r="F29" s="38">
        <v>1996478</v>
      </c>
      <c r="G29" s="38">
        <v>2028191</v>
      </c>
      <c r="H29" s="38">
        <v>2013550.063227308</v>
      </c>
      <c r="I29" s="38">
        <v>2213875.8918070374</v>
      </c>
      <c r="J29" s="24"/>
      <c r="K29" s="58"/>
      <c r="L29" s="58"/>
      <c r="M29" s="58"/>
    </row>
    <row r="30" spans="2:13" x14ac:dyDescent="0.2">
      <c r="B30" s="100" t="s">
        <v>238</v>
      </c>
      <c r="C30" s="26"/>
      <c r="D30" s="26"/>
      <c r="E30" s="26"/>
      <c r="F30" s="26"/>
      <c r="G30" s="26"/>
      <c r="H30" s="26"/>
      <c r="I30" s="26"/>
      <c r="J30" s="26"/>
    </row>
    <row r="31" spans="2:13" x14ac:dyDescent="0.2">
      <c r="B31" s="101" t="s">
        <v>260</v>
      </c>
      <c r="C31" s="40">
        <v>486686</v>
      </c>
      <c r="D31" s="40">
        <v>502401</v>
      </c>
      <c r="E31" s="40">
        <v>501803</v>
      </c>
      <c r="F31" s="40">
        <v>570250</v>
      </c>
      <c r="G31" s="40">
        <v>554950</v>
      </c>
      <c r="H31" s="40">
        <v>579298.27723403391</v>
      </c>
      <c r="I31" s="40">
        <v>674232.50807365077</v>
      </c>
      <c r="J31" s="26"/>
    </row>
    <row r="32" spans="2:13" x14ac:dyDescent="0.2">
      <c r="B32" s="101" t="s">
        <v>261</v>
      </c>
      <c r="C32" s="40">
        <v>198323</v>
      </c>
      <c r="D32" s="40">
        <v>235059</v>
      </c>
      <c r="E32" s="40">
        <v>261734</v>
      </c>
      <c r="F32" s="40">
        <v>288197</v>
      </c>
      <c r="G32" s="40">
        <v>384687</v>
      </c>
      <c r="H32" s="40">
        <v>348169.31483613001</v>
      </c>
      <c r="I32" s="40">
        <v>303648.76993169135</v>
      </c>
      <c r="J32" s="26"/>
    </row>
    <row r="33" spans="2:13" x14ac:dyDescent="0.2">
      <c r="B33" s="101" t="s">
        <v>262</v>
      </c>
      <c r="C33" s="40">
        <v>396279</v>
      </c>
      <c r="D33" s="40">
        <v>370614</v>
      </c>
      <c r="E33" s="40">
        <v>350141</v>
      </c>
      <c r="F33" s="40">
        <v>437183</v>
      </c>
      <c r="G33" s="40">
        <v>354377</v>
      </c>
      <c r="H33" s="40">
        <v>314113.45644704404</v>
      </c>
      <c r="I33" s="40">
        <v>382535.2358498954</v>
      </c>
      <c r="J33" s="26"/>
    </row>
    <row r="34" spans="2:13" x14ac:dyDescent="0.2">
      <c r="B34" s="101" t="s">
        <v>263</v>
      </c>
      <c r="C34" s="40">
        <v>88752</v>
      </c>
      <c r="D34" s="40">
        <v>89438</v>
      </c>
      <c r="E34" s="40">
        <v>71981</v>
      </c>
      <c r="F34" s="40">
        <v>80711</v>
      </c>
      <c r="G34" s="40">
        <v>66676</v>
      </c>
      <c r="H34" s="40">
        <v>58383.819288576255</v>
      </c>
      <c r="I34" s="40">
        <v>67142.442937851243</v>
      </c>
      <c r="J34" s="26"/>
    </row>
    <row r="35" spans="2:13" x14ac:dyDescent="0.2">
      <c r="B35" s="101" t="s">
        <v>264</v>
      </c>
      <c r="C35" s="40">
        <v>58950</v>
      </c>
      <c r="D35" s="40">
        <v>61837</v>
      </c>
      <c r="E35" s="40">
        <v>63254</v>
      </c>
      <c r="F35" s="40">
        <v>96593</v>
      </c>
      <c r="G35" s="40">
        <v>71906</v>
      </c>
      <c r="H35" s="40">
        <v>128910.03892823937</v>
      </c>
      <c r="I35" s="40">
        <v>147185.36655332104</v>
      </c>
      <c r="J35" s="26"/>
    </row>
    <row r="36" spans="2:13" x14ac:dyDescent="0.2">
      <c r="B36" s="101" t="s">
        <v>265</v>
      </c>
      <c r="C36" s="40">
        <v>26243</v>
      </c>
      <c r="D36" s="40">
        <v>26194</v>
      </c>
      <c r="E36" s="40">
        <v>24684</v>
      </c>
      <c r="F36" s="40">
        <v>31528</v>
      </c>
      <c r="G36" s="40">
        <v>27484</v>
      </c>
      <c r="H36" s="40">
        <v>30397.571631734798</v>
      </c>
      <c r="I36" s="40">
        <v>36016.683628749161</v>
      </c>
      <c r="J36" s="26"/>
    </row>
    <row r="37" spans="2:13" x14ac:dyDescent="0.2">
      <c r="B37" s="101" t="s">
        <v>266</v>
      </c>
      <c r="C37" s="40">
        <v>12124</v>
      </c>
      <c r="D37" s="40">
        <v>13034</v>
      </c>
      <c r="E37" s="40">
        <v>16365</v>
      </c>
      <c r="F37" s="40">
        <v>30474</v>
      </c>
      <c r="G37" s="40">
        <v>37727</v>
      </c>
      <c r="H37" s="40">
        <v>31863.854537257568</v>
      </c>
      <c r="I37" s="40">
        <v>32742.998195558906</v>
      </c>
      <c r="J37" s="26"/>
    </row>
    <row r="38" spans="2:13" x14ac:dyDescent="0.2">
      <c r="B38" s="101" t="s">
        <v>267</v>
      </c>
      <c r="C38" s="40">
        <v>39320</v>
      </c>
      <c r="D38" s="40">
        <v>44729</v>
      </c>
      <c r="E38" s="40">
        <v>50720</v>
      </c>
      <c r="F38" s="40">
        <v>60887</v>
      </c>
      <c r="G38" s="40">
        <v>139812</v>
      </c>
      <c r="H38" s="40">
        <v>116531.66706308925</v>
      </c>
      <c r="I38" s="40">
        <v>107376.29282593796</v>
      </c>
      <c r="J38" s="26"/>
    </row>
    <row r="39" spans="2:13" x14ac:dyDescent="0.2">
      <c r="B39" s="101" t="s">
        <v>268</v>
      </c>
      <c r="C39" s="40">
        <v>25384</v>
      </c>
      <c r="D39" s="40">
        <v>27219</v>
      </c>
      <c r="E39" s="40">
        <v>21600</v>
      </c>
      <c r="F39" s="40">
        <v>30251</v>
      </c>
      <c r="G39" s="40">
        <v>30826</v>
      </c>
      <c r="H39" s="40">
        <v>39708.330010742313</v>
      </c>
      <c r="I39" s="40">
        <v>53793.106181852869</v>
      </c>
      <c r="J39" s="26"/>
    </row>
    <row r="40" spans="2:13" s="25" customFormat="1" x14ac:dyDescent="0.2">
      <c r="B40" s="102" t="s">
        <v>269</v>
      </c>
      <c r="C40" s="38">
        <v>1267443</v>
      </c>
      <c r="D40" s="38">
        <v>1418468</v>
      </c>
      <c r="E40" s="38">
        <v>1632088</v>
      </c>
      <c r="F40" s="38">
        <v>1799776</v>
      </c>
      <c r="G40" s="38">
        <v>1813121</v>
      </c>
      <c r="H40" s="38">
        <v>1776985.8298867904</v>
      </c>
      <c r="I40" s="38">
        <v>1977780.6258115564</v>
      </c>
      <c r="J40" s="24"/>
      <c r="K40" s="58"/>
      <c r="L40" s="58"/>
      <c r="M40" s="58"/>
    </row>
    <row r="41" spans="2:13" x14ac:dyDescent="0.2">
      <c r="B41" s="100" t="s">
        <v>238</v>
      </c>
      <c r="C41" s="26"/>
      <c r="D41" s="26"/>
      <c r="E41" s="26"/>
      <c r="F41" s="26"/>
      <c r="G41" s="26"/>
      <c r="H41" s="26"/>
      <c r="I41" s="26"/>
      <c r="J41" s="26"/>
    </row>
    <row r="42" spans="2:13" x14ac:dyDescent="0.2">
      <c r="B42" s="101" t="s">
        <v>270</v>
      </c>
      <c r="C42" s="40">
        <v>228438</v>
      </c>
      <c r="D42" s="40">
        <v>239104</v>
      </c>
      <c r="E42" s="40">
        <v>330839</v>
      </c>
      <c r="F42" s="40">
        <v>374974</v>
      </c>
      <c r="G42" s="40">
        <v>360494</v>
      </c>
      <c r="H42" s="40">
        <v>319936.93197119725</v>
      </c>
      <c r="I42" s="40">
        <v>307803.49238005292</v>
      </c>
      <c r="J42" s="26"/>
    </row>
    <row r="43" spans="2:13" x14ac:dyDescent="0.2">
      <c r="B43" s="101" t="s">
        <v>271</v>
      </c>
      <c r="C43" s="40">
        <v>171732</v>
      </c>
      <c r="D43" s="40">
        <v>210954</v>
      </c>
      <c r="E43" s="40">
        <v>248714</v>
      </c>
      <c r="F43" s="40">
        <v>302401</v>
      </c>
      <c r="G43" s="40">
        <v>410972</v>
      </c>
      <c r="H43" s="40">
        <v>546688.5515112899</v>
      </c>
      <c r="I43" s="40">
        <v>658758.11429220415</v>
      </c>
      <c r="J43" s="26"/>
    </row>
    <row r="44" spans="2:13" x14ac:dyDescent="0.2">
      <c r="B44" s="101" t="s">
        <v>272</v>
      </c>
      <c r="C44" s="40">
        <v>106586</v>
      </c>
      <c r="D44" s="40">
        <v>131028</v>
      </c>
      <c r="E44" s="40">
        <v>127767</v>
      </c>
      <c r="F44" s="40">
        <v>144755</v>
      </c>
      <c r="G44" s="40">
        <v>150073</v>
      </c>
      <c r="H44" s="40">
        <v>156101.59589976582</v>
      </c>
      <c r="I44" s="40">
        <v>168995.58505034132</v>
      </c>
      <c r="J44" s="26"/>
    </row>
    <row r="45" spans="2:13" x14ac:dyDescent="0.2">
      <c r="B45" s="101" t="s">
        <v>273</v>
      </c>
      <c r="C45" s="40">
        <v>4531</v>
      </c>
      <c r="D45" s="40">
        <v>8544</v>
      </c>
      <c r="E45" s="40">
        <v>10371</v>
      </c>
      <c r="F45" s="40">
        <v>13089</v>
      </c>
      <c r="G45" s="40">
        <v>20203</v>
      </c>
      <c r="H45" s="40">
        <v>23640.381091682637</v>
      </c>
      <c r="I45" s="40">
        <v>29816.900698164776</v>
      </c>
      <c r="J45" s="26"/>
    </row>
    <row r="46" spans="2:13" x14ac:dyDescent="0.2">
      <c r="B46" s="101" t="s">
        <v>274</v>
      </c>
      <c r="C46" s="40">
        <v>2860</v>
      </c>
      <c r="D46" s="40">
        <v>3444</v>
      </c>
      <c r="E46" s="40">
        <v>2061</v>
      </c>
      <c r="F46" s="40">
        <v>1952</v>
      </c>
      <c r="G46" s="40">
        <v>3764</v>
      </c>
      <c r="H46" s="40">
        <v>1054.3154144051</v>
      </c>
      <c r="I46" s="40">
        <v>1203.048247051036</v>
      </c>
      <c r="J46" s="26"/>
    </row>
    <row r="47" spans="2:13" x14ac:dyDescent="0.2">
      <c r="B47" s="101" t="s">
        <v>34</v>
      </c>
      <c r="C47" s="40">
        <v>709396</v>
      </c>
      <c r="D47" s="40">
        <v>773807</v>
      </c>
      <c r="E47" s="40">
        <v>854829</v>
      </c>
      <c r="F47" s="40">
        <v>889739</v>
      </c>
      <c r="G47" s="40">
        <v>816600</v>
      </c>
      <c r="H47" s="40">
        <v>689063.77569199866</v>
      </c>
      <c r="I47" s="40">
        <v>767195.86607913824</v>
      </c>
      <c r="J47" s="26"/>
    </row>
    <row r="48" spans="2:13" s="25" customFormat="1" x14ac:dyDescent="0.2">
      <c r="B48" s="117" t="s">
        <v>275</v>
      </c>
      <c r="C48" s="38">
        <v>5733134</v>
      </c>
      <c r="D48" s="38">
        <v>6009406</v>
      </c>
      <c r="E48" s="38">
        <v>6378604</v>
      </c>
      <c r="F48" s="38">
        <v>7208813</v>
      </c>
      <c r="G48" s="38">
        <v>7601810</v>
      </c>
      <c r="H48" s="38">
        <v>7476049.5184508869</v>
      </c>
      <c r="I48" s="38">
        <v>8169270.3822346106</v>
      </c>
      <c r="J48" s="24"/>
      <c r="K48" s="58"/>
      <c r="L48" s="58"/>
      <c r="M48" s="58"/>
    </row>
    <row r="49" spans="1:9" x14ac:dyDescent="0.2">
      <c r="B49" s="61"/>
      <c r="C49" s="47"/>
      <c r="D49" s="47"/>
      <c r="E49" s="47"/>
      <c r="F49" s="47"/>
      <c r="G49" s="47"/>
    </row>
    <row r="50" spans="1:9" ht="14.25" customHeight="1" x14ac:dyDescent="0.2">
      <c r="A50" s="119" t="s">
        <v>277</v>
      </c>
      <c r="B50" s="147" t="s">
        <v>276</v>
      </c>
      <c r="C50" s="147"/>
      <c r="D50" s="147"/>
      <c r="E50" s="147"/>
      <c r="F50" s="147"/>
      <c r="G50" s="147"/>
      <c r="H50" s="147"/>
      <c r="I50" s="147"/>
    </row>
    <row r="51" spans="1:9" x14ac:dyDescent="0.2">
      <c r="A51" s="100" t="s">
        <v>278</v>
      </c>
      <c r="B51" s="104" t="s">
        <v>279</v>
      </c>
      <c r="C51" s="104"/>
      <c r="D51" s="104"/>
      <c r="E51" s="104"/>
      <c r="F51" s="104"/>
      <c r="G51" s="104"/>
      <c r="H51" s="104"/>
    </row>
    <row r="52" spans="1:9" x14ac:dyDescent="0.2">
      <c r="A52" s="100" t="s">
        <v>280</v>
      </c>
      <c r="B52" s="104" t="s">
        <v>281</v>
      </c>
      <c r="C52" s="104"/>
      <c r="D52" s="104"/>
      <c r="E52" s="104"/>
      <c r="F52" s="104"/>
      <c r="G52" s="104"/>
      <c r="H52" s="104"/>
    </row>
    <row r="53" spans="1:9" x14ac:dyDescent="0.2">
      <c r="A53" s="100" t="s">
        <v>188</v>
      </c>
      <c r="B53" s="104" t="s">
        <v>168</v>
      </c>
      <c r="C53" s="104"/>
      <c r="D53" s="104"/>
      <c r="E53" s="104"/>
      <c r="F53" s="104"/>
      <c r="G53" s="104"/>
      <c r="H53" s="104"/>
    </row>
    <row r="54" spans="1:9" ht="14.25" customHeight="1" x14ac:dyDescent="0.2">
      <c r="A54" s="118" t="s">
        <v>190</v>
      </c>
      <c r="B54" s="120" t="s">
        <v>282</v>
      </c>
      <c r="C54" s="121"/>
      <c r="D54" s="121"/>
      <c r="E54" s="121"/>
      <c r="F54" s="121"/>
      <c r="G54" s="121"/>
      <c r="H54" s="121"/>
    </row>
    <row r="55" spans="1:9" ht="14.25" customHeight="1" x14ac:dyDescent="0.2">
      <c r="A55" s="118" t="s">
        <v>192</v>
      </c>
      <c r="B55" s="120" t="s">
        <v>283</v>
      </c>
      <c r="C55" s="121"/>
      <c r="D55" s="121"/>
      <c r="E55" s="121"/>
      <c r="F55" s="121"/>
      <c r="G55" s="121"/>
      <c r="H55" s="121"/>
    </row>
    <row r="56" spans="1:9" x14ac:dyDescent="0.2">
      <c r="A56" s="39"/>
    </row>
    <row r="57" spans="1:9" x14ac:dyDescent="0.2">
      <c r="A57" s="105" t="s">
        <v>52</v>
      </c>
      <c r="B57" s="104"/>
    </row>
    <row r="58" spans="1:9" x14ac:dyDescent="0.2">
      <c r="A58" s="100" t="s">
        <v>53</v>
      </c>
      <c r="B58" s="112"/>
    </row>
    <row r="59" spans="1:9" x14ac:dyDescent="0.2">
      <c r="B59" s="52"/>
    </row>
  </sheetData>
  <mergeCells count="4">
    <mergeCell ref="H1:I1"/>
    <mergeCell ref="B2:I2"/>
    <mergeCell ref="B3:I3"/>
    <mergeCell ref="B50:I50"/>
  </mergeCells>
  <pageMargins left="0.7" right="0.7" top="0.75" bottom="0.75" header="0.3" footer="0.3"/>
  <pageSetup paperSize="8" orientation="landscape" r:id="rId1"/>
  <headerFooter>
    <oddHeader>&amp;L&amp;"Calibri"&amp;10&amp;K000000 [Limited Sharing]&amp;1#_x000D_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AD2C6-AC3F-42A8-B466-9AA1E5B28FDD}">
  <sheetPr codeName="Sheet7">
    <tabColor theme="3"/>
  </sheetPr>
  <dimension ref="A1:N121"/>
  <sheetViews>
    <sheetView zoomScale="98" zoomScaleNormal="98" workbookViewId="0">
      <pane xSplit="2" ySplit="4" topLeftCell="C5" activePane="bottomRight" state="frozen"/>
      <selection activeCell="E10" sqref="E10"/>
      <selection pane="topRight" activeCell="E10" sqref="E10"/>
      <selection pane="bottomLeft" activeCell="E10" sqref="E10"/>
      <selection pane="bottomRight" activeCell="G119" sqref="G119"/>
    </sheetView>
  </sheetViews>
  <sheetFormatPr defaultRowHeight="12.75" x14ac:dyDescent="0.2"/>
  <cols>
    <col min="1" max="1" width="3.28515625" style="27" customWidth="1"/>
    <col min="2" max="2" width="57.140625" style="32" customWidth="1"/>
    <col min="3" max="3" width="8.5703125" style="32" bestFit="1" customWidth="1"/>
    <col min="4" max="4" width="7.42578125" style="32" bestFit="1" customWidth="1"/>
    <col min="5" max="6" width="9.140625" style="32"/>
    <col min="7" max="7" width="11.42578125" style="32" bestFit="1" customWidth="1"/>
    <col min="8" max="8" width="14.28515625" style="32" bestFit="1" customWidth="1"/>
    <col min="9" max="9" width="14.7109375" style="32" customWidth="1"/>
    <col min="10" max="10" width="13.28515625" style="32" customWidth="1"/>
    <col min="11" max="11" width="16.5703125" style="32" customWidth="1"/>
    <col min="12" max="12" width="16.85546875" style="32" customWidth="1"/>
    <col min="13" max="14" width="9.140625" style="32"/>
    <col min="15" max="16384" width="9.140625" style="27"/>
  </cols>
  <sheetData>
    <row r="1" spans="2:14" customFormat="1" ht="36" customHeight="1" x14ac:dyDescent="0.25">
      <c r="B1" s="21" t="s">
        <v>54</v>
      </c>
      <c r="C1" s="20"/>
      <c r="D1" s="20"/>
      <c r="E1" s="20"/>
      <c r="F1" s="20"/>
      <c r="G1" s="20"/>
      <c r="H1" s="20"/>
      <c r="I1" s="20"/>
      <c r="J1" s="20"/>
      <c r="K1" s="20"/>
      <c r="L1" s="22" t="s">
        <v>61</v>
      </c>
    </row>
    <row r="2" spans="2:14" s="6" customFormat="1" ht="15" x14ac:dyDescent="0.25">
      <c r="B2" s="138" t="s">
        <v>14</v>
      </c>
      <c r="C2" s="138"/>
      <c r="D2" s="138"/>
      <c r="E2" s="138"/>
      <c r="F2" s="138"/>
      <c r="G2" s="138"/>
      <c r="H2" s="138"/>
      <c r="I2" s="138"/>
      <c r="J2" s="138"/>
      <c r="K2" s="138"/>
      <c r="L2" s="138"/>
      <c r="M2" s="5"/>
      <c r="N2" s="5"/>
    </row>
    <row r="3" spans="2:14" customFormat="1" ht="15" x14ac:dyDescent="0.25">
      <c r="B3" s="150" t="s">
        <v>284</v>
      </c>
      <c r="C3" s="150"/>
      <c r="D3" s="150"/>
      <c r="E3" s="150"/>
      <c r="F3" s="150"/>
      <c r="G3" s="150"/>
      <c r="H3" s="150"/>
      <c r="I3" s="150"/>
      <c r="J3" s="150"/>
      <c r="K3" s="150"/>
      <c r="L3" s="150"/>
      <c r="M3" s="1"/>
      <c r="N3" s="1"/>
    </row>
    <row r="4" spans="2:14" s="8" customFormat="1" ht="15" x14ac:dyDescent="0.25">
      <c r="B4" s="98" t="s">
        <v>233</v>
      </c>
      <c r="C4" s="98" t="s">
        <v>285</v>
      </c>
      <c r="D4" s="98" t="s">
        <v>286</v>
      </c>
      <c r="E4" s="98" t="s">
        <v>287</v>
      </c>
      <c r="F4" s="98" t="s">
        <v>288</v>
      </c>
      <c r="G4" s="98" t="s">
        <v>289</v>
      </c>
      <c r="H4" s="98" t="s">
        <v>290</v>
      </c>
      <c r="I4" s="98" t="s">
        <v>291</v>
      </c>
      <c r="J4" s="98" t="s">
        <v>292</v>
      </c>
      <c r="K4" s="98" t="s">
        <v>293</v>
      </c>
      <c r="L4" s="98" t="s">
        <v>294</v>
      </c>
      <c r="M4" s="7"/>
      <c r="N4" s="7"/>
    </row>
    <row r="5" spans="2:14" s="35" customFormat="1" x14ac:dyDescent="0.2">
      <c r="B5" s="57"/>
      <c r="C5" s="149" t="s">
        <v>319</v>
      </c>
      <c r="D5" s="149"/>
      <c r="E5" s="149"/>
      <c r="F5" s="149"/>
      <c r="G5" s="149"/>
      <c r="H5" s="149"/>
      <c r="I5" s="149"/>
      <c r="J5" s="149"/>
      <c r="K5" s="149"/>
      <c r="L5" s="149"/>
    </row>
    <row r="6" spans="2:14" s="25" customFormat="1" x14ac:dyDescent="0.2">
      <c r="B6" s="102" t="s">
        <v>295</v>
      </c>
      <c r="C6" s="24"/>
      <c r="D6" s="24"/>
      <c r="E6" s="24"/>
      <c r="F6" s="24"/>
      <c r="G6" s="24"/>
      <c r="H6" s="24"/>
      <c r="I6" s="24"/>
      <c r="J6" s="24"/>
      <c r="K6" s="24"/>
      <c r="L6" s="24"/>
      <c r="M6" s="24"/>
      <c r="N6" s="24"/>
    </row>
    <row r="7" spans="2:14" s="25" customFormat="1" x14ac:dyDescent="0.2">
      <c r="B7" s="113" t="s">
        <v>296</v>
      </c>
      <c r="C7" s="24"/>
      <c r="D7" s="24"/>
      <c r="E7" s="24"/>
      <c r="F7" s="24"/>
      <c r="G7" s="24"/>
      <c r="H7" s="24"/>
      <c r="I7" s="24"/>
      <c r="J7" s="24"/>
      <c r="K7" s="24"/>
      <c r="L7" s="24"/>
      <c r="M7" s="24"/>
      <c r="N7" s="24"/>
    </row>
    <row r="8" spans="2:14" x14ac:dyDescent="0.2">
      <c r="B8" s="101" t="s">
        <v>297</v>
      </c>
      <c r="C8" s="41">
        <v>10</v>
      </c>
      <c r="D8" s="41">
        <v>5</v>
      </c>
      <c r="E8" s="41">
        <v>1</v>
      </c>
      <c r="F8" s="41">
        <v>0</v>
      </c>
      <c r="G8" s="41">
        <v>9</v>
      </c>
      <c r="H8" s="41">
        <v>3</v>
      </c>
      <c r="I8" s="41">
        <v>2</v>
      </c>
      <c r="J8" s="41">
        <v>1</v>
      </c>
      <c r="K8" s="41">
        <v>2</v>
      </c>
      <c r="L8" s="41">
        <v>33</v>
      </c>
      <c r="M8" s="26"/>
      <c r="N8" s="26"/>
    </row>
    <row r="9" spans="2:14" x14ac:dyDescent="0.2">
      <c r="B9" s="101" t="s">
        <v>298</v>
      </c>
      <c r="C9" s="41">
        <v>169</v>
      </c>
      <c r="D9" s="41">
        <v>75</v>
      </c>
      <c r="E9" s="41">
        <v>70</v>
      </c>
      <c r="F9" s="41">
        <v>72</v>
      </c>
      <c r="G9" s="41">
        <v>62</v>
      </c>
      <c r="H9" s="41">
        <v>64</v>
      </c>
      <c r="I9" s="41">
        <v>50</v>
      </c>
      <c r="J9" s="41">
        <v>45</v>
      </c>
      <c r="K9" s="41">
        <v>51</v>
      </c>
      <c r="L9" s="41">
        <v>658</v>
      </c>
      <c r="M9" s="26"/>
      <c r="N9" s="26"/>
    </row>
    <row r="10" spans="2:14" x14ac:dyDescent="0.2">
      <c r="B10" s="101" t="s">
        <v>299</v>
      </c>
      <c r="C10" s="41">
        <v>7</v>
      </c>
      <c r="D10" s="41">
        <v>4</v>
      </c>
      <c r="E10" s="41">
        <v>2</v>
      </c>
      <c r="F10" s="41">
        <v>3</v>
      </c>
      <c r="G10" s="41">
        <v>0</v>
      </c>
      <c r="H10" s="41">
        <v>2</v>
      </c>
      <c r="I10" s="41">
        <v>1</v>
      </c>
      <c r="J10" s="41">
        <v>1</v>
      </c>
      <c r="K10" s="41">
        <v>1</v>
      </c>
      <c r="L10" s="41">
        <v>21</v>
      </c>
      <c r="M10" s="26"/>
      <c r="N10" s="26"/>
    </row>
    <row r="11" spans="2:14" x14ac:dyDescent="0.2">
      <c r="B11" s="101" t="s">
        <v>300</v>
      </c>
      <c r="C11" s="41">
        <v>133</v>
      </c>
      <c r="D11" s="41">
        <v>23</v>
      </c>
      <c r="E11" s="41">
        <v>29</v>
      </c>
      <c r="F11" s="41">
        <v>18</v>
      </c>
      <c r="G11" s="41">
        <v>10</v>
      </c>
      <c r="H11" s="41">
        <v>23</v>
      </c>
      <c r="I11" s="41">
        <v>8</v>
      </c>
      <c r="J11" s="41">
        <v>9</v>
      </c>
      <c r="K11" s="41">
        <v>15</v>
      </c>
      <c r="L11" s="41">
        <v>269</v>
      </c>
      <c r="M11" s="26"/>
      <c r="N11" s="26"/>
    </row>
    <row r="12" spans="2:14" x14ac:dyDescent="0.2">
      <c r="B12" s="101" t="s">
        <v>301</v>
      </c>
      <c r="C12" s="41">
        <v>41</v>
      </c>
      <c r="D12" s="41">
        <v>15</v>
      </c>
      <c r="E12" s="41">
        <v>23</v>
      </c>
      <c r="F12" s="41">
        <v>6</v>
      </c>
      <c r="G12" s="41">
        <v>10</v>
      </c>
      <c r="H12" s="41">
        <v>11</v>
      </c>
      <c r="I12" s="41">
        <v>9</v>
      </c>
      <c r="J12" s="41">
        <v>9</v>
      </c>
      <c r="K12" s="41">
        <v>16</v>
      </c>
      <c r="L12" s="41">
        <v>139</v>
      </c>
      <c r="M12" s="26"/>
      <c r="N12" s="26"/>
    </row>
    <row r="13" spans="2:14" x14ac:dyDescent="0.2">
      <c r="B13" s="101" t="s">
        <v>302</v>
      </c>
      <c r="C13" s="41">
        <v>96</v>
      </c>
      <c r="D13" s="41">
        <v>24</v>
      </c>
      <c r="E13" s="41">
        <v>25</v>
      </c>
      <c r="F13" s="41">
        <v>21</v>
      </c>
      <c r="G13" s="41">
        <v>25</v>
      </c>
      <c r="H13" s="41">
        <v>18</v>
      </c>
      <c r="I13" s="41">
        <v>10</v>
      </c>
      <c r="J13" s="41">
        <v>12</v>
      </c>
      <c r="K13" s="41">
        <v>11</v>
      </c>
      <c r="L13" s="41">
        <v>242</v>
      </c>
      <c r="M13" s="26"/>
      <c r="N13" s="26"/>
    </row>
    <row r="14" spans="2:14" x14ac:dyDescent="0.2">
      <c r="B14" s="101" t="s">
        <v>303</v>
      </c>
      <c r="C14" s="41">
        <v>52</v>
      </c>
      <c r="D14" s="41">
        <v>10</v>
      </c>
      <c r="E14" s="41">
        <v>11</v>
      </c>
      <c r="F14" s="41">
        <v>7</v>
      </c>
      <c r="G14" s="41">
        <v>6</v>
      </c>
      <c r="H14" s="41">
        <v>11</v>
      </c>
      <c r="I14" s="41">
        <v>5</v>
      </c>
      <c r="J14" s="41">
        <v>4</v>
      </c>
      <c r="K14" s="41">
        <v>7</v>
      </c>
      <c r="L14" s="41">
        <v>113</v>
      </c>
      <c r="M14" s="26"/>
      <c r="N14" s="26"/>
    </row>
    <row r="15" spans="2:14" x14ac:dyDescent="0.2">
      <c r="B15" s="101" t="s">
        <v>304</v>
      </c>
      <c r="C15" s="41">
        <v>50</v>
      </c>
      <c r="D15" s="41">
        <v>10</v>
      </c>
      <c r="E15" s="41">
        <v>13</v>
      </c>
      <c r="F15" s="41">
        <v>3</v>
      </c>
      <c r="G15" s="41">
        <v>4</v>
      </c>
      <c r="H15" s="41">
        <v>7</v>
      </c>
      <c r="I15" s="41">
        <v>2</v>
      </c>
      <c r="J15" s="41">
        <v>3</v>
      </c>
      <c r="K15" s="41">
        <v>4</v>
      </c>
      <c r="L15" s="41">
        <v>96</v>
      </c>
      <c r="M15" s="26"/>
      <c r="N15" s="26"/>
    </row>
    <row r="16" spans="2:14" x14ac:dyDescent="0.2">
      <c r="B16" s="101" t="s">
        <v>305</v>
      </c>
      <c r="C16" s="41">
        <v>39</v>
      </c>
      <c r="D16" s="41">
        <v>11</v>
      </c>
      <c r="E16" s="41">
        <v>8</v>
      </c>
      <c r="F16" s="41">
        <v>5</v>
      </c>
      <c r="G16" s="41">
        <v>5</v>
      </c>
      <c r="H16" s="41">
        <v>6</v>
      </c>
      <c r="I16" s="41">
        <v>3</v>
      </c>
      <c r="J16" s="41">
        <v>3</v>
      </c>
      <c r="K16" s="41">
        <v>6</v>
      </c>
      <c r="L16" s="41">
        <v>86</v>
      </c>
      <c r="M16" s="26"/>
      <c r="N16" s="26"/>
    </row>
    <row r="17" spans="2:14" x14ac:dyDescent="0.2">
      <c r="B17" s="101" t="s">
        <v>306</v>
      </c>
      <c r="C17" s="41">
        <v>219</v>
      </c>
      <c r="D17" s="41">
        <v>96</v>
      </c>
      <c r="E17" s="41">
        <v>86</v>
      </c>
      <c r="F17" s="41">
        <v>48</v>
      </c>
      <c r="G17" s="41">
        <v>64</v>
      </c>
      <c r="H17" s="41">
        <v>74</v>
      </c>
      <c r="I17" s="41">
        <v>49</v>
      </c>
      <c r="J17" s="41">
        <v>49</v>
      </c>
      <c r="K17" s="41">
        <v>58</v>
      </c>
      <c r="L17" s="41">
        <v>743</v>
      </c>
      <c r="M17" s="26"/>
      <c r="N17" s="26"/>
    </row>
    <row r="18" spans="2:14" x14ac:dyDescent="0.2">
      <c r="B18" s="101" t="s">
        <v>307</v>
      </c>
      <c r="C18" s="41">
        <v>102</v>
      </c>
      <c r="D18" s="41">
        <v>22</v>
      </c>
      <c r="E18" s="41">
        <v>24</v>
      </c>
      <c r="F18" s="41">
        <v>13</v>
      </c>
      <c r="G18" s="41">
        <v>17</v>
      </c>
      <c r="H18" s="41">
        <v>21</v>
      </c>
      <c r="I18" s="41">
        <v>9</v>
      </c>
      <c r="J18" s="41">
        <v>9</v>
      </c>
      <c r="K18" s="41">
        <v>14</v>
      </c>
      <c r="L18" s="41">
        <v>231</v>
      </c>
      <c r="M18" s="26"/>
      <c r="N18" s="26"/>
    </row>
    <row r="19" spans="2:14" x14ac:dyDescent="0.2">
      <c r="B19" s="101" t="s">
        <v>308</v>
      </c>
      <c r="C19" s="41">
        <v>75</v>
      </c>
      <c r="D19" s="41">
        <v>15</v>
      </c>
      <c r="E19" s="41">
        <v>13</v>
      </c>
      <c r="F19" s="41">
        <v>10</v>
      </c>
      <c r="G19" s="41">
        <v>12</v>
      </c>
      <c r="H19" s="41">
        <v>18</v>
      </c>
      <c r="I19" s="41">
        <v>11</v>
      </c>
      <c r="J19" s="41">
        <v>7</v>
      </c>
      <c r="K19" s="41">
        <v>11</v>
      </c>
      <c r="L19" s="41">
        <v>172</v>
      </c>
      <c r="M19" s="26"/>
      <c r="N19" s="26"/>
    </row>
    <row r="20" spans="2:14" x14ac:dyDescent="0.2">
      <c r="B20" s="101" t="s">
        <v>309</v>
      </c>
      <c r="C20" s="41">
        <v>27</v>
      </c>
      <c r="D20" s="41">
        <v>6</v>
      </c>
      <c r="E20" s="41">
        <v>7</v>
      </c>
      <c r="F20" s="41">
        <v>5</v>
      </c>
      <c r="G20" s="41">
        <v>2</v>
      </c>
      <c r="H20" s="41">
        <v>7</v>
      </c>
      <c r="I20" s="41">
        <v>5</v>
      </c>
      <c r="J20" s="41">
        <v>3</v>
      </c>
      <c r="K20" s="41">
        <v>5</v>
      </c>
      <c r="L20" s="41">
        <v>67</v>
      </c>
      <c r="M20" s="26"/>
      <c r="N20" s="26"/>
    </row>
    <row r="21" spans="2:14" s="25" customFormat="1" x14ac:dyDescent="0.2">
      <c r="B21" s="113" t="s">
        <v>310</v>
      </c>
      <c r="C21" s="49">
        <v>37</v>
      </c>
      <c r="D21" s="49">
        <v>3</v>
      </c>
      <c r="E21" s="49">
        <v>3</v>
      </c>
      <c r="F21" s="49">
        <v>2</v>
      </c>
      <c r="G21" s="49">
        <v>1</v>
      </c>
      <c r="H21" s="49">
        <v>0</v>
      </c>
      <c r="I21" s="49">
        <v>0</v>
      </c>
      <c r="J21" s="49">
        <v>0</v>
      </c>
      <c r="K21" s="49">
        <v>0</v>
      </c>
      <c r="L21" s="49">
        <v>46</v>
      </c>
      <c r="M21" s="24"/>
      <c r="N21" s="24"/>
    </row>
    <row r="22" spans="2:14" s="25" customFormat="1" x14ac:dyDescent="0.2">
      <c r="B22" s="113" t="s">
        <v>156</v>
      </c>
      <c r="C22" s="38">
        <v>1057</v>
      </c>
      <c r="D22" s="49">
        <v>319</v>
      </c>
      <c r="E22" s="49">
        <v>315</v>
      </c>
      <c r="F22" s="49">
        <v>213</v>
      </c>
      <c r="G22" s="49">
        <v>227</v>
      </c>
      <c r="H22" s="49">
        <v>265</v>
      </c>
      <c r="I22" s="49">
        <v>164</v>
      </c>
      <c r="J22" s="49">
        <v>155</v>
      </c>
      <c r="K22" s="49">
        <v>201</v>
      </c>
      <c r="L22" s="38">
        <v>2916</v>
      </c>
      <c r="M22" s="24"/>
      <c r="N22" s="24"/>
    </row>
    <row r="23" spans="2:14" s="25" customFormat="1" x14ac:dyDescent="0.2">
      <c r="B23" s="102" t="s">
        <v>311</v>
      </c>
      <c r="C23" s="24"/>
      <c r="D23" s="24"/>
      <c r="E23" s="24"/>
      <c r="F23" s="24"/>
      <c r="G23" s="24"/>
      <c r="H23" s="24"/>
      <c r="I23" s="24"/>
      <c r="J23" s="24"/>
      <c r="K23" s="24"/>
      <c r="L23" s="24"/>
      <c r="M23" s="24"/>
      <c r="N23" s="24"/>
    </row>
    <row r="24" spans="2:14" x14ac:dyDescent="0.2">
      <c r="B24" s="101" t="s">
        <v>312</v>
      </c>
      <c r="C24" s="41">
        <v>13</v>
      </c>
      <c r="D24" s="41">
        <v>5</v>
      </c>
      <c r="E24" s="41">
        <v>5</v>
      </c>
      <c r="F24" s="41">
        <v>2</v>
      </c>
      <c r="G24" s="41">
        <v>3</v>
      </c>
      <c r="H24" s="41">
        <v>4</v>
      </c>
      <c r="I24" s="41">
        <v>2</v>
      </c>
      <c r="J24" s="41">
        <v>2</v>
      </c>
      <c r="K24" s="41">
        <v>3</v>
      </c>
      <c r="L24" s="41">
        <v>39</v>
      </c>
      <c r="M24" s="26"/>
      <c r="N24" s="26"/>
    </row>
    <row r="25" spans="2:14" x14ac:dyDescent="0.2">
      <c r="B25" s="101" t="s">
        <v>313</v>
      </c>
      <c r="C25" s="41">
        <v>83</v>
      </c>
      <c r="D25" s="41">
        <v>28</v>
      </c>
      <c r="E25" s="41">
        <v>41</v>
      </c>
      <c r="F25" s="41">
        <v>21</v>
      </c>
      <c r="G25" s="41">
        <v>17</v>
      </c>
      <c r="H25" s="41">
        <v>27</v>
      </c>
      <c r="I25" s="41">
        <v>15</v>
      </c>
      <c r="J25" s="41">
        <v>13</v>
      </c>
      <c r="K25" s="41">
        <v>22</v>
      </c>
      <c r="L25" s="41">
        <v>267</v>
      </c>
      <c r="M25" s="26"/>
      <c r="N25" s="26"/>
    </row>
    <row r="26" spans="2:14" x14ac:dyDescent="0.2">
      <c r="B26" s="101" t="s">
        <v>318</v>
      </c>
      <c r="C26" s="41">
        <v>35</v>
      </c>
      <c r="D26" s="41">
        <v>34</v>
      </c>
      <c r="E26" s="41">
        <v>55</v>
      </c>
      <c r="F26" s="41">
        <v>7</v>
      </c>
      <c r="G26" s="41">
        <v>22</v>
      </c>
      <c r="H26" s="41">
        <v>36</v>
      </c>
      <c r="I26" s="41">
        <v>26</v>
      </c>
      <c r="J26" s="41">
        <v>26</v>
      </c>
      <c r="K26" s="41">
        <v>35</v>
      </c>
      <c r="L26" s="41">
        <v>276</v>
      </c>
      <c r="M26" s="26"/>
      <c r="N26" s="26"/>
    </row>
    <row r="27" spans="2:14" x14ac:dyDescent="0.2">
      <c r="B27" s="101" t="s">
        <v>314</v>
      </c>
      <c r="C27" s="41">
        <v>20</v>
      </c>
      <c r="D27" s="41">
        <v>9</v>
      </c>
      <c r="E27" s="41">
        <v>13</v>
      </c>
      <c r="F27" s="41">
        <v>6</v>
      </c>
      <c r="G27" s="41">
        <v>14</v>
      </c>
      <c r="H27" s="41">
        <v>9</v>
      </c>
      <c r="I27" s="41">
        <v>10</v>
      </c>
      <c r="J27" s="41">
        <v>5</v>
      </c>
      <c r="K27" s="41">
        <v>8</v>
      </c>
      <c r="L27" s="41">
        <v>94</v>
      </c>
      <c r="M27" s="26"/>
      <c r="N27" s="26"/>
    </row>
    <row r="28" spans="2:14" x14ac:dyDescent="0.2">
      <c r="B28" s="101" t="s">
        <v>315</v>
      </c>
      <c r="C28" s="41">
        <v>1</v>
      </c>
      <c r="D28" s="41">
        <v>0</v>
      </c>
      <c r="E28" s="41">
        <v>1</v>
      </c>
      <c r="F28" s="41">
        <v>1</v>
      </c>
      <c r="G28" s="41">
        <v>0</v>
      </c>
      <c r="H28" s="41">
        <v>0</v>
      </c>
      <c r="I28" s="41">
        <v>1</v>
      </c>
      <c r="J28" s="41">
        <v>0</v>
      </c>
      <c r="K28" s="41">
        <v>0</v>
      </c>
      <c r="L28" s="41">
        <v>4</v>
      </c>
      <c r="M28" s="26"/>
      <c r="N28" s="26"/>
    </row>
    <row r="29" spans="2:14" x14ac:dyDescent="0.2">
      <c r="B29" s="101" t="s">
        <v>316</v>
      </c>
      <c r="C29" s="41">
        <v>7</v>
      </c>
      <c r="D29" s="41">
        <v>3</v>
      </c>
      <c r="E29" s="41">
        <v>3</v>
      </c>
      <c r="F29" s="41">
        <v>2</v>
      </c>
      <c r="G29" s="41">
        <v>2</v>
      </c>
      <c r="H29" s="41">
        <v>2</v>
      </c>
      <c r="I29" s="41">
        <v>2</v>
      </c>
      <c r="J29" s="41">
        <v>2</v>
      </c>
      <c r="K29" s="41">
        <v>2</v>
      </c>
      <c r="L29" s="41">
        <v>25</v>
      </c>
      <c r="M29" s="26"/>
      <c r="N29" s="26"/>
    </row>
    <row r="30" spans="2:14" s="25" customFormat="1" x14ac:dyDescent="0.2">
      <c r="B30" s="113" t="s">
        <v>156</v>
      </c>
      <c r="C30" s="49">
        <v>159</v>
      </c>
      <c r="D30" s="49">
        <v>79</v>
      </c>
      <c r="E30" s="49">
        <v>118</v>
      </c>
      <c r="F30" s="49">
        <v>39</v>
      </c>
      <c r="G30" s="49">
        <v>58</v>
      </c>
      <c r="H30" s="49">
        <v>78</v>
      </c>
      <c r="I30" s="49">
        <v>56</v>
      </c>
      <c r="J30" s="49">
        <v>48</v>
      </c>
      <c r="K30" s="49">
        <v>70</v>
      </c>
      <c r="L30" s="49">
        <v>705</v>
      </c>
      <c r="M30" s="24"/>
      <c r="N30" s="24"/>
    </row>
    <row r="31" spans="2:14" s="25" customFormat="1" x14ac:dyDescent="0.2">
      <c r="B31" s="113" t="s">
        <v>317</v>
      </c>
      <c r="C31" s="38">
        <v>1216</v>
      </c>
      <c r="D31" s="49">
        <v>398</v>
      </c>
      <c r="E31" s="49">
        <v>433</v>
      </c>
      <c r="F31" s="49">
        <v>252</v>
      </c>
      <c r="G31" s="49">
        <v>285</v>
      </c>
      <c r="H31" s="49">
        <v>343</v>
      </c>
      <c r="I31" s="49">
        <v>220</v>
      </c>
      <c r="J31" s="49">
        <v>203</v>
      </c>
      <c r="K31" s="49">
        <v>271</v>
      </c>
      <c r="L31" s="38">
        <v>3621</v>
      </c>
      <c r="M31" s="24"/>
      <c r="N31" s="24"/>
    </row>
    <row r="32" spans="2:14" s="25" customFormat="1" x14ac:dyDescent="0.2">
      <c r="B32" s="122"/>
      <c r="C32" s="149" t="s">
        <v>320</v>
      </c>
      <c r="D32" s="149"/>
      <c r="E32" s="149"/>
      <c r="F32" s="149"/>
      <c r="G32" s="149"/>
      <c r="H32" s="149"/>
      <c r="I32" s="149"/>
      <c r="J32" s="149"/>
      <c r="K32" s="149"/>
      <c r="L32" s="149"/>
      <c r="M32" s="24"/>
      <c r="N32" s="24"/>
    </row>
    <row r="33" spans="2:14" s="25" customFormat="1" x14ac:dyDescent="0.2">
      <c r="B33" s="102" t="s">
        <v>295</v>
      </c>
      <c r="C33" s="24"/>
      <c r="D33" s="24"/>
      <c r="E33" s="24"/>
      <c r="F33" s="24"/>
      <c r="G33" s="24"/>
      <c r="H33" s="24"/>
      <c r="I33" s="24"/>
      <c r="J33" s="24"/>
      <c r="K33" s="24"/>
      <c r="L33" s="24"/>
      <c r="M33" s="24"/>
      <c r="N33" s="24"/>
    </row>
    <row r="34" spans="2:14" s="25" customFormat="1" x14ac:dyDescent="0.2">
      <c r="B34" s="113" t="s">
        <v>296</v>
      </c>
      <c r="C34" s="24"/>
      <c r="D34" s="24"/>
      <c r="E34" s="24"/>
      <c r="F34" s="24"/>
      <c r="G34" s="24"/>
      <c r="H34" s="24"/>
      <c r="I34" s="24"/>
      <c r="J34" s="24"/>
      <c r="K34" s="24"/>
      <c r="L34" s="24"/>
      <c r="M34" s="24"/>
      <c r="N34" s="24"/>
    </row>
    <row r="35" spans="2:14" x14ac:dyDescent="0.2">
      <c r="B35" s="101" t="s">
        <v>297</v>
      </c>
      <c r="C35" s="41">
        <v>10</v>
      </c>
      <c r="D35" s="41">
        <v>5</v>
      </c>
      <c r="E35" s="41">
        <v>1</v>
      </c>
      <c r="F35" s="41">
        <v>0</v>
      </c>
      <c r="G35" s="41">
        <v>9</v>
      </c>
      <c r="H35" s="41">
        <v>3</v>
      </c>
      <c r="I35" s="41">
        <v>2</v>
      </c>
      <c r="J35" s="41">
        <v>1</v>
      </c>
      <c r="K35" s="41">
        <v>2</v>
      </c>
      <c r="L35" s="41">
        <v>33</v>
      </c>
      <c r="M35" s="26"/>
      <c r="N35" s="26"/>
    </row>
    <row r="36" spans="2:14" x14ac:dyDescent="0.2">
      <c r="B36" s="101" t="s">
        <v>298</v>
      </c>
      <c r="C36" s="41">
        <v>170</v>
      </c>
      <c r="D36" s="41">
        <v>75</v>
      </c>
      <c r="E36" s="41">
        <v>70</v>
      </c>
      <c r="F36" s="41">
        <v>73</v>
      </c>
      <c r="G36" s="41">
        <v>62</v>
      </c>
      <c r="H36" s="41">
        <v>64</v>
      </c>
      <c r="I36" s="41">
        <v>50</v>
      </c>
      <c r="J36" s="41">
        <v>47</v>
      </c>
      <c r="K36" s="41">
        <v>51</v>
      </c>
      <c r="L36" s="41">
        <v>662</v>
      </c>
      <c r="M36" s="26"/>
      <c r="N36" s="26"/>
    </row>
    <row r="37" spans="2:14" x14ac:dyDescent="0.2">
      <c r="B37" s="101" t="s">
        <v>299</v>
      </c>
      <c r="C37" s="41">
        <v>8</v>
      </c>
      <c r="D37" s="41">
        <v>4</v>
      </c>
      <c r="E37" s="41">
        <v>2</v>
      </c>
      <c r="F37" s="41">
        <v>3</v>
      </c>
      <c r="G37" s="41">
        <v>0</v>
      </c>
      <c r="H37" s="41">
        <v>2</v>
      </c>
      <c r="I37" s="41">
        <v>2</v>
      </c>
      <c r="J37" s="41">
        <v>1</v>
      </c>
      <c r="K37" s="41">
        <v>1</v>
      </c>
      <c r="L37" s="41">
        <v>23</v>
      </c>
      <c r="M37" s="26"/>
      <c r="N37" s="26"/>
    </row>
    <row r="38" spans="2:14" x14ac:dyDescent="0.2">
      <c r="B38" s="101" t="s">
        <v>300</v>
      </c>
      <c r="C38" s="41">
        <v>134</v>
      </c>
      <c r="D38" s="41">
        <v>23</v>
      </c>
      <c r="E38" s="41">
        <v>29</v>
      </c>
      <c r="F38" s="41">
        <v>18</v>
      </c>
      <c r="G38" s="41">
        <v>10</v>
      </c>
      <c r="H38" s="41">
        <v>23</v>
      </c>
      <c r="I38" s="41">
        <v>8</v>
      </c>
      <c r="J38" s="41">
        <v>9</v>
      </c>
      <c r="K38" s="41">
        <v>16</v>
      </c>
      <c r="L38" s="41">
        <v>270</v>
      </c>
      <c r="M38" s="26"/>
      <c r="N38" s="26"/>
    </row>
    <row r="39" spans="2:14" x14ac:dyDescent="0.2">
      <c r="B39" s="101" t="s">
        <v>301</v>
      </c>
      <c r="C39" s="41">
        <v>41</v>
      </c>
      <c r="D39" s="41">
        <v>15</v>
      </c>
      <c r="E39" s="41">
        <v>23</v>
      </c>
      <c r="F39" s="41">
        <v>6</v>
      </c>
      <c r="G39" s="41">
        <v>10</v>
      </c>
      <c r="H39" s="41">
        <v>11</v>
      </c>
      <c r="I39" s="41">
        <v>9</v>
      </c>
      <c r="J39" s="41">
        <v>9</v>
      </c>
      <c r="K39" s="41">
        <v>15</v>
      </c>
      <c r="L39" s="41">
        <v>139</v>
      </c>
      <c r="M39" s="26"/>
      <c r="N39" s="26"/>
    </row>
    <row r="40" spans="2:14" x14ac:dyDescent="0.2">
      <c r="B40" s="101" t="s">
        <v>302</v>
      </c>
      <c r="C40" s="41">
        <v>96</v>
      </c>
      <c r="D40" s="41">
        <v>24</v>
      </c>
      <c r="E40" s="41">
        <v>25</v>
      </c>
      <c r="F40" s="41">
        <v>21</v>
      </c>
      <c r="G40" s="41">
        <v>25</v>
      </c>
      <c r="H40" s="41">
        <v>18</v>
      </c>
      <c r="I40" s="41">
        <v>10</v>
      </c>
      <c r="J40" s="41">
        <v>12</v>
      </c>
      <c r="K40" s="41">
        <v>11</v>
      </c>
      <c r="L40" s="41">
        <v>242</v>
      </c>
      <c r="M40" s="26"/>
      <c r="N40" s="26"/>
    </row>
    <row r="41" spans="2:14" x14ac:dyDescent="0.2">
      <c r="B41" s="101" t="s">
        <v>303</v>
      </c>
      <c r="C41" s="41">
        <v>52</v>
      </c>
      <c r="D41" s="41">
        <v>10</v>
      </c>
      <c r="E41" s="41">
        <v>11</v>
      </c>
      <c r="F41" s="41">
        <v>7</v>
      </c>
      <c r="G41" s="41">
        <v>6</v>
      </c>
      <c r="H41" s="41">
        <v>11</v>
      </c>
      <c r="I41" s="41">
        <v>5</v>
      </c>
      <c r="J41" s="41">
        <v>4</v>
      </c>
      <c r="K41" s="41">
        <v>7</v>
      </c>
      <c r="L41" s="41">
        <v>113</v>
      </c>
      <c r="M41" s="26"/>
      <c r="N41" s="26"/>
    </row>
    <row r="42" spans="2:14" x14ac:dyDescent="0.2">
      <c r="B42" s="101" t="s">
        <v>304</v>
      </c>
      <c r="C42" s="41">
        <v>50</v>
      </c>
      <c r="D42" s="41">
        <v>10</v>
      </c>
      <c r="E42" s="41">
        <v>13</v>
      </c>
      <c r="F42" s="41">
        <v>3</v>
      </c>
      <c r="G42" s="41">
        <v>4</v>
      </c>
      <c r="H42" s="41">
        <v>7</v>
      </c>
      <c r="I42" s="41">
        <v>2</v>
      </c>
      <c r="J42" s="41">
        <v>3</v>
      </c>
      <c r="K42" s="41">
        <v>4</v>
      </c>
      <c r="L42" s="41">
        <v>96</v>
      </c>
      <c r="M42" s="26"/>
      <c r="N42" s="26"/>
    </row>
    <row r="43" spans="2:14" x14ac:dyDescent="0.2">
      <c r="B43" s="101" t="s">
        <v>305</v>
      </c>
      <c r="C43" s="41">
        <v>39</v>
      </c>
      <c r="D43" s="41">
        <v>11</v>
      </c>
      <c r="E43" s="41">
        <v>8</v>
      </c>
      <c r="F43" s="41">
        <v>5</v>
      </c>
      <c r="G43" s="41">
        <v>5</v>
      </c>
      <c r="H43" s="41">
        <v>6</v>
      </c>
      <c r="I43" s="41">
        <v>3</v>
      </c>
      <c r="J43" s="41">
        <v>3</v>
      </c>
      <c r="K43" s="41">
        <v>6</v>
      </c>
      <c r="L43" s="41">
        <v>86</v>
      </c>
      <c r="M43" s="26"/>
      <c r="N43" s="26"/>
    </row>
    <row r="44" spans="2:14" x14ac:dyDescent="0.2">
      <c r="B44" s="101" t="s">
        <v>306</v>
      </c>
      <c r="C44" s="41">
        <v>220</v>
      </c>
      <c r="D44" s="41">
        <v>96</v>
      </c>
      <c r="E44" s="41">
        <v>87</v>
      </c>
      <c r="F44" s="41">
        <v>48</v>
      </c>
      <c r="G44" s="41">
        <v>64</v>
      </c>
      <c r="H44" s="41">
        <v>74</v>
      </c>
      <c r="I44" s="41">
        <v>49</v>
      </c>
      <c r="J44" s="41">
        <v>50</v>
      </c>
      <c r="K44" s="41">
        <v>58</v>
      </c>
      <c r="L44" s="41">
        <v>746</v>
      </c>
      <c r="M44" s="26"/>
      <c r="N44" s="26"/>
    </row>
    <row r="45" spans="2:14" x14ac:dyDescent="0.2">
      <c r="B45" s="101" t="s">
        <v>307</v>
      </c>
      <c r="C45" s="41">
        <v>102</v>
      </c>
      <c r="D45" s="41">
        <v>22</v>
      </c>
      <c r="E45" s="41">
        <v>24</v>
      </c>
      <c r="F45" s="41">
        <v>13</v>
      </c>
      <c r="G45" s="41">
        <v>17</v>
      </c>
      <c r="H45" s="41">
        <v>21</v>
      </c>
      <c r="I45" s="41">
        <v>9</v>
      </c>
      <c r="J45" s="41">
        <v>9</v>
      </c>
      <c r="K45" s="41">
        <v>14</v>
      </c>
      <c r="L45" s="41">
        <v>231</v>
      </c>
      <c r="M45" s="26"/>
      <c r="N45" s="26"/>
    </row>
    <row r="46" spans="2:14" x14ac:dyDescent="0.2">
      <c r="B46" s="101" t="s">
        <v>308</v>
      </c>
      <c r="C46" s="41">
        <v>75</v>
      </c>
      <c r="D46" s="41">
        <v>15</v>
      </c>
      <c r="E46" s="41">
        <v>13</v>
      </c>
      <c r="F46" s="41">
        <v>10</v>
      </c>
      <c r="G46" s="41">
        <v>12</v>
      </c>
      <c r="H46" s="41">
        <v>18</v>
      </c>
      <c r="I46" s="41">
        <v>11</v>
      </c>
      <c r="J46" s="41">
        <v>7</v>
      </c>
      <c r="K46" s="41">
        <v>11</v>
      </c>
      <c r="L46" s="41">
        <v>172</v>
      </c>
      <c r="M46" s="26"/>
      <c r="N46" s="26"/>
    </row>
    <row r="47" spans="2:14" x14ac:dyDescent="0.2">
      <c r="B47" s="101" t="s">
        <v>309</v>
      </c>
      <c r="C47" s="41">
        <v>27</v>
      </c>
      <c r="D47" s="41">
        <v>6</v>
      </c>
      <c r="E47" s="41">
        <v>7</v>
      </c>
      <c r="F47" s="41">
        <v>5</v>
      </c>
      <c r="G47" s="41">
        <v>2</v>
      </c>
      <c r="H47" s="41">
        <v>7</v>
      </c>
      <c r="I47" s="41">
        <v>5</v>
      </c>
      <c r="J47" s="41">
        <v>3</v>
      </c>
      <c r="K47" s="41">
        <v>5</v>
      </c>
      <c r="L47" s="41">
        <v>67</v>
      </c>
      <c r="M47" s="26"/>
      <c r="N47" s="26"/>
    </row>
    <row r="48" spans="2:14" s="25" customFormat="1" x14ac:dyDescent="0.2">
      <c r="B48" s="113" t="s">
        <v>310</v>
      </c>
      <c r="C48" s="49">
        <v>39</v>
      </c>
      <c r="D48" s="49">
        <v>3</v>
      </c>
      <c r="E48" s="49">
        <v>2</v>
      </c>
      <c r="F48" s="49">
        <v>2</v>
      </c>
      <c r="G48" s="49">
        <v>0</v>
      </c>
      <c r="H48" s="49">
        <v>0</v>
      </c>
      <c r="I48" s="49">
        <v>0</v>
      </c>
      <c r="J48" s="49">
        <v>0</v>
      </c>
      <c r="K48" s="49">
        <v>0</v>
      </c>
      <c r="L48" s="49">
        <v>46</v>
      </c>
      <c r="M48" s="24"/>
      <c r="N48" s="24"/>
    </row>
    <row r="49" spans="2:14" s="25" customFormat="1" x14ac:dyDescent="0.2">
      <c r="B49" s="113" t="s">
        <v>156</v>
      </c>
      <c r="C49" s="38">
        <v>1063</v>
      </c>
      <c r="D49" s="49">
        <v>319</v>
      </c>
      <c r="E49" s="49">
        <v>315</v>
      </c>
      <c r="F49" s="49">
        <v>214</v>
      </c>
      <c r="G49" s="49">
        <v>226</v>
      </c>
      <c r="H49" s="49">
        <v>265</v>
      </c>
      <c r="I49" s="49">
        <v>165</v>
      </c>
      <c r="J49" s="49">
        <v>158</v>
      </c>
      <c r="K49" s="49">
        <v>201</v>
      </c>
      <c r="L49" s="38">
        <v>2926</v>
      </c>
      <c r="M49" s="24"/>
      <c r="N49" s="24"/>
    </row>
    <row r="50" spans="2:14" x14ac:dyDescent="0.2">
      <c r="B50" s="111" t="s">
        <v>311</v>
      </c>
      <c r="C50" s="26"/>
      <c r="D50" s="26"/>
      <c r="E50" s="26"/>
      <c r="F50" s="26"/>
      <c r="G50" s="26"/>
      <c r="H50" s="26"/>
      <c r="I50" s="26"/>
      <c r="J50" s="26"/>
      <c r="K50" s="26"/>
      <c r="L50" s="26"/>
      <c r="M50" s="26"/>
      <c r="N50" s="26"/>
    </row>
    <row r="51" spans="2:14" x14ac:dyDescent="0.2">
      <c r="B51" s="101" t="s">
        <v>312</v>
      </c>
      <c r="C51" s="41">
        <v>13</v>
      </c>
      <c r="D51" s="41">
        <v>5</v>
      </c>
      <c r="E51" s="41">
        <v>5</v>
      </c>
      <c r="F51" s="41">
        <v>2</v>
      </c>
      <c r="G51" s="41">
        <v>3</v>
      </c>
      <c r="H51" s="41">
        <v>4</v>
      </c>
      <c r="I51" s="41">
        <v>2</v>
      </c>
      <c r="J51" s="41">
        <v>2</v>
      </c>
      <c r="K51" s="41">
        <v>3</v>
      </c>
      <c r="L51" s="41">
        <v>39</v>
      </c>
      <c r="M51" s="26"/>
      <c r="N51" s="26"/>
    </row>
    <row r="52" spans="2:14" x14ac:dyDescent="0.2">
      <c r="B52" s="101" t="s">
        <v>313</v>
      </c>
      <c r="C52" s="41">
        <v>83</v>
      </c>
      <c r="D52" s="41">
        <v>28</v>
      </c>
      <c r="E52" s="41">
        <v>41</v>
      </c>
      <c r="F52" s="41">
        <v>21</v>
      </c>
      <c r="G52" s="41">
        <v>17</v>
      </c>
      <c r="H52" s="41">
        <v>28</v>
      </c>
      <c r="I52" s="41">
        <v>15</v>
      </c>
      <c r="J52" s="41">
        <v>13</v>
      </c>
      <c r="K52" s="41">
        <v>22</v>
      </c>
      <c r="L52" s="41">
        <v>268</v>
      </c>
      <c r="M52" s="26"/>
      <c r="N52" s="26"/>
    </row>
    <row r="53" spans="2:14" x14ac:dyDescent="0.2">
      <c r="B53" s="101" t="s">
        <v>318</v>
      </c>
      <c r="C53" s="41">
        <v>35</v>
      </c>
      <c r="D53" s="41">
        <v>34</v>
      </c>
      <c r="E53" s="41">
        <v>55</v>
      </c>
      <c r="F53" s="41">
        <v>7</v>
      </c>
      <c r="G53" s="41">
        <v>22</v>
      </c>
      <c r="H53" s="41">
        <v>36</v>
      </c>
      <c r="I53" s="41">
        <v>26</v>
      </c>
      <c r="J53" s="41">
        <v>26</v>
      </c>
      <c r="K53" s="41">
        <v>35</v>
      </c>
      <c r="L53" s="41">
        <v>276</v>
      </c>
      <c r="M53" s="26"/>
      <c r="N53" s="26"/>
    </row>
    <row r="54" spans="2:14" x14ac:dyDescent="0.2">
      <c r="B54" s="101" t="s">
        <v>314</v>
      </c>
      <c r="C54" s="41">
        <v>20</v>
      </c>
      <c r="D54" s="41">
        <v>9</v>
      </c>
      <c r="E54" s="41">
        <v>13</v>
      </c>
      <c r="F54" s="41">
        <v>6</v>
      </c>
      <c r="G54" s="41">
        <v>14</v>
      </c>
      <c r="H54" s="41">
        <v>9</v>
      </c>
      <c r="I54" s="41">
        <v>10</v>
      </c>
      <c r="J54" s="41">
        <v>5</v>
      </c>
      <c r="K54" s="41">
        <v>8</v>
      </c>
      <c r="L54" s="41">
        <v>94</v>
      </c>
      <c r="M54" s="26"/>
      <c r="N54" s="26"/>
    </row>
    <row r="55" spans="2:14" x14ac:dyDescent="0.2">
      <c r="B55" s="101" t="s">
        <v>315</v>
      </c>
      <c r="C55" s="41">
        <v>1</v>
      </c>
      <c r="D55" s="41">
        <v>0</v>
      </c>
      <c r="E55" s="41">
        <v>1</v>
      </c>
      <c r="F55" s="41">
        <v>1</v>
      </c>
      <c r="G55" s="41">
        <v>0</v>
      </c>
      <c r="H55" s="41">
        <v>0</v>
      </c>
      <c r="I55" s="41">
        <v>1</v>
      </c>
      <c r="J55" s="41">
        <v>0</v>
      </c>
      <c r="K55" s="41">
        <v>0</v>
      </c>
      <c r="L55" s="41">
        <v>4</v>
      </c>
      <c r="M55" s="26"/>
      <c r="N55" s="26"/>
    </row>
    <row r="56" spans="2:14" x14ac:dyDescent="0.2">
      <c r="B56" s="101" t="s">
        <v>316</v>
      </c>
      <c r="C56" s="41">
        <v>7</v>
      </c>
      <c r="D56" s="41">
        <v>3</v>
      </c>
      <c r="E56" s="41">
        <v>3</v>
      </c>
      <c r="F56" s="41">
        <v>2</v>
      </c>
      <c r="G56" s="41">
        <v>2</v>
      </c>
      <c r="H56" s="41">
        <v>2</v>
      </c>
      <c r="I56" s="41">
        <v>2</v>
      </c>
      <c r="J56" s="41">
        <v>2</v>
      </c>
      <c r="K56" s="41">
        <v>2</v>
      </c>
      <c r="L56" s="41">
        <v>25</v>
      </c>
      <c r="M56" s="26"/>
      <c r="N56" s="26"/>
    </row>
    <row r="57" spans="2:14" s="25" customFormat="1" x14ac:dyDescent="0.2">
      <c r="B57" s="113" t="s">
        <v>156</v>
      </c>
      <c r="C57" s="49">
        <v>159</v>
      </c>
      <c r="D57" s="49">
        <v>79</v>
      </c>
      <c r="E57" s="49">
        <v>118</v>
      </c>
      <c r="F57" s="49">
        <v>39</v>
      </c>
      <c r="G57" s="49">
        <v>58</v>
      </c>
      <c r="H57" s="49">
        <v>79</v>
      </c>
      <c r="I57" s="49">
        <v>56</v>
      </c>
      <c r="J57" s="49">
        <v>48</v>
      </c>
      <c r="K57" s="49">
        <v>70</v>
      </c>
      <c r="L57" s="49">
        <v>706</v>
      </c>
      <c r="M57" s="24"/>
      <c r="N57" s="24"/>
    </row>
    <row r="58" spans="2:14" s="25" customFormat="1" x14ac:dyDescent="0.2">
      <c r="B58" s="113" t="s">
        <v>317</v>
      </c>
      <c r="C58" s="38">
        <v>1222</v>
      </c>
      <c r="D58" s="49">
        <v>398</v>
      </c>
      <c r="E58" s="49">
        <v>433</v>
      </c>
      <c r="F58" s="49">
        <v>253</v>
      </c>
      <c r="G58" s="49">
        <v>284</v>
      </c>
      <c r="H58" s="49">
        <v>344</v>
      </c>
      <c r="I58" s="49">
        <v>221</v>
      </c>
      <c r="J58" s="49">
        <v>206</v>
      </c>
      <c r="K58" s="49">
        <v>271</v>
      </c>
      <c r="L58" s="38">
        <v>3632</v>
      </c>
      <c r="M58" s="24"/>
      <c r="N58" s="24"/>
    </row>
    <row r="59" spans="2:14" x14ac:dyDescent="0.2">
      <c r="B59" s="122"/>
      <c r="C59" s="149" t="s">
        <v>321</v>
      </c>
      <c r="D59" s="149"/>
      <c r="E59" s="149"/>
      <c r="F59" s="149"/>
      <c r="G59" s="149"/>
      <c r="H59" s="149"/>
      <c r="I59" s="149"/>
      <c r="J59" s="149"/>
      <c r="K59" s="149"/>
      <c r="L59" s="149"/>
      <c r="M59" s="26"/>
      <c r="N59" s="26"/>
    </row>
    <row r="60" spans="2:14" x14ac:dyDescent="0.2">
      <c r="B60" s="102" t="s">
        <v>295</v>
      </c>
      <c r="C60" s="24"/>
      <c r="D60" s="24"/>
      <c r="E60" s="24"/>
      <c r="F60" s="24"/>
      <c r="G60" s="24"/>
      <c r="H60" s="24"/>
      <c r="I60" s="24"/>
      <c r="J60" s="24"/>
      <c r="K60" s="24"/>
      <c r="L60" s="24"/>
      <c r="M60" s="26"/>
      <c r="N60" s="26"/>
    </row>
    <row r="61" spans="2:14" x14ac:dyDescent="0.2">
      <c r="B61" s="113" t="s">
        <v>296</v>
      </c>
      <c r="C61" s="24"/>
      <c r="D61" s="24"/>
      <c r="E61" s="24"/>
      <c r="F61" s="24"/>
      <c r="G61" s="24"/>
      <c r="H61" s="24"/>
      <c r="I61" s="24"/>
      <c r="J61" s="24"/>
      <c r="K61" s="24"/>
      <c r="L61" s="24"/>
      <c r="M61" s="26"/>
      <c r="N61" s="26"/>
    </row>
    <row r="62" spans="2:14" x14ac:dyDescent="0.2">
      <c r="B62" s="101" t="s">
        <v>297</v>
      </c>
      <c r="C62" s="41">
        <v>10</v>
      </c>
      <c r="D62" s="41">
        <v>5</v>
      </c>
      <c r="E62" s="41">
        <v>1</v>
      </c>
      <c r="F62" s="41">
        <v>0</v>
      </c>
      <c r="G62" s="41">
        <v>9</v>
      </c>
      <c r="H62" s="41">
        <v>3</v>
      </c>
      <c r="I62" s="41">
        <v>2</v>
      </c>
      <c r="J62" s="41">
        <v>1</v>
      </c>
      <c r="K62" s="41">
        <v>2</v>
      </c>
      <c r="L62" s="41">
        <v>33</v>
      </c>
      <c r="M62" s="26"/>
      <c r="N62" s="26"/>
    </row>
    <row r="63" spans="2:14" x14ac:dyDescent="0.2">
      <c r="B63" s="101" t="s">
        <v>298</v>
      </c>
      <c r="C63" s="41">
        <v>171</v>
      </c>
      <c r="D63" s="41">
        <v>75</v>
      </c>
      <c r="E63" s="41">
        <v>70</v>
      </c>
      <c r="F63" s="41">
        <v>73</v>
      </c>
      <c r="G63" s="41">
        <v>62</v>
      </c>
      <c r="H63" s="41">
        <v>65</v>
      </c>
      <c r="I63" s="41">
        <v>50</v>
      </c>
      <c r="J63" s="41">
        <v>47</v>
      </c>
      <c r="K63" s="41">
        <v>51</v>
      </c>
      <c r="L63" s="41">
        <v>664</v>
      </c>
      <c r="M63" s="26"/>
      <c r="N63" s="26"/>
    </row>
    <row r="64" spans="2:14" x14ac:dyDescent="0.2">
      <c r="B64" s="101" t="s">
        <v>299</v>
      </c>
      <c r="C64" s="41">
        <v>8</v>
      </c>
      <c r="D64" s="41">
        <v>4</v>
      </c>
      <c r="E64" s="41">
        <v>2</v>
      </c>
      <c r="F64" s="41">
        <v>3</v>
      </c>
      <c r="G64" s="41">
        <v>0</v>
      </c>
      <c r="H64" s="41">
        <v>2</v>
      </c>
      <c r="I64" s="41">
        <v>2</v>
      </c>
      <c r="J64" s="41">
        <v>2</v>
      </c>
      <c r="K64" s="41">
        <v>1</v>
      </c>
      <c r="L64" s="41">
        <v>24</v>
      </c>
      <c r="M64" s="26"/>
      <c r="N64" s="26"/>
    </row>
    <row r="65" spans="2:14" x14ac:dyDescent="0.2">
      <c r="B65" s="101" t="s">
        <v>300</v>
      </c>
      <c r="C65" s="41">
        <v>134</v>
      </c>
      <c r="D65" s="41">
        <v>23</v>
      </c>
      <c r="E65" s="41">
        <v>29</v>
      </c>
      <c r="F65" s="41">
        <v>18</v>
      </c>
      <c r="G65" s="41">
        <v>11</v>
      </c>
      <c r="H65" s="41">
        <v>24</v>
      </c>
      <c r="I65" s="41">
        <v>8</v>
      </c>
      <c r="J65" s="41">
        <v>9</v>
      </c>
      <c r="K65" s="41">
        <v>16</v>
      </c>
      <c r="L65" s="41">
        <v>272</v>
      </c>
      <c r="M65" s="26"/>
      <c r="N65" s="26"/>
    </row>
    <row r="66" spans="2:14" x14ac:dyDescent="0.2">
      <c r="B66" s="101" t="s">
        <v>301</v>
      </c>
      <c r="C66" s="41">
        <v>41</v>
      </c>
      <c r="D66" s="41">
        <v>15</v>
      </c>
      <c r="E66" s="41">
        <v>23</v>
      </c>
      <c r="F66" s="41">
        <v>6</v>
      </c>
      <c r="G66" s="41">
        <v>10</v>
      </c>
      <c r="H66" s="41">
        <v>11</v>
      </c>
      <c r="I66" s="41">
        <v>9</v>
      </c>
      <c r="J66" s="41">
        <v>9</v>
      </c>
      <c r="K66" s="41">
        <v>15</v>
      </c>
      <c r="L66" s="41">
        <v>139</v>
      </c>
      <c r="M66" s="26"/>
      <c r="N66" s="26"/>
    </row>
    <row r="67" spans="2:14" x14ac:dyDescent="0.2">
      <c r="B67" s="101" t="s">
        <v>302</v>
      </c>
      <c r="C67" s="41">
        <v>96</v>
      </c>
      <c r="D67" s="41">
        <v>24</v>
      </c>
      <c r="E67" s="41">
        <v>25</v>
      </c>
      <c r="F67" s="41">
        <v>21</v>
      </c>
      <c r="G67" s="41">
        <v>25</v>
      </c>
      <c r="H67" s="41">
        <v>18</v>
      </c>
      <c r="I67" s="41">
        <v>10</v>
      </c>
      <c r="J67" s="41">
        <v>12</v>
      </c>
      <c r="K67" s="41">
        <v>11</v>
      </c>
      <c r="L67" s="41">
        <v>242</v>
      </c>
      <c r="M67" s="26"/>
      <c r="N67" s="26"/>
    </row>
    <row r="68" spans="2:14" x14ac:dyDescent="0.2">
      <c r="B68" s="101" t="s">
        <v>303</v>
      </c>
      <c r="C68" s="41">
        <v>52</v>
      </c>
      <c r="D68" s="41">
        <v>10</v>
      </c>
      <c r="E68" s="41">
        <v>11</v>
      </c>
      <c r="F68" s="41">
        <v>7</v>
      </c>
      <c r="G68" s="41">
        <v>6</v>
      </c>
      <c r="H68" s="41">
        <v>11</v>
      </c>
      <c r="I68" s="41">
        <v>5</v>
      </c>
      <c r="J68" s="41">
        <v>4</v>
      </c>
      <c r="K68" s="41">
        <v>7</v>
      </c>
      <c r="L68" s="41">
        <v>113</v>
      </c>
      <c r="M68" s="26"/>
      <c r="N68" s="26"/>
    </row>
    <row r="69" spans="2:14" x14ac:dyDescent="0.2">
      <c r="B69" s="101" t="s">
        <v>304</v>
      </c>
      <c r="C69" s="41">
        <v>50</v>
      </c>
      <c r="D69" s="41">
        <v>10</v>
      </c>
      <c r="E69" s="41">
        <v>13</v>
      </c>
      <c r="F69" s="41">
        <v>3</v>
      </c>
      <c r="G69" s="41">
        <v>4</v>
      </c>
      <c r="H69" s="41">
        <v>7</v>
      </c>
      <c r="I69" s="41">
        <v>2</v>
      </c>
      <c r="J69" s="41">
        <v>3</v>
      </c>
      <c r="K69" s="41">
        <v>4</v>
      </c>
      <c r="L69" s="41">
        <v>96</v>
      </c>
      <c r="M69" s="26"/>
      <c r="N69" s="26"/>
    </row>
    <row r="70" spans="2:14" x14ac:dyDescent="0.2">
      <c r="B70" s="101" t="s">
        <v>305</v>
      </c>
      <c r="C70" s="41">
        <v>39</v>
      </c>
      <c r="D70" s="41">
        <v>11</v>
      </c>
      <c r="E70" s="41">
        <v>8</v>
      </c>
      <c r="F70" s="41">
        <v>5</v>
      </c>
      <c r="G70" s="41">
        <v>5</v>
      </c>
      <c r="H70" s="41">
        <v>6</v>
      </c>
      <c r="I70" s="41">
        <v>3</v>
      </c>
      <c r="J70" s="41">
        <v>3</v>
      </c>
      <c r="K70" s="41">
        <v>6</v>
      </c>
      <c r="L70" s="41">
        <v>86</v>
      </c>
      <c r="M70" s="26"/>
      <c r="N70" s="26"/>
    </row>
    <row r="71" spans="2:14" x14ac:dyDescent="0.2">
      <c r="B71" s="101" t="s">
        <v>306</v>
      </c>
      <c r="C71" s="41">
        <v>220</v>
      </c>
      <c r="D71" s="41">
        <v>96</v>
      </c>
      <c r="E71" s="41">
        <v>87</v>
      </c>
      <c r="F71" s="41">
        <v>49</v>
      </c>
      <c r="G71" s="41">
        <v>64</v>
      </c>
      <c r="H71" s="41">
        <v>74</v>
      </c>
      <c r="I71" s="41">
        <v>49</v>
      </c>
      <c r="J71" s="41">
        <v>51</v>
      </c>
      <c r="K71" s="41">
        <v>58</v>
      </c>
      <c r="L71" s="41">
        <v>748</v>
      </c>
      <c r="M71" s="26"/>
      <c r="N71" s="26"/>
    </row>
    <row r="72" spans="2:14" x14ac:dyDescent="0.2">
      <c r="B72" s="101" t="s">
        <v>307</v>
      </c>
      <c r="C72" s="41">
        <v>102</v>
      </c>
      <c r="D72" s="41">
        <v>22</v>
      </c>
      <c r="E72" s="41">
        <v>24</v>
      </c>
      <c r="F72" s="41">
        <v>13</v>
      </c>
      <c r="G72" s="41">
        <v>17</v>
      </c>
      <c r="H72" s="41">
        <v>21</v>
      </c>
      <c r="I72" s="41">
        <v>9</v>
      </c>
      <c r="J72" s="41">
        <v>9</v>
      </c>
      <c r="K72" s="41">
        <v>14</v>
      </c>
      <c r="L72" s="41">
        <v>231</v>
      </c>
      <c r="M72" s="26"/>
      <c r="N72" s="26"/>
    </row>
    <row r="73" spans="2:14" x14ac:dyDescent="0.2">
      <c r="B73" s="101" t="s">
        <v>308</v>
      </c>
      <c r="C73" s="41">
        <v>75</v>
      </c>
      <c r="D73" s="41">
        <v>15</v>
      </c>
      <c r="E73" s="41">
        <v>13</v>
      </c>
      <c r="F73" s="41">
        <v>10</v>
      </c>
      <c r="G73" s="41">
        <v>12</v>
      </c>
      <c r="H73" s="41">
        <v>18</v>
      </c>
      <c r="I73" s="41">
        <v>11</v>
      </c>
      <c r="J73" s="41">
        <v>7</v>
      </c>
      <c r="K73" s="41">
        <v>11</v>
      </c>
      <c r="L73" s="41">
        <v>172</v>
      </c>
      <c r="M73" s="26"/>
      <c r="N73" s="26"/>
    </row>
    <row r="74" spans="2:14" x14ac:dyDescent="0.2">
      <c r="B74" s="101" t="s">
        <v>309</v>
      </c>
      <c r="C74" s="41">
        <v>27</v>
      </c>
      <c r="D74" s="41">
        <v>6</v>
      </c>
      <c r="E74" s="41">
        <v>6</v>
      </c>
      <c r="F74" s="41">
        <v>4</v>
      </c>
      <c r="G74" s="41">
        <v>2</v>
      </c>
      <c r="H74" s="41">
        <v>7</v>
      </c>
      <c r="I74" s="41">
        <v>3</v>
      </c>
      <c r="J74" s="41">
        <v>3</v>
      </c>
      <c r="K74" s="41">
        <v>5</v>
      </c>
      <c r="L74" s="41">
        <v>63</v>
      </c>
      <c r="M74" s="26"/>
      <c r="N74" s="26"/>
    </row>
    <row r="75" spans="2:14" x14ac:dyDescent="0.2">
      <c r="B75" s="113" t="s">
        <v>310</v>
      </c>
      <c r="C75" s="49">
        <v>39</v>
      </c>
      <c r="D75" s="49">
        <v>3</v>
      </c>
      <c r="E75" s="49">
        <v>2</v>
      </c>
      <c r="F75" s="49">
        <v>2</v>
      </c>
      <c r="G75" s="49">
        <v>0</v>
      </c>
      <c r="H75" s="49">
        <v>0</v>
      </c>
      <c r="I75" s="49">
        <v>0</v>
      </c>
      <c r="J75" s="49">
        <v>0</v>
      </c>
      <c r="K75" s="49">
        <v>0</v>
      </c>
      <c r="L75" s="49">
        <v>46</v>
      </c>
      <c r="M75" s="26"/>
      <c r="N75" s="26"/>
    </row>
    <row r="76" spans="2:14" x14ac:dyDescent="0.2">
      <c r="B76" s="113" t="s">
        <v>156</v>
      </c>
      <c r="C76" s="38">
        <v>1064</v>
      </c>
      <c r="D76" s="49">
        <v>319</v>
      </c>
      <c r="E76" s="49">
        <v>314</v>
      </c>
      <c r="F76" s="49">
        <v>214</v>
      </c>
      <c r="G76" s="49">
        <v>227</v>
      </c>
      <c r="H76" s="49">
        <v>267</v>
      </c>
      <c r="I76" s="49">
        <v>163</v>
      </c>
      <c r="J76" s="49">
        <v>160</v>
      </c>
      <c r="K76" s="49">
        <v>201</v>
      </c>
      <c r="L76" s="38">
        <v>2929</v>
      </c>
      <c r="M76" s="26"/>
      <c r="N76" s="26"/>
    </row>
    <row r="77" spans="2:14" x14ac:dyDescent="0.2">
      <c r="B77" s="111" t="s">
        <v>323</v>
      </c>
      <c r="C77" s="26"/>
      <c r="D77" s="26"/>
      <c r="E77" s="26"/>
      <c r="F77" s="26"/>
      <c r="G77" s="26"/>
      <c r="H77" s="26"/>
      <c r="I77" s="26"/>
      <c r="J77" s="26"/>
      <c r="K77" s="26"/>
      <c r="L77" s="26"/>
      <c r="M77" s="26"/>
      <c r="N77" s="26"/>
    </row>
    <row r="78" spans="2:14" x14ac:dyDescent="0.2">
      <c r="B78" s="101" t="s">
        <v>312</v>
      </c>
      <c r="C78" s="41">
        <v>13</v>
      </c>
      <c r="D78" s="41">
        <v>5</v>
      </c>
      <c r="E78" s="41">
        <v>5</v>
      </c>
      <c r="F78" s="41">
        <v>2</v>
      </c>
      <c r="G78" s="41">
        <v>3</v>
      </c>
      <c r="H78" s="41">
        <v>4</v>
      </c>
      <c r="I78" s="41">
        <v>2</v>
      </c>
      <c r="J78" s="41">
        <v>2</v>
      </c>
      <c r="K78" s="41">
        <v>3</v>
      </c>
      <c r="L78" s="41">
        <v>39</v>
      </c>
      <c r="M78" s="26"/>
      <c r="N78" s="26"/>
    </row>
    <row r="79" spans="2:14" x14ac:dyDescent="0.2">
      <c r="B79" s="101" t="s">
        <v>313</v>
      </c>
      <c r="C79" s="41">
        <v>83</v>
      </c>
      <c r="D79" s="41">
        <v>28</v>
      </c>
      <c r="E79" s="41">
        <v>41</v>
      </c>
      <c r="F79" s="41">
        <v>21</v>
      </c>
      <c r="G79" s="41">
        <v>17</v>
      </c>
      <c r="H79" s="41">
        <v>28</v>
      </c>
      <c r="I79" s="41">
        <v>15</v>
      </c>
      <c r="J79" s="41">
        <v>13</v>
      </c>
      <c r="K79" s="41">
        <v>22</v>
      </c>
      <c r="L79" s="41">
        <v>268</v>
      </c>
      <c r="M79" s="26"/>
      <c r="N79" s="26"/>
    </row>
    <row r="80" spans="2:14" x14ac:dyDescent="0.2">
      <c r="B80" s="101" t="s">
        <v>318</v>
      </c>
      <c r="C80" s="41">
        <v>35</v>
      </c>
      <c r="D80" s="41">
        <v>34</v>
      </c>
      <c r="E80" s="41">
        <v>55</v>
      </c>
      <c r="F80" s="41">
        <v>7</v>
      </c>
      <c r="G80" s="41">
        <v>22</v>
      </c>
      <c r="H80" s="41">
        <v>36</v>
      </c>
      <c r="I80" s="41">
        <v>26</v>
      </c>
      <c r="J80" s="41">
        <v>26</v>
      </c>
      <c r="K80" s="41">
        <v>35</v>
      </c>
      <c r="L80" s="41">
        <v>276</v>
      </c>
      <c r="M80" s="26"/>
      <c r="N80" s="26"/>
    </row>
    <row r="81" spans="2:14" x14ac:dyDescent="0.2">
      <c r="B81" s="101" t="s">
        <v>314</v>
      </c>
      <c r="C81" s="41">
        <v>20</v>
      </c>
      <c r="D81" s="41">
        <v>9</v>
      </c>
      <c r="E81" s="41">
        <v>13</v>
      </c>
      <c r="F81" s="41">
        <v>6</v>
      </c>
      <c r="G81" s="41">
        <v>14</v>
      </c>
      <c r="H81" s="41">
        <v>9</v>
      </c>
      <c r="I81" s="41">
        <v>10</v>
      </c>
      <c r="J81" s="41">
        <v>5</v>
      </c>
      <c r="K81" s="41">
        <v>8</v>
      </c>
      <c r="L81" s="41">
        <v>94</v>
      </c>
      <c r="M81" s="26"/>
      <c r="N81" s="26"/>
    </row>
    <row r="82" spans="2:14" x14ac:dyDescent="0.2">
      <c r="B82" s="101" t="s">
        <v>315</v>
      </c>
      <c r="C82" s="41">
        <v>1</v>
      </c>
      <c r="D82" s="41">
        <v>0</v>
      </c>
      <c r="E82" s="41">
        <v>1</v>
      </c>
      <c r="F82" s="41">
        <v>1</v>
      </c>
      <c r="G82" s="41">
        <v>0</v>
      </c>
      <c r="H82" s="41">
        <v>0</v>
      </c>
      <c r="I82" s="41">
        <v>1</v>
      </c>
      <c r="J82" s="41">
        <v>0</v>
      </c>
      <c r="K82" s="41">
        <v>0</v>
      </c>
      <c r="L82" s="41">
        <v>4</v>
      </c>
      <c r="M82" s="26"/>
      <c r="N82" s="26"/>
    </row>
    <row r="83" spans="2:14" x14ac:dyDescent="0.2">
      <c r="B83" s="101" t="s">
        <v>316</v>
      </c>
      <c r="C83" s="41">
        <v>7</v>
      </c>
      <c r="D83" s="41">
        <v>3</v>
      </c>
      <c r="E83" s="41">
        <v>3</v>
      </c>
      <c r="F83" s="41">
        <v>2</v>
      </c>
      <c r="G83" s="41">
        <v>2</v>
      </c>
      <c r="H83" s="41">
        <v>2</v>
      </c>
      <c r="I83" s="41">
        <v>2</v>
      </c>
      <c r="J83" s="41">
        <v>2</v>
      </c>
      <c r="K83" s="41">
        <v>2</v>
      </c>
      <c r="L83" s="41">
        <v>25</v>
      </c>
      <c r="M83" s="26"/>
      <c r="N83" s="26"/>
    </row>
    <row r="84" spans="2:14" x14ac:dyDescent="0.2">
      <c r="B84" s="113" t="s">
        <v>156</v>
      </c>
      <c r="C84" s="49">
        <v>159</v>
      </c>
      <c r="D84" s="49">
        <v>79</v>
      </c>
      <c r="E84" s="49">
        <v>118</v>
      </c>
      <c r="F84" s="49">
        <v>39</v>
      </c>
      <c r="G84" s="49">
        <v>58</v>
      </c>
      <c r="H84" s="49">
        <v>79</v>
      </c>
      <c r="I84" s="49">
        <v>56</v>
      </c>
      <c r="J84" s="49">
        <v>48</v>
      </c>
      <c r="K84" s="49">
        <v>70</v>
      </c>
      <c r="L84" s="49">
        <v>706</v>
      </c>
      <c r="M84" s="26"/>
      <c r="N84" s="26"/>
    </row>
    <row r="85" spans="2:14" x14ac:dyDescent="0.2">
      <c r="B85" s="113" t="s">
        <v>317</v>
      </c>
      <c r="C85" s="38">
        <v>1223</v>
      </c>
      <c r="D85" s="49">
        <v>398</v>
      </c>
      <c r="E85" s="49">
        <v>432</v>
      </c>
      <c r="F85" s="49">
        <v>253</v>
      </c>
      <c r="G85" s="49">
        <v>285</v>
      </c>
      <c r="H85" s="49">
        <v>346</v>
      </c>
      <c r="I85" s="49">
        <v>219</v>
      </c>
      <c r="J85" s="49">
        <v>208</v>
      </c>
      <c r="K85" s="49">
        <v>271</v>
      </c>
      <c r="L85" s="38">
        <v>3635</v>
      </c>
      <c r="M85" s="26"/>
      <c r="N85" s="26"/>
    </row>
    <row r="86" spans="2:14" ht="15" x14ac:dyDescent="0.2">
      <c r="B86" s="122"/>
      <c r="C86" s="148" t="s">
        <v>322</v>
      </c>
      <c r="D86" s="148"/>
      <c r="E86" s="148"/>
      <c r="F86" s="148"/>
      <c r="G86" s="148"/>
      <c r="H86" s="148"/>
      <c r="I86" s="148"/>
      <c r="J86" s="148"/>
      <c r="K86" s="148"/>
      <c r="L86" s="148"/>
      <c r="M86" s="26"/>
      <c r="N86" s="26"/>
    </row>
    <row r="87" spans="2:14" x14ac:dyDescent="0.2">
      <c r="B87" s="102" t="s">
        <v>295</v>
      </c>
      <c r="C87" s="24"/>
      <c r="D87" s="24"/>
      <c r="E87" s="24"/>
      <c r="F87" s="24"/>
      <c r="G87" s="24"/>
      <c r="H87" s="24"/>
      <c r="I87" s="24"/>
      <c r="J87" s="24"/>
      <c r="K87" s="24"/>
      <c r="L87" s="24"/>
    </row>
    <row r="88" spans="2:14" x14ac:dyDescent="0.2">
      <c r="B88" s="113" t="s">
        <v>296</v>
      </c>
      <c r="C88" s="24"/>
      <c r="D88" s="24"/>
      <c r="E88" s="24"/>
      <c r="F88" s="24"/>
      <c r="G88" s="24"/>
      <c r="H88" s="24"/>
      <c r="I88" s="24"/>
      <c r="J88" s="24"/>
      <c r="K88" s="24"/>
      <c r="L88" s="24"/>
    </row>
    <row r="89" spans="2:14" x14ac:dyDescent="0.2">
      <c r="B89" s="101" t="s">
        <v>297</v>
      </c>
      <c r="C89" s="41">
        <v>10</v>
      </c>
      <c r="D89" s="41">
        <v>5</v>
      </c>
      <c r="E89" s="41">
        <v>1</v>
      </c>
      <c r="F89" s="41">
        <v>0</v>
      </c>
      <c r="G89" s="41">
        <v>9</v>
      </c>
      <c r="H89" s="41">
        <v>3</v>
      </c>
      <c r="I89" s="41">
        <v>2</v>
      </c>
      <c r="J89" s="41">
        <v>1</v>
      </c>
      <c r="K89" s="41">
        <v>2</v>
      </c>
      <c r="L89" s="41">
        <v>33</v>
      </c>
    </row>
    <row r="90" spans="2:14" x14ac:dyDescent="0.2">
      <c r="B90" s="101" t="s">
        <v>298</v>
      </c>
      <c r="C90" s="41">
        <v>172</v>
      </c>
      <c r="D90" s="41">
        <v>75</v>
      </c>
      <c r="E90" s="41">
        <v>71</v>
      </c>
      <c r="F90" s="41">
        <v>74</v>
      </c>
      <c r="G90" s="41">
        <v>62</v>
      </c>
      <c r="H90" s="41">
        <v>66</v>
      </c>
      <c r="I90" s="41">
        <v>51</v>
      </c>
      <c r="J90" s="41">
        <v>47</v>
      </c>
      <c r="K90" s="41">
        <v>51</v>
      </c>
      <c r="L90" s="41">
        <v>669</v>
      </c>
    </row>
    <row r="91" spans="2:14" x14ac:dyDescent="0.2">
      <c r="B91" s="101" t="s">
        <v>299</v>
      </c>
      <c r="C91" s="41">
        <v>8</v>
      </c>
      <c r="D91" s="41">
        <v>4</v>
      </c>
      <c r="E91" s="41">
        <v>2</v>
      </c>
      <c r="F91" s="41">
        <v>3</v>
      </c>
      <c r="G91" s="41">
        <v>0</v>
      </c>
      <c r="H91" s="41">
        <v>2</v>
      </c>
      <c r="I91" s="41">
        <v>2</v>
      </c>
      <c r="J91" s="41">
        <v>2</v>
      </c>
      <c r="K91" s="41">
        <v>1</v>
      </c>
      <c r="L91" s="41">
        <v>24</v>
      </c>
    </row>
    <row r="92" spans="2:14" s="36" customFormat="1" x14ac:dyDescent="0.2">
      <c r="B92" s="101" t="s">
        <v>300</v>
      </c>
      <c r="C92" s="41">
        <v>134</v>
      </c>
      <c r="D92" s="41">
        <v>23</v>
      </c>
      <c r="E92" s="41">
        <v>29</v>
      </c>
      <c r="F92" s="41">
        <v>19</v>
      </c>
      <c r="G92" s="41">
        <v>12</v>
      </c>
      <c r="H92" s="41">
        <v>24</v>
      </c>
      <c r="I92" s="41">
        <v>8</v>
      </c>
      <c r="J92" s="41">
        <v>9</v>
      </c>
      <c r="K92" s="41">
        <v>16</v>
      </c>
      <c r="L92" s="41">
        <v>274</v>
      </c>
      <c r="M92" s="60"/>
      <c r="N92" s="60"/>
    </row>
    <row r="93" spans="2:14" x14ac:dyDescent="0.2">
      <c r="B93" s="101" t="s">
        <v>324</v>
      </c>
      <c r="C93" s="41">
        <v>41</v>
      </c>
      <c r="D93" s="41">
        <v>15</v>
      </c>
      <c r="E93" s="41">
        <v>23</v>
      </c>
      <c r="F93" s="41">
        <v>6</v>
      </c>
      <c r="G93" s="41">
        <v>10</v>
      </c>
      <c r="H93" s="41">
        <v>11</v>
      </c>
      <c r="I93" s="41">
        <v>9</v>
      </c>
      <c r="J93" s="41">
        <v>9</v>
      </c>
      <c r="K93" s="41">
        <v>15</v>
      </c>
      <c r="L93" s="41">
        <v>139</v>
      </c>
    </row>
    <row r="94" spans="2:14" x14ac:dyDescent="0.2">
      <c r="B94" s="101" t="s">
        <v>302</v>
      </c>
      <c r="C94" s="41">
        <v>100</v>
      </c>
      <c r="D94" s="41">
        <v>26</v>
      </c>
      <c r="E94" s="41">
        <v>25</v>
      </c>
      <c r="F94" s="41">
        <v>21</v>
      </c>
      <c r="G94" s="41">
        <v>25</v>
      </c>
      <c r="H94" s="41">
        <v>18</v>
      </c>
      <c r="I94" s="41">
        <v>10</v>
      </c>
      <c r="J94" s="41">
        <v>12</v>
      </c>
      <c r="K94" s="41">
        <v>11</v>
      </c>
      <c r="L94" s="41">
        <v>248</v>
      </c>
    </row>
    <row r="95" spans="2:14" x14ac:dyDescent="0.2">
      <c r="B95" s="101" t="s">
        <v>303</v>
      </c>
      <c r="C95" s="41">
        <v>52</v>
      </c>
      <c r="D95" s="41">
        <v>10</v>
      </c>
      <c r="E95" s="41">
        <v>11</v>
      </c>
      <c r="F95" s="41">
        <v>7</v>
      </c>
      <c r="G95" s="41">
        <v>6</v>
      </c>
      <c r="H95" s="41">
        <v>11</v>
      </c>
      <c r="I95" s="41">
        <v>5</v>
      </c>
      <c r="J95" s="41">
        <v>4</v>
      </c>
      <c r="K95" s="41">
        <v>7</v>
      </c>
      <c r="L95" s="41">
        <v>113</v>
      </c>
    </row>
    <row r="96" spans="2:14" x14ac:dyDescent="0.2">
      <c r="B96" s="101" t="s">
        <v>304</v>
      </c>
      <c r="C96" s="41">
        <v>50</v>
      </c>
      <c r="D96" s="41">
        <v>9</v>
      </c>
      <c r="E96" s="41">
        <v>13</v>
      </c>
      <c r="F96" s="41">
        <v>3</v>
      </c>
      <c r="G96" s="41">
        <v>4</v>
      </c>
      <c r="H96" s="41">
        <v>7</v>
      </c>
      <c r="I96" s="41">
        <v>2</v>
      </c>
      <c r="J96" s="41">
        <v>2</v>
      </c>
      <c r="K96" s="41">
        <v>4</v>
      </c>
      <c r="L96" s="41">
        <v>94</v>
      </c>
    </row>
    <row r="97" spans="2:12" x14ac:dyDescent="0.2">
      <c r="B97" s="101" t="s">
        <v>305</v>
      </c>
      <c r="C97" s="41">
        <v>39</v>
      </c>
      <c r="D97" s="41">
        <v>11</v>
      </c>
      <c r="E97" s="41">
        <v>8</v>
      </c>
      <c r="F97" s="41">
        <v>5</v>
      </c>
      <c r="G97" s="41">
        <v>5</v>
      </c>
      <c r="H97" s="41">
        <v>6</v>
      </c>
      <c r="I97" s="41">
        <v>3</v>
      </c>
      <c r="J97" s="41">
        <v>3</v>
      </c>
      <c r="K97" s="41">
        <v>6</v>
      </c>
      <c r="L97" s="41">
        <v>86</v>
      </c>
    </row>
    <row r="98" spans="2:12" x14ac:dyDescent="0.2">
      <c r="B98" s="101" t="s">
        <v>306</v>
      </c>
      <c r="C98" s="41">
        <v>223</v>
      </c>
      <c r="D98" s="41">
        <v>96</v>
      </c>
      <c r="E98" s="41">
        <v>87</v>
      </c>
      <c r="F98" s="41">
        <v>49</v>
      </c>
      <c r="G98" s="41">
        <v>64</v>
      </c>
      <c r="H98" s="41">
        <v>75</v>
      </c>
      <c r="I98" s="41">
        <v>49</v>
      </c>
      <c r="J98" s="41">
        <v>51</v>
      </c>
      <c r="K98" s="41">
        <v>58</v>
      </c>
      <c r="L98" s="41">
        <v>752</v>
      </c>
    </row>
    <row r="99" spans="2:12" x14ac:dyDescent="0.2">
      <c r="B99" s="101" t="s">
        <v>307</v>
      </c>
      <c r="C99" s="41">
        <v>102</v>
      </c>
      <c r="D99" s="41">
        <v>22</v>
      </c>
      <c r="E99" s="41">
        <v>24</v>
      </c>
      <c r="F99" s="41">
        <v>13</v>
      </c>
      <c r="G99" s="41">
        <v>17</v>
      </c>
      <c r="H99" s="41">
        <v>21</v>
      </c>
      <c r="I99" s="41">
        <v>9</v>
      </c>
      <c r="J99" s="41">
        <v>9</v>
      </c>
      <c r="K99" s="41">
        <v>14</v>
      </c>
      <c r="L99" s="41">
        <v>231</v>
      </c>
    </row>
    <row r="100" spans="2:12" x14ac:dyDescent="0.2">
      <c r="B100" s="101" t="s">
        <v>308</v>
      </c>
      <c r="C100" s="41">
        <v>74</v>
      </c>
      <c r="D100" s="41">
        <v>15</v>
      </c>
      <c r="E100" s="41">
        <v>13</v>
      </c>
      <c r="F100" s="41">
        <v>10</v>
      </c>
      <c r="G100" s="41">
        <v>12</v>
      </c>
      <c r="H100" s="41">
        <v>18</v>
      </c>
      <c r="I100" s="41">
        <v>11</v>
      </c>
      <c r="J100" s="41">
        <v>7</v>
      </c>
      <c r="K100" s="41">
        <v>11</v>
      </c>
      <c r="L100" s="41">
        <v>171</v>
      </c>
    </row>
    <row r="101" spans="2:12" x14ac:dyDescent="0.2">
      <c r="B101" s="101" t="s">
        <v>309</v>
      </c>
      <c r="C101" s="41">
        <v>27</v>
      </c>
      <c r="D101" s="41">
        <v>6</v>
      </c>
      <c r="E101" s="41">
        <v>6</v>
      </c>
      <c r="F101" s="41">
        <v>4</v>
      </c>
      <c r="G101" s="41">
        <v>2</v>
      </c>
      <c r="H101" s="41">
        <v>7</v>
      </c>
      <c r="I101" s="41">
        <v>2</v>
      </c>
      <c r="J101" s="41">
        <v>2</v>
      </c>
      <c r="K101" s="41">
        <v>5</v>
      </c>
      <c r="L101" s="41">
        <v>61</v>
      </c>
    </row>
    <row r="102" spans="2:12" x14ac:dyDescent="0.2">
      <c r="B102" s="113" t="s">
        <v>310</v>
      </c>
      <c r="C102" s="49">
        <v>33</v>
      </c>
      <c r="D102" s="49">
        <v>3</v>
      </c>
      <c r="E102" s="49">
        <v>1</v>
      </c>
      <c r="F102" s="49">
        <v>3</v>
      </c>
      <c r="G102" s="49">
        <v>1</v>
      </c>
      <c r="H102" s="49">
        <v>0</v>
      </c>
      <c r="I102" s="49">
        <v>0</v>
      </c>
      <c r="J102" s="49">
        <v>0</v>
      </c>
      <c r="K102" s="49">
        <v>0</v>
      </c>
      <c r="L102" s="49">
        <v>41</v>
      </c>
    </row>
    <row r="103" spans="2:12" x14ac:dyDescent="0.2">
      <c r="B103" s="113" t="s">
        <v>156</v>
      </c>
      <c r="C103" s="38">
        <v>1065</v>
      </c>
      <c r="D103" s="49">
        <v>320</v>
      </c>
      <c r="E103" s="49">
        <v>314</v>
      </c>
      <c r="F103" s="49">
        <v>217</v>
      </c>
      <c r="G103" s="49">
        <v>229</v>
      </c>
      <c r="H103" s="49">
        <v>269</v>
      </c>
      <c r="I103" s="49">
        <v>163</v>
      </c>
      <c r="J103" s="49">
        <v>158</v>
      </c>
      <c r="K103" s="49">
        <v>201</v>
      </c>
      <c r="L103" s="38">
        <v>2936</v>
      </c>
    </row>
    <row r="104" spans="2:12" x14ac:dyDescent="0.2">
      <c r="B104" s="111" t="s">
        <v>311</v>
      </c>
      <c r="C104" s="26"/>
      <c r="D104" s="26"/>
      <c r="E104" s="26"/>
      <c r="F104" s="26"/>
      <c r="G104" s="26"/>
      <c r="H104" s="26"/>
      <c r="I104" s="26"/>
      <c r="J104" s="26"/>
      <c r="K104" s="26"/>
      <c r="L104" s="26"/>
    </row>
    <row r="105" spans="2:12" x14ac:dyDescent="0.2">
      <c r="B105" s="101" t="s">
        <v>312</v>
      </c>
      <c r="C105" s="41">
        <v>13</v>
      </c>
      <c r="D105" s="41">
        <v>5</v>
      </c>
      <c r="E105" s="41">
        <v>5</v>
      </c>
      <c r="F105" s="41">
        <v>2</v>
      </c>
      <c r="G105" s="41">
        <v>3</v>
      </c>
      <c r="H105" s="41">
        <v>4</v>
      </c>
      <c r="I105" s="41">
        <v>2</v>
      </c>
      <c r="J105" s="41">
        <v>2</v>
      </c>
      <c r="K105" s="41">
        <v>3</v>
      </c>
      <c r="L105" s="41">
        <v>39</v>
      </c>
    </row>
    <row r="106" spans="2:12" x14ac:dyDescent="0.2">
      <c r="B106" s="101" t="s">
        <v>313</v>
      </c>
      <c r="C106" s="41">
        <v>83</v>
      </c>
      <c r="D106" s="41">
        <v>28</v>
      </c>
      <c r="E106" s="41">
        <v>41</v>
      </c>
      <c r="F106" s="41">
        <v>21</v>
      </c>
      <c r="G106" s="41">
        <v>17</v>
      </c>
      <c r="H106" s="41">
        <v>28</v>
      </c>
      <c r="I106" s="41">
        <v>15</v>
      </c>
      <c r="J106" s="41">
        <v>13</v>
      </c>
      <c r="K106" s="41">
        <v>22</v>
      </c>
      <c r="L106" s="41">
        <v>268</v>
      </c>
    </row>
    <row r="107" spans="2:12" x14ac:dyDescent="0.2">
      <c r="B107" s="101" t="s">
        <v>318</v>
      </c>
      <c r="C107" s="41">
        <v>35</v>
      </c>
      <c r="D107" s="41">
        <v>34</v>
      </c>
      <c r="E107" s="41">
        <v>55</v>
      </c>
      <c r="F107" s="41">
        <v>7</v>
      </c>
      <c r="G107" s="41">
        <v>22</v>
      </c>
      <c r="H107" s="41">
        <v>36</v>
      </c>
      <c r="I107" s="41">
        <v>26</v>
      </c>
      <c r="J107" s="41">
        <v>26</v>
      </c>
      <c r="K107" s="41">
        <v>35</v>
      </c>
      <c r="L107" s="41">
        <v>276</v>
      </c>
    </row>
    <row r="108" spans="2:12" x14ac:dyDescent="0.2">
      <c r="B108" s="101" t="s">
        <v>314</v>
      </c>
      <c r="C108" s="41">
        <v>20</v>
      </c>
      <c r="D108" s="41">
        <v>9</v>
      </c>
      <c r="E108" s="41">
        <v>13</v>
      </c>
      <c r="F108" s="41">
        <v>6</v>
      </c>
      <c r="G108" s="41">
        <v>14</v>
      </c>
      <c r="H108" s="41">
        <v>9</v>
      </c>
      <c r="I108" s="41">
        <v>10</v>
      </c>
      <c r="J108" s="41">
        <v>5</v>
      </c>
      <c r="K108" s="41">
        <v>8</v>
      </c>
      <c r="L108" s="41">
        <v>94</v>
      </c>
    </row>
    <row r="109" spans="2:12" x14ac:dyDescent="0.2">
      <c r="B109" s="101" t="s">
        <v>315</v>
      </c>
      <c r="C109" s="41">
        <v>1</v>
      </c>
      <c r="D109" s="41">
        <v>0</v>
      </c>
      <c r="E109" s="41">
        <v>1</v>
      </c>
      <c r="F109" s="41">
        <v>1</v>
      </c>
      <c r="G109" s="41">
        <v>0</v>
      </c>
      <c r="H109" s="41">
        <v>0</v>
      </c>
      <c r="I109" s="41">
        <v>1</v>
      </c>
      <c r="J109" s="41">
        <v>0</v>
      </c>
      <c r="K109" s="41">
        <v>0</v>
      </c>
      <c r="L109" s="41">
        <v>4</v>
      </c>
    </row>
    <row r="110" spans="2:12" x14ac:dyDescent="0.2">
      <c r="B110" s="101" t="s">
        <v>316</v>
      </c>
      <c r="C110" s="41">
        <v>7</v>
      </c>
      <c r="D110" s="41">
        <v>3</v>
      </c>
      <c r="E110" s="41">
        <v>3</v>
      </c>
      <c r="F110" s="41">
        <v>2</v>
      </c>
      <c r="G110" s="41">
        <v>2</v>
      </c>
      <c r="H110" s="41">
        <v>2</v>
      </c>
      <c r="I110" s="41">
        <v>2</v>
      </c>
      <c r="J110" s="41">
        <v>2</v>
      </c>
      <c r="K110" s="41">
        <v>2</v>
      </c>
      <c r="L110" s="41">
        <v>25</v>
      </c>
    </row>
    <row r="111" spans="2:12" x14ac:dyDescent="0.2">
      <c r="B111" s="113" t="s">
        <v>156</v>
      </c>
      <c r="C111" s="49">
        <v>159</v>
      </c>
      <c r="D111" s="49">
        <v>79</v>
      </c>
      <c r="E111" s="49">
        <v>118</v>
      </c>
      <c r="F111" s="49">
        <v>39</v>
      </c>
      <c r="G111" s="49">
        <v>58</v>
      </c>
      <c r="H111" s="49">
        <v>79</v>
      </c>
      <c r="I111" s="49">
        <v>56</v>
      </c>
      <c r="J111" s="49">
        <v>48</v>
      </c>
      <c r="K111" s="49">
        <v>70</v>
      </c>
      <c r="L111" s="49">
        <v>706</v>
      </c>
    </row>
    <row r="112" spans="2:12" x14ac:dyDescent="0.2">
      <c r="B112" s="113" t="s">
        <v>317</v>
      </c>
      <c r="C112" s="38">
        <v>1224</v>
      </c>
      <c r="D112" s="49">
        <v>399</v>
      </c>
      <c r="E112" s="49">
        <v>432</v>
      </c>
      <c r="F112" s="49">
        <v>256</v>
      </c>
      <c r="G112" s="49">
        <v>287</v>
      </c>
      <c r="H112" s="49">
        <v>348</v>
      </c>
      <c r="I112" s="49">
        <v>219</v>
      </c>
      <c r="J112" s="49">
        <v>206</v>
      </c>
      <c r="K112" s="49">
        <v>271</v>
      </c>
      <c r="L112" s="38">
        <v>3642</v>
      </c>
    </row>
    <row r="115" spans="1:11" x14ac:dyDescent="0.2">
      <c r="A115" s="100" t="s">
        <v>325</v>
      </c>
      <c r="B115" s="104"/>
      <c r="C115" s="104"/>
      <c r="D115" s="104"/>
      <c r="E115" s="104"/>
      <c r="F115" s="104"/>
      <c r="G115" s="8"/>
      <c r="H115" s="8"/>
      <c r="I115" s="8"/>
      <c r="J115" s="8"/>
      <c r="K115" s="8"/>
    </row>
    <row r="116" spans="1:11" x14ac:dyDescent="0.2">
      <c r="A116" s="100" t="s">
        <v>326</v>
      </c>
      <c r="B116" s="104"/>
      <c r="C116" s="104"/>
      <c r="D116" s="104"/>
      <c r="E116" s="104"/>
      <c r="F116" s="104"/>
      <c r="G116" s="35"/>
      <c r="H116" s="35"/>
      <c r="I116" s="35"/>
      <c r="J116" s="35"/>
      <c r="K116" s="35"/>
    </row>
    <row r="117" spans="1:11" x14ac:dyDescent="0.2">
      <c r="A117" s="100" t="s">
        <v>140</v>
      </c>
      <c r="B117" s="104"/>
      <c r="C117" s="104"/>
      <c r="D117" s="104"/>
      <c r="E117" s="104"/>
      <c r="F117" s="104"/>
      <c r="G117" s="25"/>
      <c r="H117" s="25"/>
      <c r="I117" s="25"/>
      <c r="J117" s="25"/>
      <c r="K117" s="25"/>
    </row>
    <row r="118" spans="1:11" x14ac:dyDescent="0.2">
      <c r="A118" s="100" t="s">
        <v>327</v>
      </c>
      <c r="B118" s="104"/>
      <c r="C118" s="104"/>
      <c r="D118" s="104"/>
      <c r="E118" s="104"/>
      <c r="F118" s="104"/>
      <c r="G118" s="25"/>
      <c r="H118" s="25"/>
      <c r="I118" s="25"/>
      <c r="J118" s="25"/>
      <c r="K118" s="25"/>
    </row>
    <row r="119" spans="1:11" x14ac:dyDescent="0.2">
      <c r="A119" s="59"/>
      <c r="G119" s="27"/>
      <c r="H119" s="27"/>
      <c r="I119" s="27"/>
      <c r="J119" s="27"/>
      <c r="K119" s="27"/>
    </row>
    <row r="120" spans="1:11" x14ac:dyDescent="0.2">
      <c r="A120" s="105" t="s">
        <v>52</v>
      </c>
      <c r="B120" s="104"/>
      <c r="C120" s="60"/>
      <c r="D120" s="60"/>
      <c r="E120" s="60"/>
      <c r="F120" s="60"/>
      <c r="G120" s="27"/>
      <c r="H120" s="27"/>
      <c r="I120" s="27"/>
      <c r="J120" s="27"/>
      <c r="K120" s="27"/>
    </row>
    <row r="121" spans="1:11" x14ac:dyDescent="0.2">
      <c r="A121" s="100" t="s">
        <v>53</v>
      </c>
      <c r="B121" s="112"/>
      <c r="G121" s="27"/>
      <c r="H121" s="27"/>
      <c r="I121" s="27"/>
      <c r="J121" s="27"/>
      <c r="K121" s="27"/>
    </row>
  </sheetData>
  <mergeCells count="6">
    <mergeCell ref="C86:L86"/>
    <mergeCell ref="C5:L5"/>
    <mergeCell ref="C32:L32"/>
    <mergeCell ref="B2:L2"/>
    <mergeCell ref="B3:L3"/>
    <mergeCell ref="C59:L59"/>
  </mergeCells>
  <pageMargins left="0.7" right="0.7" top="0.75" bottom="0.75" header="0.3" footer="0.3"/>
  <pageSetup paperSize="8" orientation="landscape" r:id="rId1"/>
  <headerFooter>
    <oddHeader>&amp;L&amp;"Calibri"&amp;10&amp;K000000 [Limited Sharing]&amp;1#_x000D_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8BC38-C765-4732-B98B-3AAB589D8B22}">
  <sheetPr codeName="Sheet8">
    <tabColor theme="3"/>
  </sheetPr>
  <dimension ref="A1:AC98"/>
  <sheetViews>
    <sheetView zoomScale="98" zoomScaleNormal="98" workbookViewId="0">
      <pane xSplit="2" ySplit="4" topLeftCell="C5" activePane="bottomRight" state="frozen"/>
      <selection activeCell="E10" sqref="E10"/>
      <selection pane="topRight" activeCell="E10" sqref="E10"/>
      <selection pane="bottomLeft" activeCell="E10" sqref="E10"/>
      <selection pane="bottomRight" activeCell="A96" sqref="A96:B97"/>
    </sheetView>
  </sheetViews>
  <sheetFormatPr defaultRowHeight="12.75" outlineLevelRow="1" x14ac:dyDescent="0.2"/>
  <cols>
    <col min="1" max="1" width="3.28515625" style="27" customWidth="1"/>
    <col min="2" max="2" width="25.5703125" style="32" customWidth="1"/>
    <col min="3" max="26" width="7.140625" style="32" customWidth="1"/>
    <col min="27" max="27" width="8.140625" style="32" customWidth="1"/>
    <col min="28" max="28" width="13.85546875" style="32" customWidth="1"/>
    <col min="29" max="16384" width="9.140625" style="27"/>
  </cols>
  <sheetData>
    <row r="1" spans="2:28" customFormat="1" ht="36" customHeight="1" x14ac:dyDescent="0.25">
      <c r="B1" s="21" t="s">
        <v>54</v>
      </c>
      <c r="C1" s="20"/>
      <c r="D1" s="20"/>
      <c r="E1" s="20"/>
      <c r="F1" s="20"/>
      <c r="G1" s="20"/>
      <c r="H1" s="20"/>
      <c r="I1" s="20"/>
      <c r="J1" s="20"/>
      <c r="K1" s="20"/>
      <c r="L1" s="20"/>
      <c r="M1" s="20"/>
      <c r="N1" s="20"/>
      <c r="O1" s="20"/>
      <c r="P1" s="20"/>
      <c r="Q1" s="20"/>
      <c r="R1" s="20"/>
      <c r="S1" s="20"/>
      <c r="T1" s="20"/>
      <c r="U1" s="20"/>
      <c r="V1" s="20"/>
      <c r="W1" s="20"/>
      <c r="X1" s="20"/>
      <c r="Y1" s="20"/>
      <c r="Z1" s="22" t="s">
        <v>62</v>
      </c>
    </row>
    <row r="2" spans="2:28" s="6" customFormat="1" ht="15" x14ac:dyDescent="0.25">
      <c r="B2" s="138" t="s">
        <v>328</v>
      </c>
      <c r="C2" s="138"/>
      <c r="D2" s="138"/>
      <c r="E2" s="138"/>
      <c r="F2" s="138"/>
      <c r="G2" s="138"/>
      <c r="H2" s="138"/>
      <c r="I2" s="138"/>
      <c r="J2" s="138"/>
      <c r="K2" s="138"/>
      <c r="L2" s="138"/>
      <c r="M2" s="138"/>
      <c r="N2" s="138"/>
      <c r="O2" s="138"/>
      <c r="P2" s="138"/>
      <c r="Q2" s="138"/>
      <c r="R2" s="138"/>
      <c r="S2" s="138"/>
      <c r="T2" s="138"/>
      <c r="U2" s="138"/>
      <c r="V2" s="138"/>
      <c r="W2" s="138"/>
      <c r="X2" s="138"/>
      <c r="Y2" s="138"/>
      <c r="Z2" s="138"/>
      <c r="AA2" s="5"/>
      <c r="AB2" s="12"/>
    </row>
    <row r="3" spans="2:28" s="3" customFormat="1" ht="147.75" customHeight="1" x14ac:dyDescent="0.25">
      <c r="B3" s="153" t="s">
        <v>329</v>
      </c>
      <c r="C3" s="123" t="s">
        <v>330</v>
      </c>
      <c r="D3" s="123" t="s">
        <v>298</v>
      </c>
      <c r="E3" s="123" t="s">
        <v>306</v>
      </c>
      <c r="F3" s="123" t="s">
        <v>331</v>
      </c>
      <c r="G3" s="123" t="s">
        <v>300</v>
      </c>
      <c r="H3" s="123" t="s">
        <v>307</v>
      </c>
      <c r="I3" s="123" t="s">
        <v>308</v>
      </c>
      <c r="J3" s="123" t="s">
        <v>332</v>
      </c>
      <c r="K3" s="123" t="s">
        <v>334</v>
      </c>
      <c r="L3" s="123" t="s">
        <v>333</v>
      </c>
      <c r="M3" s="123" t="s">
        <v>335</v>
      </c>
      <c r="N3" s="123" t="s">
        <v>299</v>
      </c>
      <c r="O3" s="123" t="s">
        <v>336</v>
      </c>
      <c r="P3" s="123" t="s">
        <v>337</v>
      </c>
      <c r="Q3" s="123" t="s">
        <v>313</v>
      </c>
      <c r="R3" s="123" t="s">
        <v>316</v>
      </c>
      <c r="S3" s="123" t="s">
        <v>338</v>
      </c>
      <c r="T3" s="123" t="s">
        <v>339</v>
      </c>
      <c r="U3" s="123" t="s">
        <v>340</v>
      </c>
      <c r="V3" s="123" t="s">
        <v>341</v>
      </c>
      <c r="W3" s="123" t="s">
        <v>342</v>
      </c>
      <c r="X3" s="123" t="s">
        <v>343</v>
      </c>
      <c r="Y3" s="123" t="s">
        <v>344</v>
      </c>
      <c r="Z3" s="123" t="s">
        <v>345</v>
      </c>
      <c r="AA3" s="2"/>
      <c r="AB3" s="13"/>
    </row>
    <row r="4" spans="2:28" customFormat="1" ht="15" x14ac:dyDescent="0.25">
      <c r="B4" s="153"/>
      <c r="C4" s="154" t="s">
        <v>346</v>
      </c>
      <c r="D4" s="154"/>
      <c r="E4" s="154"/>
      <c r="F4" s="154"/>
      <c r="G4" s="154"/>
      <c r="H4" s="154"/>
      <c r="I4" s="154"/>
      <c r="J4" s="154"/>
      <c r="K4" s="154"/>
      <c r="L4" s="154"/>
      <c r="M4" s="154"/>
      <c r="N4" s="154"/>
      <c r="O4" s="155"/>
      <c r="P4" s="152" t="s">
        <v>347</v>
      </c>
      <c r="Q4" s="152"/>
      <c r="R4" s="152"/>
      <c r="S4" s="152"/>
      <c r="T4" s="152"/>
      <c r="U4" s="152"/>
      <c r="V4" s="19"/>
      <c r="W4" s="14"/>
      <c r="X4" s="14"/>
      <c r="Y4" s="14"/>
      <c r="Z4" s="14"/>
      <c r="AA4" s="1"/>
      <c r="AB4" s="4"/>
    </row>
    <row r="5" spans="2:28" x14ac:dyDescent="0.2">
      <c r="B5" s="151">
        <v>2022</v>
      </c>
      <c r="C5" s="151"/>
      <c r="D5" s="151"/>
      <c r="E5" s="151"/>
      <c r="F5" s="151"/>
      <c r="G5" s="151"/>
      <c r="H5" s="151"/>
      <c r="I5" s="151"/>
      <c r="J5" s="151"/>
      <c r="K5" s="151"/>
      <c r="L5" s="151"/>
      <c r="M5" s="151"/>
      <c r="N5" s="151"/>
      <c r="O5" s="151"/>
      <c r="P5" s="151"/>
      <c r="Q5" s="151"/>
      <c r="R5" s="151"/>
      <c r="S5" s="151"/>
      <c r="T5" s="151"/>
      <c r="U5" s="151"/>
      <c r="V5" s="151"/>
      <c r="W5" s="151"/>
      <c r="X5" s="151"/>
      <c r="Y5" s="151"/>
      <c r="Z5" s="151"/>
    </row>
    <row r="6" spans="2:28" outlineLevel="1" x14ac:dyDescent="0.2">
      <c r="B6" s="100" t="s">
        <v>348</v>
      </c>
      <c r="C6" s="41">
        <v>5</v>
      </c>
      <c r="D6" s="41">
        <v>25</v>
      </c>
      <c r="E6" s="41">
        <v>28</v>
      </c>
      <c r="F6" s="41">
        <v>11</v>
      </c>
      <c r="G6" s="41">
        <v>4</v>
      </c>
      <c r="H6" s="41">
        <v>7</v>
      </c>
      <c r="I6" s="41">
        <v>6</v>
      </c>
      <c r="J6" s="41">
        <v>0</v>
      </c>
      <c r="K6" s="41">
        <v>2</v>
      </c>
      <c r="L6" s="41">
        <v>2</v>
      </c>
      <c r="M6" s="41">
        <v>6</v>
      </c>
      <c r="N6" s="41">
        <v>0</v>
      </c>
      <c r="O6" s="41">
        <v>3</v>
      </c>
      <c r="P6" s="41">
        <v>8</v>
      </c>
      <c r="Q6" s="41">
        <v>8</v>
      </c>
      <c r="R6" s="41">
        <v>1</v>
      </c>
      <c r="S6" s="41">
        <v>1</v>
      </c>
      <c r="T6" s="41">
        <v>0</v>
      </c>
      <c r="U6" s="41">
        <v>10</v>
      </c>
      <c r="V6" s="41">
        <v>0</v>
      </c>
      <c r="W6" s="41">
        <v>127</v>
      </c>
      <c r="X6" s="41">
        <v>754</v>
      </c>
      <c r="Y6" s="40">
        <f>X6/W6*1000</f>
        <v>5937.0078740157478</v>
      </c>
      <c r="Z6" s="55">
        <f>W6/(X6/100)</f>
        <v>16.843501326259947</v>
      </c>
      <c r="AA6" s="26"/>
    </row>
    <row r="7" spans="2:28" outlineLevel="1" x14ac:dyDescent="0.2">
      <c r="B7" s="100" t="s">
        <v>349</v>
      </c>
      <c r="C7" s="41">
        <v>1</v>
      </c>
      <c r="D7" s="41">
        <v>36</v>
      </c>
      <c r="E7" s="41">
        <v>32</v>
      </c>
      <c r="F7" s="41">
        <v>7</v>
      </c>
      <c r="G7" s="41">
        <v>6</v>
      </c>
      <c r="H7" s="41">
        <v>6</v>
      </c>
      <c r="I7" s="41">
        <v>7</v>
      </c>
      <c r="J7" s="41">
        <v>5</v>
      </c>
      <c r="K7" s="41">
        <v>2</v>
      </c>
      <c r="L7" s="41">
        <v>1</v>
      </c>
      <c r="M7" s="41">
        <v>4</v>
      </c>
      <c r="N7" s="41">
        <v>1</v>
      </c>
      <c r="O7" s="41">
        <v>3</v>
      </c>
      <c r="P7" s="41">
        <v>8</v>
      </c>
      <c r="Q7" s="41">
        <v>12</v>
      </c>
      <c r="R7" s="41">
        <v>1</v>
      </c>
      <c r="S7" s="41">
        <v>1</v>
      </c>
      <c r="T7" s="41">
        <v>1</v>
      </c>
      <c r="U7" s="41">
        <v>14</v>
      </c>
      <c r="V7" s="41">
        <v>0</v>
      </c>
      <c r="W7" s="41">
        <v>148</v>
      </c>
      <c r="X7" s="41">
        <v>957</v>
      </c>
      <c r="Y7" s="40">
        <f t="shared" ref="Y7:Y17" si="0">X7/W7*1000</f>
        <v>6466.2162162162158</v>
      </c>
      <c r="Z7" s="55">
        <f t="shared" ref="Z7:Z30" si="1">W7/(X7/100)</f>
        <v>15.464994775339603</v>
      </c>
      <c r="AA7" s="26"/>
    </row>
    <row r="8" spans="2:28" outlineLevel="1" x14ac:dyDescent="0.2">
      <c r="B8" s="100" t="s">
        <v>350</v>
      </c>
      <c r="C8" s="41">
        <v>1</v>
      </c>
      <c r="D8" s="41">
        <v>28</v>
      </c>
      <c r="E8" s="41">
        <v>35</v>
      </c>
      <c r="F8" s="41">
        <v>6</v>
      </c>
      <c r="G8" s="41">
        <v>6</v>
      </c>
      <c r="H8" s="41">
        <v>5</v>
      </c>
      <c r="I8" s="41">
        <v>4</v>
      </c>
      <c r="J8" s="41">
        <v>2</v>
      </c>
      <c r="K8" s="41">
        <v>2</v>
      </c>
      <c r="L8" s="41">
        <v>2</v>
      </c>
      <c r="M8" s="41">
        <v>5</v>
      </c>
      <c r="N8" s="41">
        <v>0</v>
      </c>
      <c r="O8" s="41">
        <v>3</v>
      </c>
      <c r="P8" s="41">
        <v>2</v>
      </c>
      <c r="Q8" s="41">
        <v>6</v>
      </c>
      <c r="R8" s="41">
        <v>1</v>
      </c>
      <c r="S8" s="41">
        <v>1</v>
      </c>
      <c r="T8" s="41">
        <v>0</v>
      </c>
      <c r="U8" s="41">
        <v>16</v>
      </c>
      <c r="V8" s="41">
        <v>0</v>
      </c>
      <c r="W8" s="41">
        <v>125</v>
      </c>
      <c r="X8" s="41">
        <v>899</v>
      </c>
      <c r="Y8" s="40">
        <f t="shared" si="0"/>
        <v>7192</v>
      </c>
      <c r="Z8" s="55">
        <f t="shared" si="1"/>
        <v>13.904338153503893</v>
      </c>
      <c r="AA8" s="26"/>
    </row>
    <row r="9" spans="2:28" outlineLevel="1" x14ac:dyDescent="0.2">
      <c r="B9" s="100" t="s">
        <v>351</v>
      </c>
      <c r="C9" s="41">
        <v>3</v>
      </c>
      <c r="D9" s="41">
        <v>21</v>
      </c>
      <c r="E9" s="41">
        <v>19</v>
      </c>
      <c r="F9" s="41">
        <v>6</v>
      </c>
      <c r="G9" s="41">
        <v>5</v>
      </c>
      <c r="H9" s="41">
        <v>6</v>
      </c>
      <c r="I9" s="41">
        <v>4</v>
      </c>
      <c r="J9" s="41">
        <v>1</v>
      </c>
      <c r="K9" s="41">
        <v>2</v>
      </c>
      <c r="L9" s="41">
        <v>1</v>
      </c>
      <c r="M9" s="41">
        <v>3</v>
      </c>
      <c r="N9" s="41">
        <v>0</v>
      </c>
      <c r="O9" s="41">
        <v>2</v>
      </c>
      <c r="P9" s="41">
        <v>3</v>
      </c>
      <c r="Q9" s="41">
        <v>7</v>
      </c>
      <c r="R9" s="41">
        <v>1</v>
      </c>
      <c r="S9" s="41">
        <v>1</v>
      </c>
      <c r="T9" s="41">
        <v>0</v>
      </c>
      <c r="U9" s="41">
        <v>8</v>
      </c>
      <c r="V9" s="41">
        <v>0</v>
      </c>
      <c r="W9" s="41">
        <v>93</v>
      </c>
      <c r="X9" s="41">
        <v>590</v>
      </c>
      <c r="Y9" s="40">
        <f t="shared" si="0"/>
        <v>6344.0860215053763</v>
      </c>
      <c r="Z9" s="55">
        <f t="shared" si="1"/>
        <v>15.762711864406779</v>
      </c>
      <c r="AA9" s="26"/>
    </row>
    <row r="10" spans="2:28" outlineLevel="1" x14ac:dyDescent="0.2">
      <c r="B10" s="100" t="s">
        <v>352</v>
      </c>
      <c r="C10" s="41">
        <v>7</v>
      </c>
      <c r="D10" s="41">
        <v>100</v>
      </c>
      <c r="E10" s="41">
        <v>125</v>
      </c>
      <c r="F10" s="41">
        <v>57</v>
      </c>
      <c r="G10" s="41">
        <v>78</v>
      </c>
      <c r="H10" s="41">
        <v>63</v>
      </c>
      <c r="I10" s="41">
        <v>43</v>
      </c>
      <c r="J10" s="41">
        <v>17</v>
      </c>
      <c r="K10" s="41">
        <v>29</v>
      </c>
      <c r="L10" s="41">
        <v>35</v>
      </c>
      <c r="M10" s="41">
        <v>24</v>
      </c>
      <c r="N10" s="41">
        <v>6</v>
      </c>
      <c r="O10" s="41">
        <v>33</v>
      </c>
      <c r="P10" s="41">
        <v>10</v>
      </c>
      <c r="Q10" s="41">
        <v>43</v>
      </c>
      <c r="R10" s="41">
        <v>3</v>
      </c>
      <c r="S10" s="41">
        <v>6</v>
      </c>
      <c r="T10" s="41">
        <v>1</v>
      </c>
      <c r="U10" s="41">
        <v>5</v>
      </c>
      <c r="V10" s="41">
        <v>37</v>
      </c>
      <c r="W10" s="41">
        <v>722</v>
      </c>
      <c r="X10" s="40">
        <v>2478</v>
      </c>
      <c r="Y10" s="40">
        <f t="shared" si="0"/>
        <v>3432.1329639889195</v>
      </c>
      <c r="Z10" s="55">
        <f t="shared" si="1"/>
        <v>29.136400322840998</v>
      </c>
      <c r="AA10" s="26"/>
    </row>
    <row r="11" spans="2:28" outlineLevel="1" x14ac:dyDescent="0.2">
      <c r="B11" s="100" t="s">
        <v>353</v>
      </c>
      <c r="C11" s="41">
        <v>1</v>
      </c>
      <c r="D11" s="41">
        <v>28</v>
      </c>
      <c r="E11" s="41">
        <v>36</v>
      </c>
      <c r="F11" s="41">
        <v>9</v>
      </c>
      <c r="G11" s="41">
        <v>13</v>
      </c>
      <c r="H11" s="41">
        <v>10</v>
      </c>
      <c r="I11" s="41">
        <v>5</v>
      </c>
      <c r="J11" s="41">
        <v>3</v>
      </c>
      <c r="K11" s="41">
        <v>3</v>
      </c>
      <c r="L11" s="41">
        <v>5</v>
      </c>
      <c r="M11" s="41">
        <v>8</v>
      </c>
      <c r="N11" s="41">
        <v>1</v>
      </c>
      <c r="O11" s="41">
        <v>5</v>
      </c>
      <c r="P11" s="41">
        <v>6</v>
      </c>
      <c r="Q11" s="41">
        <v>15</v>
      </c>
      <c r="R11" s="41">
        <v>1</v>
      </c>
      <c r="S11" s="41">
        <v>2</v>
      </c>
      <c r="T11" s="41">
        <v>0</v>
      </c>
      <c r="U11" s="41">
        <v>19</v>
      </c>
      <c r="V11" s="41">
        <v>2</v>
      </c>
      <c r="W11" s="41">
        <v>172</v>
      </c>
      <c r="X11" s="40">
        <v>1147</v>
      </c>
      <c r="Y11" s="40">
        <f t="shared" si="0"/>
        <v>6668.6046511627901</v>
      </c>
      <c r="Z11" s="55">
        <f t="shared" si="1"/>
        <v>14.995640802092414</v>
      </c>
      <c r="AA11" s="26"/>
    </row>
    <row r="12" spans="2:28" outlineLevel="1" x14ac:dyDescent="0.2">
      <c r="B12" s="100" t="s">
        <v>354</v>
      </c>
      <c r="C12" s="41">
        <v>1</v>
      </c>
      <c r="D12" s="41">
        <v>48</v>
      </c>
      <c r="E12" s="41">
        <v>60</v>
      </c>
      <c r="F12" s="41">
        <v>30</v>
      </c>
      <c r="G12" s="41">
        <v>43</v>
      </c>
      <c r="H12" s="41">
        <v>29</v>
      </c>
      <c r="I12" s="41">
        <v>21</v>
      </c>
      <c r="J12" s="41">
        <v>7</v>
      </c>
      <c r="K12" s="41">
        <v>7</v>
      </c>
      <c r="L12" s="41">
        <v>9</v>
      </c>
      <c r="M12" s="41">
        <v>9</v>
      </c>
      <c r="N12" s="41">
        <v>2</v>
      </c>
      <c r="O12" s="41">
        <v>14</v>
      </c>
      <c r="P12" s="41">
        <v>5</v>
      </c>
      <c r="Q12" s="41">
        <v>28</v>
      </c>
      <c r="R12" s="41">
        <v>2</v>
      </c>
      <c r="S12" s="41">
        <v>5</v>
      </c>
      <c r="T12" s="41">
        <v>0</v>
      </c>
      <c r="U12" s="41">
        <v>12</v>
      </c>
      <c r="V12" s="41">
        <v>2</v>
      </c>
      <c r="W12" s="41">
        <v>334</v>
      </c>
      <c r="X12" s="40">
        <v>2439</v>
      </c>
      <c r="Y12" s="40">
        <f t="shared" si="0"/>
        <v>7302.395209580839</v>
      </c>
      <c r="Z12" s="55">
        <f t="shared" si="1"/>
        <v>13.694136941369413</v>
      </c>
      <c r="AA12" s="26"/>
    </row>
    <row r="13" spans="2:28" outlineLevel="1" x14ac:dyDescent="0.2">
      <c r="B13" s="100" t="s">
        <v>355</v>
      </c>
      <c r="C13" s="41">
        <v>0</v>
      </c>
      <c r="D13" s="41">
        <v>19</v>
      </c>
      <c r="E13" s="41">
        <v>21</v>
      </c>
      <c r="F13" s="41">
        <v>8</v>
      </c>
      <c r="G13" s="41">
        <v>6</v>
      </c>
      <c r="H13" s="41">
        <v>6</v>
      </c>
      <c r="I13" s="41">
        <v>4</v>
      </c>
      <c r="J13" s="41">
        <v>2</v>
      </c>
      <c r="K13" s="41">
        <v>2</v>
      </c>
      <c r="L13" s="41">
        <v>4</v>
      </c>
      <c r="M13" s="41">
        <v>5</v>
      </c>
      <c r="N13" s="41">
        <v>0</v>
      </c>
      <c r="O13" s="41">
        <v>4</v>
      </c>
      <c r="P13" s="41">
        <v>4</v>
      </c>
      <c r="Q13" s="41">
        <v>12</v>
      </c>
      <c r="R13" s="41">
        <v>1</v>
      </c>
      <c r="S13" s="41">
        <v>2</v>
      </c>
      <c r="T13" s="41">
        <v>0</v>
      </c>
      <c r="U13" s="41">
        <v>16</v>
      </c>
      <c r="V13" s="41">
        <v>0</v>
      </c>
      <c r="W13" s="41">
        <v>116</v>
      </c>
      <c r="X13" s="41">
        <v>681</v>
      </c>
      <c r="Y13" s="40">
        <f t="shared" si="0"/>
        <v>5870.6896551724139</v>
      </c>
      <c r="Z13" s="55">
        <f t="shared" si="1"/>
        <v>17.033773861967695</v>
      </c>
      <c r="AA13" s="26"/>
    </row>
    <row r="14" spans="2:28" outlineLevel="1" x14ac:dyDescent="0.2">
      <c r="B14" s="100" t="s">
        <v>356</v>
      </c>
      <c r="C14" s="41">
        <v>0</v>
      </c>
      <c r="D14" s="41">
        <v>40</v>
      </c>
      <c r="E14" s="41">
        <v>29</v>
      </c>
      <c r="F14" s="41">
        <v>12</v>
      </c>
      <c r="G14" s="41">
        <v>12</v>
      </c>
      <c r="H14" s="41">
        <v>8</v>
      </c>
      <c r="I14" s="41">
        <v>6</v>
      </c>
      <c r="J14" s="41">
        <v>3</v>
      </c>
      <c r="K14" s="41">
        <v>3</v>
      </c>
      <c r="L14" s="41">
        <v>2</v>
      </c>
      <c r="M14" s="41">
        <v>4</v>
      </c>
      <c r="N14" s="41">
        <v>2</v>
      </c>
      <c r="O14" s="41">
        <v>6</v>
      </c>
      <c r="P14" s="41">
        <v>2</v>
      </c>
      <c r="Q14" s="41">
        <v>15</v>
      </c>
      <c r="R14" s="41">
        <v>1</v>
      </c>
      <c r="S14" s="41">
        <v>1</v>
      </c>
      <c r="T14" s="41">
        <v>0</v>
      </c>
      <c r="U14" s="41">
        <v>2</v>
      </c>
      <c r="V14" s="41">
        <v>2</v>
      </c>
      <c r="W14" s="41">
        <v>150</v>
      </c>
      <c r="X14" s="41">
        <v>629</v>
      </c>
      <c r="Y14" s="40">
        <f t="shared" si="0"/>
        <v>4193.333333333333</v>
      </c>
      <c r="Z14" s="55">
        <f t="shared" si="1"/>
        <v>23.847376788553259</v>
      </c>
      <c r="AA14" s="26"/>
    </row>
    <row r="15" spans="2:28" outlineLevel="1" x14ac:dyDescent="0.2">
      <c r="B15" s="100" t="s">
        <v>357</v>
      </c>
      <c r="C15" s="41">
        <v>2</v>
      </c>
      <c r="D15" s="41">
        <v>22</v>
      </c>
      <c r="E15" s="41">
        <v>35</v>
      </c>
      <c r="F15" s="41">
        <v>9</v>
      </c>
      <c r="G15" s="41">
        <v>13</v>
      </c>
      <c r="H15" s="41">
        <v>10</v>
      </c>
      <c r="I15" s="41">
        <v>11</v>
      </c>
      <c r="J15" s="41">
        <v>3</v>
      </c>
      <c r="K15" s="41">
        <v>3</v>
      </c>
      <c r="L15" s="41">
        <v>6</v>
      </c>
      <c r="M15" s="41">
        <v>8</v>
      </c>
      <c r="N15" s="41">
        <v>0</v>
      </c>
      <c r="O15" s="41">
        <v>5</v>
      </c>
      <c r="P15" s="41">
        <v>5</v>
      </c>
      <c r="Q15" s="41">
        <v>12</v>
      </c>
      <c r="R15" s="41">
        <v>2</v>
      </c>
      <c r="S15" s="41">
        <v>2</v>
      </c>
      <c r="T15" s="41">
        <v>0</v>
      </c>
      <c r="U15" s="41">
        <v>18</v>
      </c>
      <c r="V15" s="41">
        <v>0</v>
      </c>
      <c r="W15" s="41">
        <v>166</v>
      </c>
      <c r="X15" s="40">
        <v>1292</v>
      </c>
      <c r="Y15" s="40">
        <f t="shared" si="0"/>
        <v>7783.1325301204815</v>
      </c>
      <c r="Z15" s="55">
        <f t="shared" si="1"/>
        <v>12.848297213622292</v>
      </c>
      <c r="AA15" s="26"/>
    </row>
    <row r="16" spans="2:28" outlineLevel="1" x14ac:dyDescent="0.2">
      <c r="B16" s="100" t="s">
        <v>358</v>
      </c>
      <c r="C16" s="41">
        <v>4</v>
      </c>
      <c r="D16" s="41">
        <v>42</v>
      </c>
      <c r="E16" s="41">
        <v>52</v>
      </c>
      <c r="F16" s="41">
        <v>14</v>
      </c>
      <c r="G16" s="41">
        <v>16</v>
      </c>
      <c r="H16" s="41">
        <v>15</v>
      </c>
      <c r="I16" s="41">
        <v>9</v>
      </c>
      <c r="J16" s="41">
        <v>5</v>
      </c>
      <c r="K16" s="41">
        <v>7</v>
      </c>
      <c r="L16" s="41">
        <v>7</v>
      </c>
      <c r="M16" s="41">
        <v>8</v>
      </c>
      <c r="N16" s="41">
        <v>3</v>
      </c>
      <c r="O16" s="41">
        <v>7</v>
      </c>
      <c r="P16" s="41">
        <v>4</v>
      </c>
      <c r="Q16" s="41">
        <v>17</v>
      </c>
      <c r="R16" s="41">
        <v>1</v>
      </c>
      <c r="S16" s="41">
        <v>2</v>
      </c>
      <c r="T16" s="41">
        <v>0</v>
      </c>
      <c r="U16" s="41">
        <v>19</v>
      </c>
      <c r="V16" s="41">
        <v>3</v>
      </c>
      <c r="W16" s="41">
        <v>235</v>
      </c>
      <c r="X16" s="40">
        <v>1499</v>
      </c>
      <c r="Y16" s="40">
        <f t="shared" si="0"/>
        <v>6378.7234042553191</v>
      </c>
      <c r="Z16" s="55">
        <f t="shared" si="1"/>
        <v>15.677118078719145</v>
      </c>
      <c r="AA16" s="26"/>
    </row>
    <row r="17" spans="2:29" outlineLevel="1" x14ac:dyDescent="0.2">
      <c r="B17" s="100" t="s">
        <v>359</v>
      </c>
      <c r="C17" s="41">
        <v>1</v>
      </c>
      <c r="D17" s="41">
        <v>24</v>
      </c>
      <c r="E17" s="41">
        <v>28</v>
      </c>
      <c r="F17" s="41">
        <v>4</v>
      </c>
      <c r="G17" s="41">
        <v>6</v>
      </c>
      <c r="H17" s="41">
        <v>6</v>
      </c>
      <c r="I17" s="41">
        <v>5</v>
      </c>
      <c r="J17" s="41">
        <v>2</v>
      </c>
      <c r="K17" s="41">
        <v>3</v>
      </c>
      <c r="L17" s="41">
        <v>1</v>
      </c>
      <c r="M17" s="41">
        <v>5</v>
      </c>
      <c r="N17" s="41">
        <v>0</v>
      </c>
      <c r="O17" s="41">
        <v>2</v>
      </c>
      <c r="P17" s="41">
        <v>6</v>
      </c>
      <c r="Q17" s="41">
        <v>10</v>
      </c>
      <c r="R17" s="41">
        <v>1</v>
      </c>
      <c r="S17" s="41">
        <v>1</v>
      </c>
      <c r="T17" s="41">
        <v>0</v>
      </c>
      <c r="U17" s="41">
        <v>17</v>
      </c>
      <c r="V17" s="41">
        <v>0</v>
      </c>
      <c r="W17" s="41">
        <v>122</v>
      </c>
      <c r="X17" s="41">
        <v>898</v>
      </c>
      <c r="Y17" s="40">
        <f t="shared" si="0"/>
        <v>7360.6557377049176</v>
      </c>
      <c r="Z17" s="55">
        <f t="shared" si="1"/>
        <v>13.585746102449887</v>
      </c>
      <c r="AA17" s="26"/>
    </row>
    <row r="18" spans="2:29" outlineLevel="1" x14ac:dyDescent="0.2">
      <c r="B18" s="100" t="s">
        <v>360</v>
      </c>
      <c r="C18" s="41">
        <v>0</v>
      </c>
      <c r="D18" s="41">
        <v>7</v>
      </c>
      <c r="E18" s="41">
        <v>4</v>
      </c>
      <c r="F18" s="41">
        <v>2</v>
      </c>
      <c r="G18" s="41">
        <v>2</v>
      </c>
      <c r="H18" s="41">
        <v>1</v>
      </c>
      <c r="I18" s="41">
        <v>1</v>
      </c>
      <c r="J18" s="41">
        <v>0</v>
      </c>
      <c r="K18" s="41">
        <v>1</v>
      </c>
      <c r="L18" s="41">
        <v>0</v>
      </c>
      <c r="M18" s="41">
        <v>1</v>
      </c>
      <c r="N18" s="41">
        <v>0</v>
      </c>
      <c r="O18" s="41">
        <v>0</v>
      </c>
      <c r="P18" s="41">
        <v>1</v>
      </c>
      <c r="Q18" s="41">
        <v>1</v>
      </c>
      <c r="R18" s="41">
        <v>0</v>
      </c>
      <c r="S18" s="41">
        <v>0</v>
      </c>
      <c r="T18" s="41">
        <v>0</v>
      </c>
      <c r="U18" s="41">
        <v>1</v>
      </c>
      <c r="V18" s="41">
        <v>0</v>
      </c>
      <c r="W18" s="41">
        <v>22</v>
      </c>
      <c r="X18" s="41">
        <v>135</v>
      </c>
      <c r="Y18" s="40">
        <f>X18/W18*1000</f>
        <v>6136.3636363636369</v>
      </c>
      <c r="Z18" s="55">
        <f t="shared" si="1"/>
        <v>16.296296296296294</v>
      </c>
      <c r="AA18" s="26"/>
    </row>
    <row r="19" spans="2:29" outlineLevel="1" x14ac:dyDescent="0.2">
      <c r="B19" s="100" t="s">
        <v>361</v>
      </c>
      <c r="C19" s="41">
        <v>2</v>
      </c>
      <c r="D19" s="41">
        <v>39</v>
      </c>
      <c r="E19" s="41">
        <v>51</v>
      </c>
      <c r="F19" s="41">
        <v>9</v>
      </c>
      <c r="G19" s="41">
        <v>14</v>
      </c>
      <c r="H19" s="41">
        <v>13</v>
      </c>
      <c r="I19" s="41">
        <v>11</v>
      </c>
      <c r="J19" s="41">
        <v>4</v>
      </c>
      <c r="K19" s="41">
        <v>2</v>
      </c>
      <c r="L19" s="41">
        <v>5</v>
      </c>
      <c r="M19" s="41">
        <v>6</v>
      </c>
      <c r="N19" s="41">
        <v>1</v>
      </c>
      <c r="O19" s="41">
        <v>6</v>
      </c>
      <c r="P19" s="41">
        <v>6</v>
      </c>
      <c r="Q19" s="41">
        <v>20</v>
      </c>
      <c r="R19" s="41">
        <v>1</v>
      </c>
      <c r="S19" s="41">
        <v>3</v>
      </c>
      <c r="T19" s="41">
        <v>0</v>
      </c>
      <c r="U19" s="41">
        <v>23</v>
      </c>
      <c r="V19" s="41">
        <v>0</v>
      </c>
      <c r="W19" s="41">
        <v>216</v>
      </c>
      <c r="X19" s="40">
        <v>1742</v>
      </c>
      <c r="Y19" s="40">
        <f t="shared" ref="Y19:Y30" si="2">X19/W19*1000</f>
        <v>8064.8148148148148</v>
      </c>
      <c r="Z19" s="55">
        <f t="shared" si="1"/>
        <v>12.399540757749712</v>
      </c>
      <c r="AA19" s="26"/>
    </row>
    <row r="20" spans="2:29" outlineLevel="1" x14ac:dyDescent="0.2">
      <c r="B20" s="100" t="s">
        <v>362</v>
      </c>
      <c r="C20" s="41">
        <v>0</v>
      </c>
      <c r="D20" s="41">
        <v>8</v>
      </c>
      <c r="E20" s="41">
        <v>5</v>
      </c>
      <c r="F20" s="41">
        <v>2</v>
      </c>
      <c r="G20" s="41">
        <v>1</v>
      </c>
      <c r="H20" s="41">
        <v>1</v>
      </c>
      <c r="I20" s="41">
        <v>1</v>
      </c>
      <c r="J20" s="41">
        <v>1</v>
      </c>
      <c r="K20" s="41">
        <v>0</v>
      </c>
      <c r="L20" s="41">
        <v>0</v>
      </c>
      <c r="M20" s="41">
        <v>0</v>
      </c>
      <c r="N20" s="41">
        <v>0</v>
      </c>
      <c r="O20" s="41">
        <v>0</v>
      </c>
      <c r="P20" s="41">
        <v>2</v>
      </c>
      <c r="Q20" s="41">
        <v>2</v>
      </c>
      <c r="R20" s="41">
        <v>0</v>
      </c>
      <c r="S20" s="41">
        <v>0</v>
      </c>
      <c r="T20" s="41">
        <v>1</v>
      </c>
      <c r="U20" s="41">
        <v>1</v>
      </c>
      <c r="V20" s="41">
        <v>0</v>
      </c>
      <c r="W20" s="41">
        <v>25</v>
      </c>
      <c r="X20" s="41">
        <v>115</v>
      </c>
      <c r="Y20" s="40">
        <f t="shared" si="2"/>
        <v>4600</v>
      </c>
      <c r="Z20" s="55">
        <f t="shared" si="1"/>
        <v>21.739130434782609</v>
      </c>
      <c r="AA20" s="26"/>
    </row>
    <row r="21" spans="2:29" outlineLevel="1" x14ac:dyDescent="0.2">
      <c r="B21" s="100" t="s">
        <v>363</v>
      </c>
      <c r="C21" s="41">
        <v>1</v>
      </c>
      <c r="D21" s="41">
        <v>15</v>
      </c>
      <c r="E21" s="41">
        <v>19</v>
      </c>
      <c r="F21" s="41">
        <v>3</v>
      </c>
      <c r="G21" s="41">
        <v>3</v>
      </c>
      <c r="H21" s="41">
        <v>3</v>
      </c>
      <c r="I21" s="41">
        <v>2</v>
      </c>
      <c r="J21" s="41">
        <v>1</v>
      </c>
      <c r="K21" s="41">
        <v>3</v>
      </c>
      <c r="L21" s="41">
        <v>2</v>
      </c>
      <c r="M21" s="41">
        <v>5</v>
      </c>
      <c r="N21" s="41">
        <v>0</v>
      </c>
      <c r="O21" s="41">
        <v>2</v>
      </c>
      <c r="P21" s="41">
        <v>3</v>
      </c>
      <c r="Q21" s="41">
        <v>4</v>
      </c>
      <c r="R21" s="41">
        <v>1</v>
      </c>
      <c r="S21" s="41">
        <v>2</v>
      </c>
      <c r="T21" s="41">
        <v>0</v>
      </c>
      <c r="U21" s="41">
        <v>7</v>
      </c>
      <c r="V21" s="41">
        <v>0</v>
      </c>
      <c r="W21" s="41">
        <v>76</v>
      </c>
      <c r="X21" s="41">
        <v>530</v>
      </c>
      <c r="Y21" s="40">
        <f t="shared" si="2"/>
        <v>6973.6842105263158</v>
      </c>
      <c r="Z21" s="55">
        <f t="shared" si="1"/>
        <v>14.339622641509434</v>
      </c>
      <c r="AA21" s="26"/>
    </row>
    <row r="22" spans="2:29" outlineLevel="1" x14ac:dyDescent="0.2">
      <c r="B22" s="100" t="s">
        <v>364</v>
      </c>
      <c r="C22" s="41">
        <v>0</v>
      </c>
      <c r="D22" s="41">
        <v>23</v>
      </c>
      <c r="E22" s="41">
        <v>30</v>
      </c>
      <c r="F22" s="41">
        <v>8</v>
      </c>
      <c r="G22" s="41">
        <v>10</v>
      </c>
      <c r="H22" s="41">
        <v>8</v>
      </c>
      <c r="I22" s="41">
        <v>4</v>
      </c>
      <c r="J22" s="41">
        <v>2</v>
      </c>
      <c r="K22" s="41">
        <v>3</v>
      </c>
      <c r="L22" s="41">
        <v>4</v>
      </c>
      <c r="M22" s="41">
        <v>10</v>
      </c>
      <c r="N22" s="41">
        <v>1</v>
      </c>
      <c r="O22" s="41">
        <v>2</v>
      </c>
      <c r="P22" s="41">
        <v>3</v>
      </c>
      <c r="Q22" s="41">
        <v>14</v>
      </c>
      <c r="R22" s="41">
        <v>1</v>
      </c>
      <c r="S22" s="41">
        <v>1</v>
      </c>
      <c r="T22" s="41">
        <v>1</v>
      </c>
      <c r="U22" s="41">
        <v>20</v>
      </c>
      <c r="V22" s="41">
        <v>0</v>
      </c>
      <c r="W22" s="41">
        <v>145</v>
      </c>
      <c r="X22" s="41">
        <v>874</v>
      </c>
      <c r="Y22" s="40">
        <f t="shared" si="2"/>
        <v>6027.5862068965516</v>
      </c>
      <c r="Z22" s="55">
        <f t="shared" si="1"/>
        <v>16.590389016018307</v>
      </c>
      <c r="AA22" s="26"/>
    </row>
    <row r="23" spans="2:29" outlineLevel="1" x14ac:dyDescent="0.2">
      <c r="B23" s="100" t="s">
        <v>365</v>
      </c>
      <c r="C23" s="41">
        <v>0</v>
      </c>
      <c r="D23" s="41">
        <v>19</v>
      </c>
      <c r="E23" s="41">
        <v>15</v>
      </c>
      <c r="F23" s="41">
        <v>6</v>
      </c>
      <c r="G23" s="41">
        <v>3</v>
      </c>
      <c r="H23" s="41">
        <v>4</v>
      </c>
      <c r="I23" s="41">
        <v>3</v>
      </c>
      <c r="J23" s="41">
        <v>1</v>
      </c>
      <c r="K23" s="41">
        <v>1</v>
      </c>
      <c r="L23" s="41">
        <v>1</v>
      </c>
      <c r="M23" s="41">
        <v>4</v>
      </c>
      <c r="N23" s="41">
        <v>1</v>
      </c>
      <c r="O23" s="41">
        <v>1</v>
      </c>
      <c r="P23" s="41">
        <v>3</v>
      </c>
      <c r="Q23" s="41">
        <v>7</v>
      </c>
      <c r="R23" s="41">
        <v>1</v>
      </c>
      <c r="S23" s="41">
        <v>1</v>
      </c>
      <c r="T23" s="41">
        <v>0</v>
      </c>
      <c r="U23" s="41">
        <v>10</v>
      </c>
      <c r="V23" s="41">
        <v>0</v>
      </c>
      <c r="W23" s="41">
        <v>81</v>
      </c>
      <c r="X23" s="41">
        <v>509</v>
      </c>
      <c r="Y23" s="40">
        <f t="shared" si="2"/>
        <v>6283.950617283951</v>
      </c>
      <c r="Z23" s="55">
        <f t="shared" si="1"/>
        <v>15.913555992141454</v>
      </c>
      <c r="AA23" s="26"/>
    </row>
    <row r="24" spans="2:29" outlineLevel="1" x14ac:dyDescent="0.2">
      <c r="B24" s="100" t="s">
        <v>366</v>
      </c>
      <c r="C24" s="41">
        <v>0</v>
      </c>
      <c r="D24" s="41">
        <v>9</v>
      </c>
      <c r="E24" s="41">
        <v>7</v>
      </c>
      <c r="F24" s="41">
        <v>3</v>
      </c>
      <c r="G24" s="41">
        <v>1</v>
      </c>
      <c r="H24" s="41">
        <v>1</v>
      </c>
      <c r="I24" s="41">
        <v>1</v>
      </c>
      <c r="J24" s="41">
        <v>0</v>
      </c>
      <c r="K24" s="41">
        <v>0</v>
      </c>
      <c r="L24" s="41">
        <v>0</v>
      </c>
      <c r="M24" s="41">
        <v>0</v>
      </c>
      <c r="N24" s="41">
        <v>0</v>
      </c>
      <c r="O24" s="41">
        <v>0</v>
      </c>
      <c r="P24" s="41">
        <v>0</v>
      </c>
      <c r="Q24" s="41">
        <v>2</v>
      </c>
      <c r="R24" s="41">
        <v>0</v>
      </c>
      <c r="S24" s="41">
        <v>0</v>
      </c>
      <c r="T24" s="41">
        <v>0</v>
      </c>
      <c r="U24" s="41">
        <v>0</v>
      </c>
      <c r="V24" s="41">
        <v>0</v>
      </c>
      <c r="W24" s="41">
        <v>24</v>
      </c>
      <c r="X24" s="41">
        <v>99</v>
      </c>
      <c r="Y24" s="40">
        <f t="shared" si="2"/>
        <v>4125</v>
      </c>
      <c r="Z24" s="55">
        <f t="shared" si="1"/>
        <v>24.242424242424242</v>
      </c>
      <c r="AA24" s="26"/>
    </row>
    <row r="25" spans="2:29" outlineLevel="1" x14ac:dyDescent="0.2">
      <c r="B25" s="100" t="s">
        <v>367</v>
      </c>
      <c r="C25" s="41">
        <v>0</v>
      </c>
      <c r="D25" s="41">
        <v>18</v>
      </c>
      <c r="E25" s="41">
        <v>25</v>
      </c>
      <c r="F25" s="41">
        <v>7</v>
      </c>
      <c r="G25" s="41">
        <v>4</v>
      </c>
      <c r="H25" s="41">
        <v>4</v>
      </c>
      <c r="I25" s="41">
        <v>4</v>
      </c>
      <c r="J25" s="41">
        <v>0</v>
      </c>
      <c r="K25" s="41">
        <v>1</v>
      </c>
      <c r="L25" s="41">
        <v>1</v>
      </c>
      <c r="M25" s="41">
        <v>2</v>
      </c>
      <c r="N25" s="41">
        <v>1</v>
      </c>
      <c r="O25" s="41">
        <v>1</v>
      </c>
      <c r="P25" s="41">
        <v>2</v>
      </c>
      <c r="Q25" s="41">
        <v>7</v>
      </c>
      <c r="R25" s="41">
        <v>1</v>
      </c>
      <c r="S25" s="41">
        <v>1</v>
      </c>
      <c r="T25" s="41">
        <v>0</v>
      </c>
      <c r="U25" s="41">
        <v>8</v>
      </c>
      <c r="V25" s="41">
        <v>0</v>
      </c>
      <c r="W25" s="41">
        <v>87</v>
      </c>
      <c r="X25" s="41">
        <v>783</v>
      </c>
      <c r="Y25" s="40">
        <f t="shared" si="2"/>
        <v>9000</v>
      </c>
      <c r="Z25" s="55">
        <f t="shared" si="1"/>
        <v>11.111111111111111</v>
      </c>
      <c r="AA25" s="26"/>
    </row>
    <row r="26" spans="2:29" outlineLevel="1" x14ac:dyDescent="0.2">
      <c r="B26" s="100" t="s">
        <v>368</v>
      </c>
      <c r="C26" s="41">
        <v>1</v>
      </c>
      <c r="D26" s="41">
        <v>14</v>
      </c>
      <c r="E26" s="41">
        <v>17</v>
      </c>
      <c r="F26" s="41">
        <v>3</v>
      </c>
      <c r="G26" s="41">
        <v>2</v>
      </c>
      <c r="H26" s="41">
        <v>3</v>
      </c>
      <c r="I26" s="41">
        <v>4</v>
      </c>
      <c r="J26" s="41">
        <v>0</v>
      </c>
      <c r="K26" s="41">
        <v>1</v>
      </c>
      <c r="L26" s="41">
        <v>1</v>
      </c>
      <c r="M26" s="41">
        <v>5</v>
      </c>
      <c r="N26" s="41">
        <v>1</v>
      </c>
      <c r="O26" s="41">
        <v>2</v>
      </c>
      <c r="P26" s="41">
        <v>2</v>
      </c>
      <c r="Q26" s="41">
        <v>3</v>
      </c>
      <c r="R26" s="41">
        <v>1</v>
      </c>
      <c r="S26" s="41">
        <v>1</v>
      </c>
      <c r="T26" s="41">
        <v>0</v>
      </c>
      <c r="U26" s="41">
        <v>12</v>
      </c>
      <c r="V26" s="41">
        <v>0</v>
      </c>
      <c r="W26" s="41">
        <v>73</v>
      </c>
      <c r="X26" s="41">
        <v>449</v>
      </c>
      <c r="Y26" s="40">
        <f t="shared" si="2"/>
        <v>6150.6849315068494</v>
      </c>
      <c r="Z26" s="55">
        <f t="shared" si="1"/>
        <v>16.258351893095767</v>
      </c>
      <c r="AA26" s="26"/>
    </row>
    <row r="27" spans="2:29" outlineLevel="1" x14ac:dyDescent="0.2">
      <c r="B27" s="100" t="s">
        <v>369</v>
      </c>
      <c r="C27" s="41">
        <v>1</v>
      </c>
      <c r="D27" s="41">
        <v>25</v>
      </c>
      <c r="E27" s="41">
        <v>23</v>
      </c>
      <c r="F27" s="41">
        <v>9</v>
      </c>
      <c r="G27" s="41">
        <v>9</v>
      </c>
      <c r="H27" s="41">
        <v>8</v>
      </c>
      <c r="I27" s="41">
        <v>7</v>
      </c>
      <c r="J27" s="41">
        <v>3</v>
      </c>
      <c r="K27" s="41">
        <v>4</v>
      </c>
      <c r="L27" s="41">
        <v>2</v>
      </c>
      <c r="M27" s="41">
        <v>5</v>
      </c>
      <c r="N27" s="41">
        <v>1</v>
      </c>
      <c r="O27" s="41">
        <v>5</v>
      </c>
      <c r="P27" s="41">
        <v>3</v>
      </c>
      <c r="Q27" s="41">
        <v>8</v>
      </c>
      <c r="R27" s="41">
        <v>1</v>
      </c>
      <c r="S27" s="41">
        <v>1</v>
      </c>
      <c r="T27" s="41">
        <v>0</v>
      </c>
      <c r="U27" s="41">
        <v>13</v>
      </c>
      <c r="V27" s="41">
        <v>0</v>
      </c>
      <c r="W27" s="41">
        <v>128</v>
      </c>
      <c r="X27" s="41">
        <v>850</v>
      </c>
      <c r="Y27" s="40">
        <f t="shared" si="2"/>
        <v>6640.625</v>
      </c>
      <c r="Z27" s="55">
        <f t="shared" si="1"/>
        <v>15.058823529411764</v>
      </c>
      <c r="AA27" s="26"/>
    </row>
    <row r="28" spans="2:29" outlineLevel="1" x14ac:dyDescent="0.2">
      <c r="B28" s="100" t="s">
        <v>370</v>
      </c>
      <c r="C28" s="41">
        <v>1</v>
      </c>
      <c r="D28" s="41">
        <v>27</v>
      </c>
      <c r="E28" s="41">
        <v>30</v>
      </c>
      <c r="F28" s="41">
        <v>7</v>
      </c>
      <c r="G28" s="41">
        <v>10</v>
      </c>
      <c r="H28" s="41">
        <v>8</v>
      </c>
      <c r="I28" s="41">
        <v>6</v>
      </c>
      <c r="J28" s="41">
        <v>3</v>
      </c>
      <c r="K28" s="41">
        <v>3</v>
      </c>
      <c r="L28" s="41">
        <v>3</v>
      </c>
      <c r="M28" s="41">
        <v>10</v>
      </c>
      <c r="N28" s="41">
        <v>1</v>
      </c>
      <c r="O28" s="41">
        <v>5</v>
      </c>
      <c r="P28" s="41">
        <v>2</v>
      </c>
      <c r="Q28" s="41">
        <v>12</v>
      </c>
      <c r="R28" s="41">
        <v>1</v>
      </c>
      <c r="S28" s="41">
        <v>2</v>
      </c>
      <c r="T28" s="41">
        <v>0</v>
      </c>
      <c r="U28" s="41">
        <v>18</v>
      </c>
      <c r="V28" s="41">
        <v>0</v>
      </c>
      <c r="W28" s="41">
        <v>149</v>
      </c>
      <c r="X28" s="40">
        <v>1193</v>
      </c>
      <c r="Y28" s="40">
        <f t="shared" si="2"/>
        <v>8006.7114093959726</v>
      </c>
      <c r="Z28" s="55">
        <f t="shared" si="1"/>
        <v>12.489522212908634</v>
      </c>
      <c r="AA28" s="26"/>
    </row>
    <row r="29" spans="2:29" outlineLevel="1" x14ac:dyDescent="0.2">
      <c r="B29" s="100" t="s">
        <v>371</v>
      </c>
      <c r="C29" s="41">
        <v>1</v>
      </c>
      <c r="D29" s="41">
        <v>16</v>
      </c>
      <c r="E29" s="41">
        <v>17</v>
      </c>
      <c r="F29" s="41">
        <v>8</v>
      </c>
      <c r="G29" s="41">
        <v>1</v>
      </c>
      <c r="H29" s="41">
        <v>4</v>
      </c>
      <c r="I29" s="41">
        <v>2</v>
      </c>
      <c r="J29" s="41">
        <v>1</v>
      </c>
      <c r="K29" s="41">
        <v>1</v>
      </c>
      <c r="L29" s="41">
        <v>1</v>
      </c>
      <c r="M29" s="41">
        <v>1</v>
      </c>
      <c r="N29" s="41">
        <v>0</v>
      </c>
      <c r="O29" s="41">
        <v>1</v>
      </c>
      <c r="P29" s="41">
        <v>3</v>
      </c>
      <c r="Q29" s="41">
        <v>2</v>
      </c>
      <c r="R29" s="41">
        <v>0</v>
      </c>
      <c r="S29" s="41">
        <v>1</v>
      </c>
      <c r="T29" s="41">
        <v>0</v>
      </c>
      <c r="U29" s="41">
        <v>4</v>
      </c>
      <c r="V29" s="41">
        <v>0</v>
      </c>
      <c r="W29" s="41">
        <v>64</v>
      </c>
      <c r="X29" s="41">
        <v>444</v>
      </c>
      <c r="Y29" s="40">
        <f t="shared" si="2"/>
        <v>6937.5</v>
      </c>
      <c r="Z29" s="55">
        <f t="shared" si="1"/>
        <v>14.414414414414413</v>
      </c>
      <c r="AA29" s="26"/>
    </row>
    <row r="30" spans="2:29" outlineLevel="1" x14ac:dyDescent="0.2">
      <c r="B30" s="100" t="s">
        <v>372</v>
      </c>
      <c r="C30" s="41">
        <v>0</v>
      </c>
      <c r="D30" s="41">
        <v>9</v>
      </c>
      <c r="E30" s="41">
        <v>3</v>
      </c>
      <c r="F30" s="41">
        <v>2</v>
      </c>
      <c r="G30" s="41">
        <v>2</v>
      </c>
      <c r="H30" s="41">
        <v>2</v>
      </c>
      <c r="I30" s="41">
        <v>1</v>
      </c>
      <c r="J30" s="41">
        <v>1</v>
      </c>
      <c r="K30" s="41">
        <v>1</v>
      </c>
      <c r="L30" s="41">
        <v>1</v>
      </c>
      <c r="M30" s="41">
        <v>1</v>
      </c>
      <c r="N30" s="41">
        <v>1</v>
      </c>
      <c r="O30" s="41">
        <v>1</v>
      </c>
      <c r="P30" s="41">
        <v>1</v>
      </c>
      <c r="Q30" s="41">
        <v>1</v>
      </c>
      <c r="R30" s="41">
        <v>1</v>
      </c>
      <c r="S30" s="41">
        <v>1</v>
      </c>
      <c r="T30" s="41">
        <v>0</v>
      </c>
      <c r="U30" s="41">
        <v>3</v>
      </c>
      <c r="V30" s="41">
        <v>0</v>
      </c>
      <c r="W30" s="41">
        <v>32</v>
      </c>
      <c r="X30" s="41">
        <v>195</v>
      </c>
      <c r="Y30" s="40">
        <f t="shared" si="2"/>
        <v>6093.75</v>
      </c>
      <c r="Z30" s="55">
        <f t="shared" si="1"/>
        <v>16.410256410256412</v>
      </c>
      <c r="AA30" s="26"/>
    </row>
    <row r="31" spans="2:29" s="25" customFormat="1" x14ac:dyDescent="0.2">
      <c r="B31" s="113" t="s">
        <v>156</v>
      </c>
      <c r="C31" s="49">
        <v>33</v>
      </c>
      <c r="D31" s="49">
        <v>662</v>
      </c>
      <c r="E31" s="49">
        <v>746</v>
      </c>
      <c r="F31" s="49">
        <v>242</v>
      </c>
      <c r="G31" s="49">
        <v>270</v>
      </c>
      <c r="H31" s="49">
        <v>231</v>
      </c>
      <c r="I31" s="49">
        <v>172</v>
      </c>
      <c r="J31" s="49">
        <v>67</v>
      </c>
      <c r="K31" s="49">
        <v>86</v>
      </c>
      <c r="L31" s="49">
        <v>96</v>
      </c>
      <c r="M31" s="49">
        <v>139</v>
      </c>
      <c r="N31" s="49">
        <v>23</v>
      </c>
      <c r="O31" s="49">
        <v>113</v>
      </c>
      <c r="P31" s="49">
        <v>94</v>
      </c>
      <c r="Q31" s="49">
        <v>268</v>
      </c>
      <c r="R31" s="49">
        <v>25</v>
      </c>
      <c r="S31" s="49">
        <v>39</v>
      </c>
      <c r="T31" s="49">
        <v>4</v>
      </c>
      <c r="U31" s="49">
        <v>276</v>
      </c>
      <c r="V31" s="49">
        <v>46</v>
      </c>
      <c r="W31" s="38">
        <v>3632</v>
      </c>
      <c r="X31" s="38">
        <v>22181</v>
      </c>
      <c r="Y31" s="38">
        <f>X31/W31*1000</f>
        <v>6107.1035242290745</v>
      </c>
      <c r="Z31" s="56">
        <f>W31/(X31/100)</f>
        <v>16.374374464631892</v>
      </c>
      <c r="AA31" s="24"/>
      <c r="AB31" s="33"/>
      <c r="AC31" s="34"/>
    </row>
    <row r="32" spans="2:29" ht="15" customHeight="1" x14ac:dyDescent="0.2">
      <c r="B32" s="151" t="s">
        <v>373</v>
      </c>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B32" s="33"/>
      <c r="AC32" s="34"/>
    </row>
    <row r="33" spans="2:29" outlineLevel="1" x14ac:dyDescent="0.2">
      <c r="B33" s="100" t="s">
        <v>348</v>
      </c>
      <c r="C33" s="41">
        <v>5</v>
      </c>
      <c r="D33" s="41">
        <v>25</v>
      </c>
      <c r="E33" s="41">
        <v>28</v>
      </c>
      <c r="F33" s="41">
        <v>11</v>
      </c>
      <c r="G33" s="41">
        <v>4</v>
      </c>
      <c r="H33" s="41">
        <v>7</v>
      </c>
      <c r="I33" s="41">
        <v>6</v>
      </c>
      <c r="J33" s="41">
        <v>0</v>
      </c>
      <c r="K33" s="41">
        <v>2</v>
      </c>
      <c r="L33" s="41">
        <v>2</v>
      </c>
      <c r="M33" s="41">
        <v>6</v>
      </c>
      <c r="N33" s="41">
        <v>0</v>
      </c>
      <c r="O33" s="41">
        <v>3</v>
      </c>
      <c r="P33" s="41">
        <v>8</v>
      </c>
      <c r="Q33" s="41">
        <v>7</v>
      </c>
      <c r="R33" s="41">
        <v>1</v>
      </c>
      <c r="S33" s="41">
        <v>1</v>
      </c>
      <c r="T33" s="41">
        <v>0</v>
      </c>
      <c r="U33" s="41">
        <v>10</v>
      </c>
      <c r="V33" s="41">
        <v>0</v>
      </c>
      <c r="W33" s="41">
        <v>126</v>
      </c>
      <c r="X33" s="41">
        <v>749</v>
      </c>
      <c r="Y33" s="40">
        <f>X33/W33*1000</f>
        <v>5944.4444444444443</v>
      </c>
      <c r="Z33" s="55">
        <f>W33/(X33/100)</f>
        <v>16.822429906542055</v>
      </c>
      <c r="AA33" s="26"/>
      <c r="AB33" s="33"/>
      <c r="AC33" s="34"/>
    </row>
    <row r="34" spans="2:29" outlineLevel="1" x14ac:dyDescent="0.2">
      <c r="B34" s="100" t="s">
        <v>349</v>
      </c>
      <c r="C34" s="41">
        <v>1</v>
      </c>
      <c r="D34" s="41">
        <v>36</v>
      </c>
      <c r="E34" s="41">
        <v>32</v>
      </c>
      <c r="F34" s="41">
        <v>7</v>
      </c>
      <c r="G34" s="41">
        <v>6</v>
      </c>
      <c r="H34" s="41">
        <v>6</v>
      </c>
      <c r="I34" s="41">
        <v>7</v>
      </c>
      <c r="J34" s="41">
        <v>3</v>
      </c>
      <c r="K34" s="41">
        <v>2</v>
      </c>
      <c r="L34" s="41">
        <v>1</v>
      </c>
      <c r="M34" s="41">
        <v>4</v>
      </c>
      <c r="N34" s="41">
        <v>1</v>
      </c>
      <c r="O34" s="41">
        <v>3</v>
      </c>
      <c r="P34" s="41">
        <v>8</v>
      </c>
      <c r="Q34" s="41">
        <v>12</v>
      </c>
      <c r="R34" s="41">
        <v>1</v>
      </c>
      <c r="S34" s="41">
        <v>1</v>
      </c>
      <c r="T34" s="41">
        <v>1</v>
      </c>
      <c r="U34" s="41">
        <v>14</v>
      </c>
      <c r="V34" s="41">
        <v>0</v>
      </c>
      <c r="W34" s="41">
        <v>146</v>
      </c>
      <c r="X34" s="41">
        <v>950</v>
      </c>
      <c r="Y34" s="40">
        <f t="shared" ref="Y34:Y57" si="3">X34/W34*1000</f>
        <v>6506.8493150684926</v>
      </c>
      <c r="Z34" s="55">
        <f t="shared" ref="Z34:Z57" si="4">W34/(X34/100)</f>
        <v>15.368421052631579</v>
      </c>
      <c r="AA34" s="26"/>
      <c r="AB34" s="33"/>
      <c r="AC34" s="34"/>
    </row>
    <row r="35" spans="2:29" outlineLevel="1" x14ac:dyDescent="0.2">
      <c r="B35" s="100" t="s">
        <v>350</v>
      </c>
      <c r="C35" s="41">
        <v>1</v>
      </c>
      <c r="D35" s="41">
        <v>28</v>
      </c>
      <c r="E35" s="41">
        <v>36</v>
      </c>
      <c r="F35" s="41">
        <v>6</v>
      </c>
      <c r="G35" s="41">
        <v>6</v>
      </c>
      <c r="H35" s="41">
        <v>5</v>
      </c>
      <c r="I35" s="41">
        <v>4</v>
      </c>
      <c r="J35" s="41">
        <v>2</v>
      </c>
      <c r="K35" s="41">
        <v>2</v>
      </c>
      <c r="L35" s="41">
        <v>2</v>
      </c>
      <c r="M35" s="41">
        <v>5</v>
      </c>
      <c r="N35" s="41">
        <v>1</v>
      </c>
      <c r="O35" s="41">
        <v>3</v>
      </c>
      <c r="P35" s="41">
        <v>2</v>
      </c>
      <c r="Q35" s="41">
        <v>6</v>
      </c>
      <c r="R35" s="41">
        <v>1</v>
      </c>
      <c r="S35" s="41">
        <v>1</v>
      </c>
      <c r="T35" s="41">
        <v>0</v>
      </c>
      <c r="U35" s="41">
        <v>16</v>
      </c>
      <c r="V35" s="41">
        <v>0</v>
      </c>
      <c r="W35" s="41">
        <v>127</v>
      </c>
      <c r="X35" s="41">
        <v>896</v>
      </c>
      <c r="Y35" s="40">
        <f t="shared" si="3"/>
        <v>7055.1181102362207</v>
      </c>
      <c r="Z35" s="55">
        <f t="shared" si="4"/>
        <v>14.174107142857142</v>
      </c>
      <c r="AA35" s="26"/>
      <c r="AB35" s="33"/>
      <c r="AC35" s="34"/>
    </row>
    <row r="36" spans="2:29" outlineLevel="1" x14ac:dyDescent="0.2">
      <c r="B36" s="100" t="s">
        <v>351</v>
      </c>
      <c r="C36" s="41">
        <v>3</v>
      </c>
      <c r="D36" s="41">
        <v>21</v>
      </c>
      <c r="E36" s="41">
        <v>19</v>
      </c>
      <c r="F36" s="41">
        <v>6</v>
      </c>
      <c r="G36" s="41">
        <v>5</v>
      </c>
      <c r="H36" s="41">
        <v>6</v>
      </c>
      <c r="I36" s="41">
        <v>4</v>
      </c>
      <c r="J36" s="41">
        <v>1</v>
      </c>
      <c r="K36" s="41">
        <v>2</v>
      </c>
      <c r="L36" s="41">
        <v>1</v>
      </c>
      <c r="M36" s="41">
        <v>3</v>
      </c>
      <c r="N36" s="41">
        <v>0</v>
      </c>
      <c r="O36" s="41">
        <v>2</v>
      </c>
      <c r="P36" s="41">
        <v>3</v>
      </c>
      <c r="Q36" s="41">
        <v>7</v>
      </c>
      <c r="R36" s="41">
        <v>1</v>
      </c>
      <c r="S36" s="41">
        <v>1</v>
      </c>
      <c r="T36" s="41">
        <v>0</v>
      </c>
      <c r="U36" s="41">
        <v>8</v>
      </c>
      <c r="V36" s="41">
        <v>0</v>
      </c>
      <c r="W36" s="41">
        <v>93</v>
      </c>
      <c r="X36" s="41">
        <v>582</v>
      </c>
      <c r="Y36" s="40">
        <f t="shared" si="3"/>
        <v>6258.0645161290322</v>
      </c>
      <c r="Z36" s="55">
        <f t="shared" si="4"/>
        <v>15.979381443298969</v>
      </c>
      <c r="AA36" s="26"/>
      <c r="AB36" s="33"/>
      <c r="AC36" s="34"/>
    </row>
    <row r="37" spans="2:29" outlineLevel="1" x14ac:dyDescent="0.2">
      <c r="B37" s="100" t="s">
        <v>352</v>
      </c>
      <c r="C37" s="41">
        <v>7</v>
      </c>
      <c r="D37" s="41">
        <v>101</v>
      </c>
      <c r="E37" s="41">
        <v>125</v>
      </c>
      <c r="F37" s="41">
        <v>60</v>
      </c>
      <c r="G37" s="41">
        <v>78</v>
      </c>
      <c r="H37" s="41">
        <v>63</v>
      </c>
      <c r="I37" s="41">
        <v>43</v>
      </c>
      <c r="J37" s="41">
        <v>17</v>
      </c>
      <c r="K37" s="41">
        <v>29</v>
      </c>
      <c r="L37" s="41">
        <v>35</v>
      </c>
      <c r="M37" s="41">
        <v>24</v>
      </c>
      <c r="N37" s="41">
        <v>6</v>
      </c>
      <c r="O37" s="41">
        <v>33</v>
      </c>
      <c r="P37" s="41">
        <v>10</v>
      </c>
      <c r="Q37" s="41">
        <v>43</v>
      </c>
      <c r="R37" s="41">
        <v>3</v>
      </c>
      <c r="S37" s="41">
        <v>6</v>
      </c>
      <c r="T37" s="41">
        <v>1</v>
      </c>
      <c r="U37" s="41">
        <v>5</v>
      </c>
      <c r="V37" s="41">
        <v>34</v>
      </c>
      <c r="W37" s="41">
        <v>723</v>
      </c>
      <c r="X37" s="40">
        <v>2460</v>
      </c>
      <c r="Y37" s="40">
        <f t="shared" si="3"/>
        <v>3402.4896265560164</v>
      </c>
      <c r="Z37" s="55">
        <f t="shared" si="4"/>
        <v>29.390243902439021</v>
      </c>
      <c r="AA37" s="26"/>
      <c r="AB37" s="33"/>
      <c r="AC37" s="34"/>
    </row>
    <row r="38" spans="2:29" outlineLevel="1" x14ac:dyDescent="0.2">
      <c r="B38" s="100" t="s">
        <v>353</v>
      </c>
      <c r="C38" s="41">
        <v>1</v>
      </c>
      <c r="D38" s="41">
        <v>28</v>
      </c>
      <c r="E38" s="41">
        <v>36</v>
      </c>
      <c r="F38" s="41">
        <v>9</v>
      </c>
      <c r="G38" s="41">
        <v>13</v>
      </c>
      <c r="H38" s="41">
        <v>10</v>
      </c>
      <c r="I38" s="41">
        <v>5</v>
      </c>
      <c r="J38" s="41">
        <v>3</v>
      </c>
      <c r="K38" s="41">
        <v>3</v>
      </c>
      <c r="L38" s="41">
        <v>5</v>
      </c>
      <c r="M38" s="41">
        <v>8</v>
      </c>
      <c r="N38" s="41">
        <v>1</v>
      </c>
      <c r="O38" s="41">
        <v>5</v>
      </c>
      <c r="P38" s="41">
        <v>6</v>
      </c>
      <c r="Q38" s="41">
        <v>15</v>
      </c>
      <c r="R38" s="41">
        <v>1</v>
      </c>
      <c r="S38" s="41">
        <v>2</v>
      </c>
      <c r="T38" s="41">
        <v>0</v>
      </c>
      <c r="U38" s="41">
        <v>19</v>
      </c>
      <c r="V38" s="41">
        <v>2</v>
      </c>
      <c r="W38" s="41">
        <v>172</v>
      </c>
      <c r="X38" s="40">
        <v>1139</v>
      </c>
      <c r="Y38" s="40">
        <f t="shared" si="3"/>
        <v>6622.0930232558139</v>
      </c>
      <c r="Z38" s="55">
        <f t="shared" si="4"/>
        <v>15.100965759438102</v>
      </c>
      <c r="AA38" s="26"/>
      <c r="AB38" s="33"/>
      <c r="AC38" s="34"/>
    </row>
    <row r="39" spans="2:29" outlineLevel="1" x14ac:dyDescent="0.2">
      <c r="B39" s="100" t="s">
        <v>354</v>
      </c>
      <c r="C39" s="41">
        <v>1</v>
      </c>
      <c r="D39" s="41">
        <v>48</v>
      </c>
      <c r="E39" s="41">
        <v>60</v>
      </c>
      <c r="F39" s="41">
        <v>31</v>
      </c>
      <c r="G39" s="41">
        <v>43</v>
      </c>
      <c r="H39" s="41">
        <v>29</v>
      </c>
      <c r="I39" s="41">
        <v>21</v>
      </c>
      <c r="J39" s="41">
        <v>7</v>
      </c>
      <c r="K39" s="41">
        <v>7</v>
      </c>
      <c r="L39" s="41">
        <v>9</v>
      </c>
      <c r="M39" s="41">
        <v>9</v>
      </c>
      <c r="N39" s="41">
        <v>2</v>
      </c>
      <c r="O39" s="41">
        <v>14</v>
      </c>
      <c r="P39" s="41">
        <v>5</v>
      </c>
      <c r="Q39" s="41">
        <v>28</v>
      </c>
      <c r="R39" s="41">
        <v>2</v>
      </c>
      <c r="S39" s="41">
        <v>5</v>
      </c>
      <c r="T39" s="41">
        <v>0</v>
      </c>
      <c r="U39" s="41">
        <v>12</v>
      </c>
      <c r="V39" s="41">
        <v>2</v>
      </c>
      <c r="W39" s="41">
        <v>335</v>
      </c>
      <c r="X39" s="40">
        <v>2421</v>
      </c>
      <c r="Y39" s="40">
        <f t="shared" si="3"/>
        <v>7226.8656716417909</v>
      </c>
      <c r="Z39" s="55">
        <f t="shared" si="4"/>
        <v>13.837257331681123</v>
      </c>
      <c r="AA39" s="26"/>
      <c r="AB39" s="33"/>
      <c r="AC39" s="34"/>
    </row>
    <row r="40" spans="2:29" outlineLevel="1" x14ac:dyDescent="0.2">
      <c r="B40" s="100" t="s">
        <v>355</v>
      </c>
      <c r="C40" s="41">
        <v>0</v>
      </c>
      <c r="D40" s="41">
        <v>19</v>
      </c>
      <c r="E40" s="41">
        <v>21</v>
      </c>
      <c r="F40" s="41">
        <v>8</v>
      </c>
      <c r="G40" s="41">
        <v>6</v>
      </c>
      <c r="H40" s="41">
        <v>6</v>
      </c>
      <c r="I40" s="41">
        <v>4</v>
      </c>
      <c r="J40" s="41">
        <v>1</v>
      </c>
      <c r="K40" s="41">
        <v>2</v>
      </c>
      <c r="L40" s="41">
        <v>4</v>
      </c>
      <c r="M40" s="41">
        <v>5</v>
      </c>
      <c r="N40" s="41">
        <v>0</v>
      </c>
      <c r="O40" s="41">
        <v>4</v>
      </c>
      <c r="P40" s="41">
        <v>4</v>
      </c>
      <c r="Q40" s="41">
        <v>12</v>
      </c>
      <c r="R40" s="41">
        <v>1</v>
      </c>
      <c r="S40" s="41">
        <v>2</v>
      </c>
      <c r="T40" s="41">
        <v>0</v>
      </c>
      <c r="U40" s="41">
        <v>16</v>
      </c>
      <c r="V40" s="41">
        <v>0</v>
      </c>
      <c r="W40" s="41">
        <v>115</v>
      </c>
      <c r="X40" s="41">
        <v>680</v>
      </c>
      <c r="Y40" s="40">
        <f t="shared" si="3"/>
        <v>5913.0434782608691</v>
      </c>
      <c r="Z40" s="55">
        <f t="shared" si="4"/>
        <v>16.911764705882355</v>
      </c>
      <c r="AA40" s="26"/>
      <c r="AB40" s="33"/>
      <c r="AC40" s="34"/>
    </row>
    <row r="41" spans="2:29" outlineLevel="1" x14ac:dyDescent="0.2">
      <c r="B41" s="100" t="s">
        <v>356</v>
      </c>
      <c r="C41" s="41">
        <v>0</v>
      </c>
      <c r="D41" s="41">
        <v>40</v>
      </c>
      <c r="E41" s="41">
        <v>29</v>
      </c>
      <c r="F41" s="41">
        <v>12</v>
      </c>
      <c r="G41" s="41">
        <v>12</v>
      </c>
      <c r="H41" s="41">
        <v>8</v>
      </c>
      <c r="I41" s="41">
        <v>6</v>
      </c>
      <c r="J41" s="41">
        <v>2</v>
      </c>
      <c r="K41" s="41">
        <v>3</v>
      </c>
      <c r="L41" s="41">
        <v>2</v>
      </c>
      <c r="M41" s="41">
        <v>4</v>
      </c>
      <c r="N41" s="41">
        <v>2</v>
      </c>
      <c r="O41" s="41">
        <v>6</v>
      </c>
      <c r="P41" s="41">
        <v>2</v>
      </c>
      <c r="Q41" s="41">
        <v>15</v>
      </c>
      <c r="R41" s="41">
        <v>1</v>
      </c>
      <c r="S41" s="41">
        <v>1</v>
      </c>
      <c r="T41" s="41">
        <v>0</v>
      </c>
      <c r="U41" s="41">
        <v>2</v>
      </c>
      <c r="V41" s="41">
        <v>3</v>
      </c>
      <c r="W41" s="41">
        <v>150</v>
      </c>
      <c r="X41" s="41">
        <v>628</v>
      </c>
      <c r="Y41" s="40">
        <f t="shared" si="3"/>
        <v>4186.666666666667</v>
      </c>
      <c r="Z41" s="55">
        <f t="shared" si="4"/>
        <v>23.885350318471335</v>
      </c>
      <c r="AA41" s="26"/>
      <c r="AB41" s="33"/>
      <c r="AC41" s="34"/>
    </row>
    <row r="42" spans="2:29" outlineLevel="1" x14ac:dyDescent="0.2">
      <c r="B42" s="100" t="s">
        <v>357</v>
      </c>
      <c r="C42" s="41">
        <v>2</v>
      </c>
      <c r="D42" s="41">
        <v>22</v>
      </c>
      <c r="E42" s="41">
        <v>35</v>
      </c>
      <c r="F42" s="41">
        <v>9</v>
      </c>
      <c r="G42" s="41">
        <v>13</v>
      </c>
      <c r="H42" s="41">
        <v>10</v>
      </c>
      <c r="I42" s="41">
        <v>11</v>
      </c>
      <c r="J42" s="41">
        <v>3</v>
      </c>
      <c r="K42" s="41">
        <v>3</v>
      </c>
      <c r="L42" s="41">
        <v>6</v>
      </c>
      <c r="M42" s="41">
        <v>8</v>
      </c>
      <c r="N42" s="41">
        <v>0</v>
      </c>
      <c r="O42" s="41">
        <v>5</v>
      </c>
      <c r="P42" s="41">
        <v>5</v>
      </c>
      <c r="Q42" s="41">
        <v>12</v>
      </c>
      <c r="R42" s="41">
        <v>2</v>
      </c>
      <c r="S42" s="41">
        <v>2</v>
      </c>
      <c r="T42" s="41">
        <v>0</v>
      </c>
      <c r="U42" s="41">
        <v>18</v>
      </c>
      <c r="V42" s="41">
        <v>0</v>
      </c>
      <c r="W42" s="41">
        <v>166</v>
      </c>
      <c r="X42" s="40">
        <v>1279</v>
      </c>
      <c r="Y42" s="40">
        <f t="shared" si="3"/>
        <v>7704.8192771084332</v>
      </c>
      <c r="Z42" s="55">
        <f t="shared" si="4"/>
        <v>12.978889757623143</v>
      </c>
      <c r="AA42" s="26"/>
    </row>
    <row r="43" spans="2:29" outlineLevel="1" x14ac:dyDescent="0.2">
      <c r="B43" s="100" t="s">
        <v>358</v>
      </c>
      <c r="C43" s="41">
        <v>4</v>
      </c>
      <c r="D43" s="41">
        <v>42</v>
      </c>
      <c r="E43" s="41">
        <v>52</v>
      </c>
      <c r="F43" s="41">
        <v>16</v>
      </c>
      <c r="G43" s="41">
        <v>16</v>
      </c>
      <c r="H43" s="41">
        <v>15</v>
      </c>
      <c r="I43" s="41">
        <v>9</v>
      </c>
      <c r="J43" s="41">
        <v>5</v>
      </c>
      <c r="K43" s="41">
        <v>7</v>
      </c>
      <c r="L43" s="41">
        <v>7</v>
      </c>
      <c r="M43" s="41">
        <v>8</v>
      </c>
      <c r="N43" s="41">
        <v>3</v>
      </c>
      <c r="O43" s="41">
        <v>7</v>
      </c>
      <c r="P43" s="41">
        <v>4</v>
      </c>
      <c r="Q43" s="41">
        <v>17</v>
      </c>
      <c r="R43" s="41">
        <v>1</v>
      </c>
      <c r="S43" s="41">
        <v>2</v>
      </c>
      <c r="T43" s="41">
        <v>0</v>
      </c>
      <c r="U43" s="41">
        <v>19</v>
      </c>
      <c r="V43" s="41">
        <v>3</v>
      </c>
      <c r="W43" s="41">
        <v>237</v>
      </c>
      <c r="X43" s="40">
        <v>1482</v>
      </c>
      <c r="Y43" s="40">
        <f t="shared" si="3"/>
        <v>6253.164556962025</v>
      </c>
      <c r="Z43" s="55">
        <f t="shared" si="4"/>
        <v>15.991902834008096</v>
      </c>
      <c r="AA43" s="26"/>
    </row>
    <row r="44" spans="2:29" outlineLevel="1" x14ac:dyDescent="0.2">
      <c r="B44" s="100" t="s">
        <v>359</v>
      </c>
      <c r="C44" s="41">
        <v>1</v>
      </c>
      <c r="D44" s="41">
        <v>24</v>
      </c>
      <c r="E44" s="41">
        <v>28</v>
      </c>
      <c r="F44" s="41">
        <v>4</v>
      </c>
      <c r="G44" s="41">
        <v>6</v>
      </c>
      <c r="H44" s="41">
        <v>6</v>
      </c>
      <c r="I44" s="41">
        <v>5</v>
      </c>
      <c r="J44" s="41">
        <v>2</v>
      </c>
      <c r="K44" s="41">
        <v>3</v>
      </c>
      <c r="L44" s="41">
        <v>1</v>
      </c>
      <c r="M44" s="41">
        <v>5</v>
      </c>
      <c r="N44" s="41">
        <v>0</v>
      </c>
      <c r="O44" s="41">
        <v>2</v>
      </c>
      <c r="P44" s="41">
        <v>6</v>
      </c>
      <c r="Q44" s="41">
        <v>10</v>
      </c>
      <c r="R44" s="41">
        <v>1</v>
      </c>
      <c r="S44" s="41">
        <v>1</v>
      </c>
      <c r="T44" s="41">
        <v>0</v>
      </c>
      <c r="U44" s="41">
        <v>17</v>
      </c>
      <c r="V44" s="41">
        <v>0</v>
      </c>
      <c r="W44" s="41">
        <v>122</v>
      </c>
      <c r="X44" s="41">
        <v>892</v>
      </c>
      <c r="Y44" s="40">
        <f t="shared" si="3"/>
        <v>7311.4754098360654</v>
      </c>
      <c r="Z44" s="55">
        <f t="shared" si="4"/>
        <v>13.67713004484305</v>
      </c>
      <c r="AA44" s="26"/>
    </row>
    <row r="45" spans="2:29" outlineLevel="1" x14ac:dyDescent="0.2">
      <c r="B45" s="100" t="s">
        <v>360</v>
      </c>
      <c r="C45" s="41">
        <v>0</v>
      </c>
      <c r="D45" s="41">
        <v>7</v>
      </c>
      <c r="E45" s="41">
        <v>5</v>
      </c>
      <c r="F45" s="41">
        <v>2</v>
      </c>
      <c r="G45" s="41">
        <v>2</v>
      </c>
      <c r="H45" s="41">
        <v>1</v>
      </c>
      <c r="I45" s="41">
        <v>1</v>
      </c>
      <c r="J45" s="41">
        <v>0</v>
      </c>
      <c r="K45" s="41">
        <v>1</v>
      </c>
      <c r="L45" s="41">
        <v>0</v>
      </c>
      <c r="M45" s="41">
        <v>1</v>
      </c>
      <c r="N45" s="41">
        <v>0</v>
      </c>
      <c r="O45" s="41">
        <v>0</v>
      </c>
      <c r="P45" s="41">
        <v>1</v>
      </c>
      <c r="Q45" s="41">
        <v>1</v>
      </c>
      <c r="R45" s="41">
        <v>0</v>
      </c>
      <c r="S45" s="41">
        <v>0</v>
      </c>
      <c r="T45" s="41">
        <v>0</v>
      </c>
      <c r="U45" s="41">
        <v>1</v>
      </c>
      <c r="V45" s="41">
        <v>0</v>
      </c>
      <c r="W45" s="41">
        <v>23</v>
      </c>
      <c r="X45" s="41">
        <v>136</v>
      </c>
      <c r="Y45" s="40">
        <f>X45/W45*1000</f>
        <v>5913.0434782608691</v>
      </c>
      <c r="Z45" s="55">
        <f t="shared" si="4"/>
        <v>16.911764705882351</v>
      </c>
      <c r="AA45" s="26"/>
    </row>
    <row r="46" spans="2:29" outlineLevel="1" x14ac:dyDescent="0.2">
      <c r="B46" s="100" t="s">
        <v>361</v>
      </c>
      <c r="C46" s="41">
        <v>2</v>
      </c>
      <c r="D46" s="41">
        <v>40</v>
      </c>
      <c r="E46" s="41">
        <v>51</v>
      </c>
      <c r="F46" s="41">
        <v>9</v>
      </c>
      <c r="G46" s="41">
        <v>14</v>
      </c>
      <c r="H46" s="41">
        <v>13</v>
      </c>
      <c r="I46" s="41">
        <v>11</v>
      </c>
      <c r="J46" s="41">
        <v>4</v>
      </c>
      <c r="K46" s="41">
        <v>2</v>
      </c>
      <c r="L46" s="41">
        <v>5</v>
      </c>
      <c r="M46" s="41">
        <v>6</v>
      </c>
      <c r="N46" s="41">
        <v>1</v>
      </c>
      <c r="O46" s="41">
        <v>6</v>
      </c>
      <c r="P46" s="41">
        <v>6</v>
      </c>
      <c r="Q46" s="41">
        <v>20</v>
      </c>
      <c r="R46" s="41">
        <v>1</v>
      </c>
      <c r="S46" s="41">
        <v>3</v>
      </c>
      <c r="T46" s="41">
        <v>0</v>
      </c>
      <c r="U46" s="41">
        <v>23</v>
      </c>
      <c r="V46" s="41">
        <v>0</v>
      </c>
      <c r="W46" s="41">
        <v>217</v>
      </c>
      <c r="X46" s="40">
        <v>1727</v>
      </c>
      <c r="Y46" s="40">
        <f t="shared" si="3"/>
        <v>7958.5253456221199</v>
      </c>
      <c r="Z46" s="55">
        <f t="shared" si="4"/>
        <v>12.565141864504922</v>
      </c>
      <c r="AA46" s="26"/>
    </row>
    <row r="47" spans="2:29" outlineLevel="1" x14ac:dyDescent="0.2">
      <c r="B47" s="100" t="s">
        <v>362</v>
      </c>
      <c r="C47" s="41">
        <v>0</v>
      </c>
      <c r="D47" s="41">
        <v>8</v>
      </c>
      <c r="E47" s="41">
        <v>5</v>
      </c>
      <c r="F47" s="41">
        <v>2</v>
      </c>
      <c r="G47" s="41">
        <v>1</v>
      </c>
      <c r="H47" s="41">
        <v>1</v>
      </c>
      <c r="I47" s="41">
        <v>1</v>
      </c>
      <c r="J47" s="41">
        <v>1</v>
      </c>
      <c r="K47" s="41">
        <v>0</v>
      </c>
      <c r="L47" s="41">
        <v>0</v>
      </c>
      <c r="M47" s="41">
        <v>0</v>
      </c>
      <c r="N47" s="41">
        <v>0</v>
      </c>
      <c r="O47" s="41">
        <v>0</v>
      </c>
      <c r="P47" s="41">
        <v>2</v>
      </c>
      <c r="Q47" s="41">
        <v>2</v>
      </c>
      <c r="R47" s="41">
        <v>0</v>
      </c>
      <c r="S47" s="41">
        <v>0</v>
      </c>
      <c r="T47" s="41">
        <v>1</v>
      </c>
      <c r="U47" s="41">
        <v>1</v>
      </c>
      <c r="V47" s="41">
        <v>0</v>
      </c>
      <c r="W47" s="41">
        <v>25</v>
      </c>
      <c r="X47" s="41">
        <v>116</v>
      </c>
      <c r="Y47" s="40">
        <f t="shared" si="3"/>
        <v>4640</v>
      </c>
      <c r="Z47" s="55">
        <f t="shared" si="4"/>
        <v>21.551724137931036</v>
      </c>
      <c r="AA47" s="26"/>
    </row>
    <row r="48" spans="2:29" outlineLevel="1" x14ac:dyDescent="0.2">
      <c r="B48" s="100" t="s">
        <v>363</v>
      </c>
      <c r="C48" s="41">
        <v>1</v>
      </c>
      <c r="D48" s="41">
        <v>15</v>
      </c>
      <c r="E48" s="41">
        <v>19</v>
      </c>
      <c r="F48" s="41">
        <v>3</v>
      </c>
      <c r="G48" s="41">
        <v>3</v>
      </c>
      <c r="H48" s="41">
        <v>3</v>
      </c>
      <c r="I48" s="41">
        <v>2</v>
      </c>
      <c r="J48" s="41">
        <v>1</v>
      </c>
      <c r="K48" s="41">
        <v>3</v>
      </c>
      <c r="L48" s="41">
        <v>2</v>
      </c>
      <c r="M48" s="41">
        <v>5</v>
      </c>
      <c r="N48" s="41">
        <v>0</v>
      </c>
      <c r="O48" s="41">
        <v>2</v>
      </c>
      <c r="P48" s="41">
        <v>3</v>
      </c>
      <c r="Q48" s="41">
        <v>4</v>
      </c>
      <c r="R48" s="41">
        <v>1</v>
      </c>
      <c r="S48" s="41">
        <v>2</v>
      </c>
      <c r="T48" s="41">
        <v>0</v>
      </c>
      <c r="U48" s="41">
        <v>7</v>
      </c>
      <c r="V48" s="41">
        <v>0</v>
      </c>
      <c r="W48" s="41">
        <v>76</v>
      </c>
      <c r="X48" s="41">
        <v>525</v>
      </c>
      <c r="Y48" s="40">
        <f t="shared" si="3"/>
        <v>6907.894736842105</v>
      </c>
      <c r="Z48" s="55">
        <f t="shared" si="4"/>
        <v>14.476190476190476</v>
      </c>
      <c r="AA48" s="26"/>
    </row>
    <row r="49" spans="2:29" outlineLevel="1" x14ac:dyDescent="0.2">
      <c r="B49" s="100" t="s">
        <v>364</v>
      </c>
      <c r="C49" s="41">
        <v>0</v>
      </c>
      <c r="D49" s="41">
        <v>23</v>
      </c>
      <c r="E49" s="41">
        <v>30</v>
      </c>
      <c r="F49" s="41">
        <v>8</v>
      </c>
      <c r="G49" s="41">
        <v>10</v>
      </c>
      <c r="H49" s="41">
        <v>8</v>
      </c>
      <c r="I49" s="41">
        <v>4</v>
      </c>
      <c r="J49" s="41">
        <v>2</v>
      </c>
      <c r="K49" s="41">
        <v>3</v>
      </c>
      <c r="L49" s="41">
        <v>4</v>
      </c>
      <c r="M49" s="41">
        <v>10</v>
      </c>
      <c r="N49" s="41">
        <v>1</v>
      </c>
      <c r="O49" s="41">
        <v>2</v>
      </c>
      <c r="P49" s="41">
        <v>3</v>
      </c>
      <c r="Q49" s="41">
        <v>14</v>
      </c>
      <c r="R49" s="41">
        <v>1</v>
      </c>
      <c r="S49" s="41">
        <v>1</v>
      </c>
      <c r="T49" s="41">
        <v>1</v>
      </c>
      <c r="U49" s="41">
        <v>20</v>
      </c>
      <c r="V49" s="41">
        <v>0</v>
      </c>
      <c r="W49" s="41">
        <v>145</v>
      </c>
      <c r="X49" s="41">
        <v>869</v>
      </c>
      <c r="Y49" s="40">
        <f t="shared" si="3"/>
        <v>5993.1034482758623</v>
      </c>
      <c r="Z49" s="55">
        <f t="shared" si="4"/>
        <v>16.685845799769851</v>
      </c>
      <c r="AA49" s="26"/>
    </row>
    <row r="50" spans="2:29" outlineLevel="1" x14ac:dyDescent="0.2">
      <c r="B50" s="100" t="s">
        <v>365</v>
      </c>
      <c r="C50" s="41">
        <v>0</v>
      </c>
      <c r="D50" s="41">
        <v>19</v>
      </c>
      <c r="E50" s="41">
        <v>15</v>
      </c>
      <c r="F50" s="41">
        <v>6</v>
      </c>
      <c r="G50" s="41">
        <v>3</v>
      </c>
      <c r="H50" s="41">
        <v>4</v>
      </c>
      <c r="I50" s="41">
        <v>3</v>
      </c>
      <c r="J50" s="41">
        <v>1</v>
      </c>
      <c r="K50" s="41">
        <v>1</v>
      </c>
      <c r="L50" s="41">
        <v>1</v>
      </c>
      <c r="M50" s="41">
        <v>4</v>
      </c>
      <c r="N50" s="41">
        <v>1</v>
      </c>
      <c r="O50" s="41">
        <v>1</v>
      </c>
      <c r="P50" s="41">
        <v>3</v>
      </c>
      <c r="Q50" s="41">
        <v>7</v>
      </c>
      <c r="R50" s="41">
        <v>1</v>
      </c>
      <c r="S50" s="41">
        <v>1</v>
      </c>
      <c r="T50" s="41">
        <v>0</v>
      </c>
      <c r="U50" s="41">
        <v>10</v>
      </c>
      <c r="V50" s="41">
        <v>0</v>
      </c>
      <c r="W50" s="41">
        <v>81</v>
      </c>
      <c r="X50" s="41">
        <v>509</v>
      </c>
      <c r="Y50" s="40">
        <f t="shared" si="3"/>
        <v>6283.950617283951</v>
      </c>
      <c r="Z50" s="55">
        <f t="shared" si="4"/>
        <v>15.913555992141454</v>
      </c>
      <c r="AA50" s="26"/>
    </row>
    <row r="51" spans="2:29" outlineLevel="1" x14ac:dyDescent="0.2">
      <c r="B51" s="100" t="s">
        <v>366</v>
      </c>
      <c r="C51" s="41">
        <v>0</v>
      </c>
      <c r="D51" s="41">
        <v>9</v>
      </c>
      <c r="E51" s="41">
        <v>7</v>
      </c>
      <c r="F51" s="41">
        <v>3</v>
      </c>
      <c r="G51" s="41">
        <v>1</v>
      </c>
      <c r="H51" s="41">
        <v>1</v>
      </c>
      <c r="I51" s="41">
        <v>1</v>
      </c>
      <c r="J51" s="41">
        <v>0</v>
      </c>
      <c r="K51" s="41">
        <v>0</v>
      </c>
      <c r="L51" s="41">
        <v>0</v>
      </c>
      <c r="M51" s="41">
        <v>0</v>
      </c>
      <c r="N51" s="41">
        <v>0</v>
      </c>
      <c r="O51" s="41">
        <v>0</v>
      </c>
      <c r="P51" s="41">
        <v>0</v>
      </c>
      <c r="Q51" s="41">
        <v>2</v>
      </c>
      <c r="R51" s="41">
        <v>0</v>
      </c>
      <c r="S51" s="41">
        <v>0</v>
      </c>
      <c r="T51" s="41">
        <v>0</v>
      </c>
      <c r="U51" s="41">
        <v>0</v>
      </c>
      <c r="V51" s="41">
        <v>0</v>
      </c>
      <c r="W51" s="41">
        <v>24</v>
      </c>
      <c r="X51" s="41">
        <v>99</v>
      </c>
      <c r="Y51" s="40">
        <f t="shared" si="3"/>
        <v>4125</v>
      </c>
      <c r="Z51" s="55">
        <f t="shared" si="4"/>
        <v>24.242424242424242</v>
      </c>
      <c r="AA51" s="26"/>
    </row>
    <row r="52" spans="2:29" outlineLevel="1" x14ac:dyDescent="0.2">
      <c r="B52" s="100" t="s">
        <v>367</v>
      </c>
      <c r="C52" s="41">
        <v>0</v>
      </c>
      <c r="D52" s="41">
        <v>18</v>
      </c>
      <c r="E52" s="41">
        <v>25</v>
      </c>
      <c r="F52" s="41">
        <v>7</v>
      </c>
      <c r="G52" s="41">
        <v>4</v>
      </c>
      <c r="H52" s="41">
        <v>4</v>
      </c>
      <c r="I52" s="41">
        <v>4</v>
      </c>
      <c r="J52" s="41">
        <v>0</v>
      </c>
      <c r="K52" s="41">
        <v>1</v>
      </c>
      <c r="L52" s="41">
        <v>1</v>
      </c>
      <c r="M52" s="41">
        <v>2</v>
      </c>
      <c r="N52" s="41">
        <v>1</v>
      </c>
      <c r="O52" s="41">
        <v>1</v>
      </c>
      <c r="P52" s="41">
        <v>2</v>
      </c>
      <c r="Q52" s="41">
        <v>7</v>
      </c>
      <c r="R52" s="41">
        <v>1</v>
      </c>
      <c r="S52" s="41">
        <v>1</v>
      </c>
      <c r="T52" s="41">
        <v>0</v>
      </c>
      <c r="U52" s="41">
        <v>8</v>
      </c>
      <c r="V52" s="41">
        <v>0</v>
      </c>
      <c r="W52" s="41">
        <v>87</v>
      </c>
      <c r="X52" s="41">
        <v>781</v>
      </c>
      <c r="Y52" s="40">
        <f t="shared" si="3"/>
        <v>8977.0114942528744</v>
      </c>
      <c r="Z52" s="55">
        <f t="shared" si="4"/>
        <v>11.139564660691422</v>
      </c>
      <c r="AA52" s="26"/>
    </row>
    <row r="53" spans="2:29" outlineLevel="1" x14ac:dyDescent="0.2">
      <c r="B53" s="100" t="s">
        <v>368</v>
      </c>
      <c r="C53" s="41">
        <v>1</v>
      </c>
      <c r="D53" s="41">
        <v>14</v>
      </c>
      <c r="E53" s="41">
        <v>17</v>
      </c>
      <c r="F53" s="41">
        <v>3</v>
      </c>
      <c r="G53" s="41">
        <v>2</v>
      </c>
      <c r="H53" s="41">
        <v>3</v>
      </c>
      <c r="I53" s="41">
        <v>4</v>
      </c>
      <c r="J53" s="41">
        <v>0</v>
      </c>
      <c r="K53" s="41">
        <v>1</v>
      </c>
      <c r="L53" s="41">
        <v>1</v>
      </c>
      <c r="M53" s="41">
        <v>5</v>
      </c>
      <c r="N53" s="41">
        <v>1</v>
      </c>
      <c r="O53" s="41">
        <v>2</v>
      </c>
      <c r="P53" s="41">
        <v>2</v>
      </c>
      <c r="Q53" s="41">
        <v>3</v>
      </c>
      <c r="R53" s="41">
        <v>1</v>
      </c>
      <c r="S53" s="41">
        <v>1</v>
      </c>
      <c r="T53" s="41">
        <v>0</v>
      </c>
      <c r="U53" s="41">
        <v>12</v>
      </c>
      <c r="V53" s="41">
        <v>0</v>
      </c>
      <c r="W53" s="41">
        <v>73</v>
      </c>
      <c r="X53" s="41">
        <v>445</v>
      </c>
      <c r="Y53" s="40">
        <f t="shared" si="3"/>
        <v>6095.8904109589039</v>
      </c>
      <c r="Z53" s="55">
        <f t="shared" si="4"/>
        <v>16.40449438202247</v>
      </c>
      <c r="AA53" s="26"/>
      <c r="AB53" s="33"/>
      <c r="AC53" s="34"/>
    </row>
    <row r="54" spans="2:29" outlineLevel="1" x14ac:dyDescent="0.2">
      <c r="B54" s="100" t="s">
        <v>369</v>
      </c>
      <c r="C54" s="41">
        <v>1</v>
      </c>
      <c r="D54" s="41">
        <v>25</v>
      </c>
      <c r="E54" s="41">
        <v>23</v>
      </c>
      <c r="F54" s="41">
        <v>9</v>
      </c>
      <c r="G54" s="41">
        <v>10</v>
      </c>
      <c r="H54" s="41">
        <v>8</v>
      </c>
      <c r="I54" s="41">
        <v>7</v>
      </c>
      <c r="J54" s="41">
        <v>3</v>
      </c>
      <c r="K54" s="41">
        <v>4</v>
      </c>
      <c r="L54" s="41">
        <v>2</v>
      </c>
      <c r="M54" s="41">
        <v>5</v>
      </c>
      <c r="N54" s="41">
        <v>1</v>
      </c>
      <c r="O54" s="41">
        <v>5</v>
      </c>
      <c r="P54" s="41">
        <v>3</v>
      </c>
      <c r="Q54" s="41">
        <v>8</v>
      </c>
      <c r="R54" s="41">
        <v>1</v>
      </c>
      <c r="S54" s="41">
        <v>1</v>
      </c>
      <c r="T54" s="41">
        <v>0</v>
      </c>
      <c r="U54" s="41">
        <v>13</v>
      </c>
      <c r="V54" s="41">
        <v>0</v>
      </c>
      <c r="W54" s="41">
        <v>129</v>
      </c>
      <c r="X54" s="41">
        <v>845</v>
      </c>
      <c r="Y54" s="40">
        <f>X54/W54*1000</f>
        <v>6550.3875968992252</v>
      </c>
      <c r="Z54" s="55">
        <f t="shared" si="4"/>
        <v>15.266272189349113</v>
      </c>
      <c r="AA54" s="26"/>
      <c r="AB54" s="33"/>
      <c r="AC54" s="34"/>
    </row>
    <row r="55" spans="2:29" outlineLevel="1" x14ac:dyDescent="0.2">
      <c r="B55" s="100" t="s">
        <v>370</v>
      </c>
      <c r="C55" s="41">
        <v>1</v>
      </c>
      <c r="D55" s="41">
        <v>27</v>
      </c>
      <c r="E55" s="41">
        <v>30</v>
      </c>
      <c r="F55" s="41">
        <v>7</v>
      </c>
      <c r="G55" s="41">
        <v>10</v>
      </c>
      <c r="H55" s="41">
        <v>8</v>
      </c>
      <c r="I55" s="41">
        <v>6</v>
      </c>
      <c r="J55" s="41">
        <v>3</v>
      </c>
      <c r="K55" s="41">
        <v>3</v>
      </c>
      <c r="L55" s="41">
        <v>3</v>
      </c>
      <c r="M55" s="41">
        <v>10</v>
      </c>
      <c r="N55" s="41">
        <v>1</v>
      </c>
      <c r="O55" s="41">
        <v>5</v>
      </c>
      <c r="P55" s="41">
        <v>2</v>
      </c>
      <c r="Q55" s="41">
        <v>12</v>
      </c>
      <c r="R55" s="41">
        <v>1</v>
      </c>
      <c r="S55" s="41">
        <v>2</v>
      </c>
      <c r="T55" s="41">
        <v>0</v>
      </c>
      <c r="U55" s="41">
        <v>18</v>
      </c>
      <c r="V55" s="41">
        <v>0</v>
      </c>
      <c r="W55" s="41">
        <v>149</v>
      </c>
      <c r="X55" s="40">
        <v>1188</v>
      </c>
      <c r="Y55" s="40">
        <f t="shared" si="3"/>
        <v>7973.1543624161068</v>
      </c>
      <c r="Z55" s="55">
        <f t="shared" si="4"/>
        <v>12.542087542087542</v>
      </c>
      <c r="AA55" s="26"/>
      <c r="AB55" s="33"/>
      <c r="AC55" s="34"/>
    </row>
    <row r="56" spans="2:29" outlineLevel="1" x14ac:dyDescent="0.2">
      <c r="B56" s="100" t="s">
        <v>371</v>
      </c>
      <c r="C56" s="41">
        <v>1</v>
      </c>
      <c r="D56" s="41">
        <v>16</v>
      </c>
      <c r="E56" s="41">
        <v>17</v>
      </c>
      <c r="F56" s="41">
        <v>8</v>
      </c>
      <c r="G56" s="41">
        <v>2</v>
      </c>
      <c r="H56" s="41">
        <v>4</v>
      </c>
      <c r="I56" s="41">
        <v>2</v>
      </c>
      <c r="J56" s="41">
        <v>1</v>
      </c>
      <c r="K56" s="41">
        <v>1</v>
      </c>
      <c r="L56" s="41">
        <v>1</v>
      </c>
      <c r="M56" s="41">
        <v>1</v>
      </c>
      <c r="N56" s="41">
        <v>0</v>
      </c>
      <c r="O56" s="41">
        <v>1</v>
      </c>
      <c r="P56" s="41">
        <v>3</v>
      </c>
      <c r="Q56" s="41">
        <v>2</v>
      </c>
      <c r="R56" s="41">
        <v>0</v>
      </c>
      <c r="S56" s="41">
        <v>1</v>
      </c>
      <c r="T56" s="41">
        <v>0</v>
      </c>
      <c r="U56" s="41">
        <v>4</v>
      </c>
      <c r="V56" s="41">
        <v>1</v>
      </c>
      <c r="W56" s="41">
        <v>66</v>
      </c>
      <c r="X56" s="41">
        <v>443</v>
      </c>
      <c r="Y56" s="40">
        <f t="shared" si="3"/>
        <v>6712.121212121212</v>
      </c>
      <c r="Z56" s="55">
        <f t="shared" si="4"/>
        <v>14.89841986455982</v>
      </c>
      <c r="AA56" s="26"/>
      <c r="AB56" s="33"/>
      <c r="AC56" s="34"/>
    </row>
    <row r="57" spans="2:29" outlineLevel="1" x14ac:dyDescent="0.2">
      <c r="B57" s="100" t="s">
        <v>372</v>
      </c>
      <c r="C57" s="41">
        <v>0</v>
      </c>
      <c r="D57" s="41">
        <v>9</v>
      </c>
      <c r="E57" s="41">
        <v>3</v>
      </c>
      <c r="F57" s="41">
        <v>2</v>
      </c>
      <c r="G57" s="41">
        <v>2</v>
      </c>
      <c r="H57" s="41">
        <v>2</v>
      </c>
      <c r="I57" s="41">
        <v>1</v>
      </c>
      <c r="J57" s="41">
        <v>1</v>
      </c>
      <c r="K57" s="41">
        <v>1</v>
      </c>
      <c r="L57" s="41">
        <v>1</v>
      </c>
      <c r="M57" s="41">
        <v>1</v>
      </c>
      <c r="N57" s="41">
        <v>1</v>
      </c>
      <c r="O57" s="41">
        <v>1</v>
      </c>
      <c r="P57" s="41">
        <v>1</v>
      </c>
      <c r="Q57" s="41">
        <v>1</v>
      </c>
      <c r="R57" s="41">
        <v>1</v>
      </c>
      <c r="S57" s="41">
        <v>1</v>
      </c>
      <c r="T57" s="41">
        <v>0</v>
      </c>
      <c r="U57" s="41">
        <v>3</v>
      </c>
      <c r="V57" s="41">
        <v>0</v>
      </c>
      <c r="W57" s="41">
        <v>32</v>
      </c>
      <c r="X57" s="41">
        <v>196</v>
      </c>
      <c r="Y57" s="40">
        <f t="shared" si="3"/>
        <v>6125</v>
      </c>
      <c r="Z57" s="55">
        <f t="shared" si="4"/>
        <v>16.326530612244898</v>
      </c>
      <c r="AA57" s="26"/>
      <c r="AB57" s="33"/>
      <c r="AC57" s="34"/>
    </row>
    <row r="58" spans="2:29" s="25" customFormat="1" x14ac:dyDescent="0.2">
      <c r="B58" s="113" t="s">
        <v>156</v>
      </c>
      <c r="C58" s="49">
        <v>33</v>
      </c>
      <c r="D58" s="49">
        <v>664</v>
      </c>
      <c r="E58" s="49">
        <v>748</v>
      </c>
      <c r="F58" s="49">
        <v>248</v>
      </c>
      <c r="G58" s="49">
        <v>272</v>
      </c>
      <c r="H58" s="49">
        <v>231</v>
      </c>
      <c r="I58" s="49">
        <v>172</v>
      </c>
      <c r="J58" s="49">
        <v>63</v>
      </c>
      <c r="K58" s="49">
        <v>86</v>
      </c>
      <c r="L58" s="49">
        <v>96</v>
      </c>
      <c r="M58" s="49">
        <v>139</v>
      </c>
      <c r="N58" s="49">
        <v>24</v>
      </c>
      <c r="O58" s="49">
        <v>113</v>
      </c>
      <c r="P58" s="49">
        <v>94</v>
      </c>
      <c r="Q58" s="49">
        <v>267</v>
      </c>
      <c r="R58" s="49">
        <v>25</v>
      </c>
      <c r="S58" s="49">
        <v>39</v>
      </c>
      <c r="T58" s="49">
        <v>4</v>
      </c>
      <c r="U58" s="49">
        <v>276</v>
      </c>
      <c r="V58" s="49">
        <v>45</v>
      </c>
      <c r="W58" s="38">
        <v>3639</v>
      </c>
      <c r="X58" s="38">
        <v>22037</v>
      </c>
      <c r="Y58" s="38">
        <f>X58/W58*1000</f>
        <v>6055.784556196757</v>
      </c>
      <c r="Z58" s="56">
        <f>W58/(X58/100)</f>
        <v>16.513136996868901</v>
      </c>
      <c r="AA58" s="24"/>
      <c r="AB58" s="33"/>
      <c r="AC58" s="34"/>
    </row>
    <row r="59" spans="2:29" x14ac:dyDescent="0.2">
      <c r="B59" s="151" t="s">
        <v>374</v>
      </c>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26"/>
    </row>
    <row r="60" spans="2:29" x14ac:dyDescent="0.2">
      <c r="B60" s="100" t="s">
        <v>348</v>
      </c>
      <c r="C60" s="41">
        <v>5</v>
      </c>
      <c r="D60" s="41">
        <v>25</v>
      </c>
      <c r="E60" s="41">
        <v>28</v>
      </c>
      <c r="F60" s="41">
        <v>11</v>
      </c>
      <c r="G60" s="41">
        <v>4</v>
      </c>
      <c r="H60" s="41">
        <v>7</v>
      </c>
      <c r="I60" s="41">
        <v>6</v>
      </c>
      <c r="J60" s="41" t="s">
        <v>2</v>
      </c>
      <c r="K60" s="41">
        <v>2</v>
      </c>
      <c r="L60" s="41">
        <v>2</v>
      </c>
      <c r="M60" s="41">
        <v>6</v>
      </c>
      <c r="N60" s="41" t="s">
        <v>2</v>
      </c>
      <c r="O60" s="41">
        <v>3</v>
      </c>
      <c r="P60" s="41">
        <v>8</v>
      </c>
      <c r="Q60" s="41">
        <v>8</v>
      </c>
      <c r="R60" s="41">
        <v>1</v>
      </c>
      <c r="S60" s="41">
        <v>1</v>
      </c>
      <c r="T60" s="41" t="s">
        <v>2</v>
      </c>
      <c r="U60" s="41">
        <v>10</v>
      </c>
      <c r="V60" s="41" t="s">
        <v>2</v>
      </c>
      <c r="W60" s="41">
        <v>127</v>
      </c>
      <c r="X60" s="41">
        <v>746</v>
      </c>
      <c r="Y60" s="40">
        <f>X60/W60*1000</f>
        <v>5874.0157480314965</v>
      </c>
      <c r="Z60" s="55">
        <f>W60/(X60/100)</f>
        <v>17.024128686327078</v>
      </c>
    </row>
    <row r="61" spans="2:29" x14ac:dyDescent="0.2">
      <c r="B61" s="100" t="s">
        <v>349</v>
      </c>
      <c r="C61" s="41">
        <v>1</v>
      </c>
      <c r="D61" s="41">
        <v>36</v>
      </c>
      <c r="E61" s="41">
        <v>32</v>
      </c>
      <c r="F61" s="41">
        <v>7</v>
      </c>
      <c r="G61" s="41">
        <v>6</v>
      </c>
      <c r="H61" s="41">
        <v>6</v>
      </c>
      <c r="I61" s="41">
        <v>7</v>
      </c>
      <c r="J61" s="41">
        <v>2</v>
      </c>
      <c r="K61" s="41">
        <v>2</v>
      </c>
      <c r="L61" s="41">
        <v>1</v>
      </c>
      <c r="M61" s="41">
        <v>4</v>
      </c>
      <c r="N61" s="41">
        <v>1</v>
      </c>
      <c r="O61" s="41">
        <v>3</v>
      </c>
      <c r="P61" s="41">
        <v>8</v>
      </c>
      <c r="Q61" s="41">
        <v>12</v>
      </c>
      <c r="R61" s="41">
        <v>1</v>
      </c>
      <c r="S61" s="41">
        <v>1</v>
      </c>
      <c r="T61" s="41">
        <v>1</v>
      </c>
      <c r="U61" s="41">
        <v>14</v>
      </c>
      <c r="V61" s="41" t="s">
        <v>2</v>
      </c>
      <c r="W61" s="41">
        <v>145</v>
      </c>
      <c r="X61" s="41">
        <v>944</v>
      </c>
      <c r="Y61" s="40">
        <f t="shared" ref="Y61:Y85" si="5">X61/W61*1000</f>
        <v>6510.3448275862065</v>
      </c>
      <c r="Z61" s="55">
        <f t="shared" ref="Z61:Z84" si="6">W61/(X61/100)</f>
        <v>15.360169491525424</v>
      </c>
    </row>
    <row r="62" spans="2:29" ht="16.5" customHeight="1" x14ac:dyDescent="0.2">
      <c r="B62" s="100" t="s">
        <v>350</v>
      </c>
      <c r="C62" s="41">
        <v>1</v>
      </c>
      <c r="D62" s="41">
        <v>28</v>
      </c>
      <c r="E62" s="41">
        <v>36</v>
      </c>
      <c r="F62" s="41">
        <v>6</v>
      </c>
      <c r="G62" s="41">
        <v>6</v>
      </c>
      <c r="H62" s="41">
        <v>5</v>
      </c>
      <c r="I62" s="41">
        <v>4</v>
      </c>
      <c r="J62" s="41">
        <v>2</v>
      </c>
      <c r="K62" s="41">
        <v>2</v>
      </c>
      <c r="L62" s="41">
        <v>2</v>
      </c>
      <c r="M62" s="41">
        <v>5</v>
      </c>
      <c r="N62" s="41">
        <v>1</v>
      </c>
      <c r="O62" s="41">
        <v>3</v>
      </c>
      <c r="P62" s="41">
        <v>2</v>
      </c>
      <c r="Q62" s="41">
        <v>6</v>
      </c>
      <c r="R62" s="41">
        <v>1</v>
      </c>
      <c r="S62" s="41">
        <v>1</v>
      </c>
      <c r="T62" s="41" t="s">
        <v>2</v>
      </c>
      <c r="U62" s="41">
        <v>16</v>
      </c>
      <c r="V62" s="41" t="s">
        <v>2</v>
      </c>
      <c r="W62" s="41">
        <v>127</v>
      </c>
      <c r="X62" s="41">
        <v>895</v>
      </c>
      <c r="Y62" s="40">
        <f t="shared" si="5"/>
        <v>7047.2440944881891</v>
      </c>
      <c r="Z62" s="55">
        <f t="shared" si="6"/>
        <v>14.189944134078214</v>
      </c>
    </row>
    <row r="63" spans="2:29" x14ac:dyDescent="0.2">
      <c r="B63" s="100" t="s">
        <v>351</v>
      </c>
      <c r="C63" s="41">
        <v>3</v>
      </c>
      <c r="D63" s="41">
        <v>21</v>
      </c>
      <c r="E63" s="41">
        <v>19</v>
      </c>
      <c r="F63" s="41">
        <v>6</v>
      </c>
      <c r="G63" s="41">
        <v>5</v>
      </c>
      <c r="H63" s="41">
        <v>6</v>
      </c>
      <c r="I63" s="41">
        <v>4</v>
      </c>
      <c r="J63" s="41">
        <v>1</v>
      </c>
      <c r="K63" s="41">
        <v>2</v>
      </c>
      <c r="L63" s="41">
        <v>1</v>
      </c>
      <c r="M63" s="41">
        <v>3</v>
      </c>
      <c r="N63" s="41" t="s">
        <v>2</v>
      </c>
      <c r="O63" s="41">
        <v>2</v>
      </c>
      <c r="P63" s="41">
        <v>3</v>
      </c>
      <c r="Q63" s="41">
        <v>7</v>
      </c>
      <c r="R63" s="41">
        <v>1</v>
      </c>
      <c r="S63" s="41">
        <v>1</v>
      </c>
      <c r="T63" s="41" t="s">
        <v>2</v>
      </c>
      <c r="U63" s="41">
        <v>8</v>
      </c>
      <c r="V63" s="41" t="s">
        <v>2</v>
      </c>
      <c r="W63" s="41">
        <v>93</v>
      </c>
      <c r="X63" s="41">
        <v>577</v>
      </c>
      <c r="Y63" s="40">
        <f t="shared" si="5"/>
        <v>6204.3010752688169</v>
      </c>
      <c r="Z63" s="55">
        <f t="shared" si="6"/>
        <v>16.11785095320624</v>
      </c>
    </row>
    <row r="64" spans="2:29" x14ac:dyDescent="0.2">
      <c r="B64" s="100" t="s">
        <v>352</v>
      </c>
      <c r="C64" s="41">
        <v>7</v>
      </c>
      <c r="D64" s="41">
        <v>102</v>
      </c>
      <c r="E64" s="41">
        <v>126</v>
      </c>
      <c r="F64" s="41">
        <v>60</v>
      </c>
      <c r="G64" s="41">
        <v>78</v>
      </c>
      <c r="H64" s="41">
        <v>63</v>
      </c>
      <c r="I64" s="41">
        <v>42</v>
      </c>
      <c r="J64" s="41">
        <v>17</v>
      </c>
      <c r="K64" s="41">
        <v>29</v>
      </c>
      <c r="L64" s="41">
        <v>35</v>
      </c>
      <c r="M64" s="41">
        <v>24</v>
      </c>
      <c r="N64" s="41">
        <v>6</v>
      </c>
      <c r="O64" s="41">
        <v>33</v>
      </c>
      <c r="P64" s="41">
        <v>10</v>
      </c>
      <c r="Q64" s="41">
        <v>43</v>
      </c>
      <c r="R64" s="41">
        <v>3</v>
      </c>
      <c r="S64" s="41">
        <v>6</v>
      </c>
      <c r="T64" s="41">
        <v>1</v>
      </c>
      <c r="U64" s="41">
        <v>5</v>
      </c>
      <c r="V64" s="41">
        <v>32</v>
      </c>
      <c r="W64" s="41">
        <v>722</v>
      </c>
      <c r="X64" s="40">
        <v>2446</v>
      </c>
      <c r="Y64" s="40">
        <f t="shared" si="5"/>
        <v>3387.8116343490301</v>
      </c>
      <c r="Z64" s="55">
        <f t="shared" si="6"/>
        <v>29.517579721995094</v>
      </c>
    </row>
    <row r="65" spans="2:26" x14ac:dyDescent="0.2">
      <c r="B65" s="100" t="s">
        <v>353</v>
      </c>
      <c r="C65" s="41">
        <v>1</v>
      </c>
      <c r="D65" s="41">
        <v>29</v>
      </c>
      <c r="E65" s="41">
        <v>36</v>
      </c>
      <c r="F65" s="41">
        <v>9</v>
      </c>
      <c r="G65" s="41">
        <v>13</v>
      </c>
      <c r="H65" s="41">
        <v>10</v>
      </c>
      <c r="I65" s="41">
        <v>5</v>
      </c>
      <c r="J65" s="41">
        <v>3</v>
      </c>
      <c r="K65" s="41">
        <v>3</v>
      </c>
      <c r="L65" s="41">
        <v>5</v>
      </c>
      <c r="M65" s="41">
        <v>8</v>
      </c>
      <c r="N65" s="41">
        <v>1</v>
      </c>
      <c r="O65" s="41">
        <v>5</v>
      </c>
      <c r="P65" s="41">
        <v>6</v>
      </c>
      <c r="Q65" s="41">
        <v>15</v>
      </c>
      <c r="R65" s="41">
        <v>1</v>
      </c>
      <c r="S65" s="41">
        <v>2</v>
      </c>
      <c r="T65" s="41" t="s">
        <v>2</v>
      </c>
      <c r="U65" s="41">
        <v>19</v>
      </c>
      <c r="V65" s="41">
        <v>1</v>
      </c>
      <c r="W65" s="41">
        <v>172</v>
      </c>
      <c r="X65" s="40">
        <v>1130</v>
      </c>
      <c r="Y65" s="40">
        <f t="shared" si="5"/>
        <v>6569.7674418604656</v>
      </c>
      <c r="Z65" s="55">
        <f t="shared" si="6"/>
        <v>15.221238938053096</v>
      </c>
    </row>
    <row r="66" spans="2:26" x14ac:dyDescent="0.2">
      <c r="B66" s="100" t="s">
        <v>354</v>
      </c>
      <c r="C66" s="41">
        <v>1</v>
      </c>
      <c r="D66" s="41">
        <v>48</v>
      </c>
      <c r="E66" s="41">
        <v>62</v>
      </c>
      <c r="F66" s="41">
        <v>31</v>
      </c>
      <c r="G66" s="41">
        <v>43</v>
      </c>
      <c r="H66" s="41">
        <v>29</v>
      </c>
      <c r="I66" s="41">
        <v>21</v>
      </c>
      <c r="J66" s="41">
        <v>7</v>
      </c>
      <c r="K66" s="41">
        <v>7</v>
      </c>
      <c r="L66" s="41">
        <v>9</v>
      </c>
      <c r="M66" s="41">
        <v>9</v>
      </c>
      <c r="N66" s="41">
        <v>2</v>
      </c>
      <c r="O66" s="41">
        <v>14</v>
      </c>
      <c r="P66" s="41">
        <v>5</v>
      </c>
      <c r="Q66" s="41">
        <v>28</v>
      </c>
      <c r="R66" s="41">
        <v>2</v>
      </c>
      <c r="S66" s="41">
        <v>5</v>
      </c>
      <c r="T66" s="41" t="s">
        <v>2</v>
      </c>
      <c r="U66" s="41">
        <v>12</v>
      </c>
      <c r="V66" s="41">
        <v>1</v>
      </c>
      <c r="W66" s="41">
        <v>336</v>
      </c>
      <c r="X66" s="40">
        <v>2402</v>
      </c>
      <c r="Y66" s="40">
        <f t="shared" si="5"/>
        <v>7148.8095238095239</v>
      </c>
      <c r="Z66" s="55">
        <f t="shared" si="6"/>
        <v>13.98834304746045</v>
      </c>
    </row>
    <row r="67" spans="2:26" x14ac:dyDescent="0.2">
      <c r="B67" s="100" t="s">
        <v>355</v>
      </c>
      <c r="C67" s="41" t="s">
        <v>2</v>
      </c>
      <c r="D67" s="41">
        <v>19</v>
      </c>
      <c r="E67" s="41">
        <v>21</v>
      </c>
      <c r="F67" s="41">
        <v>8</v>
      </c>
      <c r="G67" s="41">
        <v>6</v>
      </c>
      <c r="H67" s="41">
        <v>6</v>
      </c>
      <c r="I67" s="41">
        <v>4</v>
      </c>
      <c r="J67" s="41">
        <v>1</v>
      </c>
      <c r="K67" s="41">
        <v>2</v>
      </c>
      <c r="L67" s="41">
        <v>4</v>
      </c>
      <c r="M67" s="41">
        <v>5</v>
      </c>
      <c r="N67" s="41" t="s">
        <v>2</v>
      </c>
      <c r="O67" s="41">
        <v>4</v>
      </c>
      <c r="P67" s="41">
        <v>4</v>
      </c>
      <c r="Q67" s="41">
        <v>12</v>
      </c>
      <c r="R67" s="41">
        <v>1</v>
      </c>
      <c r="S67" s="41">
        <v>2</v>
      </c>
      <c r="T67" s="41" t="s">
        <v>2</v>
      </c>
      <c r="U67" s="41">
        <v>16</v>
      </c>
      <c r="V67" s="41" t="s">
        <v>2</v>
      </c>
      <c r="W67" s="41">
        <v>115</v>
      </c>
      <c r="X67" s="41">
        <v>680</v>
      </c>
      <c r="Y67" s="40">
        <f t="shared" si="5"/>
        <v>5913.0434782608691</v>
      </c>
      <c r="Z67" s="55">
        <f t="shared" si="6"/>
        <v>16.911764705882355</v>
      </c>
    </row>
    <row r="68" spans="2:26" x14ac:dyDescent="0.2">
      <c r="B68" s="100" t="s">
        <v>356</v>
      </c>
      <c r="C68" s="41" t="s">
        <v>2</v>
      </c>
      <c r="D68" s="41">
        <v>40</v>
      </c>
      <c r="E68" s="41">
        <v>29</v>
      </c>
      <c r="F68" s="41">
        <v>12</v>
      </c>
      <c r="G68" s="41">
        <v>12</v>
      </c>
      <c r="H68" s="41">
        <v>8</v>
      </c>
      <c r="I68" s="41">
        <v>6</v>
      </c>
      <c r="J68" s="41">
        <v>2</v>
      </c>
      <c r="K68" s="41">
        <v>3</v>
      </c>
      <c r="L68" s="41">
        <v>2</v>
      </c>
      <c r="M68" s="41">
        <v>4</v>
      </c>
      <c r="N68" s="41">
        <v>2</v>
      </c>
      <c r="O68" s="41">
        <v>6</v>
      </c>
      <c r="P68" s="41">
        <v>2</v>
      </c>
      <c r="Q68" s="41">
        <v>15</v>
      </c>
      <c r="R68" s="41">
        <v>1</v>
      </c>
      <c r="S68" s="41">
        <v>1</v>
      </c>
      <c r="T68" s="41" t="s">
        <v>2</v>
      </c>
      <c r="U68" s="41">
        <v>2</v>
      </c>
      <c r="V68" s="41">
        <v>3</v>
      </c>
      <c r="W68" s="41">
        <v>150</v>
      </c>
      <c r="X68" s="41">
        <v>629</v>
      </c>
      <c r="Y68" s="40">
        <f t="shared" si="5"/>
        <v>4193.333333333333</v>
      </c>
      <c r="Z68" s="55">
        <f t="shared" si="6"/>
        <v>23.847376788553259</v>
      </c>
    </row>
    <row r="69" spans="2:26" x14ac:dyDescent="0.2">
      <c r="B69" s="100" t="s">
        <v>357</v>
      </c>
      <c r="C69" s="41">
        <v>2</v>
      </c>
      <c r="D69" s="41">
        <v>22</v>
      </c>
      <c r="E69" s="41">
        <v>35</v>
      </c>
      <c r="F69" s="41">
        <v>9</v>
      </c>
      <c r="G69" s="41">
        <v>13</v>
      </c>
      <c r="H69" s="41">
        <v>10</v>
      </c>
      <c r="I69" s="41">
        <v>11</v>
      </c>
      <c r="J69" s="41">
        <v>3</v>
      </c>
      <c r="K69" s="41">
        <v>3</v>
      </c>
      <c r="L69" s="41">
        <v>6</v>
      </c>
      <c r="M69" s="41">
        <v>8</v>
      </c>
      <c r="N69" s="41" t="s">
        <v>2</v>
      </c>
      <c r="O69" s="41">
        <v>5</v>
      </c>
      <c r="P69" s="41">
        <v>5</v>
      </c>
      <c r="Q69" s="41">
        <v>12</v>
      </c>
      <c r="R69" s="41">
        <v>2</v>
      </c>
      <c r="S69" s="41">
        <v>2</v>
      </c>
      <c r="T69" s="41" t="s">
        <v>2</v>
      </c>
      <c r="U69" s="41">
        <v>18</v>
      </c>
      <c r="V69" s="41" t="s">
        <v>2</v>
      </c>
      <c r="W69" s="41">
        <v>166</v>
      </c>
      <c r="X69" s="40">
        <v>1267</v>
      </c>
      <c r="Y69" s="40">
        <f t="shared" si="5"/>
        <v>7632.530120481928</v>
      </c>
      <c r="Z69" s="55">
        <f t="shared" si="6"/>
        <v>13.101815311760063</v>
      </c>
    </row>
    <row r="70" spans="2:26" x14ac:dyDescent="0.2">
      <c r="B70" s="100" t="s">
        <v>358</v>
      </c>
      <c r="C70" s="41">
        <v>4</v>
      </c>
      <c r="D70" s="41">
        <v>42</v>
      </c>
      <c r="E70" s="41">
        <v>52</v>
      </c>
      <c r="F70" s="41">
        <v>16</v>
      </c>
      <c r="G70" s="41">
        <v>16</v>
      </c>
      <c r="H70" s="41">
        <v>15</v>
      </c>
      <c r="I70" s="41">
        <v>9</v>
      </c>
      <c r="J70" s="41">
        <v>5</v>
      </c>
      <c r="K70" s="41">
        <v>7</v>
      </c>
      <c r="L70" s="41">
        <v>6</v>
      </c>
      <c r="M70" s="41">
        <v>8</v>
      </c>
      <c r="N70" s="41">
        <v>3</v>
      </c>
      <c r="O70" s="41">
        <v>7</v>
      </c>
      <c r="P70" s="41">
        <v>4</v>
      </c>
      <c r="Q70" s="41">
        <v>17</v>
      </c>
      <c r="R70" s="41">
        <v>1</v>
      </c>
      <c r="S70" s="41">
        <v>2</v>
      </c>
      <c r="T70" s="41" t="s">
        <v>2</v>
      </c>
      <c r="U70" s="41">
        <v>19</v>
      </c>
      <c r="V70" s="41">
        <v>3</v>
      </c>
      <c r="W70" s="41">
        <v>236</v>
      </c>
      <c r="X70" s="40">
        <v>1471</v>
      </c>
      <c r="Y70" s="40">
        <f t="shared" si="5"/>
        <v>6233.0508474576272</v>
      </c>
      <c r="Z70" s="55">
        <f t="shared" si="6"/>
        <v>16.043507817811012</v>
      </c>
    </row>
    <row r="71" spans="2:26" x14ac:dyDescent="0.2">
      <c r="B71" s="100" t="s">
        <v>359</v>
      </c>
      <c r="C71" s="41">
        <v>1</v>
      </c>
      <c r="D71" s="41">
        <v>24</v>
      </c>
      <c r="E71" s="41">
        <v>28</v>
      </c>
      <c r="F71" s="41">
        <v>4</v>
      </c>
      <c r="G71" s="41">
        <v>6</v>
      </c>
      <c r="H71" s="41">
        <v>6</v>
      </c>
      <c r="I71" s="41">
        <v>5</v>
      </c>
      <c r="J71" s="41">
        <v>2</v>
      </c>
      <c r="K71" s="41">
        <v>3</v>
      </c>
      <c r="L71" s="41">
        <v>1</v>
      </c>
      <c r="M71" s="41">
        <v>5</v>
      </c>
      <c r="N71" s="41" t="s">
        <v>2</v>
      </c>
      <c r="O71" s="41">
        <v>2</v>
      </c>
      <c r="P71" s="41">
        <v>6</v>
      </c>
      <c r="Q71" s="41">
        <v>10</v>
      </c>
      <c r="R71" s="41">
        <v>1</v>
      </c>
      <c r="S71" s="41">
        <v>1</v>
      </c>
      <c r="T71" s="41" t="s">
        <v>2</v>
      </c>
      <c r="U71" s="41">
        <v>17</v>
      </c>
      <c r="V71" s="41" t="s">
        <v>2</v>
      </c>
      <c r="W71" s="41">
        <v>122</v>
      </c>
      <c r="X71" s="41">
        <v>886</v>
      </c>
      <c r="Y71" s="40">
        <f t="shared" si="5"/>
        <v>7262.2950819672133</v>
      </c>
      <c r="Z71" s="55">
        <f t="shared" si="6"/>
        <v>13.769751693002258</v>
      </c>
    </row>
    <row r="72" spans="2:26" x14ac:dyDescent="0.2">
      <c r="B72" s="100" t="s">
        <v>360</v>
      </c>
      <c r="C72" s="41" t="s">
        <v>2</v>
      </c>
      <c r="D72" s="41">
        <v>8</v>
      </c>
      <c r="E72" s="41">
        <v>5</v>
      </c>
      <c r="F72" s="41">
        <v>2</v>
      </c>
      <c r="G72" s="41">
        <v>2</v>
      </c>
      <c r="H72" s="41">
        <v>1</v>
      </c>
      <c r="I72" s="41">
        <v>1</v>
      </c>
      <c r="J72" s="41" t="s">
        <v>2</v>
      </c>
      <c r="K72" s="41">
        <v>1</v>
      </c>
      <c r="L72" s="41" t="s">
        <v>2</v>
      </c>
      <c r="M72" s="41">
        <v>1</v>
      </c>
      <c r="N72" s="41" t="s">
        <v>2</v>
      </c>
      <c r="O72" s="41" t="s">
        <v>2</v>
      </c>
      <c r="P72" s="41">
        <v>1</v>
      </c>
      <c r="Q72" s="41">
        <v>1</v>
      </c>
      <c r="R72" s="41" t="s">
        <v>2</v>
      </c>
      <c r="S72" s="41" t="s">
        <v>2</v>
      </c>
      <c r="T72" s="41" t="s">
        <v>2</v>
      </c>
      <c r="U72" s="41">
        <v>1</v>
      </c>
      <c r="V72" s="41" t="s">
        <v>2</v>
      </c>
      <c r="W72" s="41">
        <v>24</v>
      </c>
      <c r="X72" s="41">
        <v>138</v>
      </c>
      <c r="Y72" s="40">
        <f t="shared" si="5"/>
        <v>5750</v>
      </c>
      <c r="Z72" s="55">
        <f t="shared" si="6"/>
        <v>17.39130434782609</v>
      </c>
    </row>
    <row r="73" spans="2:26" x14ac:dyDescent="0.2">
      <c r="B73" s="100" t="s">
        <v>361</v>
      </c>
      <c r="C73" s="41">
        <v>2</v>
      </c>
      <c r="D73" s="41">
        <v>41</v>
      </c>
      <c r="E73" s="41">
        <v>51</v>
      </c>
      <c r="F73" s="41">
        <v>9</v>
      </c>
      <c r="G73" s="41">
        <v>14</v>
      </c>
      <c r="H73" s="41">
        <v>13</v>
      </c>
      <c r="I73" s="41">
        <v>11</v>
      </c>
      <c r="J73" s="41">
        <v>4</v>
      </c>
      <c r="K73" s="41">
        <v>2</v>
      </c>
      <c r="L73" s="41">
        <v>5</v>
      </c>
      <c r="M73" s="41">
        <v>6</v>
      </c>
      <c r="N73" s="41">
        <v>1</v>
      </c>
      <c r="O73" s="41">
        <v>6</v>
      </c>
      <c r="P73" s="41">
        <v>6</v>
      </c>
      <c r="Q73" s="41">
        <v>20</v>
      </c>
      <c r="R73" s="41">
        <v>1</v>
      </c>
      <c r="S73" s="41">
        <v>3</v>
      </c>
      <c r="T73" s="41" t="s">
        <v>2</v>
      </c>
      <c r="U73" s="41">
        <v>23</v>
      </c>
      <c r="V73" s="41" t="s">
        <v>2</v>
      </c>
      <c r="W73" s="41">
        <v>218</v>
      </c>
      <c r="X73" s="40">
        <v>1712</v>
      </c>
      <c r="Y73" s="40">
        <f t="shared" si="5"/>
        <v>7853.2110091743116</v>
      </c>
      <c r="Z73" s="55">
        <f t="shared" si="6"/>
        <v>12.733644859813083</v>
      </c>
    </row>
    <row r="74" spans="2:26" x14ac:dyDescent="0.2">
      <c r="B74" s="100" t="s">
        <v>362</v>
      </c>
      <c r="C74" s="41" t="s">
        <v>2</v>
      </c>
      <c r="D74" s="41">
        <v>8</v>
      </c>
      <c r="E74" s="41">
        <v>5</v>
      </c>
      <c r="F74" s="41">
        <v>2</v>
      </c>
      <c r="G74" s="41">
        <v>1</v>
      </c>
      <c r="H74" s="41">
        <v>1</v>
      </c>
      <c r="I74" s="41">
        <v>1</v>
      </c>
      <c r="J74" s="41">
        <v>1</v>
      </c>
      <c r="K74" s="41" t="s">
        <v>2</v>
      </c>
      <c r="L74" s="41" t="s">
        <v>2</v>
      </c>
      <c r="M74" s="41" t="s">
        <v>2</v>
      </c>
      <c r="N74" s="41" t="s">
        <v>2</v>
      </c>
      <c r="O74" s="41" t="s">
        <v>2</v>
      </c>
      <c r="P74" s="41">
        <v>2</v>
      </c>
      <c r="Q74" s="41">
        <v>2</v>
      </c>
      <c r="R74" s="41" t="s">
        <v>2</v>
      </c>
      <c r="S74" s="41" t="s">
        <v>2</v>
      </c>
      <c r="T74" s="41">
        <v>1</v>
      </c>
      <c r="U74" s="41">
        <v>1</v>
      </c>
      <c r="V74" s="41" t="s">
        <v>2</v>
      </c>
      <c r="W74" s="41">
        <v>25</v>
      </c>
      <c r="X74" s="41">
        <v>117</v>
      </c>
      <c r="Y74" s="40">
        <f t="shared" si="5"/>
        <v>4680</v>
      </c>
      <c r="Z74" s="55">
        <f t="shared" si="6"/>
        <v>21.36752136752137</v>
      </c>
    </row>
    <row r="75" spans="2:26" x14ac:dyDescent="0.2">
      <c r="B75" s="100" t="s">
        <v>363</v>
      </c>
      <c r="C75" s="41">
        <v>1</v>
      </c>
      <c r="D75" s="41">
        <v>15</v>
      </c>
      <c r="E75" s="41">
        <v>19</v>
      </c>
      <c r="F75" s="41">
        <v>3</v>
      </c>
      <c r="G75" s="41">
        <v>3</v>
      </c>
      <c r="H75" s="41">
        <v>3</v>
      </c>
      <c r="I75" s="41">
        <v>2</v>
      </c>
      <c r="J75" s="41">
        <v>1</v>
      </c>
      <c r="K75" s="41">
        <v>3</v>
      </c>
      <c r="L75" s="41">
        <v>2</v>
      </c>
      <c r="M75" s="41">
        <v>5</v>
      </c>
      <c r="N75" s="41" t="s">
        <v>2</v>
      </c>
      <c r="O75" s="41">
        <v>2</v>
      </c>
      <c r="P75" s="41">
        <v>3</v>
      </c>
      <c r="Q75" s="41">
        <v>4</v>
      </c>
      <c r="R75" s="41">
        <v>1</v>
      </c>
      <c r="S75" s="41">
        <v>2</v>
      </c>
      <c r="T75" s="41" t="s">
        <v>2</v>
      </c>
      <c r="U75" s="41">
        <v>7</v>
      </c>
      <c r="V75" s="41" t="s">
        <v>2</v>
      </c>
      <c r="W75" s="41">
        <v>76</v>
      </c>
      <c r="X75" s="41">
        <v>520</v>
      </c>
      <c r="Y75" s="40">
        <f t="shared" si="5"/>
        <v>6842.105263157895</v>
      </c>
      <c r="Z75" s="55">
        <f t="shared" si="6"/>
        <v>14.615384615384615</v>
      </c>
    </row>
    <row r="76" spans="2:26" x14ac:dyDescent="0.2">
      <c r="B76" s="100" t="s">
        <v>364</v>
      </c>
      <c r="C76" s="41" t="s">
        <v>2</v>
      </c>
      <c r="D76" s="41">
        <v>23</v>
      </c>
      <c r="E76" s="41">
        <v>30</v>
      </c>
      <c r="F76" s="41">
        <v>8</v>
      </c>
      <c r="G76" s="41">
        <v>10</v>
      </c>
      <c r="H76" s="41">
        <v>8</v>
      </c>
      <c r="I76" s="41">
        <v>4</v>
      </c>
      <c r="J76" s="41">
        <v>2</v>
      </c>
      <c r="K76" s="41">
        <v>3</v>
      </c>
      <c r="L76" s="41">
        <v>4</v>
      </c>
      <c r="M76" s="41">
        <v>10</v>
      </c>
      <c r="N76" s="41">
        <v>1</v>
      </c>
      <c r="O76" s="41">
        <v>2</v>
      </c>
      <c r="P76" s="41">
        <v>3</v>
      </c>
      <c r="Q76" s="41">
        <v>14</v>
      </c>
      <c r="R76" s="41">
        <v>1</v>
      </c>
      <c r="S76" s="41">
        <v>1</v>
      </c>
      <c r="T76" s="41">
        <v>1</v>
      </c>
      <c r="U76" s="41">
        <v>20</v>
      </c>
      <c r="V76" s="41" t="s">
        <v>2</v>
      </c>
      <c r="W76" s="41">
        <v>145</v>
      </c>
      <c r="X76" s="41">
        <v>865</v>
      </c>
      <c r="Y76" s="40">
        <f t="shared" si="5"/>
        <v>5965.5172413793107</v>
      </c>
      <c r="Z76" s="55">
        <f t="shared" si="6"/>
        <v>16.76300578034682</v>
      </c>
    </row>
    <row r="77" spans="2:26" x14ac:dyDescent="0.2">
      <c r="B77" s="100" t="s">
        <v>365</v>
      </c>
      <c r="C77" s="41" t="s">
        <v>2</v>
      </c>
      <c r="D77" s="41">
        <v>19</v>
      </c>
      <c r="E77" s="41">
        <v>15</v>
      </c>
      <c r="F77" s="41">
        <v>6</v>
      </c>
      <c r="G77" s="41">
        <v>3</v>
      </c>
      <c r="H77" s="41">
        <v>4</v>
      </c>
      <c r="I77" s="41">
        <v>3</v>
      </c>
      <c r="J77" s="41" t="s">
        <v>2</v>
      </c>
      <c r="K77" s="41">
        <v>1</v>
      </c>
      <c r="L77" s="41" t="s">
        <v>2</v>
      </c>
      <c r="M77" s="41">
        <v>4</v>
      </c>
      <c r="N77" s="41">
        <v>1</v>
      </c>
      <c r="O77" s="41">
        <v>1</v>
      </c>
      <c r="P77" s="41">
        <v>3</v>
      </c>
      <c r="Q77" s="41">
        <v>7</v>
      </c>
      <c r="R77" s="41">
        <v>1</v>
      </c>
      <c r="S77" s="41">
        <v>1</v>
      </c>
      <c r="T77" s="41" t="s">
        <v>2</v>
      </c>
      <c r="U77" s="41">
        <v>10</v>
      </c>
      <c r="V77" s="41" t="s">
        <v>2</v>
      </c>
      <c r="W77" s="41">
        <v>79</v>
      </c>
      <c r="X77" s="41">
        <v>509</v>
      </c>
      <c r="Y77" s="40">
        <f t="shared" si="5"/>
        <v>6443.0379746835442</v>
      </c>
      <c r="Z77" s="55">
        <f t="shared" si="6"/>
        <v>15.520628683693516</v>
      </c>
    </row>
    <row r="78" spans="2:26" x14ac:dyDescent="0.2">
      <c r="B78" s="100" t="s">
        <v>366</v>
      </c>
      <c r="C78" s="41" t="s">
        <v>2</v>
      </c>
      <c r="D78" s="41">
        <v>9</v>
      </c>
      <c r="E78" s="41">
        <v>7</v>
      </c>
      <c r="F78" s="41">
        <v>3</v>
      </c>
      <c r="G78" s="41">
        <v>2</v>
      </c>
      <c r="H78" s="41">
        <v>1</v>
      </c>
      <c r="I78" s="41">
        <v>1</v>
      </c>
      <c r="J78" s="41" t="s">
        <v>2</v>
      </c>
      <c r="K78" s="41" t="s">
        <v>2</v>
      </c>
      <c r="L78" s="41" t="s">
        <v>2</v>
      </c>
      <c r="M78" s="41" t="s">
        <v>2</v>
      </c>
      <c r="N78" s="41" t="s">
        <v>2</v>
      </c>
      <c r="O78" s="41" t="s">
        <v>2</v>
      </c>
      <c r="P78" s="41" t="s">
        <v>2</v>
      </c>
      <c r="Q78" s="41">
        <v>2</v>
      </c>
      <c r="R78" s="41" t="s">
        <v>2</v>
      </c>
      <c r="S78" s="41" t="s">
        <v>2</v>
      </c>
      <c r="T78" s="41" t="s">
        <v>2</v>
      </c>
      <c r="U78" s="41" t="s">
        <v>2</v>
      </c>
      <c r="V78" s="41" t="s">
        <v>2</v>
      </c>
      <c r="W78" s="41">
        <v>25</v>
      </c>
      <c r="X78" s="41">
        <v>100</v>
      </c>
      <c r="Y78" s="40">
        <f t="shared" si="5"/>
        <v>4000</v>
      </c>
      <c r="Z78" s="55">
        <f t="shared" si="6"/>
        <v>25</v>
      </c>
    </row>
    <row r="79" spans="2:26" x14ac:dyDescent="0.2">
      <c r="B79" s="100" t="s">
        <v>367</v>
      </c>
      <c r="C79" s="41" t="s">
        <v>2</v>
      </c>
      <c r="D79" s="41">
        <v>18</v>
      </c>
      <c r="E79" s="41">
        <v>25</v>
      </c>
      <c r="F79" s="41">
        <v>7</v>
      </c>
      <c r="G79" s="41">
        <v>4</v>
      </c>
      <c r="H79" s="41">
        <v>4</v>
      </c>
      <c r="I79" s="41">
        <v>4</v>
      </c>
      <c r="J79" s="41" t="s">
        <v>2</v>
      </c>
      <c r="K79" s="41">
        <v>1</v>
      </c>
      <c r="L79" s="41">
        <v>1</v>
      </c>
      <c r="M79" s="41">
        <v>2</v>
      </c>
      <c r="N79" s="41">
        <v>1</v>
      </c>
      <c r="O79" s="41">
        <v>1</v>
      </c>
      <c r="P79" s="41">
        <v>2</v>
      </c>
      <c r="Q79" s="41">
        <v>7</v>
      </c>
      <c r="R79" s="41">
        <v>1</v>
      </c>
      <c r="S79" s="41">
        <v>1</v>
      </c>
      <c r="T79" s="41" t="s">
        <v>2</v>
      </c>
      <c r="U79" s="41">
        <v>8</v>
      </c>
      <c r="V79" s="41" t="s">
        <v>2</v>
      </c>
      <c r="W79" s="41">
        <v>87</v>
      </c>
      <c r="X79" s="41">
        <v>779</v>
      </c>
      <c r="Y79" s="40">
        <f t="shared" si="5"/>
        <v>8954.022988505747</v>
      </c>
      <c r="Z79" s="55">
        <f t="shared" si="6"/>
        <v>11.16816431322208</v>
      </c>
    </row>
    <row r="80" spans="2:26" x14ac:dyDescent="0.2">
      <c r="B80" s="100" t="s">
        <v>368</v>
      </c>
      <c r="C80" s="41">
        <v>1</v>
      </c>
      <c r="D80" s="41">
        <v>15</v>
      </c>
      <c r="E80" s="41">
        <v>17</v>
      </c>
      <c r="F80" s="41">
        <v>3</v>
      </c>
      <c r="G80" s="41">
        <v>2</v>
      </c>
      <c r="H80" s="41">
        <v>3</v>
      </c>
      <c r="I80" s="41">
        <v>4</v>
      </c>
      <c r="J80" s="41" t="s">
        <v>2</v>
      </c>
      <c r="K80" s="41">
        <v>1</v>
      </c>
      <c r="L80" s="41">
        <v>1</v>
      </c>
      <c r="M80" s="41">
        <v>5</v>
      </c>
      <c r="N80" s="41">
        <v>1</v>
      </c>
      <c r="O80" s="41">
        <v>2</v>
      </c>
      <c r="P80" s="41">
        <v>2</v>
      </c>
      <c r="Q80" s="41">
        <v>3</v>
      </c>
      <c r="R80" s="41">
        <v>1</v>
      </c>
      <c r="S80" s="41">
        <v>1</v>
      </c>
      <c r="T80" s="41" t="s">
        <v>2</v>
      </c>
      <c r="U80" s="41">
        <v>12</v>
      </c>
      <c r="V80" s="41" t="s">
        <v>2</v>
      </c>
      <c r="W80" s="41">
        <v>74</v>
      </c>
      <c r="X80" s="41">
        <v>442</v>
      </c>
      <c r="Y80" s="40">
        <f t="shared" si="5"/>
        <v>5972.9729729729725</v>
      </c>
      <c r="Z80" s="55">
        <f t="shared" si="6"/>
        <v>16.742081447963802</v>
      </c>
    </row>
    <row r="81" spans="1:26" x14ac:dyDescent="0.2">
      <c r="B81" s="100" t="s">
        <v>369</v>
      </c>
      <c r="C81" s="41">
        <v>1</v>
      </c>
      <c r="D81" s="41">
        <v>25</v>
      </c>
      <c r="E81" s="41">
        <v>24</v>
      </c>
      <c r="F81" s="41">
        <v>9</v>
      </c>
      <c r="G81" s="41">
        <v>10</v>
      </c>
      <c r="H81" s="41">
        <v>8</v>
      </c>
      <c r="I81" s="41">
        <v>7</v>
      </c>
      <c r="J81" s="41">
        <v>3</v>
      </c>
      <c r="K81" s="41">
        <v>4</v>
      </c>
      <c r="L81" s="41">
        <v>2</v>
      </c>
      <c r="M81" s="41">
        <v>5</v>
      </c>
      <c r="N81" s="41">
        <v>1</v>
      </c>
      <c r="O81" s="41">
        <v>5</v>
      </c>
      <c r="P81" s="41">
        <v>3</v>
      </c>
      <c r="Q81" s="41">
        <v>8</v>
      </c>
      <c r="R81" s="41">
        <v>1</v>
      </c>
      <c r="S81" s="41">
        <v>1</v>
      </c>
      <c r="T81" s="41" t="s">
        <v>2</v>
      </c>
      <c r="U81" s="41">
        <v>13</v>
      </c>
      <c r="V81" s="41" t="s">
        <v>2</v>
      </c>
      <c r="W81" s="41">
        <v>130</v>
      </c>
      <c r="X81" s="41">
        <v>839</v>
      </c>
      <c r="Y81" s="40">
        <f t="shared" si="5"/>
        <v>6453.8461538461543</v>
      </c>
      <c r="Z81" s="55">
        <f t="shared" si="6"/>
        <v>15.494636471990464</v>
      </c>
    </row>
    <row r="82" spans="1:26" x14ac:dyDescent="0.2">
      <c r="B82" s="100" t="s">
        <v>370</v>
      </c>
      <c r="C82" s="41">
        <v>1</v>
      </c>
      <c r="D82" s="41">
        <v>27</v>
      </c>
      <c r="E82" s="41">
        <v>30</v>
      </c>
      <c r="F82" s="41">
        <v>7</v>
      </c>
      <c r="G82" s="41">
        <v>10</v>
      </c>
      <c r="H82" s="41">
        <v>8</v>
      </c>
      <c r="I82" s="41">
        <v>6</v>
      </c>
      <c r="J82" s="41">
        <v>3</v>
      </c>
      <c r="K82" s="41">
        <v>3</v>
      </c>
      <c r="L82" s="41">
        <v>3</v>
      </c>
      <c r="M82" s="41">
        <v>10</v>
      </c>
      <c r="N82" s="41">
        <v>1</v>
      </c>
      <c r="O82" s="41">
        <v>5</v>
      </c>
      <c r="P82" s="41">
        <v>2</v>
      </c>
      <c r="Q82" s="41">
        <v>12</v>
      </c>
      <c r="R82" s="41">
        <v>1</v>
      </c>
      <c r="S82" s="41">
        <v>2</v>
      </c>
      <c r="T82" s="41" t="s">
        <v>2</v>
      </c>
      <c r="U82" s="41">
        <v>18</v>
      </c>
      <c r="V82" s="41" t="s">
        <v>2</v>
      </c>
      <c r="W82" s="41">
        <v>149</v>
      </c>
      <c r="X82" s="40">
        <v>1183</v>
      </c>
      <c r="Y82" s="40">
        <f t="shared" si="5"/>
        <v>7939.5973154362418</v>
      </c>
      <c r="Z82" s="55">
        <f t="shared" si="6"/>
        <v>12.595097210481827</v>
      </c>
    </row>
    <row r="83" spans="1:26" x14ac:dyDescent="0.2">
      <c r="B83" s="100" t="s">
        <v>371</v>
      </c>
      <c r="C83" s="41">
        <v>1</v>
      </c>
      <c r="D83" s="41">
        <v>16</v>
      </c>
      <c r="E83" s="41">
        <v>17</v>
      </c>
      <c r="F83" s="41">
        <v>8</v>
      </c>
      <c r="G83" s="41">
        <v>3</v>
      </c>
      <c r="H83" s="41">
        <v>4</v>
      </c>
      <c r="I83" s="41">
        <v>2</v>
      </c>
      <c r="J83" s="41">
        <v>1</v>
      </c>
      <c r="K83" s="41">
        <v>1</v>
      </c>
      <c r="L83" s="41">
        <v>1</v>
      </c>
      <c r="M83" s="41">
        <v>1</v>
      </c>
      <c r="N83" s="41" t="s">
        <v>2</v>
      </c>
      <c r="O83" s="41">
        <v>1</v>
      </c>
      <c r="P83" s="41">
        <v>3</v>
      </c>
      <c r="Q83" s="41">
        <v>2</v>
      </c>
      <c r="R83" s="41" t="s">
        <v>2</v>
      </c>
      <c r="S83" s="41">
        <v>1</v>
      </c>
      <c r="T83" s="41" t="s">
        <v>2</v>
      </c>
      <c r="U83" s="41">
        <v>4</v>
      </c>
      <c r="V83" s="41">
        <v>1</v>
      </c>
      <c r="W83" s="41">
        <v>67</v>
      </c>
      <c r="X83" s="41">
        <v>442</v>
      </c>
      <c r="Y83" s="40">
        <f t="shared" si="5"/>
        <v>6597.0149253731342</v>
      </c>
      <c r="Z83" s="55">
        <f t="shared" si="6"/>
        <v>15.158371040723981</v>
      </c>
    </row>
    <row r="84" spans="1:26" x14ac:dyDescent="0.2">
      <c r="B84" s="100" t="s">
        <v>372</v>
      </c>
      <c r="C84" s="41" t="s">
        <v>2</v>
      </c>
      <c r="D84" s="41">
        <v>9</v>
      </c>
      <c r="E84" s="41">
        <v>3</v>
      </c>
      <c r="F84" s="41">
        <v>2</v>
      </c>
      <c r="G84" s="41">
        <v>2</v>
      </c>
      <c r="H84" s="41">
        <v>2</v>
      </c>
      <c r="I84" s="41">
        <v>1</v>
      </c>
      <c r="J84" s="41">
        <v>1</v>
      </c>
      <c r="K84" s="41">
        <v>1</v>
      </c>
      <c r="L84" s="41">
        <v>1</v>
      </c>
      <c r="M84" s="41">
        <v>1</v>
      </c>
      <c r="N84" s="41">
        <v>1</v>
      </c>
      <c r="O84" s="41">
        <v>1</v>
      </c>
      <c r="P84" s="41">
        <v>1</v>
      </c>
      <c r="Q84" s="41">
        <v>1</v>
      </c>
      <c r="R84" s="41">
        <v>1</v>
      </c>
      <c r="S84" s="41">
        <v>1</v>
      </c>
      <c r="T84" s="41" t="s">
        <v>2</v>
      </c>
      <c r="U84" s="41">
        <v>3</v>
      </c>
      <c r="V84" s="41" t="s">
        <v>2</v>
      </c>
      <c r="W84" s="41">
        <v>32</v>
      </c>
      <c r="X84" s="41">
        <v>197</v>
      </c>
      <c r="Y84" s="40">
        <f t="shared" si="5"/>
        <v>6156.25</v>
      </c>
      <c r="Z84" s="55">
        <f t="shared" si="6"/>
        <v>16.243654822335024</v>
      </c>
    </row>
    <row r="85" spans="1:26" x14ac:dyDescent="0.2">
      <c r="B85" s="113" t="s">
        <v>156</v>
      </c>
      <c r="C85" s="49">
        <v>33</v>
      </c>
      <c r="D85" s="49">
        <v>669</v>
      </c>
      <c r="E85" s="49">
        <v>752</v>
      </c>
      <c r="F85" s="49">
        <v>248</v>
      </c>
      <c r="G85" s="49">
        <v>274</v>
      </c>
      <c r="H85" s="49">
        <v>231</v>
      </c>
      <c r="I85" s="49">
        <v>171</v>
      </c>
      <c r="J85" s="49">
        <v>61</v>
      </c>
      <c r="K85" s="49">
        <v>86</v>
      </c>
      <c r="L85" s="49">
        <v>94</v>
      </c>
      <c r="M85" s="49">
        <v>139</v>
      </c>
      <c r="N85" s="49">
        <v>24</v>
      </c>
      <c r="O85" s="49">
        <v>113</v>
      </c>
      <c r="P85" s="49">
        <v>94</v>
      </c>
      <c r="Q85" s="49">
        <v>268</v>
      </c>
      <c r="R85" s="49">
        <v>25</v>
      </c>
      <c r="S85" s="49">
        <v>39</v>
      </c>
      <c r="T85" s="49">
        <v>4</v>
      </c>
      <c r="U85" s="49">
        <v>276</v>
      </c>
      <c r="V85" s="49">
        <v>41</v>
      </c>
      <c r="W85" s="38">
        <v>3642</v>
      </c>
      <c r="X85" s="38">
        <v>21916</v>
      </c>
      <c r="Y85" s="38">
        <f t="shared" si="5"/>
        <v>6017.5727622185614</v>
      </c>
      <c r="Z85" s="56">
        <f>W85/(X85/100)</f>
        <v>16.617995984668735</v>
      </c>
    </row>
    <row r="88" spans="1:26" x14ac:dyDescent="0.2">
      <c r="A88" s="100" t="s">
        <v>184</v>
      </c>
      <c r="B88" s="104" t="s">
        <v>375</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row>
    <row r="89" spans="1:26" x14ac:dyDescent="0.2">
      <c r="A89" s="100" t="s">
        <v>186</v>
      </c>
      <c r="B89" s="104" t="s">
        <v>376</v>
      </c>
      <c r="C89" s="100"/>
      <c r="D89" s="104"/>
      <c r="E89" s="104"/>
      <c r="F89" s="104"/>
      <c r="G89" s="104"/>
      <c r="H89" s="104"/>
      <c r="I89" s="104"/>
      <c r="J89" s="104"/>
      <c r="K89" s="104"/>
      <c r="L89" s="104"/>
      <c r="M89" s="104"/>
      <c r="N89" s="104"/>
      <c r="O89" s="104"/>
      <c r="P89" s="104"/>
      <c r="Q89" s="104"/>
      <c r="R89" s="104"/>
      <c r="S89" s="104"/>
      <c r="T89" s="104"/>
      <c r="U89" s="104"/>
      <c r="V89" s="104"/>
      <c r="W89" s="104"/>
      <c r="X89" s="104"/>
      <c r="Y89" s="104"/>
      <c r="Z89" s="104"/>
    </row>
    <row r="90" spans="1:26" ht="12.75" customHeight="1" x14ac:dyDescent="0.2">
      <c r="A90" s="118" t="s">
        <v>280</v>
      </c>
      <c r="B90" s="112" t="s">
        <v>377</v>
      </c>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row>
    <row r="91" spans="1:26" x14ac:dyDescent="0.2">
      <c r="A91" s="100" t="s">
        <v>188</v>
      </c>
      <c r="B91" s="104" t="s">
        <v>378</v>
      </c>
      <c r="C91" s="100"/>
      <c r="D91" s="104"/>
      <c r="E91" s="104"/>
      <c r="F91" s="104"/>
      <c r="G91" s="104"/>
      <c r="H91" s="104"/>
      <c r="I91" s="104"/>
      <c r="J91" s="104"/>
      <c r="K91" s="104"/>
      <c r="L91" s="104"/>
      <c r="M91" s="104"/>
      <c r="N91" s="104"/>
      <c r="O91" s="104"/>
      <c r="P91" s="104"/>
      <c r="Q91" s="104"/>
      <c r="R91" s="104"/>
      <c r="S91" s="104"/>
      <c r="T91" s="104"/>
      <c r="U91" s="104"/>
      <c r="V91" s="104"/>
      <c r="W91" s="104"/>
      <c r="X91" s="104"/>
      <c r="Y91" s="104"/>
      <c r="Z91" s="104"/>
    </row>
    <row r="92" spans="1:26" x14ac:dyDescent="0.2">
      <c r="A92" s="100" t="s">
        <v>190</v>
      </c>
      <c r="B92" s="104" t="s">
        <v>281</v>
      </c>
      <c r="C92" s="100"/>
      <c r="D92" s="104"/>
      <c r="E92" s="104"/>
      <c r="F92" s="104"/>
      <c r="G92" s="104"/>
      <c r="H92" s="104"/>
      <c r="I92" s="104"/>
      <c r="J92" s="104"/>
      <c r="K92" s="104"/>
      <c r="L92" s="104"/>
      <c r="M92" s="104"/>
      <c r="N92" s="104"/>
      <c r="O92" s="104"/>
      <c r="P92" s="104"/>
      <c r="Q92" s="104"/>
      <c r="R92" s="104"/>
      <c r="S92" s="104"/>
      <c r="T92" s="104"/>
      <c r="U92" s="104"/>
      <c r="V92" s="104"/>
      <c r="W92" s="104"/>
      <c r="X92" s="104"/>
      <c r="Y92" s="104"/>
      <c r="Z92" s="104"/>
    </row>
    <row r="93" spans="1:26" x14ac:dyDescent="0.2">
      <c r="A93" s="100" t="s">
        <v>192</v>
      </c>
      <c r="B93" s="104" t="s">
        <v>51</v>
      </c>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row>
    <row r="94" spans="1:26" x14ac:dyDescent="0.2">
      <c r="A94" s="100" t="s">
        <v>379</v>
      </c>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row>
    <row r="95" spans="1:26" x14ac:dyDescent="0.2">
      <c r="A95" s="39"/>
    </row>
    <row r="96" spans="1:26" x14ac:dyDescent="0.2">
      <c r="A96" s="105" t="s">
        <v>52</v>
      </c>
      <c r="B96" s="104"/>
    </row>
    <row r="97" spans="1:26" x14ac:dyDescent="0.2">
      <c r="A97" s="100" t="s">
        <v>53</v>
      </c>
      <c r="B97" s="112"/>
    </row>
    <row r="98" spans="1:26" x14ac:dyDescent="0.2">
      <c r="A98" s="33"/>
      <c r="B98" s="34"/>
      <c r="C98" s="27"/>
      <c r="D98" s="27"/>
      <c r="E98" s="27"/>
      <c r="F98" s="27"/>
      <c r="G98" s="27"/>
      <c r="H98" s="27"/>
      <c r="I98" s="27"/>
      <c r="J98" s="27"/>
      <c r="K98" s="27"/>
      <c r="L98" s="27"/>
      <c r="M98" s="27"/>
      <c r="N98" s="27"/>
      <c r="O98" s="27"/>
      <c r="P98" s="27"/>
      <c r="Q98" s="27"/>
      <c r="R98" s="27"/>
      <c r="S98" s="27"/>
      <c r="T98" s="27"/>
      <c r="U98" s="27"/>
      <c r="V98" s="27"/>
      <c r="W98" s="27"/>
      <c r="X98" s="27"/>
      <c r="Y98" s="27"/>
      <c r="Z98" s="27"/>
    </row>
  </sheetData>
  <mergeCells count="7">
    <mergeCell ref="B59:Z59"/>
    <mergeCell ref="P4:U4"/>
    <mergeCell ref="B2:Z2"/>
    <mergeCell ref="B3:B4"/>
    <mergeCell ref="B32:Z32"/>
    <mergeCell ref="B5:Z5"/>
    <mergeCell ref="C4:O4"/>
  </mergeCells>
  <pageMargins left="0.7" right="0.7" top="0.75" bottom="0.75" header="0.3" footer="0.3"/>
  <pageSetup paperSize="8" orientation="landscape" r:id="rId1"/>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Table 7.1</vt:lpstr>
      <vt:lpstr>Table 7.2</vt:lpstr>
      <vt:lpstr>Table 7.3</vt:lpstr>
      <vt:lpstr>Table 7.4</vt:lpstr>
      <vt:lpstr>Table 7.5</vt:lpstr>
      <vt:lpstr>Table 7.6</vt:lpstr>
      <vt:lpstr>Table 7.7</vt:lpstr>
      <vt:lpstr>Table 7.8</vt:lpstr>
      <vt:lpstr>Table 7.9</vt:lpstr>
      <vt:lpstr>Table 7.10</vt:lpstr>
      <vt:lpstr>Table 7.11</vt:lpstr>
      <vt:lpstr>Table 7.12</vt:lpstr>
    </vt:vector>
  </TitlesOfParts>
  <Company>Investintech.com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Kamalraj I</cp:lastModifiedBy>
  <cp:lastPrinted>2023-12-08T04:16:55Z</cp:lastPrinted>
  <dcterms:created xsi:type="dcterms:W3CDTF">2023-11-30T00:39:35Z</dcterms:created>
  <dcterms:modified xsi:type="dcterms:W3CDTF">2026-02-17T05:51:37Z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2024-06-25T06:09:22Z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50603595-ce4d-4305-8307-475a7b300acb</vt:lpwstr>
  </property>
  <property fmtid="{D5CDD505-2E9C-101B-9397-08002B2CF9AE}" pid="8" name="MSIP_Label_83c4ab6a-b8f9-4a41-a9e3-9d9b3c522aed_ContentBits">
    <vt:lpwstr>1</vt:lpwstr>
  </property>
</Properties>
</file>