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DDS Data - 12.10.2017\"/>
    </mc:Choice>
  </mc:AlternateContent>
  <bookViews>
    <workbookView xWindow="0" yWindow="0" windowWidth="20490" windowHeight="7155"/>
  </bookViews>
  <sheets>
    <sheet name="Merchandise Trade" sheetId="1" r:id="rId1"/>
  </sheets>
  <definedNames>
    <definedName name="_xlnm.Print_Area" localSheetId="0">'Merchandise Trade'!$B$1:$N$175</definedName>
    <definedName name="_xlnm.Print_Titles" localSheetId="0">'Merchandise Trade'!$B:$N,'Merchandise Trade'!$3:$43</definedName>
  </definedNames>
  <calcPr calcId="152511"/>
</workbook>
</file>

<file path=xl/calcChain.xml><?xml version="1.0" encoding="utf-8"?>
<calcChain xmlns="http://schemas.openxmlformats.org/spreadsheetml/2006/main">
  <c r="E163" i="1" l="1"/>
  <c r="K153" i="1" l="1"/>
  <c r="K163" i="1"/>
  <c r="I163" i="1"/>
  <c r="I162" i="1"/>
  <c r="K162" i="1"/>
  <c r="K161" i="1"/>
  <c r="I161" i="1"/>
  <c r="K160" i="1"/>
  <c r="M160" i="1" s="1"/>
  <c r="I160" i="1"/>
  <c r="K159" i="1"/>
  <c r="I159" i="1"/>
  <c r="I158" i="1"/>
  <c r="I157" i="1"/>
  <c r="I156" i="1"/>
  <c r="I155" i="1"/>
  <c r="E116" i="1"/>
  <c r="I125" i="1"/>
  <c r="E132" i="1"/>
  <c r="E120" i="1"/>
  <c r="I121" i="1"/>
  <c r="I154" i="1"/>
  <c r="I153" i="1"/>
  <c r="I152" i="1"/>
  <c r="H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H140" i="1"/>
  <c r="K139" i="1"/>
  <c r="I139" i="1"/>
  <c r="E139" i="1"/>
  <c r="K138" i="1"/>
  <c r="I138" i="1"/>
  <c r="E138" i="1"/>
  <c r="K137" i="1"/>
  <c r="M137" i="1" s="1"/>
  <c r="I137" i="1"/>
  <c r="E137" i="1"/>
  <c r="K136" i="1"/>
  <c r="I136" i="1"/>
  <c r="E136" i="1"/>
  <c r="K135" i="1"/>
  <c r="I135" i="1"/>
  <c r="E135" i="1"/>
  <c r="K134" i="1"/>
  <c r="I134" i="1"/>
  <c r="E134" i="1"/>
  <c r="K133" i="1"/>
  <c r="M133" i="1" s="1"/>
  <c r="I133" i="1"/>
  <c r="E133" i="1"/>
  <c r="K132" i="1"/>
  <c r="M132" i="1" s="1"/>
  <c r="I132" i="1"/>
  <c r="K131" i="1"/>
  <c r="I131" i="1"/>
  <c r="E131" i="1"/>
  <c r="K130" i="1"/>
  <c r="I130" i="1"/>
  <c r="E130" i="1"/>
  <c r="K129" i="1"/>
  <c r="M129" i="1" s="1"/>
  <c r="I129" i="1"/>
  <c r="E129" i="1"/>
  <c r="K128" i="1"/>
  <c r="I128" i="1"/>
  <c r="H128" i="1"/>
  <c r="H129" i="1" s="1"/>
  <c r="J129" i="1" s="1"/>
  <c r="E128" i="1"/>
  <c r="D128" i="1"/>
  <c r="K127" i="1"/>
  <c r="M127" i="1" s="1"/>
  <c r="I127" i="1"/>
  <c r="E127" i="1"/>
  <c r="K126" i="1"/>
  <c r="M138" i="1" s="1"/>
  <c r="I126" i="1"/>
  <c r="E126" i="1"/>
  <c r="K125" i="1"/>
  <c r="E125" i="1"/>
  <c r="K124" i="1"/>
  <c r="M124" i="1" s="1"/>
  <c r="I124" i="1"/>
  <c r="E124" i="1"/>
  <c r="K123" i="1"/>
  <c r="I123" i="1"/>
  <c r="E123" i="1"/>
  <c r="K122" i="1"/>
  <c r="I122" i="1"/>
  <c r="E122" i="1"/>
  <c r="K121" i="1"/>
  <c r="E121" i="1"/>
  <c r="K120" i="1"/>
  <c r="I120" i="1"/>
  <c r="K119" i="1"/>
  <c r="I119" i="1"/>
  <c r="E119" i="1"/>
  <c r="K118" i="1"/>
  <c r="I118" i="1"/>
  <c r="E118" i="1"/>
  <c r="K117" i="1"/>
  <c r="I117" i="1"/>
  <c r="E117" i="1"/>
  <c r="K116" i="1"/>
  <c r="I116" i="1"/>
  <c r="H116" i="1"/>
  <c r="H117" i="1" s="1"/>
  <c r="H118" i="1" s="1"/>
  <c r="D116" i="1"/>
  <c r="D117" i="1" s="1"/>
  <c r="K115" i="1"/>
  <c r="I115" i="1"/>
  <c r="E115" i="1"/>
  <c r="K114" i="1"/>
  <c r="I114" i="1"/>
  <c r="E114" i="1"/>
  <c r="K113" i="1"/>
  <c r="M125" i="1" s="1"/>
  <c r="I113" i="1"/>
  <c r="E113" i="1"/>
  <c r="K112" i="1"/>
  <c r="I112" i="1"/>
  <c r="E112" i="1"/>
  <c r="K111" i="1"/>
  <c r="I111" i="1"/>
  <c r="E111" i="1"/>
  <c r="K110" i="1"/>
  <c r="I110" i="1"/>
  <c r="E110" i="1"/>
  <c r="K109" i="1"/>
  <c r="I109" i="1"/>
  <c r="E109" i="1"/>
  <c r="K108" i="1"/>
  <c r="I108" i="1"/>
  <c r="E108" i="1"/>
  <c r="K107" i="1"/>
  <c r="I107" i="1"/>
  <c r="E107" i="1"/>
  <c r="K106" i="1"/>
  <c r="I106" i="1"/>
  <c r="E106" i="1"/>
  <c r="K105" i="1"/>
  <c r="I105" i="1"/>
  <c r="E105" i="1"/>
  <c r="K104" i="1"/>
  <c r="I104" i="1"/>
  <c r="H104" i="1"/>
  <c r="H105" i="1"/>
  <c r="H106" i="1"/>
  <c r="E104" i="1"/>
  <c r="D104" i="1"/>
  <c r="D105" i="1"/>
  <c r="K103" i="1"/>
  <c r="M103" i="1" s="1"/>
  <c r="I103" i="1"/>
  <c r="E103" i="1"/>
  <c r="K102" i="1"/>
  <c r="I102" i="1"/>
  <c r="E102" i="1"/>
  <c r="K101" i="1"/>
  <c r="I101" i="1"/>
  <c r="E101" i="1"/>
  <c r="K100" i="1"/>
  <c r="M100" i="1" s="1"/>
  <c r="I100" i="1"/>
  <c r="E100" i="1"/>
  <c r="K99" i="1"/>
  <c r="M99" i="1" s="1"/>
  <c r="I99" i="1"/>
  <c r="E99" i="1"/>
  <c r="K98" i="1"/>
  <c r="I98" i="1"/>
  <c r="E98" i="1"/>
  <c r="K97" i="1"/>
  <c r="I97" i="1"/>
  <c r="E97" i="1"/>
  <c r="K96" i="1"/>
  <c r="M96" i="1" s="1"/>
  <c r="I96" i="1"/>
  <c r="E96" i="1"/>
  <c r="K95" i="1"/>
  <c r="I95" i="1"/>
  <c r="E95" i="1"/>
  <c r="K94" i="1"/>
  <c r="I94" i="1"/>
  <c r="E94" i="1"/>
  <c r="K93" i="1"/>
  <c r="I93" i="1"/>
  <c r="E93" i="1"/>
  <c r="K92" i="1"/>
  <c r="I92" i="1"/>
  <c r="H92" i="1"/>
  <c r="H93" i="1"/>
  <c r="E92" i="1"/>
  <c r="D92" i="1"/>
  <c r="K91" i="1"/>
  <c r="I91" i="1"/>
  <c r="E91" i="1"/>
  <c r="K90" i="1"/>
  <c r="I90" i="1"/>
  <c r="E90" i="1"/>
  <c r="K89" i="1"/>
  <c r="M101" i="1" s="1"/>
  <c r="I89" i="1"/>
  <c r="E89" i="1"/>
  <c r="K88" i="1"/>
  <c r="I88" i="1"/>
  <c r="E88" i="1"/>
  <c r="K87" i="1"/>
  <c r="I87" i="1"/>
  <c r="E87" i="1"/>
  <c r="K86" i="1"/>
  <c r="I86" i="1"/>
  <c r="E86" i="1"/>
  <c r="K85" i="1"/>
  <c r="M97" i="1" s="1"/>
  <c r="I85" i="1"/>
  <c r="E85" i="1"/>
  <c r="K84" i="1"/>
  <c r="M84" i="1" s="1"/>
  <c r="I84" i="1"/>
  <c r="E84" i="1"/>
  <c r="K83" i="1"/>
  <c r="I83" i="1"/>
  <c r="E83" i="1"/>
  <c r="K82" i="1"/>
  <c r="I82" i="1"/>
  <c r="E82" i="1"/>
  <c r="K81" i="1"/>
  <c r="M93" i="1" s="1"/>
  <c r="I81" i="1"/>
  <c r="E81" i="1"/>
  <c r="K80" i="1"/>
  <c r="M80" i="1" s="1"/>
  <c r="I80" i="1"/>
  <c r="H80" i="1"/>
  <c r="E80" i="1"/>
  <c r="D80" i="1"/>
  <c r="L80" i="1" s="1"/>
  <c r="K79" i="1"/>
  <c r="M91" i="1" s="1"/>
  <c r="I79" i="1"/>
  <c r="E79" i="1"/>
  <c r="K78" i="1"/>
  <c r="M78" i="1" s="1"/>
  <c r="I78" i="1"/>
  <c r="E78" i="1"/>
  <c r="K77" i="1"/>
  <c r="I77" i="1"/>
  <c r="E77" i="1"/>
  <c r="K76" i="1"/>
  <c r="I76" i="1"/>
  <c r="E76" i="1"/>
  <c r="K75" i="1"/>
  <c r="M75" i="1" s="1"/>
  <c r="I75" i="1"/>
  <c r="E75" i="1"/>
  <c r="K74" i="1"/>
  <c r="I74" i="1"/>
  <c r="E74" i="1"/>
  <c r="K73" i="1"/>
  <c r="I73" i="1"/>
  <c r="E73" i="1"/>
  <c r="K72" i="1"/>
  <c r="I72" i="1"/>
  <c r="E72" i="1"/>
  <c r="K71" i="1"/>
  <c r="M83" i="1" s="1"/>
  <c r="I71" i="1"/>
  <c r="E71" i="1"/>
  <c r="K70" i="1"/>
  <c r="M70" i="1" s="1"/>
  <c r="I70" i="1"/>
  <c r="E70" i="1"/>
  <c r="K69" i="1"/>
  <c r="I69" i="1"/>
  <c r="E69" i="1"/>
  <c r="D69" i="1"/>
  <c r="K68" i="1"/>
  <c r="I68" i="1"/>
  <c r="H68" i="1"/>
  <c r="E68" i="1"/>
  <c r="K67" i="1"/>
  <c r="I67" i="1"/>
  <c r="E67" i="1"/>
  <c r="K66" i="1"/>
  <c r="M66" i="1"/>
  <c r="I66" i="1"/>
  <c r="E66" i="1"/>
  <c r="K65" i="1"/>
  <c r="M65" i="1"/>
  <c r="I65" i="1"/>
  <c r="E65" i="1"/>
  <c r="K64" i="1"/>
  <c r="M64" i="1"/>
  <c r="I64" i="1"/>
  <c r="E64" i="1"/>
  <c r="K63" i="1"/>
  <c r="M63" i="1"/>
  <c r="I63" i="1"/>
  <c r="E63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K62" i="1"/>
  <c r="I62" i="1"/>
  <c r="E62" i="1"/>
  <c r="K61" i="1"/>
  <c r="M61" i="1" s="1"/>
  <c r="I61" i="1"/>
  <c r="E61" i="1"/>
  <c r="K60" i="1"/>
  <c r="I60" i="1"/>
  <c r="E60" i="1"/>
  <c r="K59" i="1"/>
  <c r="M59" i="1" s="1"/>
  <c r="I59" i="1"/>
  <c r="E59" i="1"/>
  <c r="K58" i="1"/>
  <c r="M58" i="1" s="1"/>
  <c r="I58" i="1"/>
  <c r="E58" i="1"/>
  <c r="K57" i="1"/>
  <c r="M57" i="1" s="1"/>
  <c r="I57" i="1"/>
  <c r="E57" i="1"/>
  <c r="K56" i="1"/>
  <c r="M56" i="1" s="1"/>
  <c r="I56" i="1"/>
  <c r="H56" i="1"/>
  <c r="E56" i="1"/>
  <c r="D56" i="1"/>
  <c r="K42" i="1"/>
  <c r="M42" i="1" s="1"/>
  <c r="I42" i="1"/>
  <c r="E42" i="1"/>
  <c r="K41" i="1"/>
  <c r="I41" i="1"/>
  <c r="E41" i="1"/>
  <c r="K40" i="1"/>
  <c r="I40" i="1"/>
  <c r="E40" i="1"/>
  <c r="K39" i="1"/>
  <c r="M39" i="1" s="1"/>
  <c r="I39" i="1"/>
  <c r="E39" i="1"/>
  <c r="K38" i="1"/>
  <c r="M38" i="1" s="1"/>
  <c r="I38" i="1"/>
  <c r="E38" i="1"/>
  <c r="K37" i="1"/>
  <c r="I37" i="1"/>
  <c r="E37" i="1"/>
  <c r="K36" i="1"/>
  <c r="I36" i="1"/>
  <c r="E36" i="1"/>
  <c r="K35" i="1"/>
  <c r="I35" i="1"/>
  <c r="E35" i="1"/>
  <c r="K34" i="1"/>
  <c r="M34" i="1" s="1"/>
  <c r="I34" i="1"/>
  <c r="E34" i="1"/>
  <c r="K33" i="1"/>
  <c r="I33" i="1"/>
  <c r="E33" i="1"/>
  <c r="K32" i="1"/>
  <c r="I32" i="1"/>
  <c r="E32" i="1"/>
  <c r="K31" i="1"/>
  <c r="I31" i="1"/>
  <c r="H31" i="1"/>
  <c r="E31" i="1"/>
  <c r="D31" i="1"/>
  <c r="K30" i="1"/>
  <c r="I30" i="1"/>
  <c r="E30" i="1"/>
  <c r="K29" i="1"/>
  <c r="I29" i="1"/>
  <c r="E29" i="1"/>
  <c r="K28" i="1"/>
  <c r="M28" i="1" s="1"/>
  <c r="I28" i="1"/>
  <c r="E28" i="1"/>
  <c r="K27" i="1"/>
  <c r="I27" i="1"/>
  <c r="E27" i="1"/>
  <c r="K26" i="1"/>
  <c r="I26" i="1"/>
  <c r="E26" i="1"/>
  <c r="K25" i="1"/>
  <c r="M37" i="1" s="1"/>
  <c r="I25" i="1"/>
  <c r="E25" i="1"/>
  <c r="K24" i="1"/>
  <c r="M36" i="1" s="1"/>
  <c r="I24" i="1"/>
  <c r="E24" i="1"/>
  <c r="K23" i="1"/>
  <c r="I23" i="1"/>
  <c r="E23" i="1"/>
  <c r="K22" i="1"/>
  <c r="I22" i="1"/>
  <c r="E22" i="1"/>
  <c r="K21" i="1"/>
  <c r="I21" i="1"/>
  <c r="E21" i="1"/>
  <c r="K20" i="1"/>
  <c r="I20" i="1"/>
  <c r="E20" i="1"/>
  <c r="K19" i="1"/>
  <c r="M19" i="1" s="1"/>
  <c r="I19" i="1"/>
  <c r="H19" i="1"/>
  <c r="J31" i="1" s="1"/>
  <c r="E19" i="1"/>
  <c r="D19" i="1"/>
  <c r="K18" i="1"/>
  <c r="M18" i="1" s="1"/>
  <c r="I18" i="1"/>
  <c r="E18" i="1"/>
  <c r="K17" i="1"/>
  <c r="M17" i="1" s="1"/>
  <c r="I17" i="1"/>
  <c r="E17" i="1"/>
  <c r="K16" i="1"/>
  <c r="M16" i="1" s="1"/>
  <c r="I16" i="1"/>
  <c r="E16" i="1"/>
  <c r="K15" i="1"/>
  <c r="I15" i="1"/>
  <c r="E15" i="1"/>
  <c r="K14" i="1"/>
  <c r="I14" i="1"/>
  <c r="E14" i="1"/>
  <c r="K13" i="1"/>
  <c r="M13" i="1" s="1"/>
  <c r="I13" i="1"/>
  <c r="E13" i="1"/>
  <c r="K12" i="1"/>
  <c r="M12" i="1" s="1"/>
  <c r="I12" i="1"/>
  <c r="E12" i="1"/>
  <c r="K11" i="1"/>
  <c r="M11" i="1" s="1"/>
  <c r="I11" i="1"/>
  <c r="E11" i="1"/>
  <c r="K10" i="1"/>
  <c r="M10" i="1" s="1"/>
  <c r="I10" i="1"/>
  <c r="E10" i="1"/>
  <c r="K9" i="1"/>
  <c r="M9" i="1"/>
  <c r="I9" i="1"/>
  <c r="E9" i="1"/>
  <c r="K8" i="1"/>
  <c r="I8" i="1"/>
  <c r="E8" i="1"/>
  <c r="K7" i="1"/>
  <c r="M7" i="1" s="1"/>
  <c r="I7" i="1"/>
  <c r="H7" i="1"/>
  <c r="H8" i="1"/>
  <c r="E7" i="1"/>
  <c r="D7" i="1"/>
  <c r="D8" i="1" s="1"/>
  <c r="M135" i="1"/>
  <c r="M123" i="1"/>
  <c r="H32" i="1"/>
  <c r="H33" i="1"/>
  <c r="M79" i="1"/>
  <c r="H20" i="1"/>
  <c r="H21" i="1" s="1"/>
  <c r="M60" i="1"/>
  <c r="M35" i="1"/>
  <c r="D81" i="1"/>
  <c r="F80" i="1"/>
  <c r="F116" i="1"/>
  <c r="M77" i="1"/>
  <c r="M115" i="1"/>
  <c r="J56" i="1"/>
  <c r="H141" i="1"/>
  <c r="D82" i="1"/>
  <c r="M128" i="1"/>
  <c r="M134" i="1"/>
  <c r="M118" i="1"/>
  <c r="M112" i="1"/>
  <c r="M126" i="1"/>
  <c r="M119" i="1"/>
  <c r="M90" i="1"/>
  <c r="F92" i="1"/>
  <c r="M73" i="1"/>
  <c r="M114" i="1"/>
  <c r="J32" i="1"/>
  <c r="M110" i="1"/>
  <c r="M102" i="1"/>
  <c r="J116" i="1"/>
  <c r="M131" i="1"/>
  <c r="F104" i="1"/>
  <c r="J7" i="1"/>
  <c r="J19" i="1"/>
  <c r="M26" i="1"/>
  <c r="L104" i="1"/>
  <c r="N104" i="1" s="1"/>
  <c r="M74" i="1"/>
  <c r="M89" i="1"/>
  <c r="H142" i="1"/>
  <c r="H9" i="1"/>
  <c r="H10" i="1" s="1"/>
  <c r="J9" i="1"/>
  <c r="E157" i="1"/>
  <c r="K157" i="1"/>
  <c r="E149" i="1"/>
  <c r="E161" i="1"/>
  <c r="K149" i="1"/>
  <c r="K145" i="1"/>
  <c r="M145" i="1" s="1"/>
  <c r="E145" i="1"/>
  <c r="E153" i="1"/>
  <c r="K141" i="1"/>
  <c r="E156" i="1"/>
  <c r="K156" i="1"/>
  <c r="E152" i="1"/>
  <c r="K152" i="1"/>
  <c r="M152" i="1" s="1"/>
  <c r="D152" i="1"/>
  <c r="D153" i="1"/>
  <c r="D154" i="1" s="1"/>
  <c r="E160" i="1"/>
  <c r="K148" i="1"/>
  <c r="E144" i="1"/>
  <c r="K144" i="1"/>
  <c r="E140" i="1"/>
  <c r="K140" i="1"/>
  <c r="D140" i="1"/>
  <c r="D141" i="1"/>
  <c r="K155" i="1"/>
  <c r="E151" i="1"/>
  <c r="K147" i="1"/>
  <c r="M159" i="1" s="1"/>
  <c r="E143" i="1"/>
  <c r="K143" i="1"/>
  <c r="M143" i="1" s="1"/>
  <c r="E158" i="1"/>
  <c r="K158" i="1"/>
  <c r="K154" i="1"/>
  <c r="M154" i="1" s="1"/>
  <c r="E150" i="1"/>
  <c r="K150" i="1"/>
  <c r="K146" i="1"/>
  <c r="M146" i="1" s="1"/>
  <c r="E146" i="1"/>
  <c r="K142" i="1"/>
  <c r="E142" i="1"/>
  <c r="H34" i="1"/>
  <c r="H35" i="1" s="1"/>
  <c r="J92" i="1"/>
  <c r="L116" i="1"/>
  <c r="N116" i="1" s="1"/>
  <c r="M106" i="1"/>
  <c r="L105" i="1"/>
  <c r="M62" i="1"/>
  <c r="M94" i="1"/>
  <c r="L7" i="1"/>
  <c r="N7" i="1" s="1"/>
  <c r="H81" i="1"/>
  <c r="M113" i="1"/>
  <c r="J104" i="1"/>
  <c r="D106" i="1"/>
  <c r="M22" i="1"/>
  <c r="M30" i="1"/>
  <c r="M68" i="1"/>
  <c r="M92" i="1"/>
  <c r="J141" i="1"/>
  <c r="M98" i="1"/>
  <c r="M87" i="1"/>
  <c r="M72" i="1"/>
  <c r="F7" i="1"/>
  <c r="F19" i="1"/>
  <c r="D70" i="1"/>
  <c r="M88" i="1"/>
  <c r="M105" i="1"/>
  <c r="E148" i="1"/>
  <c r="E141" i="1"/>
  <c r="E154" i="1"/>
  <c r="E147" i="1"/>
  <c r="E155" i="1"/>
  <c r="E159" i="1"/>
  <c r="E162" i="1"/>
  <c r="K151" i="1"/>
  <c r="M25" i="1"/>
  <c r="M23" i="1"/>
  <c r="L31" i="1"/>
  <c r="H107" i="1"/>
  <c r="M8" i="1"/>
  <c r="M14" i="1"/>
  <c r="M15" i="1"/>
  <c r="D57" i="1"/>
  <c r="F68" i="1"/>
  <c r="F56" i="1"/>
  <c r="M67" i="1"/>
  <c r="M71" i="1"/>
  <c r="M76" i="1"/>
  <c r="M86" i="1"/>
  <c r="L92" i="1"/>
  <c r="D93" i="1"/>
  <c r="D129" i="1"/>
  <c r="D130" i="1" s="1"/>
  <c r="M82" i="1"/>
  <c r="M107" i="1"/>
  <c r="M95" i="1"/>
  <c r="M111" i="1"/>
  <c r="M156" i="1"/>
  <c r="M150" i="1"/>
  <c r="H143" i="1"/>
  <c r="H144" i="1" s="1"/>
  <c r="H145" i="1" s="1"/>
  <c r="M162" i="1"/>
  <c r="H11" i="1"/>
  <c r="H12" i="1" s="1"/>
  <c r="M147" i="1"/>
  <c r="M158" i="1"/>
  <c r="F152" i="1"/>
  <c r="M157" i="1"/>
  <c r="D142" i="1"/>
  <c r="F142" i="1" s="1"/>
  <c r="D107" i="1"/>
  <c r="L140" i="1"/>
  <c r="M140" i="1"/>
  <c r="M148" i="1"/>
  <c r="D71" i="1"/>
  <c r="N92" i="1"/>
  <c r="H108" i="1"/>
  <c r="H109" i="1" s="1"/>
  <c r="H110" i="1" s="1"/>
  <c r="H111" i="1" s="1"/>
  <c r="H112" i="1" s="1"/>
  <c r="H113" i="1" s="1"/>
  <c r="H114" i="1" s="1"/>
  <c r="H115" i="1" s="1"/>
  <c r="D94" i="1"/>
  <c r="F105" i="1"/>
  <c r="L93" i="1"/>
  <c r="F69" i="1"/>
  <c r="F57" i="1"/>
  <c r="D58" i="1"/>
  <c r="J10" i="1"/>
  <c r="H36" i="1"/>
  <c r="H37" i="1" s="1"/>
  <c r="H38" i="1" s="1"/>
  <c r="H39" i="1" s="1"/>
  <c r="H40" i="1" s="1"/>
  <c r="H41" i="1" s="1"/>
  <c r="D72" i="1"/>
  <c r="D143" i="1"/>
  <c r="F70" i="1"/>
  <c r="D59" i="1"/>
  <c r="F58" i="1"/>
  <c r="D95" i="1"/>
  <c r="D96" i="1" s="1"/>
  <c r="D97" i="1" s="1"/>
  <c r="D98" i="1" s="1"/>
  <c r="D99" i="1" s="1"/>
  <c r="F106" i="1"/>
  <c r="J11" i="1"/>
  <c r="D131" i="1"/>
  <c r="D132" i="1" s="1"/>
  <c r="D133" i="1"/>
  <c r="D134" i="1" s="1"/>
  <c r="D135" i="1" s="1"/>
  <c r="D136" i="1" s="1"/>
  <c r="D137" i="1" s="1"/>
  <c r="D138" i="1" s="1"/>
  <c r="D139" i="1" s="1"/>
  <c r="J12" i="1" l="1"/>
  <c r="H13" i="1"/>
  <c r="F143" i="1"/>
  <c r="M20" i="1"/>
  <c r="M32" i="1"/>
  <c r="M130" i="1"/>
  <c r="M142" i="1"/>
  <c r="D144" i="1"/>
  <c r="M151" i="1"/>
  <c r="M163" i="1"/>
  <c r="M24" i="1"/>
  <c r="M155" i="1"/>
  <c r="M153" i="1"/>
  <c r="M141" i="1"/>
  <c r="M161" i="1"/>
  <c r="M149" i="1"/>
  <c r="L68" i="1"/>
  <c r="J68" i="1"/>
  <c r="H69" i="1"/>
  <c r="J80" i="1"/>
  <c r="M121" i="1"/>
  <c r="M109" i="1"/>
  <c r="F71" i="1"/>
  <c r="D60" i="1"/>
  <c r="D73" i="1"/>
  <c r="F72" i="1"/>
  <c r="J117" i="1"/>
  <c r="M81" i="1"/>
  <c r="M40" i="1"/>
  <c r="N31" i="1"/>
  <c r="M85" i="1"/>
  <c r="M139" i="1"/>
  <c r="N105" i="1"/>
  <c r="F153" i="1"/>
  <c r="F141" i="1"/>
  <c r="M144" i="1"/>
  <c r="H130" i="1"/>
  <c r="J105" i="1"/>
  <c r="J93" i="1"/>
  <c r="H94" i="1"/>
  <c r="M104" i="1"/>
  <c r="M116" i="1"/>
  <c r="M108" i="1"/>
  <c r="M117" i="1"/>
  <c r="M120" i="1"/>
  <c r="F128" i="1"/>
  <c r="F140" i="1"/>
  <c r="L128" i="1"/>
  <c r="D83" i="1"/>
  <c r="L82" i="1"/>
  <c r="F94" i="1"/>
  <c r="H153" i="1"/>
  <c r="J152" i="1"/>
  <c r="L107" i="1"/>
  <c r="F107" i="1"/>
  <c r="D108" i="1"/>
  <c r="H82" i="1"/>
  <c r="J81" i="1"/>
  <c r="D20" i="1"/>
  <c r="L19" i="1"/>
  <c r="N19" i="1" s="1"/>
  <c r="J118" i="1"/>
  <c r="H119" i="1"/>
  <c r="M136" i="1"/>
  <c r="L129" i="1"/>
  <c r="F59" i="1"/>
  <c r="L141" i="1"/>
  <c r="J140" i="1"/>
  <c r="J128" i="1"/>
  <c r="M69" i="1"/>
  <c r="F81" i="1"/>
  <c r="L81" i="1"/>
  <c r="F93" i="1"/>
  <c r="J8" i="1"/>
  <c r="J20" i="1"/>
  <c r="M33" i="1"/>
  <c r="M21" i="1"/>
  <c r="M29" i="1"/>
  <c r="M41" i="1"/>
  <c r="D32" i="1"/>
  <c r="F31" i="1"/>
  <c r="M31" i="1"/>
  <c r="H57" i="1"/>
  <c r="L56" i="1"/>
  <c r="N56" i="1" s="1"/>
  <c r="L106" i="1"/>
  <c r="M27" i="1"/>
  <c r="M122" i="1"/>
  <c r="F82" i="1"/>
  <c r="H42" i="1"/>
  <c r="D100" i="1"/>
  <c r="F154" i="1"/>
  <c r="D155" i="1"/>
  <c r="H146" i="1"/>
  <c r="H22" i="1"/>
  <c r="J21" i="1"/>
  <c r="J33" i="1"/>
  <c r="F20" i="1"/>
  <c r="L8" i="1"/>
  <c r="F8" i="1"/>
  <c r="D9" i="1"/>
  <c r="D118" i="1"/>
  <c r="F117" i="1"/>
  <c r="F129" i="1"/>
  <c r="L117" i="1"/>
  <c r="F95" i="1"/>
  <c r="F83" i="1"/>
  <c r="F32" i="1"/>
  <c r="L32" i="1"/>
  <c r="D33" i="1"/>
  <c r="H58" i="1"/>
  <c r="J69" i="1"/>
  <c r="J57" i="1"/>
  <c r="L57" i="1"/>
  <c r="N80" i="1"/>
  <c r="N68" i="1"/>
  <c r="J153" i="1"/>
  <c r="H154" i="1"/>
  <c r="L152" i="1"/>
  <c r="J119" i="1" l="1"/>
  <c r="H120" i="1"/>
  <c r="H70" i="1"/>
  <c r="L69" i="1"/>
  <c r="N106" i="1"/>
  <c r="H131" i="1"/>
  <c r="J130" i="1"/>
  <c r="J142" i="1"/>
  <c r="N81" i="1"/>
  <c r="N93" i="1"/>
  <c r="F108" i="1"/>
  <c r="D109" i="1"/>
  <c r="L108" i="1"/>
  <c r="N140" i="1"/>
  <c r="N128" i="1"/>
  <c r="H95" i="1"/>
  <c r="J94" i="1"/>
  <c r="L94" i="1"/>
  <c r="N94" i="1" s="1"/>
  <c r="J106" i="1"/>
  <c r="D74" i="1"/>
  <c r="F73" i="1"/>
  <c r="H14" i="1"/>
  <c r="J13" i="1"/>
  <c r="D145" i="1"/>
  <c r="F144" i="1"/>
  <c r="J82" i="1"/>
  <c r="H83" i="1"/>
  <c r="L83" i="1" s="1"/>
  <c r="D84" i="1"/>
  <c r="D85" i="1" s="1"/>
  <c r="N141" i="1"/>
  <c r="L142" i="1"/>
  <c r="L20" i="1"/>
  <c r="N32" i="1" s="1"/>
  <c r="D21" i="1"/>
  <c r="D61" i="1"/>
  <c r="F60" i="1"/>
  <c r="L130" i="1"/>
  <c r="J154" i="1"/>
  <c r="H155" i="1"/>
  <c r="N69" i="1"/>
  <c r="N57" i="1"/>
  <c r="F84" i="1"/>
  <c r="N129" i="1"/>
  <c r="N117" i="1"/>
  <c r="D101" i="1"/>
  <c r="N8" i="1"/>
  <c r="D156" i="1"/>
  <c r="F155" i="1"/>
  <c r="L33" i="1"/>
  <c r="D34" i="1"/>
  <c r="F33" i="1"/>
  <c r="L9" i="1"/>
  <c r="N9" i="1" s="1"/>
  <c r="D10" i="1"/>
  <c r="F9" i="1"/>
  <c r="F21" i="1"/>
  <c r="H147" i="1"/>
  <c r="L153" i="1"/>
  <c r="N152" i="1"/>
  <c r="H59" i="1"/>
  <c r="J70" i="1"/>
  <c r="J58" i="1"/>
  <c r="L58" i="1"/>
  <c r="D119" i="1"/>
  <c r="F118" i="1"/>
  <c r="L118" i="1"/>
  <c r="F130" i="1"/>
  <c r="J22" i="1"/>
  <c r="H23" i="1"/>
  <c r="J34" i="1"/>
  <c r="D146" i="1" l="1"/>
  <c r="F145" i="1"/>
  <c r="H121" i="1"/>
  <c r="J120" i="1"/>
  <c r="H96" i="1"/>
  <c r="J107" i="1"/>
  <c r="L95" i="1"/>
  <c r="J95" i="1"/>
  <c r="F96" i="1"/>
  <c r="F61" i="1"/>
  <c r="D62" i="1"/>
  <c r="H15" i="1"/>
  <c r="J14" i="1"/>
  <c r="L70" i="1"/>
  <c r="N82" i="1" s="1"/>
  <c r="H71" i="1"/>
  <c r="N142" i="1"/>
  <c r="L143" i="1"/>
  <c r="J83" i="1"/>
  <c r="H84" i="1"/>
  <c r="D75" i="1"/>
  <c r="F74" i="1"/>
  <c r="L109" i="1"/>
  <c r="F109" i="1"/>
  <c r="D110" i="1"/>
  <c r="N20" i="1"/>
  <c r="D22" i="1"/>
  <c r="L21" i="1"/>
  <c r="N21" i="1" s="1"/>
  <c r="H132" i="1"/>
  <c r="J143" i="1"/>
  <c r="L131" i="1"/>
  <c r="J131" i="1"/>
  <c r="F85" i="1"/>
  <c r="D86" i="1"/>
  <c r="F97" i="1"/>
  <c r="N118" i="1"/>
  <c r="N130" i="1"/>
  <c r="N58" i="1"/>
  <c r="N70" i="1"/>
  <c r="D102" i="1"/>
  <c r="J35" i="1"/>
  <c r="H24" i="1"/>
  <c r="J23" i="1"/>
  <c r="N153" i="1"/>
  <c r="L154" i="1"/>
  <c r="H148" i="1"/>
  <c r="L10" i="1"/>
  <c r="N10" i="1" s="1"/>
  <c r="F10" i="1"/>
  <c r="F22" i="1"/>
  <c r="D11" i="1"/>
  <c r="L34" i="1"/>
  <c r="D35" i="1"/>
  <c r="F34" i="1"/>
  <c r="H60" i="1"/>
  <c r="L59" i="1"/>
  <c r="J71" i="1"/>
  <c r="J59" i="1"/>
  <c r="F119" i="1"/>
  <c r="D120" i="1"/>
  <c r="L119" i="1"/>
  <c r="F131" i="1"/>
  <c r="D157" i="1"/>
  <c r="F156" i="1"/>
  <c r="J155" i="1"/>
  <c r="H156" i="1"/>
  <c r="J144" i="1" l="1"/>
  <c r="H133" i="1"/>
  <c r="L132" i="1"/>
  <c r="J132" i="1"/>
  <c r="L110" i="1"/>
  <c r="F110" i="1"/>
  <c r="D111" i="1"/>
  <c r="L144" i="1"/>
  <c r="N143" i="1"/>
  <c r="D76" i="1"/>
  <c r="F75" i="1"/>
  <c r="J96" i="1"/>
  <c r="L96" i="1"/>
  <c r="J108" i="1"/>
  <c r="H97" i="1"/>
  <c r="D23" i="1"/>
  <c r="L22" i="1"/>
  <c r="N22" i="1" s="1"/>
  <c r="H85" i="1"/>
  <c r="L84" i="1"/>
  <c r="H16" i="1"/>
  <c r="J15" i="1"/>
  <c r="N33" i="1"/>
  <c r="N34" i="1"/>
  <c r="D147" i="1"/>
  <c r="F146" i="1"/>
  <c r="H72" i="1"/>
  <c r="L71" i="1"/>
  <c r="N83" i="1" s="1"/>
  <c r="D63" i="1"/>
  <c r="F62" i="1"/>
  <c r="N107" i="1"/>
  <c r="N95" i="1"/>
  <c r="J121" i="1"/>
  <c r="H122" i="1"/>
  <c r="N119" i="1"/>
  <c r="N131" i="1"/>
  <c r="L155" i="1"/>
  <c r="N154" i="1"/>
  <c r="D36" i="1"/>
  <c r="L35" i="1"/>
  <c r="H25" i="1"/>
  <c r="J36" i="1"/>
  <c r="J24" i="1"/>
  <c r="D87" i="1"/>
  <c r="F86" i="1"/>
  <c r="F98" i="1"/>
  <c r="J156" i="1"/>
  <c r="H157" i="1"/>
  <c r="D121" i="1"/>
  <c r="L120" i="1"/>
  <c r="F132" i="1"/>
  <c r="F120" i="1"/>
  <c r="L11" i="1"/>
  <c r="N11" i="1" s="1"/>
  <c r="D12" i="1"/>
  <c r="F11" i="1"/>
  <c r="D103" i="1"/>
  <c r="J60" i="1"/>
  <c r="H61" i="1"/>
  <c r="L60" i="1"/>
  <c r="J72" i="1"/>
  <c r="H149" i="1"/>
  <c r="F157" i="1"/>
  <c r="D158" i="1"/>
  <c r="N59" i="1"/>
  <c r="N84" i="1" l="1"/>
  <c r="D24" i="1"/>
  <c r="L23" i="1"/>
  <c r="N23" i="1" s="1"/>
  <c r="L145" i="1"/>
  <c r="N144" i="1"/>
  <c r="F23" i="1"/>
  <c r="H73" i="1"/>
  <c r="L72" i="1"/>
  <c r="J84" i="1"/>
  <c r="J97" i="1"/>
  <c r="L97" i="1"/>
  <c r="J109" i="1"/>
  <c r="H98" i="1"/>
  <c r="D112" i="1"/>
  <c r="F111" i="1"/>
  <c r="L111" i="1"/>
  <c r="F35" i="1"/>
  <c r="H123" i="1"/>
  <c r="J122" i="1"/>
  <c r="H86" i="1"/>
  <c r="J85" i="1"/>
  <c r="L85" i="1"/>
  <c r="D77" i="1"/>
  <c r="J133" i="1"/>
  <c r="L133" i="1"/>
  <c r="H134" i="1"/>
  <c r="J145" i="1"/>
  <c r="N71" i="1"/>
  <c r="N35" i="1"/>
  <c r="F63" i="1"/>
  <c r="D64" i="1"/>
  <c r="D148" i="1"/>
  <c r="F147" i="1"/>
  <c r="H17" i="1"/>
  <c r="J16" i="1"/>
  <c r="N96" i="1"/>
  <c r="N108" i="1"/>
  <c r="D159" i="1"/>
  <c r="F158" i="1"/>
  <c r="H150" i="1"/>
  <c r="D88" i="1"/>
  <c r="F87" i="1"/>
  <c r="F99" i="1"/>
  <c r="J37" i="1"/>
  <c r="H26" i="1"/>
  <c r="J25" i="1"/>
  <c r="F36" i="1"/>
  <c r="D37" i="1"/>
  <c r="L36" i="1"/>
  <c r="F12" i="1"/>
  <c r="L12" i="1"/>
  <c r="N12" i="1" s="1"/>
  <c r="D13" i="1"/>
  <c r="N120" i="1"/>
  <c r="N132" i="1"/>
  <c r="H62" i="1"/>
  <c r="J73" i="1"/>
  <c r="J61" i="1"/>
  <c r="L61" i="1"/>
  <c r="H158" i="1"/>
  <c r="J157" i="1"/>
  <c r="N155" i="1"/>
  <c r="L156" i="1"/>
  <c r="N60" i="1"/>
  <c r="N72" i="1"/>
  <c r="D122" i="1"/>
  <c r="F121" i="1"/>
  <c r="L121" i="1"/>
  <c r="F133" i="1"/>
  <c r="D149" i="1" l="1"/>
  <c r="F148" i="1"/>
  <c r="N85" i="1"/>
  <c r="J123" i="1"/>
  <c r="H124" i="1"/>
  <c r="L112" i="1"/>
  <c r="D113" i="1"/>
  <c r="F112" i="1"/>
  <c r="D25" i="1"/>
  <c r="L24" i="1"/>
  <c r="N24" i="1" s="1"/>
  <c r="D65" i="1"/>
  <c r="F64" i="1"/>
  <c r="F76" i="1"/>
  <c r="H99" i="1"/>
  <c r="J110" i="1"/>
  <c r="L98" i="1"/>
  <c r="J98" i="1"/>
  <c r="F24" i="1"/>
  <c r="N36" i="1"/>
  <c r="J17" i="1"/>
  <c r="H18" i="1"/>
  <c r="J18" i="1" s="1"/>
  <c r="J146" i="1"/>
  <c r="H135" i="1"/>
  <c r="J134" i="1"/>
  <c r="L134" i="1"/>
  <c r="H87" i="1"/>
  <c r="L86" i="1"/>
  <c r="L146" i="1"/>
  <c r="N145" i="1"/>
  <c r="D78" i="1"/>
  <c r="N109" i="1"/>
  <c r="N97" i="1"/>
  <c r="H74" i="1"/>
  <c r="J86" i="1" s="1"/>
  <c r="L73" i="1"/>
  <c r="D160" i="1"/>
  <c r="F159" i="1"/>
  <c r="H27" i="1"/>
  <c r="J38" i="1"/>
  <c r="J26" i="1"/>
  <c r="F122" i="1"/>
  <c r="D123" i="1"/>
  <c r="L122" i="1"/>
  <c r="F134" i="1"/>
  <c r="H151" i="1"/>
  <c r="N121" i="1"/>
  <c r="N133" i="1"/>
  <c r="J158" i="1"/>
  <c r="H159" i="1"/>
  <c r="H63" i="1"/>
  <c r="J62" i="1"/>
  <c r="L62" i="1"/>
  <c r="F25" i="1"/>
  <c r="F13" i="1"/>
  <c r="L13" i="1"/>
  <c r="N13" i="1" s="1"/>
  <c r="D14" i="1"/>
  <c r="F37" i="1"/>
  <c r="L37" i="1"/>
  <c r="D38" i="1"/>
  <c r="L157" i="1"/>
  <c r="N156" i="1"/>
  <c r="N61" i="1"/>
  <c r="N73" i="1"/>
  <c r="D89" i="1"/>
  <c r="F88" i="1"/>
  <c r="F100" i="1"/>
  <c r="D79" i="1" l="1"/>
  <c r="F78" i="1"/>
  <c r="H136" i="1"/>
  <c r="J135" i="1"/>
  <c r="L135" i="1"/>
  <c r="J147" i="1"/>
  <c r="D66" i="1"/>
  <c r="F65" i="1"/>
  <c r="H100" i="1"/>
  <c r="J111" i="1"/>
  <c r="J99" i="1"/>
  <c r="L99" i="1"/>
  <c r="H75" i="1"/>
  <c r="J75" i="1" s="1"/>
  <c r="L74" i="1"/>
  <c r="N86" i="1" s="1"/>
  <c r="N98" i="1"/>
  <c r="N110" i="1"/>
  <c r="J87" i="1"/>
  <c r="H88" i="1"/>
  <c r="L87" i="1"/>
  <c r="D114" i="1"/>
  <c r="L113" i="1"/>
  <c r="F113" i="1"/>
  <c r="J74" i="1"/>
  <c r="F77" i="1"/>
  <c r="L147" i="1"/>
  <c r="N146" i="1"/>
  <c r="D26" i="1"/>
  <c r="L25" i="1"/>
  <c r="N25" i="1" s="1"/>
  <c r="J124" i="1"/>
  <c r="H125" i="1"/>
  <c r="D150" i="1"/>
  <c r="F149" i="1"/>
  <c r="D90" i="1"/>
  <c r="F89" i="1"/>
  <c r="F101" i="1"/>
  <c r="L38" i="1"/>
  <c r="F38" i="1"/>
  <c r="D39" i="1"/>
  <c r="D124" i="1"/>
  <c r="F135" i="1"/>
  <c r="L123" i="1"/>
  <c r="F123" i="1"/>
  <c r="D161" i="1"/>
  <c r="D162" i="1" s="1"/>
  <c r="F160" i="1"/>
  <c r="H64" i="1"/>
  <c r="J63" i="1"/>
  <c r="L63" i="1"/>
  <c r="H28" i="1"/>
  <c r="J39" i="1"/>
  <c r="J27" i="1"/>
  <c r="L158" i="1"/>
  <c r="N157" i="1"/>
  <c r="N62" i="1"/>
  <c r="N122" i="1"/>
  <c r="N134" i="1"/>
  <c r="L14" i="1"/>
  <c r="N14" i="1" s="1"/>
  <c r="F26" i="1"/>
  <c r="D15" i="1"/>
  <c r="F14" i="1"/>
  <c r="H160" i="1"/>
  <c r="J159" i="1"/>
  <c r="L148" i="1" l="1"/>
  <c r="N147" i="1"/>
  <c r="N37" i="1"/>
  <c r="H101" i="1"/>
  <c r="J112" i="1"/>
  <c r="J100" i="1"/>
  <c r="L100" i="1"/>
  <c r="N74" i="1"/>
  <c r="F150" i="1"/>
  <c r="D151" i="1"/>
  <c r="F151" i="1" s="1"/>
  <c r="D27" i="1"/>
  <c r="L26" i="1"/>
  <c r="N26" i="1" s="1"/>
  <c r="N111" i="1"/>
  <c r="N99" i="1"/>
  <c r="L114" i="1"/>
  <c r="D115" i="1"/>
  <c r="F114" i="1"/>
  <c r="L75" i="1"/>
  <c r="N87" i="1" s="1"/>
  <c r="H76" i="1"/>
  <c r="J88" i="1" s="1"/>
  <c r="H126" i="1"/>
  <c r="J125" i="1"/>
  <c r="H89" i="1"/>
  <c r="L88" i="1"/>
  <c r="F66" i="1"/>
  <c r="D67" i="1"/>
  <c r="F67" i="1" s="1"/>
  <c r="J148" i="1"/>
  <c r="H137" i="1"/>
  <c r="J136" i="1"/>
  <c r="L136" i="1"/>
  <c r="H161" i="1"/>
  <c r="J160" i="1"/>
  <c r="F161" i="1"/>
  <c r="D125" i="1"/>
  <c r="F124" i="1"/>
  <c r="L124" i="1"/>
  <c r="F136" i="1"/>
  <c r="L39" i="1"/>
  <c r="F39" i="1"/>
  <c r="D40" i="1"/>
  <c r="D16" i="1"/>
  <c r="F15" i="1"/>
  <c r="L15" i="1"/>
  <c r="N15" i="1" s="1"/>
  <c r="L159" i="1"/>
  <c r="N158" i="1"/>
  <c r="H29" i="1"/>
  <c r="J28" i="1"/>
  <c r="J40" i="1"/>
  <c r="J64" i="1"/>
  <c r="H65" i="1"/>
  <c r="J76" i="1"/>
  <c r="L64" i="1"/>
  <c r="N123" i="1"/>
  <c r="N135" i="1"/>
  <c r="D91" i="1"/>
  <c r="F90" i="1"/>
  <c r="F102" i="1"/>
  <c r="N63" i="1"/>
  <c r="N75" i="1"/>
  <c r="J126" i="1" l="1"/>
  <c r="H127" i="1"/>
  <c r="J127" i="1" s="1"/>
  <c r="N100" i="1"/>
  <c r="N112" i="1"/>
  <c r="H90" i="1"/>
  <c r="J89" i="1"/>
  <c r="L89" i="1"/>
  <c r="N38" i="1"/>
  <c r="L137" i="1"/>
  <c r="J149" i="1"/>
  <c r="H138" i="1"/>
  <c r="J137" i="1"/>
  <c r="L115" i="1"/>
  <c r="F115" i="1"/>
  <c r="H102" i="1"/>
  <c r="J113" i="1"/>
  <c r="L101" i="1"/>
  <c r="J101" i="1"/>
  <c r="H77" i="1"/>
  <c r="L76" i="1"/>
  <c r="N88" i="1" s="1"/>
  <c r="D28" i="1"/>
  <c r="L27" i="1"/>
  <c r="N27" i="1" s="1"/>
  <c r="F27" i="1"/>
  <c r="F79" i="1"/>
  <c r="L149" i="1"/>
  <c r="N148" i="1"/>
  <c r="N64" i="1"/>
  <c r="N76" i="1"/>
  <c r="D41" i="1"/>
  <c r="F40" i="1"/>
  <c r="L40" i="1"/>
  <c r="N124" i="1"/>
  <c r="N136" i="1"/>
  <c r="N159" i="1"/>
  <c r="L160" i="1"/>
  <c r="H66" i="1"/>
  <c r="J65" i="1"/>
  <c r="J77" i="1"/>
  <c r="L65" i="1"/>
  <c r="F125" i="1"/>
  <c r="D126" i="1"/>
  <c r="L125" i="1"/>
  <c r="F137" i="1"/>
  <c r="F91" i="1"/>
  <c r="F103" i="1"/>
  <c r="H30" i="1"/>
  <c r="J29" i="1"/>
  <c r="J41" i="1"/>
  <c r="F16" i="1"/>
  <c r="L16" i="1"/>
  <c r="N16" i="1" s="1"/>
  <c r="D17" i="1"/>
  <c r="F28" i="1"/>
  <c r="D163" i="1"/>
  <c r="F163" i="1" s="1"/>
  <c r="F162" i="1"/>
  <c r="H162" i="1"/>
  <c r="J161" i="1"/>
  <c r="N39" i="1" l="1"/>
  <c r="J138" i="1"/>
  <c r="H139" i="1"/>
  <c r="L138" i="1"/>
  <c r="J150" i="1"/>
  <c r="D29" i="1"/>
  <c r="L28" i="1"/>
  <c r="N28" i="1" s="1"/>
  <c r="N101" i="1"/>
  <c r="N113" i="1"/>
  <c r="H91" i="1"/>
  <c r="J90" i="1"/>
  <c r="L90" i="1"/>
  <c r="J114" i="1"/>
  <c r="L102" i="1"/>
  <c r="H103" i="1"/>
  <c r="J102" i="1"/>
  <c r="L150" i="1"/>
  <c r="N149" i="1"/>
  <c r="N40" i="1"/>
  <c r="H78" i="1"/>
  <c r="L77" i="1"/>
  <c r="N89" i="1" s="1"/>
  <c r="J66" i="1"/>
  <c r="H67" i="1"/>
  <c r="J78" i="1"/>
  <c r="L66" i="1"/>
  <c r="D127" i="1"/>
  <c r="F126" i="1"/>
  <c r="L126" i="1"/>
  <c r="F138" i="1"/>
  <c r="N65" i="1"/>
  <c r="N77" i="1"/>
  <c r="L161" i="1"/>
  <c r="N160" i="1"/>
  <c r="D42" i="1"/>
  <c r="F41" i="1"/>
  <c r="L41" i="1"/>
  <c r="N125" i="1"/>
  <c r="N137" i="1"/>
  <c r="L17" i="1"/>
  <c r="N17" i="1" s="1"/>
  <c r="D18" i="1"/>
  <c r="F17" i="1"/>
  <c r="F29" i="1"/>
  <c r="J162" i="1"/>
  <c r="H163" i="1"/>
  <c r="J163" i="1" s="1"/>
  <c r="J30" i="1"/>
  <c r="J42" i="1"/>
  <c r="L151" i="1" l="1"/>
  <c r="N150" i="1"/>
  <c r="N114" i="1"/>
  <c r="N102" i="1"/>
  <c r="J91" i="1"/>
  <c r="L91" i="1"/>
  <c r="N91" i="1" s="1"/>
  <c r="D30" i="1"/>
  <c r="L30" i="1" s="1"/>
  <c r="L29" i="1"/>
  <c r="N41" i="1" s="1"/>
  <c r="L103" i="1"/>
  <c r="J103" i="1"/>
  <c r="J115" i="1"/>
  <c r="J151" i="1"/>
  <c r="J139" i="1"/>
  <c r="L139" i="1"/>
  <c r="H79" i="1"/>
  <c r="L79" i="1" s="1"/>
  <c r="L78" i="1"/>
  <c r="N90" i="1" s="1"/>
  <c r="L42" i="1"/>
  <c r="F42" i="1"/>
  <c r="F127" i="1"/>
  <c r="L127" i="1"/>
  <c r="F139" i="1"/>
  <c r="J67" i="1"/>
  <c r="J79" i="1"/>
  <c r="L67" i="1"/>
  <c r="N66" i="1"/>
  <c r="N78" i="1"/>
  <c r="F18" i="1"/>
  <c r="L18" i="1"/>
  <c r="N18" i="1" s="1"/>
  <c r="N29" i="1"/>
  <c r="L162" i="1"/>
  <c r="N161" i="1"/>
  <c r="N126" i="1"/>
  <c r="N138" i="1"/>
  <c r="F30" i="1" l="1"/>
  <c r="N115" i="1"/>
  <c r="N103" i="1"/>
  <c r="N151" i="1"/>
  <c r="N42" i="1"/>
  <c r="L163" i="1"/>
  <c r="N163" i="1" s="1"/>
  <c r="N162" i="1"/>
  <c r="N127" i="1"/>
  <c r="N139" i="1"/>
  <c r="N30" i="1"/>
  <c r="N67" i="1"/>
  <c r="N79" i="1"/>
</calcChain>
</file>

<file path=xl/sharedStrings.xml><?xml version="1.0" encoding="utf-8"?>
<sst xmlns="http://schemas.openxmlformats.org/spreadsheetml/2006/main" count="90" uniqueCount="59">
  <si>
    <t>A SUMMARY OF EXTERNAL TRADE DATA</t>
  </si>
  <si>
    <t>(US$ Mn. )</t>
  </si>
  <si>
    <t>Exports</t>
  </si>
  <si>
    <t xml:space="preserve">Imports </t>
  </si>
  <si>
    <t xml:space="preserve">Trade Balance </t>
  </si>
  <si>
    <t>Month</t>
  </si>
  <si>
    <t xml:space="preserve">Cumulative </t>
  </si>
  <si>
    <t>% Month</t>
  </si>
  <si>
    <t>% Cumul.</t>
  </si>
  <si>
    <t>Jan                       2002</t>
  </si>
  <si>
    <t>February</t>
  </si>
  <si>
    <t>March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</si>
  <si>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</si>
  <si>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</si>
  <si>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</si>
  <si>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</si>
  <si>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</si>
  <si>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>September</t>
  </si>
  <si>
    <t xml:space="preserve">October </t>
  </si>
  <si>
    <t xml:space="preserve">November </t>
  </si>
  <si>
    <t>December</t>
  </si>
  <si>
    <t>Jan                       2003</t>
  </si>
  <si>
    <t>July</t>
  </si>
  <si>
    <t>Jan                       2004</t>
  </si>
  <si>
    <t xml:space="preserve">Feb </t>
  </si>
  <si>
    <t xml:space="preserve">March </t>
  </si>
  <si>
    <t>May</t>
  </si>
  <si>
    <t>June</t>
  </si>
  <si>
    <t>August</t>
  </si>
  <si>
    <t>November</t>
  </si>
  <si>
    <t>Period</t>
  </si>
  <si>
    <t>Monthly Value</t>
  </si>
  <si>
    <t>Cumulative Value</t>
  </si>
  <si>
    <t>Jan-16 (a)</t>
  </si>
  <si>
    <t>Feb-16 (a)</t>
  </si>
  <si>
    <t>Mar-16 (a)</t>
  </si>
  <si>
    <t>Apr-16 (a)</t>
  </si>
  <si>
    <t>May-16 (a)</t>
  </si>
  <si>
    <t>Jun-16 (a)</t>
  </si>
  <si>
    <t>Jul-16 (a)</t>
  </si>
  <si>
    <t>Aug-16 (a)</t>
  </si>
  <si>
    <t>Sep-16 (a)</t>
  </si>
  <si>
    <t>Oct-16 (a)</t>
  </si>
  <si>
    <t>Nov-16 (a)</t>
  </si>
  <si>
    <t>Dec-16 (a)</t>
  </si>
  <si>
    <t>Source: Sri Lanka Customs</t>
  </si>
  <si>
    <t xml:space="preserve">http://www.cbsl.gov.lk/pics_n_docs/08_stat/_docs/xls_external_sector/table2.02.xls </t>
  </si>
  <si>
    <t xml:space="preserve">http://www.cbsl.gov.lk/pics_n_docs/08_stat/_docs/xls_external_sector/table2.04.xls </t>
  </si>
  <si>
    <t>(a) Provisional</t>
  </si>
  <si>
    <t>Jan-17 (a)</t>
  </si>
  <si>
    <t>Cum. % change (Y-o-Y)</t>
  </si>
  <si>
    <t>Monthly % change (Y-o-Y)</t>
  </si>
  <si>
    <t>Feb-17 (a)</t>
  </si>
  <si>
    <t>Mar-17 (a)</t>
  </si>
  <si>
    <t>Apr-17 (a)</t>
  </si>
  <si>
    <t>May-17 (a)</t>
  </si>
  <si>
    <t>Jun-17 (a)</t>
  </si>
  <si>
    <t>Jul-17 (a)</t>
  </si>
  <si>
    <t>Aug-17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</si>
</sst>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409]mmm\-yy;@"/>
    <numFmt numFmtId="165" formatCode="0.0"/>
    <numFmt numFmtId="166" formatCode="#,##0.0"/>
    <numFmt numFmtId="167" formatCode="_(* #,##0_);_(* \(#,##0\);_(* &quot;-&quot;??_);_(@_)"/>
    <numFmt numFmtId="168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9"/>
      <name val="Times New Roman"/>
      <family val="1"/>
    </font>
    <font>
      <sz val="9"/>
      <name val="Times New Roman"/>
      <family val="1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1.5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.5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7B7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01">
    <xf numFmtId="0" fontId="0" fillId="0" borderId="0" xfId="0"/>
    <xf numFmtId="164" fontId="0" fillId="0" borderId="0" xfId="0" applyNumberFormat="1"/>
    <xf numFmtId="164" fontId="3" fillId="0" borderId="0" xfId="1" applyNumberFormat="1" applyFont="1" applyBorder="1" applyAlignment="1"/>
    <xf numFmtId="43" fontId="3" fillId="0" borderId="0" xfId="1" applyFont="1" applyBorder="1" applyAlignment="1"/>
    <xf numFmtId="0" fontId="3" fillId="0" borderId="0" xfId="0" applyNumberFormat="1" applyFont="1" applyBorder="1" applyAlignment="1"/>
    <xf numFmtId="0" fontId="4" fillId="0" borderId="0" xfId="0" applyNumberFormat="1" applyFont="1" applyBorder="1" applyAlignment="1"/>
    <xf numFmtId="0" fontId="5" fillId="0" borderId="0" xfId="0" applyNumberFormat="1" applyFont="1" applyBorder="1" applyAlignment="1"/>
    <xf numFmtId="43" fontId="5" fillId="0" borderId="0" xfId="1" applyFont="1" applyBorder="1" applyAlignment="1"/>
    <xf numFmtId="0" fontId="0" fillId="0" borderId="0" xfId="0" applyBorder="1"/>
    <xf numFmtId="0" fontId="5" fillId="0" borderId="0" xfId="0" applyFont="1" applyBorder="1"/>
    <xf numFmtId="0" fontId="0" fillId="0" borderId="1" xfId="0" applyBorder="1"/>
    <xf numFmtId="0" fontId="0" fillId="0" borderId="0" xfId="0" applyFill="1" applyBorder="1"/>
    <xf numFmtId="0" fontId="0" fillId="0" borderId="0" xfId="0" applyFill="1"/>
    <xf numFmtId="164" fontId="5" fillId="0" borderId="2" xfId="0" quotePrefix="1" applyNumberFormat="1" applyFont="1" applyBorder="1" applyAlignment="1">
      <alignment horizontal="center"/>
    </xf>
    <xf numFmtId="164" fontId="5" fillId="0" borderId="3" xfId="1" applyNumberFormat="1" applyFont="1" applyBorder="1"/>
    <xf numFmtId="43" fontId="5" fillId="0" borderId="3" xfId="1" applyFont="1" applyBorder="1"/>
    <xf numFmtId="0" fontId="5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4" fontId="5" fillId="0" borderId="5" xfId="1" applyNumberFormat="1" applyFont="1" applyBorder="1" applyAlignment="1">
      <alignment horizontal="right"/>
    </xf>
    <xf numFmtId="43" fontId="5" fillId="0" borderId="5" xfId="1" applyFont="1" applyBorder="1" applyAlignment="1">
      <alignment horizontal="right"/>
    </xf>
    <xf numFmtId="0" fontId="5" fillId="0" borderId="6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164" fontId="5" fillId="2" borderId="3" xfId="1" applyNumberFormat="1" applyFont="1" applyFill="1" applyBorder="1"/>
    <xf numFmtId="43" fontId="5" fillId="2" borderId="3" xfId="1" applyFont="1" applyFill="1" applyBorder="1"/>
    <xf numFmtId="165" fontId="5" fillId="2" borderId="1" xfId="0" applyNumberFormat="1" applyFont="1" applyFill="1" applyBorder="1"/>
    <xf numFmtId="165" fontId="5" fillId="2" borderId="3" xfId="0" applyNumberFormat="1" applyFont="1" applyFill="1" applyBorder="1"/>
    <xf numFmtId="165" fontId="5" fillId="2" borderId="4" xfId="0" applyNumberFormat="1" applyFont="1" applyFill="1" applyBorder="1"/>
    <xf numFmtId="164" fontId="5" fillId="2" borderId="5" xfId="1" applyNumberFormat="1" applyFont="1" applyFill="1" applyBorder="1"/>
    <xf numFmtId="43" fontId="5" fillId="2" borderId="5" xfId="1" applyFont="1" applyFill="1" applyBorder="1"/>
    <xf numFmtId="166" fontId="5" fillId="2" borderId="6" xfId="0" applyNumberFormat="1" applyFont="1" applyFill="1" applyBorder="1"/>
    <xf numFmtId="165" fontId="5" fillId="2" borderId="6" xfId="0" applyNumberFormat="1" applyFont="1" applyFill="1" applyBorder="1"/>
    <xf numFmtId="165" fontId="5" fillId="2" borderId="5" xfId="0" applyNumberFormat="1" applyFont="1" applyFill="1" applyBorder="1"/>
    <xf numFmtId="165" fontId="5" fillId="2" borderId="7" xfId="0" applyNumberFormat="1" applyFont="1" applyFill="1" applyBorder="1"/>
    <xf numFmtId="164" fontId="5" fillId="2" borderId="8" xfId="1" applyNumberFormat="1" applyFont="1" applyFill="1" applyBorder="1"/>
    <xf numFmtId="43" fontId="5" fillId="2" borderId="8" xfId="1" applyFont="1" applyFill="1" applyBorder="1"/>
    <xf numFmtId="166" fontId="5" fillId="2" borderId="0" xfId="0" applyNumberFormat="1" applyFont="1" applyFill="1" applyBorder="1"/>
    <xf numFmtId="165" fontId="5" fillId="2" borderId="0" xfId="0" applyNumberFormat="1" applyFont="1" applyFill="1" applyBorder="1"/>
    <xf numFmtId="0" fontId="5" fillId="2" borderId="8" xfId="0" applyFont="1" applyFill="1" applyBorder="1"/>
    <xf numFmtId="165" fontId="5" fillId="2" borderId="9" xfId="0" applyNumberFormat="1" applyFont="1" applyFill="1" applyBorder="1"/>
    <xf numFmtId="0" fontId="5" fillId="0" borderId="0" xfId="0" applyFont="1" applyFill="1"/>
    <xf numFmtId="0" fontId="5" fillId="0" borderId="0" xfId="0" applyFont="1" applyFill="1" applyBorder="1"/>
    <xf numFmtId="164" fontId="5" fillId="0" borderId="8" xfId="1" applyNumberFormat="1" applyFont="1" applyFill="1" applyBorder="1"/>
    <xf numFmtId="43" fontId="5" fillId="0" borderId="8" xfId="1" applyFont="1" applyFill="1" applyBorder="1"/>
    <xf numFmtId="166" fontId="5" fillId="0" borderId="0" xfId="0" applyNumberFormat="1" applyFont="1" applyFill="1" applyBorder="1"/>
    <xf numFmtId="165" fontId="5" fillId="0" borderId="0" xfId="0" applyNumberFormat="1" applyFont="1" applyFill="1" applyBorder="1"/>
    <xf numFmtId="165" fontId="5" fillId="0" borderId="8" xfId="0" applyNumberFormat="1" applyFont="1" applyFill="1" applyBorder="1"/>
    <xf numFmtId="165" fontId="5" fillId="0" borderId="9" xfId="0" applyNumberFormat="1" applyFont="1" applyFill="1" applyBorder="1"/>
    <xf numFmtId="0" fontId="5" fillId="0" borderId="8" xfId="0" applyFont="1" applyFill="1" applyBorder="1"/>
    <xf numFmtId="0" fontId="6" fillId="0" borderId="0" xfId="0" applyFont="1" applyFill="1"/>
    <xf numFmtId="0" fontId="5" fillId="2" borderId="5" xfId="0" applyFont="1" applyFill="1" applyBorder="1"/>
    <xf numFmtId="164" fontId="5" fillId="0" borderId="3" xfId="1" applyNumberFormat="1" applyFont="1" applyFill="1" applyBorder="1"/>
    <xf numFmtId="43" fontId="5" fillId="0" borderId="3" xfId="1" applyFont="1" applyFill="1" applyBorder="1"/>
    <xf numFmtId="166" fontId="5" fillId="0" borderId="1" xfId="0" applyNumberFormat="1" applyFont="1" applyFill="1" applyBorder="1"/>
    <xf numFmtId="165" fontId="5" fillId="0" borderId="1" xfId="0" applyNumberFormat="1" applyFont="1" applyFill="1" applyBorder="1"/>
    <xf numFmtId="165" fontId="5" fillId="0" borderId="3" xfId="0" applyNumberFormat="1" applyFont="1" applyFill="1" applyBorder="1"/>
    <xf numFmtId="165" fontId="5" fillId="0" borderId="4" xfId="0" applyNumberFormat="1" applyFont="1" applyFill="1" applyBorder="1"/>
    <xf numFmtId="0" fontId="7" fillId="0" borderId="0" xfId="0" applyFont="1" applyFill="1"/>
    <xf numFmtId="164" fontId="5" fillId="0" borderId="5" xfId="1" applyNumberFormat="1" applyFont="1" applyFill="1" applyBorder="1"/>
    <xf numFmtId="43" fontId="5" fillId="0" borderId="5" xfId="1" applyFont="1" applyFill="1" applyBorder="1"/>
    <xf numFmtId="166" fontId="5" fillId="0" borderId="6" xfId="0" applyNumberFormat="1" applyFont="1" applyFill="1" applyBorder="1"/>
    <xf numFmtId="165" fontId="5" fillId="0" borderId="6" xfId="0" applyNumberFormat="1" applyFont="1" applyFill="1" applyBorder="1"/>
    <xf numFmtId="165" fontId="5" fillId="0" borderId="5" xfId="0" applyNumberFormat="1" applyFont="1" applyFill="1" applyBorder="1"/>
    <xf numFmtId="165" fontId="5" fillId="0" borderId="7" xfId="0" applyNumberFormat="1" applyFont="1" applyFill="1" applyBorder="1"/>
    <xf numFmtId="0" fontId="7" fillId="0" borderId="0" xfId="0" applyFont="1" applyFill="1" applyBorder="1"/>
    <xf numFmtId="0" fontId="8" fillId="0" borderId="0" xfId="0" applyFont="1" applyFill="1"/>
    <xf numFmtId="0" fontId="9" fillId="0" borderId="0" xfId="0" applyFont="1" applyFill="1"/>
    <xf numFmtId="0" fontId="6" fillId="0" borderId="0" xfId="0" applyFont="1" applyFill="1" applyBorder="1"/>
    <xf numFmtId="0" fontId="5" fillId="0" borderId="3" xfId="0" applyFont="1" applyFill="1" applyBorder="1"/>
    <xf numFmtId="164" fontId="6" fillId="0" borderId="10" xfId="1" applyNumberFormat="1" applyFont="1" applyFill="1" applyBorder="1" applyAlignment="1">
      <alignment horizontal="center" vertical="center" textRotation="90" wrapText="1"/>
    </xf>
    <xf numFmtId="43" fontId="6" fillId="0" borderId="10" xfId="1" applyFont="1" applyFill="1" applyBorder="1" applyAlignment="1">
      <alignment horizontal="center" vertical="center" textRotation="90" wrapText="1"/>
    </xf>
    <xf numFmtId="166" fontId="6" fillId="0" borderId="11" xfId="0" applyNumberFormat="1" applyFont="1" applyFill="1" applyBorder="1" applyAlignment="1">
      <alignment horizontal="center" vertical="center" textRotation="90" wrapText="1"/>
    </xf>
    <xf numFmtId="165" fontId="6" fillId="0" borderId="11" xfId="0" applyNumberFormat="1" applyFont="1" applyFill="1" applyBorder="1" applyAlignment="1">
      <alignment horizontal="center" vertical="center" textRotation="90" wrapText="1"/>
    </xf>
    <xf numFmtId="164" fontId="5" fillId="0" borderId="0" xfId="1" applyNumberFormat="1" applyFont="1"/>
    <xf numFmtId="167" fontId="5" fillId="0" borderId="0" xfId="1" applyNumberFormat="1" applyFont="1"/>
    <xf numFmtId="167" fontId="5" fillId="0" borderId="6" xfId="0" applyNumberFormat="1" applyFont="1" applyFill="1" applyBorder="1"/>
    <xf numFmtId="167" fontId="5" fillId="0" borderId="5" xfId="1" applyNumberFormat="1" applyFont="1" applyBorder="1"/>
    <xf numFmtId="167" fontId="5" fillId="0" borderId="6" xfId="1" applyNumberFormat="1" applyFont="1" applyFill="1" applyBorder="1"/>
    <xf numFmtId="3" fontId="5" fillId="0" borderId="5" xfId="1" applyNumberFormat="1" applyFont="1" applyFill="1" applyBorder="1"/>
    <xf numFmtId="3" fontId="5" fillId="0" borderId="6" xfId="1" applyNumberFormat="1" applyFont="1" applyFill="1" applyBorder="1"/>
    <xf numFmtId="0" fontId="6" fillId="0" borderId="6" xfId="0" applyFont="1" applyFill="1" applyBorder="1"/>
    <xf numFmtId="167" fontId="5" fillId="0" borderId="0" xfId="0" applyNumberFormat="1" applyFont="1" applyFill="1" applyBorder="1"/>
    <xf numFmtId="167" fontId="5" fillId="0" borderId="8" xfId="1" applyNumberFormat="1" applyFont="1" applyBorder="1"/>
    <xf numFmtId="167" fontId="5" fillId="0" borderId="0" xfId="1" applyNumberFormat="1" applyFont="1" applyFill="1" applyBorder="1"/>
    <xf numFmtId="3" fontId="5" fillId="0" borderId="8" xfId="1" applyNumberFormat="1" applyFont="1" applyFill="1" applyBorder="1"/>
    <xf numFmtId="3" fontId="5" fillId="0" borderId="0" xfId="1" applyNumberFormat="1" applyFont="1" applyFill="1" applyBorder="1"/>
    <xf numFmtId="167" fontId="5" fillId="0" borderId="8" xfId="1" applyNumberFormat="1" applyFont="1" applyFill="1" applyBorder="1"/>
    <xf numFmtId="164" fontId="5" fillId="3" borderId="0" xfId="1" applyNumberFormat="1" applyFont="1" applyFill="1"/>
    <xf numFmtId="167" fontId="5" fillId="3" borderId="0" xfId="1" applyNumberFormat="1" applyFont="1" applyFill="1"/>
    <xf numFmtId="167" fontId="5" fillId="3" borderId="0" xfId="0" applyNumberFormat="1" applyFont="1" applyFill="1" applyBorder="1"/>
    <xf numFmtId="165" fontId="5" fillId="3" borderId="0" xfId="0" applyNumberFormat="1" applyFont="1" applyFill="1" applyBorder="1"/>
    <xf numFmtId="167" fontId="5" fillId="3" borderId="8" xfId="1" applyNumberFormat="1" applyFont="1" applyFill="1" applyBorder="1"/>
    <xf numFmtId="167" fontId="5" fillId="3" borderId="0" xfId="1" applyNumberFormat="1" applyFont="1" applyFill="1" applyBorder="1"/>
    <xf numFmtId="165" fontId="5" fillId="3" borderId="9" xfId="0" applyNumberFormat="1" applyFont="1" applyFill="1" applyBorder="1"/>
    <xf numFmtId="3" fontId="5" fillId="3" borderId="8" xfId="1" applyNumberFormat="1" applyFont="1" applyFill="1" applyBorder="1"/>
    <xf numFmtId="3" fontId="5" fillId="3" borderId="0" xfId="1" applyNumberFormat="1" applyFont="1" applyFill="1" applyBorder="1"/>
    <xf numFmtId="0" fontId="6" fillId="3" borderId="0" xfId="0" applyFont="1" applyFill="1" applyBorder="1"/>
    <xf numFmtId="164" fontId="6" fillId="3" borderId="3" xfId="1" applyNumberFormat="1" applyFont="1" applyFill="1" applyBorder="1"/>
    <xf numFmtId="167" fontId="6" fillId="3" borderId="3" xfId="1" applyNumberFormat="1" applyFont="1" applyFill="1" applyBorder="1"/>
    <xf numFmtId="167" fontId="6" fillId="3" borderId="1" xfId="0" applyNumberFormat="1" applyFont="1" applyFill="1" applyBorder="1"/>
    <xf numFmtId="165" fontId="6" fillId="3" borderId="1" xfId="0" applyNumberFormat="1" applyFont="1" applyFill="1" applyBorder="1"/>
    <xf numFmtId="167" fontId="6" fillId="3" borderId="1" xfId="1" applyNumberFormat="1" applyFont="1" applyFill="1" applyBorder="1"/>
    <xf numFmtId="165" fontId="6" fillId="3" borderId="4" xfId="0" applyNumberFormat="1" applyFont="1" applyFill="1" applyBorder="1"/>
    <xf numFmtId="3" fontId="6" fillId="3" borderId="3" xfId="1" applyNumberFormat="1" applyFont="1" applyFill="1" applyBorder="1"/>
    <xf numFmtId="3" fontId="6" fillId="3" borderId="1" xfId="1" applyNumberFormat="1" applyFont="1" applyFill="1" applyBorder="1"/>
    <xf numFmtId="0" fontId="0" fillId="3" borderId="0" xfId="0" applyFill="1"/>
    <xf numFmtId="164" fontId="5" fillId="0" borderId="5" xfId="1" applyNumberFormat="1" applyFont="1" applyBorder="1"/>
    <xf numFmtId="167" fontId="5" fillId="0" borderId="6" xfId="0" applyNumberFormat="1" applyFont="1" applyBorder="1"/>
    <xf numFmtId="167" fontId="5" fillId="0" borderId="6" xfId="1" applyNumberFormat="1" applyFont="1" applyBorder="1"/>
    <xf numFmtId="3" fontId="5" fillId="0" borderId="6" xfId="1" applyNumberFormat="1" applyFont="1" applyBorder="1"/>
    <xf numFmtId="164" fontId="5" fillId="0" borderId="8" xfId="1" applyNumberFormat="1" applyFont="1" applyBorder="1"/>
    <xf numFmtId="167" fontId="5" fillId="0" borderId="0" xfId="0" applyNumberFormat="1" applyFont="1" applyBorder="1"/>
    <xf numFmtId="167" fontId="5" fillId="0" borderId="0" xfId="1" applyNumberFormat="1" applyFont="1" applyBorder="1"/>
    <xf numFmtId="3" fontId="5" fillId="0" borderId="0" xfId="1" applyNumberFormat="1" applyFont="1" applyBorder="1"/>
    <xf numFmtId="164" fontId="5" fillId="3" borderId="8" xfId="1" applyNumberFormat="1" applyFont="1" applyFill="1" applyBorder="1"/>
    <xf numFmtId="167" fontId="6" fillId="0" borderId="6" xfId="0" applyNumberFormat="1" applyFont="1" applyBorder="1"/>
    <xf numFmtId="165" fontId="6" fillId="0" borderId="6" xfId="0" applyNumberFormat="1" applyFont="1" applyFill="1" applyBorder="1"/>
    <xf numFmtId="165" fontId="6" fillId="0" borderId="7" xfId="0" applyNumberFormat="1" applyFont="1" applyFill="1" applyBorder="1"/>
    <xf numFmtId="3" fontId="6" fillId="0" borderId="6" xfId="1" applyNumberFormat="1" applyFont="1" applyBorder="1"/>
    <xf numFmtId="167" fontId="6" fillId="0" borderId="6" xfId="1" applyNumberFormat="1" applyFont="1" applyFill="1" applyBorder="1"/>
    <xf numFmtId="167" fontId="6" fillId="0" borderId="5" xfId="1" applyNumberFormat="1" applyFont="1" applyFill="1" applyBorder="1"/>
    <xf numFmtId="167" fontId="6" fillId="0" borderId="0" xfId="0" applyNumberFormat="1" applyFont="1" applyBorder="1"/>
    <xf numFmtId="165" fontId="6" fillId="0" borderId="0" xfId="0" applyNumberFormat="1" applyFont="1" applyFill="1" applyBorder="1"/>
    <xf numFmtId="165" fontId="6" fillId="0" borderId="9" xfId="0" applyNumberFormat="1" applyFont="1" applyFill="1" applyBorder="1"/>
    <xf numFmtId="3" fontId="6" fillId="0" borderId="0" xfId="1" applyNumberFormat="1" applyFont="1" applyBorder="1"/>
    <xf numFmtId="167" fontId="6" fillId="0" borderId="0" xfId="1" applyNumberFormat="1" applyFont="1" applyFill="1" applyBorder="1"/>
    <xf numFmtId="167" fontId="6" fillId="0" borderId="8" xfId="1" applyNumberFormat="1" applyFont="1" applyFill="1" applyBorder="1"/>
    <xf numFmtId="164" fontId="6" fillId="3" borderId="8" xfId="1" applyNumberFormat="1" applyFont="1" applyFill="1" applyBorder="1"/>
    <xf numFmtId="167" fontId="6" fillId="3" borderId="8" xfId="1" applyNumberFormat="1" applyFont="1" applyFill="1" applyBorder="1"/>
    <xf numFmtId="167" fontId="6" fillId="3" borderId="0" xfId="0" applyNumberFormat="1" applyFont="1" applyFill="1" applyBorder="1"/>
    <xf numFmtId="165" fontId="6" fillId="3" borderId="0" xfId="0" applyNumberFormat="1" applyFont="1" applyFill="1" applyBorder="1"/>
    <xf numFmtId="167" fontId="6" fillId="3" borderId="0" xfId="1" applyNumberFormat="1" applyFont="1" applyFill="1" applyBorder="1"/>
    <xf numFmtId="165" fontId="6" fillId="3" borderId="9" xfId="0" applyNumberFormat="1" applyFont="1" applyFill="1" applyBorder="1"/>
    <xf numFmtId="3" fontId="6" fillId="3" borderId="0" xfId="1" applyNumberFormat="1" applyFont="1" applyFill="1" applyBorder="1"/>
    <xf numFmtId="3" fontId="6" fillId="0" borderId="5" xfId="1" applyNumberFormat="1" applyFont="1" applyBorder="1"/>
    <xf numFmtId="3" fontId="6" fillId="0" borderId="8" xfId="1" applyNumberFormat="1" applyFont="1" applyBorder="1"/>
    <xf numFmtId="3" fontId="6" fillId="3" borderId="8" xfId="1" applyNumberFormat="1" applyFont="1" applyFill="1" applyBorder="1"/>
    <xf numFmtId="164" fontId="6" fillId="0" borderId="5" xfId="1" applyNumberFormat="1" applyFont="1" applyFill="1" applyBorder="1"/>
    <xf numFmtId="164" fontId="6" fillId="0" borderId="8" xfId="1" applyNumberFormat="1" applyFont="1" applyFill="1" applyBorder="1"/>
    <xf numFmtId="167" fontId="6" fillId="0" borderId="0" xfId="0" applyNumberFormat="1" applyFont="1" applyFill="1" applyBorder="1"/>
    <xf numFmtId="3" fontId="6" fillId="0" borderId="8" xfId="1" applyNumberFormat="1" applyFont="1" applyFill="1" applyBorder="1"/>
    <xf numFmtId="3" fontId="6" fillId="0" borderId="0" xfId="1" applyNumberFormat="1" applyFont="1" applyFill="1" applyBorder="1"/>
    <xf numFmtId="164" fontId="11" fillId="3" borderId="3" xfId="1" applyNumberFormat="1" applyFont="1" applyFill="1" applyBorder="1"/>
    <xf numFmtId="168" fontId="11" fillId="3" borderId="8" xfId="1" applyNumberFormat="1" applyFont="1" applyFill="1" applyBorder="1"/>
    <xf numFmtId="167" fontId="6" fillId="3" borderId="12" xfId="1" applyNumberFormat="1" applyFont="1" applyFill="1" applyBorder="1"/>
    <xf numFmtId="167" fontId="6" fillId="3" borderId="12" xfId="0" applyNumberFormat="1" applyFont="1" applyFill="1" applyBorder="1"/>
    <xf numFmtId="165" fontId="6" fillId="3" borderId="12" xfId="0" applyNumberFormat="1" applyFont="1" applyFill="1" applyBorder="1"/>
    <xf numFmtId="165" fontId="6" fillId="3" borderId="13" xfId="0" applyNumberFormat="1" applyFont="1" applyFill="1" applyBorder="1"/>
    <xf numFmtId="167" fontId="6" fillId="3" borderId="14" xfId="1" applyNumberFormat="1" applyFont="1" applyFill="1" applyBorder="1"/>
    <xf numFmtId="3" fontId="6" fillId="3" borderId="14" xfId="1" applyNumberFormat="1" applyFont="1" applyFill="1" applyBorder="1"/>
    <xf numFmtId="3" fontId="6" fillId="3" borderId="12" xfId="1" applyNumberFormat="1" applyFont="1" applyFill="1" applyBorder="1"/>
    <xf numFmtId="164" fontId="6" fillId="4" borderId="3" xfId="1" applyNumberFormat="1" applyFont="1" applyFill="1" applyBorder="1"/>
    <xf numFmtId="167" fontId="6" fillId="4" borderId="3" xfId="1" applyNumberFormat="1" applyFont="1" applyFill="1" applyBorder="1"/>
    <xf numFmtId="167" fontId="6" fillId="4" borderId="1" xfId="0" applyNumberFormat="1" applyFont="1" applyFill="1" applyBorder="1"/>
    <xf numFmtId="165" fontId="6" fillId="4" borderId="1" xfId="0" applyNumberFormat="1" applyFont="1" applyFill="1" applyBorder="1"/>
    <xf numFmtId="167" fontId="6" fillId="4" borderId="1" xfId="1" applyNumberFormat="1" applyFont="1" applyFill="1" applyBorder="1"/>
    <xf numFmtId="165" fontId="6" fillId="4" borderId="4" xfId="0" applyNumberFormat="1" applyFont="1" applyFill="1" applyBorder="1"/>
    <xf numFmtId="3" fontId="6" fillId="4" borderId="3" xfId="1" applyNumberFormat="1" applyFont="1" applyFill="1" applyBorder="1"/>
    <xf numFmtId="3" fontId="6" fillId="4" borderId="1" xfId="1" applyNumberFormat="1" applyFont="1" applyFill="1" applyBorder="1"/>
    <xf numFmtId="164" fontId="6" fillId="4" borderId="5" xfId="1" applyNumberFormat="1" applyFont="1" applyFill="1" applyBorder="1"/>
    <xf numFmtId="167" fontId="6" fillId="4" borderId="5" xfId="1" applyNumberFormat="1" applyFont="1" applyFill="1" applyBorder="1"/>
    <xf numFmtId="167" fontId="6" fillId="4" borderId="6" xfId="0" applyNumberFormat="1" applyFont="1" applyFill="1" applyBorder="1"/>
    <xf numFmtId="165" fontId="6" fillId="4" borderId="6" xfId="0" applyNumberFormat="1" applyFont="1" applyFill="1" applyBorder="1"/>
    <xf numFmtId="167" fontId="6" fillId="4" borderId="6" xfId="1" applyNumberFormat="1" applyFont="1" applyFill="1" applyBorder="1"/>
    <xf numFmtId="165" fontId="6" fillId="4" borderId="7" xfId="0" applyNumberFormat="1" applyFont="1" applyFill="1" applyBorder="1"/>
    <xf numFmtId="3" fontId="6" fillId="4" borderId="6" xfId="1" applyNumberFormat="1" applyFont="1" applyFill="1" applyBorder="1"/>
    <xf numFmtId="164" fontId="6" fillId="4" borderId="8" xfId="1" applyNumberFormat="1" applyFont="1" applyFill="1" applyBorder="1"/>
    <xf numFmtId="167" fontId="6" fillId="4" borderId="8" xfId="1" applyNumberFormat="1" applyFont="1" applyFill="1" applyBorder="1"/>
    <xf numFmtId="167" fontId="6" fillId="4" borderId="0" xfId="0" applyNumberFormat="1" applyFont="1" applyFill="1" applyBorder="1"/>
    <xf numFmtId="165" fontId="6" fillId="4" borderId="0" xfId="0" applyNumberFormat="1" applyFont="1" applyFill="1" applyBorder="1"/>
    <xf numFmtId="167" fontId="6" fillId="4" borderId="0" xfId="1" applyNumberFormat="1" applyFont="1" applyFill="1" applyBorder="1"/>
    <xf numFmtId="165" fontId="6" fillId="4" borderId="9" xfId="0" applyNumberFormat="1" applyFont="1" applyFill="1" applyBorder="1"/>
    <xf numFmtId="3" fontId="6" fillId="4" borderId="0" xfId="1" applyNumberFormat="1" applyFont="1" applyFill="1" applyBorder="1"/>
    <xf numFmtId="3" fontId="6" fillId="4" borderId="5" xfId="1" applyNumberFormat="1" applyFont="1" applyFill="1" applyBorder="1"/>
    <xf numFmtId="3" fontId="6" fillId="4" borderId="8" xfId="1" applyNumberFormat="1" applyFont="1" applyFill="1" applyBorder="1"/>
    <xf numFmtId="164" fontId="6" fillId="4" borderId="0" xfId="1" applyNumberFormat="1" applyFont="1" applyFill="1" applyBorder="1"/>
    <xf numFmtId="164" fontId="10" fillId="4" borderId="0" xfId="1" applyNumberFormat="1" applyFont="1" applyFill="1" applyBorder="1"/>
    <xf numFmtId="167" fontId="10" fillId="4" borderId="0" xfId="1" applyNumberFormat="1" applyFont="1" applyFill="1" applyBorder="1"/>
    <xf numFmtId="164" fontId="10" fillId="4" borderId="8" xfId="1" applyNumberFormat="1" applyFont="1" applyFill="1" applyBorder="1"/>
    <xf numFmtId="167" fontId="10" fillId="4" borderId="8" xfId="1" applyNumberFormat="1" applyFont="1" applyFill="1" applyBorder="1"/>
    <xf numFmtId="164" fontId="10" fillId="4" borderId="5" xfId="1" applyNumberFormat="1" applyFont="1" applyFill="1" applyBorder="1"/>
    <xf numFmtId="167" fontId="10" fillId="4" borderId="5" xfId="1" applyNumberFormat="1" applyFont="1" applyFill="1" applyBorder="1"/>
    <xf numFmtId="0" fontId="12" fillId="0" borderId="0" xfId="0" applyFont="1" applyAlignment="1"/>
    <xf numFmtId="0" fontId="14" fillId="0" borderId="0" xfId="3" applyFont="1" applyAlignment="1"/>
    <xf numFmtId="0" fontId="12" fillId="0" borderId="0" xfId="0" applyFont="1"/>
    <xf numFmtId="164" fontId="12" fillId="0" borderId="0" xfId="0" applyNumberFormat="1" applyFont="1"/>
    <xf numFmtId="168" fontId="11" fillId="3" borderId="14" xfId="1" applyNumberFormat="1" applyFont="1" applyFill="1" applyBorder="1"/>
    <xf numFmtId="164" fontId="6" fillId="3" borderId="16" xfId="1" applyNumberFormat="1" applyFont="1" applyFill="1" applyBorder="1"/>
    <xf numFmtId="165" fontId="6" fillId="0" borderId="15" xfId="0" applyNumberFormat="1" applyFont="1" applyFill="1" applyBorder="1" applyAlignment="1">
      <alignment horizontal="center" vertical="center" textRotation="90" wrapText="1"/>
    </xf>
    <xf numFmtId="164" fontId="6" fillId="0" borderId="17" xfId="2" applyNumberFormat="1" applyFont="1" applyFill="1" applyBorder="1" applyAlignment="1">
      <alignment horizontal="right"/>
    </xf>
    <xf numFmtId="164" fontId="6" fillId="0" borderId="18" xfId="2" applyNumberFormat="1" applyFont="1" applyFill="1" applyBorder="1" applyAlignment="1">
      <alignment horizontal="right"/>
    </xf>
    <xf numFmtId="164" fontId="6" fillId="3" borderId="18" xfId="2" applyNumberFormat="1" applyFont="1" applyFill="1" applyBorder="1" applyAlignment="1">
      <alignment horizontal="right"/>
    </xf>
    <xf numFmtId="164" fontId="6" fillId="0" borderId="17" xfId="1" applyNumberFormat="1" applyFont="1" applyFill="1" applyBorder="1"/>
    <xf numFmtId="164" fontId="6" fillId="0" borderId="18" xfId="1" applyNumberFormat="1" applyFont="1" applyFill="1" applyBorder="1"/>
    <xf numFmtId="164" fontId="6" fillId="3" borderId="18" xfId="1" applyNumberFormat="1" applyFont="1" applyFill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64" fontId="0" fillId="0" borderId="0" xfId="0" applyNumberFormat="1" applyAlignment="1">
      <alignment horizontal="center"/>
    </xf>
  </cellXfs>
  <cellStyles count="4">
    <cellStyle name="Comma" xfId="1" builtinId="3"/>
    <cellStyle name="Comma 2" xfId="2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bsl.gov.lk/pics_n_docs/08_stat/_docs/xls_external_sector/table2.04.xls" TargetMode="External"/><Relationship Id="rId1" Type="http://schemas.openxmlformats.org/officeDocument/2006/relationships/hyperlink" Target="http://www.cbsl.gov.lk/pics_n_docs/08_stat/_docs/xls_external_sector/table2.02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76"/>
  <sheetViews>
    <sheetView tabSelected="1" topLeftCell="A158" zoomScale="98" zoomScaleNormal="98" workbookViewId="0">
      <selection activeCell="J185" sqref="J185"/>
    </sheetView>
  </sheetViews>
  <sheetFormatPr defaultRowHeight="15" x14ac:dyDescent="0.25"/>
  <cols>
    <col min="2" max="2" width="14" style="1" customWidth="1"/>
    <col min="3" max="14" width="10.28515625" customWidth="1"/>
  </cols>
  <sheetData>
    <row r="1" spans="2:46" ht="22.5" customHeight="1" x14ac:dyDescent="0.25">
      <c r="B1" s="200" t="s">
        <v>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2:46" s="12" customFormat="1" ht="15.75" thickBot="1" x14ac:dyDescent="0.3">
      <c r="B2" s="2"/>
      <c r="C2" s="3"/>
      <c r="D2" s="4"/>
      <c r="E2" s="5"/>
      <c r="F2" s="6"/>
      <c r="G2" s="7"/>
      <c r="H2" s="6"/>
      <c r="I2" s="8"/>
      <c r="J2" s="6"/>
      <c r="K2" s="9"/>
      <c r="L2" s="6"/>
      <c r="M2" s="6" t="s">
        <v>1</v>
      </c>
      <c r="N2" s="10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  <row r="3" spans="2:46" s="12" customFormat="1" ht="15.75" thickBot="1" x14ac:dyDescent="0.3">
      <c r="B3" s="13"/>
      <c r="C3" s="197" t="s">
        <v>2</v>
      </c>
      <c r="D3" s="198"/>
      <c r="E3" s="198"/>
      <c r="F3" s="199"/>
      <c r="G3" s="197" t="s">
        <v>3</v>
      </c>
      <c r="H3" s="198"/>
      <c r="I3" s="198"/>
      <c r="J3" s="199"/>
      <c r="K3" s="197" t="s">
        <v>4</v>
      </c>
      <c r="L3" s="198"/>
      <c r="M3" s="198"/>
      <c r="N3" s="199"/>
    </row>
    <row r="4" spans="2:46" s="12" customFormat="1" ht="15.75" hidden="1" customHeight="1" thickBot="1" x14ac:dyDescent="0.3">
      <c r="B4" s="14"/>
      <c r="C4" s="15"/>
      <c r="D4" s="16"/>
      <c r="E4" s="16"/>
      <c r="F4" s="16"/>
      <c r="G4" s="15"/>
      <c r="H4" s="16"/>
      <c r="I4" s="16"/>
      <c r="J4" s="16"/>
      <c r="K4" s="17"/>
      <c r="L4" s="16"/>
      <c r="M4" s="16"/>
      <c r="N4" s="18"/>
    </row>
    <row r="5" spans="2:46" s="12" customFormat="1" ht="15.75" hidden="1" customHeight="1" thickBot="1" x14ac:dyDescent="0.3">
      <c r="B5" s="19"/>
      <c r="C5" s="20" t="s">
        <v>5</v>
      </c>
      <c r="D5" s="21" t="s">
        <v>6</v>
      </c>
      <c r="E5" s="21" t="s">
        <v>7</v>
      </c>
      <c r="F5" s="21" t="s">
        <v>8</v>
      </c>
      <c r="G5" s="20" t="s">
        <v>5</v>
      </c>
      <c r="H5" s="21" t="s">
        <v>6</v>
      </c>
      <c r="I5" s="21" t="s">
        <v>7</v>
      </c>
      <c r="J5" s="21" t="s">
        <v>8</v>
      </c>
      <c r="K5" s="22" t="s">
        <v>5</v>
      </c>
      <c r="L5" s="23" t="s">
        <v>6</v>
      </c>
      <c r="M5" s="21" t="s">
        <v>7</v>
      </c>
      <c r="N5" s="24" t="s">
        <v>8</v>
      </c>
    </row>
    <row r="6" spans="2:46" s="12" customFormat="1" ht="15.75" hidden="1" customHeight="1" thickBot="1" x14ac:dyDescent="0.3">
      <c r="B6" s="25"/>
      <c r="C6" s="26"/>
      <c r="D6" s="27"/>
      <c r="E6" s="27"/>
      <c r="F6" s="27"/>
      <c r="G6" s="26"/>
      <c r="H6" s="27"/>
      <c r="I6" s="27"/>
      <c r="J6" s="27"/>
      <c r="K6" s="28"/>
      <c r="L6" s="27"/>
      <c r="M6" s="27"/>
      <c r="N6" s="29"/>
    </row>
    <row r="7" spans="2:46" s="12" customFormat="1" ht="15.75" hidden="1" customHeight="1" thickBot="1" x14ac:dyDescent="0.3">
      <c r="B7" s="30" t="s">
        <v>9</v>
      </c>
      <c r="C7" s="31">
        <v>343.1</v>
      </c>
      <c r="D7" s="32">
        <f>+C7</f>
        <v>343.1</v>
      </c>
      <c r="E7" s="33" t="e">
        <f>+((C7/#REF!)-1)*100</f>
        <v>#REF!</v>
      </c>
      <c r="F7" s="33" t="e">
        <f>+((D7/#REF!)-1)*100</f>
        <v>#REF!</v>
      </c>
      <c r="G7" s="31">
        <v>473.55</v>
      </c>
      <c r="H7" s="32">
        <f>+G7</f>
        <v>473.55</v>
      </c>
      <c r="I7" s="33" t="e">
        <f>+((G7/#REF!)-1)*100</f>
        <v>#REF!</v>
      </c>
      <c r="J7" s="33" t="e">
        <f>+((H7/#REF!)-1)*100</f>
        <v>#REF!</v>
      </c>
      <c r="K7" s="34">
        <f t="shared" ref="K7:K42" si="0">+C7-G7</f>
        <v>-130.44999999999999</v>
      </c>
      <c r="L7" s="33">
        <f t="shared" ref="L7:L42" si="1">+D7-H7</f>
        <v>-130.44999999999999</v>
      </c>
      <c r="M7" s="33" t="e">
        <f>+((K7/#REF!)-1)*100</f>
        <v>#REF!</v>
      </c>
      <c r="N7" s="35" t="e">
        <f>+((L7/#REF!)-1)*100</f>
        <v>#REF!</v>
      </c>
    </row>
    <row r="8" spans="2:46" s="12" customFormat="1" ht="15.75" hidden="1" customHeight="1" thickBot="1" x14ac:dyDescent="0.3">
      <c r="B8" s="36" t="s">
        <v>10</v>
      </c>
      <c r="C8" s="37">
        <v>370.7</v>
      </c>
      <c r="D8" s="38">
        <f t="shared" ref="D8:D14" si="2">+D7+C8</f>
        <v>713.8</v>
      </c>
      <c r="E8" s="39" t="e">
        <f>+((C8/#REF!)-1)*100</f>
        <v>#REF!</v>
      </c>
      <c r="F8" s="39" t="e">
        <f>+((D8/#REF!)-1)*100</f>
        <v>#REF!</v>
      </c>
      <c r="G8" s="37">
        <v>407.56</v>
      </c>
      <c r="H8" s="38">
        <f t="shared" ref="H8:H14" si="3">+H7+G8</f>
        <v>881.11</v>
      </c>
      <c r="I8" s="39" t="e">
        <f>+((G8/#REF!)-1)*100</f>
        <v>#REF!</v>
      </c>
      <c r="J8" s="39" t="e">
        <f>+((H8/#REF!)-1)*100</f>
        <v>#REF!</v>
      </c>
      <c r="K8" s="40">
        <f t="shared" si="0"/>
        <v>-36.860000000000014</v>
      </c>
      <c r="L8" s="39">
        <f t="shared" si="1"/>
        <v>-167.31000000000006</v>
      </c>
      <c r="M8" s="39" t="e">
        <f>+((K8/#REF!)-1)*100</f>
        <v>#REF!</v>
      </c>
      <c r="N8" s="41" t="e">
        <f>+((L8/#REF!)-1)*100</f>
        <v>#REF!</v>
      </c>
    </row>
    <row r="9" spans="2:46" s="12" customFormat="1" ht="15.75" hidden="1" customHeight="1" thickBot="1" x14ac:dyDescent="0.3">
      <c r="B9" s="36" t="s">
        <v>11</v>
      </c>
      <c r="C9" s="37">
        <v>366.4</v>
      </c>
      <c r="D9" s="38">
        <f t="shared" si="2"/>
        <v>1080.1999999999998</v>
      </c>
      <c r="E9" s="39" t="e">
        <f>+((C9/#REF!)-1)*100</f>
        <v>#REF!</v>
      </c>
      <c r="F9" s="39" t="e">
        <f>+((D9/#REF!)-1)*100</f>
        <v>#REF!</v>
      </c>
      <c r="G9" s="37">
        <v>476.49</v>
      </c>
      <c r="H9" s="38">
        <f t="shared" si="3"/>
        <v>1357.6</v>
      </c>
      <c r="I9" s="39" t="e">
        <f>+((G9/#REF!)-1)*100</f>
        <v>#REF!</v>
      </c>
      <c r="J9" s="39" t="e">
        <f>+((H9/#REF!)-1)*100</f>
        <v>#REF!</v>
      </c>
      <c r="K9" s="40">
        <f t="shared" si="0"/>
        <v>-110.09000000000003</v>
      </c>
      <c r="L9" s="39">
        <f t="shared" si="1"/>
        <v>-277.40000000000009</v>
      </c>
      <c r="M9" s="39" t="e">
        <f>+((K9/#REF!)-1)*100</f>
        <v>#REF!</v>
      </c>
      <c r="N9" s="41" t="e">
        <f>+((L9/#REF!)-1)*100</f>
        <v>#REF!</v>
      </c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3"/>
      <c r="AR9" s="42"/>
      <c r="AS9" s="42"/>
      <c r="AT9" s="42"/>
    </row>
    <row r="10" spans="2:46" s="12" customFormat="1" ht="15.75" hidden="1" customHeight="1" thickBot="1" x14ac:dyDescent="0.3">
      <c r="B10" s="36" t="s">
        <v>12</v>
      </c>
      <c r="C10" s="37">
        <v>251.3</v>
      </c>
      <c r="D10" s="38">
        <f t="shared" si="2"/>
        <v>1331.4999999999998</v>
      </c>
      <c r="E10" s="39" t="e">
        <f>+((C10/#REF!)-1)*100</f>
        <v>#REF!</v>
      </c>
      <c r="F10" s="39" t="e">
        <f>+((D10/#REF!)-1)*100</f>
        <v>#REF!</v>
      </c>
      <c r="G10" s="37">
        <v>476.9</v>
      </c>
      <c r="H10" s="38">
        <f t="shared" si="3"/>
        <v>1834.5</v>
      </c>
      <c r="I10" s="39" t="e">
        <f>+((G10/#REF!)-1)*100</f>
        <v>#REF!</v>
      </c>
      <c r="J10" s="39" t="e">
        <f>+((H10/#REF!)-1)*100</f>
        <v>#REF!</v>
      </c>
      <c r="K10" s="40">
        <f t="shared" si="0"/>
        <v>-225.59999999999997</v>
      </c>
      <c r="L10" s="39">
        <f t="shared" si="1"/>
        <v>-503.00000000000023</v>
      </c>
      <c r="M10" s="39" t="e">
        <f>+((K10/#REF!)-1)*100</f>
        <v>#REF!</v>
      </c>
      <c r="N10" s="41" t="e">
        <f>+((L10/#REF!)-1)*100</f>
        <v>#REF!</v>
      </c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</row>
    <row r="11" spans="2:46" s="12" customFormat="1" ht="15.75" hidden="1" customHeight="1" thickBot="1" x14ac:dyDescent="0.3">
      <c r="B11" s="36" t="s">
        <v>13</v>
      </c>
      <c r="C11" s="37">
        <v>344.8</v>
      </c>
      <c r="D11" s="38">
        <f t="shared" si="2"/>
        <v>1676.2999999999997</v>
      </c>
      <c r="E11" s="39" t="e">
        <f>+((C11/#REF!)-1)*100</f>
        <v>#REF!</v>
      </c>
      <c r="F11" s="39" t="e">
        <f>+((D11/#REF!)-1)*100</f>
        <v>#REF!</v>
      </c>
      <c r="G11" s="37">
        <v>574.92999999999995</v>
      </c>
      <c r="H11" s="38">
        <f t="shared" si="3"/>
        <v>2409.4299999999998</v>
      </c>
      <c r="I11" s="39" t="e">
        <f>+((G11/#REF!)-1)*100</f>
        <v>#REF!</v>
      </c>
      <c r="J11" s="39" t="e">
        <f>+((H11/#REF!)-1)*100</f>
        <v>#REF!</v>
      </c>
      <c r="K11" s="40">
        <f t="shared" si="0"/>
        <v>-230.12999999999994</v>
      </c>
      <c r="L11" s="39">
        <f t="shared" si="1"/>
        <v>-733.13000000000011</v>
      </c>
      <c r="M11" s="39" t="e">
        <f>+((K11/#REF!)-1)*100</f>
        <v>#REF!</v>
      </c>
      <c r="N11" s="41" t="e">
        <f>+((L11/#REF!)-1)*100</f>
        <v>#REF!</v>
      </c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</row>
    <row r="12" spans="2:46" s="12" customFormat="1" ht="15.75" hidden="1" customHeight="1" thickBot="1" x14ac:dyDescent="0.3">
      <c r="B12" s="36" t="s">
        <v>14</v>
      </c>
      <c r="C12" s="37">
        <v>335.6</v>
      </c>
      <c r="D12" s="38">
        <f t="shared" si="2"/>
        <v>2011.8999999999996</v>
      </c>
      <c r="E12" s="39" t="e">
        <f>+((C12/#REF!)-1)*100</f>
        <v>#REF!</v>
      </c>
      <c r="F12" s="39" t="e">
        <f>+((D12/#REF!)-1)*100</f>
        <v>#REF!</v>
      </c>
      <c r="G12" s="37">
        <v>465.4</v>
      </c>
      <c r="H12" s="38">
        <f t="shared" si="3"/>
        <v>2874.83</v>
      </c>
      <c r="I12" s="39" t="e">
        <f>+((G12/#REF!)-1)*100</f>
        <v>#REF!</v>
      </c>
      <c r="J12" s="39" t="e">
        <f>+((H12/#REF!)-1)*100</f>
        <v>#REF!</v>
      </c>
      <c r="K12" s="40">
        <f t="shared" si="0"/>
        <v>-129.79999999999995</v>
      </c>
      <c r="L12" s="39">
        <f t="shared" si="1"/>
        <v>-862.93000000000029</v>
      </c>
      <c r="M12" s="39" t="e">
        <f>+((K12/#REF!)-1)*100</f>
        <v>#REF!</v>
      </c>
      <c r="N12" s="41" t="e">
        <f>+((L12/#REF!)-1)*100</f>
        <v>#REF!</v>
      </c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</row>
    <row r="13" spans="2:46" s="12" customFormat="1" ht="15.75" hidden="1" customHeight="1" thickBot="1" x14ac:dyDescent="0.3">
      <c r="B13" s="44" t="s">
        <v>15</v>
      </c>
      <c r="C13" s="45">
        <v>429.45</v>
      </c>
      <c r="D13" s="46">
        <f t="shared" si="2"/>
        <v>2441.3499999999995</v>
      </c>
      <c r="E13" s="47" t="e">
        <f>+((C13/#REF!)-1)*100</f>
        <v>#REF!</v>
      </c>
      <c r="F13" s="47" t="e">
        <f>+((D13/#REF!)-1)*100</f>
        <v>#REF!</v>
      </c>
      <c r="G13" s="45">
        <v>543.1</v>
      </c>
      <c r="H13" s="46">
        <f t="shared" si="3"/>
        <v>3417.93</v>
      </c>
      <c r="I13" s="47" t="e">
        <f>+((G13/#REF!)-1)*100</f>
        <v>#REF!</v>
      </c>
      <c r="J13" s="47" t="e">
        <f>+((H13/#REF!)-1)*100</f>
        <v>#REF!</v>
      </c>
      <c r="K13" s="48">
        <f t="shared" si="0"/>
        <v>-113.65000000000003</v>
      </c>
      <c r="L13" s="47">
        <f t="shared" si="1"/>
        <v>-976.58000000000038</v>
      </c>
      <c r="M13" s="47" t="e">
        <f>+((K13/#REF!)-1)*100</f>
        <v>#REF!</v>
      </c>
      <c r="N13" s="49" t="e">
        <f>+((L13/#REF!)-1)*100</f>
        <v>#REF!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</row>
    <row r="14" spans="2:46" s="12" customFormat="1" ht="13.5" hidden="1" customHeight="1" x14ac:dyDescent="0.25">
      <c r="B14" s="36" t="s">
        <v>16</v>
      </c>
      <c r="C14" s="37">
        <v>567.79999999999995</v>
      </c>
      <c r="D14" s="38">
        <f t="shared" si="2"/>
        <v>3009.1499999999996</v>
      </c>
      <c r="E14" s="39" t="e">
        <f>+((C14/#REF!)-1)*100</f>
        <v>#REF!</v>
      </c>
      <c r="F14" s="39" t="e">
        <f>+((D14/#REF!)-1)*100</f>
        <v>#REF!</v>
      </c>
      <c r="G14" s="37">
        <v>457.5</v>
      </c>
      <c r="H14" s="38">
        <f t="shared" si="3"/>
        <v>3875.43</v>
      </c>
      <c r="I14" s="39" t="e">
        <f>+((G14/#REF!)-1)*100</f>
        <v>#REF!</v>
      </c>
      <c r="J14" s="39" t="e">
        <f>+((H14/#REF!)-1)*100</f>
        <v>#REF!</v>
      </c>
      <c r="K14" s="40">
        <f t="shared" si="0"/>
        <v>110.29999999999995</v>
      </c>
      <c r="L14" s="39">
        <f t="shared" si="1"/>
        <v>-866.2800000000002</v>
      </c>
      <c r="M14" s="39" t="e">
        <f>+((K14/#REF!)-1)*100</f>
        <v>#REF!</v>
      </c>
      <c r="N14" s="41" t="e">
        <f>+((L14/#REF!)-1)*100</f>
        <v>#REF!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</row>
    <row r="15" spans="2:46" s="51" customFormat="1" ht="13.5" hidden="1" customHeight="1" thickBot="1" x14ac:dyDescent="0.25">
      <c r="B15" s="44" t="s">
        <v>17</v>
      </c>
      <c r="C15" s="45">
        <v>408.5</v>
      </c>
      <c r="D15" s="46">
        <f>+D14+C15</f>
        <v>3417.6499999999996</v>
      </c>
      <c r="E15" s="47" t="e">
        <f>+((C15/#REF!)-1)*100</f>
        <v>#REF!</v>
      </c>
      <c r="F15" s="47" t="e">
        <f>+((D15/#REF!)-1)*100</f>
        <v>#REF!</v>
      </c>
      <c r="G15" s="45">
        <v>490.1</v>
      </c>
      <c r="H15" s="46">
        <f>+H14+G15</f>
        <v>4365.53</v>
      </c>
      <c r="I15" s="47" t="e">
        <f>+((G15/#REF!)-1)*100</f>
        <v>#REF!</v>
      </c>
      <c r="J15" s="47" t="e">
        <f>+((H15/#REF!)-1)*100</f>
        <v>#REF!</v>
      </c>
      <c r="K15" s="50">
        <f t="shared" si="0"/>
        <v>-81.600000000000023</v>
      </c>
      <c r="L15" s="47">
        <f t="shared" si="1"/>
        <v>-947.88000000000011</v>
      </c>
      <c r="M15" s="47" t="e">
        <f>+((K15/#REF!)-1)*100</f>
        <v>#REF!</v>
      </c>
      <c r="N15" s="49" t="e">
        <f>+((L15/#REF!)-1)*100</f>
        <v>#REF!</v>
      </c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</row>
    <row r="16" spans="2:46" s="12" customFormat="1" ht="15.75" hidden="1" customHeight="1" thickBot="1" x14ac:dyDescent="0.3">
      <c r="B16" s="36" t="s">
        <v>18</v>
      </c>
      <c r="C16" s="37">
        <v>407.6</v>
      </c>
      <c r="D16" s="38">
        <f>+D15+C16</f>
        <v>3825.2499999999995</v>
      </c>
      <c r="E16" s="39" t="e">
        <f>+((C16/#REF!)-1)*100</f>
        <v>#REF!</v>
      </c>
      <c r="F16" s="39" t="e">
        <f>+((D16/#REF!)-1)*100</f>
        <v>#REF!</v>
      </c>
      <c r="G16" s="37">
        <v>578.1</v>
      </c>
      <c r="H16" s="38">
        <f>+H15+G16</f>
        <v>4943.63</v>
      </c>
      <c r="I16" s="39" t="e">
        <f>+((G16/#REF!)-1)*100</f>
        <v>#REF!</v>
      </c>
      <c r="J16" s="39" t="e">
        <f>+((H16/#REF!)-1)*100</f>
        <v>#REF!</v>
      </c>
      <c r="K16" s="40">
        <f t="shared" si="0"/>
        <v>-170.5</v>
      </c>
      <c r="L16" s="39">
        <f t="shared" si="1"/>
        <v>-1118.3800000000006</v>
      </c>
      <c r="M16" s="39" t="e">
        <f>+((K16/#REF!)-1)*100</f>
        <v>#REF!</v>
      </c>
      <c r="N16" s="41" t="e">
        <f>+((L16/#REF!)-1)*100</f>
        <v>#REF!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</row>
    <row r="17" spans="2:51" s="12" customFormat="1" ht="15.75" hidden="1" customHeight="1" thickBot="1" x14ac:dyDescent="0.3">
      <c r="B17" s="36" t="s">
        <v>19</v>
      </c>
      <c r="C17" s="37">
        <v>378.2</v>
      </c>
      <c r="D17" s="38">
        <f>+D16+C17</f>
        <v>4203.45</v>
      </c>
      <c r="E17" s="39" t="e">
        <f>+((C17/#REF!)-1)*100</f>
        <v>#REF!</v>
      </c>
      <c r="F17" s="39" t="e">
        <f>+((D17/#REF!)-1)*100</f>
        <v>#REF!</v>
      </c>
      <c r="G17" s="37">
        <v>533.79999999999995</v>
      </c>
      <c r="H17" s="38">
        <f>+H16+G17</f>
        <v>5477.43</v>
      </c>
      <c r="I17" s="39" t="e">
        <f>+((G17/#REF!)-1)*100</f>
        <v>#REF!</v>
      </c>
      <c r="J17" s="39" t="e">
        <f>+((H17/#REF!)-1)*100</f>
        <v>#REF!</v>
      </c>
      <c r="K17" s="40">
        <f t="shared" si="0"/>
        <v>-155.59999999999997</v>
      </c>
      <c r="L17" s="39">
        <f t="shared" si="1"/>
        <v>-1273.9800000000005</v>
      </c>
      <c r="M17" s="39" t="e">
        <f>+((K17/#REF!)-1)*100</f>
        <v>#REF!</v>
      </c>
      <c r="N17" s="41" t="e">
        <f>+((L17/#REF!)-1)*100</f>
        <v>#REF!</v>
      </c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</row>
    <row r="18" spans="2:51" s="12" customFormat="1" ht="15.75" hidden="1" customHeight="1" thickBot="1" x14ac:dyDescent="0.3">
      <c r="B18" s="36" t="s">
        <v>20</v>
      </c>
      <c r="C18" s="37">
        <v>495.6</v>
      </c>
      <c r="D18" s="38">
        <f>+D17+C18</f>
        <v>4699.05</v>
      </c>
      <c r="E18" s="39" t="e">
        <f>+((C18/#REF!)-1)*100</f>
        <v>#REF!</v>
      </c>
      <c r="F18" s="39" t="e">
        <f>+((D18/#REF!)-1)*100</f>
        <v>#REF!</v>
      </c>
      <c r="G18" s="37">
        <v>627.4</v>
      </c>
      <c r="H18" s="38">
        <f>+H17+G18</f>
        <v>6104.83</v>
      </c>
      <c r="I18" s="39" t="e">
        <f>+((G18/#REF!)-1)*100</f>
        <v>#REF!</v>
      </c>
      <c r="J18" s="39" t="e">
        <f>+((H18/#REF!)-1)*100</f>
        <v>#REF!</v>
      </c>
      <c r="K18" s="40">
        <f t="shared" si="0"/>
        <v>-131.79999999999995</v>
      </c>
      <c r="L18" s="39">
        <f t="shared" si="1"/>
        <v>-1405.7799999999997</v>
      </c>
      <c r="M18" s="39" t="e">
        <f>+((K18/#REF!)-1)*100</f>
        <v>#REF!</v>
      </c>
      <c r="N18" s="41" t="e">
        <f>+((L18/#REF!)-1)*100</f>
        <v>#REF!</v>
      </c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</row>
    <row r="19" spans="2:51" s="12" customFormat="1" ht="15.75" hidden="1" customHeight="1" thickBot="1" x14ac:dyDescent="0.3">
      <c r="B19" s="30" t="s">
        <v>21</v>
      </c>
      <c r="C19" s="31">
        <v>383.8</v>
      </c>
      <c r="D19" s="32">
        <f>+C19</f>
        <v>383.8</v>
      </c>
      <c r="E19" s="33">
        <f t="shared" ref="E19:E42" si="4">+((C19/C7)-1)*100</f>
        <v>11.862430778198775</v>
      </c>
      <c r="F19" s="33">
        <f t="shared" ref="F19:F42" si="5">+((D19/D7)-1)*100</f>
        <v>11.862430778198775</v>
      </c>
      <c r="G19" s="31">
        <v>531.29999999999995</v>
      </c>
      <c r="H19" s="32">
        <f>+G19</f>
        <v>531.29999999999995</v>
      </c>
      <c r="I19" s="33">
        <f t="shared" ref="I19:I42" si="6">+((G19/G7)-1)*100</f>
        <v>12.195121951219502</v>
      </c>
      <c r="J19" s="33">
        <f t="shared" ref="J19:J42" si="7">+((H19/H7)-1)*100</f>
        <v>12.195121951219502</v>
      </c>
      <c r="K19" s="52">
        <f t="shared" si="0"/>
        <v>-147.49999999999994</v>
      </c>
      <c r="L19" s="33">
        <f t="shared" si="1"/>
        <v>-147.49999999999994</v>
      </c>
      <c r="M19" s="33">
        <f t="shared" ref="M19:M42" si="8">+((K19/K7)-1)*100</f>
        <v>13.070141816788006</v>
      </c>
      <c r="N19" s="35">
        <f t="shared" ref="N19:N42" si="9">+((L19/L7)-1)*100</f>
        <v>13.070141816788006</v>
      </c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</row>
    <row r="20" spans="2:51" s="12" customFormat="1" ht="15.75" hidden="1" customHeight="1" thickBot="1" x14ac:dyDescent="0.3">
      <c r="B20" s="36" t="s">
        <v>10</v>
      </c>
      <c r="C20" s="37">
        <v>388.2</v>
      </c>
      <c r="D20" s="38">
        <f t="shared" ref="D20:D25" si="10">+D19+C20</f>
        <v>772</v>
      </c>
      <c r="E20" s="39">
        <f t="shared" si="4"/>
        <v>4.7207984893444799</v>
      </c>
      <c r="F20" s="39">
        <f t="shared" si="5"/>
        <v>8.1535444101989327</v>
      </c>
      <c r="G20" s="37">
        <v>507.1</v>
      </c>
      <c r="H20" s="38">
        <f t="shared" ref="H20:H25" si="11">+H19+G20</f>
        <v>1038.4000000000001</v>
      </c>
      <c r="I20" s="39">
        <f t="shared" si="6"/>
        <v>24.423397781921686</v>
      </c>
      <c r="J20" s="39">
        <f t="shared" si="7"/>
        <v>17.851346596906193</v>
      </c>
      <c r="K20" s="40">
        <f t="shared" si="0"/>
        <v>-118.90000000000003</v>
      </c>
      <c r="L20" s="39">
        <f t="shared" si="1"/>
        <v>-266.40000000000009</v>
      </c>
      <c r="M20" s="39">
        <f t="shared" si="8"/>
        <v>222.57189365165488</v>
      </c>
      <c r="N20" s="41">
        <f t="shared" si="9"/>
        <v>59.22538999462077</v>
      </c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</row>
    <row r="21" spans="2:51" s="12" customFormat="1" ht="15.75" hidden="1" customHeight="1" thickBot="1" x14ac:dyDescent="0.3">
      <c r="B21" s="36" t="s">
        <v>11</v>
      </c>
      <c r="C21" s="37">
        <v>425.5</v>
      </c>
      <c r="D21" s="38">
        <f t="shared" si="10"/>
        <v>1197.5</v>
      </c>
      <c r="E21" s="39">
        <f t="shared" si="4"/>
        <v>16.129912663755476</v>
      </c>
      <c r="F21" s="39">
        <f t="shared" si="5"/>
        <v>10.859100166635827</v>
      </c>
      <c r="G21" s="37">
        <v>495.2</v>
      </c>
      <c r="H21" s="38">
        <f t="shared" si="11"/>
        <v>1533.6000000000001</v>
      </c>
      <c r="I21" s="39">
        <f t="shared" si="6"/>
        <v>3.9266301496358791</v>
      </c>
      <c r="J21" s="39">
        <f t="shared" si="7"/>
        <v>12.964054213317633</v>
      </c>
      <c r="K21" s="40">
        <f t="shared" si="0"/>
        <v>-69.699999999999989</v>
      </c>
      <c r="L21" s="39">
        <f t="shared" si="1"/>
        <v>-336.10000000000014</v>
      </c>
      <c r="M21" s="39">
        <f t="shared" si="8"/>
        <v>-36.688164229266995</v>
      </c>
      <c r="N21" s="41">
        <f t="shared" si="9"/>
        <v>21.160778658976209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</row>
    <row r="22" spans="2:51" s="12" customFormat="1" ht="15.75" hidden="1" customHeight="1" thickBot="1" x14ac:dyDescent="0.3">
      <c r="B22" s="36" t="s">
        <v>12</v>
      </c>
      <c r="C22" s="37">
        <v>304.8</v>
      </c>
      <c r="D22" s="38">
        <f t="shared" si="10"/>
        <v>1502.3</v>
      </c>
      <c r="E22" s="39">
        <f t="shared" si="4"/>
        <v>21.289295662554707</v>
      </c>
      <c r="F22" s="39">
        <f t="shared" si="5"/>
        <v>12.827638002253106</v>
      </c>
      <c r="G22" s="37">
        <v>534.6</v>
      </c>
      <c r="H22" s="38">
        <f t="shared" si="11"/>
        <v>2068.2000000000003</v>
      </c>
      <c r="I22" s="39">
        <f t="shared" si="6"/>
        <v>12.098972530928931</v>
      </c>
      <c r="J22" s="39">
        <f t="shared" si="7"/>
        <v>12.739165985282108</v>
      </c>
      <c r="K22" s="40">
        <f t="shared" si="0"/>
        <v>-229.8</v>
      </c>
      <c r="L22" s="39">
        <f t="shared" si="1"/>
        <v>-565.90000000000032</v>
      </c>
      <c r="M22" s="39">
        <f t="shared" si="8"/>
        <v>1.8617021276595924</v>
      </c>
      <c r="N22" s="41">
        <f t="shared" si="9"/>
        <v>12.504970178926445</v>
      </c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</row>
    <row r="23" spans="2:51" s="12" customFormat="1" ht="15.75" hidden="1" customHeight="1" thickBot="1" x14ac:dyDescent="0.3">
      <c r="B23" s="36" t="s">
        <v>13</v>
      </c>
      <c r="C23" s="37">
        <v>458.9</v>
      </c>
      <c r="D23" s="38">
        <f t="shared" si="10"/>
        <v>1961.1999999999998</v>
      </c>
      <c r="E23" s="39">
        <f t="shared" si="4"/>
        <v>33.091647331786533</v>
      </c>
      <c r="F23" s="39">
        <f t="shared" si="5"/>
        <v>16.995764481298114</v>
      </c>
      <c r="G23" s="37">
        <v>509.2</v>
      </c>
      <c r="H23" s="38">
        <f t="shared" si="11"/>
        <v>2577.4</v>
      </c>
      <c r="I23" s="39">
        <f t="shared" si="6"/>
        <v>-11.432696154314437</v>
      </c>
      <c r="J23" s="39">
        <f t="shared" si="7"/>
        <v>6.9713583710670379</v>
      </c>
      <c r="K23" s="40">
        <f t="shared" si="0"/>
        <v>-50.300000000000011</v>
      </c>
      <c r="L23" s="39">
        <f t="shared" si="1"/>
        <v>-616.20000000000027</v>
      </c>
      <c r="M23" s="39">
        <f t="shared" si="8"/>
        <v>-78.142788858471292</v>
      </c>
      <c r="N23" s="41">
        <f t="shared" si="9"/>
        <v>-15.949422339830566</v>
      </c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</row>
    <row r="24" spans="2:51" s="12" customFormat="1" ht="15.75" hidden="1" customHeight="1" thickBot="1" x14ac:dyDescent="0.3">
      <c r="B24" s="44" t="s">
        <v>14</v>
      </c>
      <c r="C24" s="45">
        <v>416.6</v>
      </c>
      <c r="D24" s="46">
        <f t="shared" si="10"/>
        <v>2377.7999999999997</v>
      </c>
      <c r="E24" s="47">
        <f t="shared" si="4"/>
        <v>24.135876042908233</v>
      </c>
      <c r="F24" s="47">
        <f t="shared" si="5"/>
        <v>18.18678860778369</v>
      </c>
      <c r="G24" s="45">
        <v>500.8</v>
      </c>
      <c r="H24" s="46">
        <f t="shared" si="11"/>
        <v>3078.2000000000003</v>
      </c>
      <c r="I24" s="47">
        <f t="shared" si="6"/>
        <v>7.6063601203266051</v>
      </c>
      <c r="J24" s="47">
        <f t="shared" si="7"/>
        <v>7.074157428439265</v>
      </c>
      <c r="K24" s="50">
        <f t="shared" si="0"/>
        <v>-84.199999999999989</v>
      </c>
      <c r="L24" s="47">
        <f t="shared" si="1"/>
        <v>-700.40000000000055</v>
      </c>
      <c r="M24" s="47">
        <f t="shared" si="8"/>
        <v>-35.130970724191044</v>
      </c>
      <c r="N24" s="49">
        <f t="shared" si="9"/>
        <v>-18.834667933667816</v>
      </c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</row>
    <row r="25" spans="2:51" s="12" customFormat="1" ht="15.75" hidden="1" customHeight="1" thickBot="1" x14ac:dyDescent="0.3">
      <c r="B25" s="44" t="s">
        <v>22</v>
      </c>
      <c r="C25" s="45">
        <v>493.24</v>
      </c>
      <c r="D25" s="46">
        <f t="shared" si="10"/>
        <v>2871.04</v>
      </c>
      <c r="E25" s="47">
        <f t="shared" si="4"/>
        <v>14.853882873442782</v>
      </c>
      <c r="F25" s="47">
        <f t="shared" si="5"/>
        <v>17.600507915702401</v>
      </c>
      <c r="G25" s="45">
        <v>616.29999999999995</v>
      </c>
      <c r="H25" s="46">
        <f t="shared" si="11"/>
        <v>3694.5</v>
      </c>
      <c r="I25" s="47">
        <f t="shared" si="6"/>
        <v>13.478180813846418</v>
      </c>
      <c r="J25" s="47">
        <f t="shared" si="7"/>
        <v>8.0917397372093589</v>
      </c>
      <c r="K25" s="48">
        <f t="shared" si="0"/>
        <v>-123.05999999999995</v>
      </c>
      <c r="L25" s="47">
        <f t="shared" si="1"/>
        <v>-823.46</v>
      </c>
      <c r="M25" s="47">
        <f t="shared" si="8"/>
        <v>8.2798064232291413</v>
      </c>
      <c r="N25" s="49">
        <f t="shared" si="9"/>
        <v>-15.679207028610076</v>
      </c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</row>
    <row r="26" spans="2:51" s="12" customFormat="1" ht="15.75" hidden="1" customHeight="1" thickBot="1" x14ac:dyDescent="0.3">
      <c r="B26" s="44" t="s">
        <v>16</v>
      </c>
      <c r="C26" s="45">
        <v>470.04</v>
      </c>
      <c r="D26" s="46">
        <f>+D25+C26</f>
        <v>3341.08</v>
      </c>
      <c r="E26" s="47">
        <f t="shared" si="4"/>
        <v>-17.217330045790757</v>
      </c>
      <c r="F26" s="47">
        <f t="shared" si="5"/>
        <v>11.030689729657883</v>
      </c>
      <c r="G26" s="45">
        <v>522.4</v>
      </c>
      <c r="H26" s="46">
        <f>+H25+G26</f>
        <v>4216.8999999999996</v>
      </c>
      <c r="I26" s="47">
        <f t="shared" si="6"/>
        <v>14.185792349726768</v>
      </c>
      <c r="J26" s="47">
        <f t="shared" si="7"/>
        <v>8.8111512786968049</v>
      </c>
      <c r="K26" s="48">
        <f t="shared" si="0"/>
        <v>-52.359999999999957</v>
      </c>
      <c r="L26" s="47">
        <f t="shared" si="1"/>
        <v>-875.81999999999971</v>
      </c>
      <c r="M26" s="47">
        <f t="shared" si="8"/>
        <v>-147.47053490480505</v>
      </c>
      <c r="N26" s="49">
        <f t="shared" si="9"/>
        <v>1.1012605624047156</v>
      </c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</row>
    <row r="27" spans="2:51" s="51" customFormat="1" ht="13.5" hidden="1" customHeight="1" thickBot="1" x14ac:dyDescent="0.25">
      <c r="B27" s="44" t="s">
        <v>17</v>
      </c>
      <c r="C27" s="45">
        <v>460.71</v>
      </c>
      <c r="D27" s="46">
        <f>+D26+C27</f>
        <v>3801.79</v>
      </c>
      <c r="E27" s="47">
        <f t="shared" si="4"/>
        <v>12.780905752753968</v>
      </c>
      <c r="F27" s="47">
        <f t="shared" si="5"/>
        <v>11.239887056895824</v>
      </c>
      <c r="G27" s="45">
        <v>524.9</v>
      </c>
      <c r="H27" s="46">
        <f>+H26+G27</f>
        <v>4741.7999999999993</v>
      </c>
      <c r="I27" s="47">
        <f t="shared" si="6"/>
        <v>7.1005917159763232</v>
      </c>
      <c r="J27" s="47">
        <f t="shared" si="7"/>
        <v>8.6191138303939994</v>
      </c>
      <c r="K27" s="48">
        <f t="shared" si="0"/>
        <v>-64.19</v>
      </c>
      <c r="L27" s="47">
        <f t="shared" si="1"/>
        <v>-940.00999999999931</v>
      </c>
      <c r="M27" s="47">
        <f t="shared" si="8"/>
        <v>-21.335784313725515</v>
      </c>
      <c r="N27" s="49">
        <f t="shared" si="9"/>
        <v>-0.83027387433016742</v>
      </c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</row>
    <row r="28" spans="2:51" s="12" customFormat="1" ht="12" hidden="1" customHeight="1" x14ac:dyDescent="0.25">
      <c r="B28" s="44" t="s">
        <v>18</v>
      </c>
      <c r="C28" s="45">
        <v>427.94</v>
      </c>
      <c r="D28" s="46">
        <f>+D27+C28</f>
        <v>4229.7299999999996</v>
      </c>
      <c r="E28" s="47">
        <f t="shared" si="4"/>
        <v>4.9901864573110855</v>
      </c>
      <c r="F28" s="47">
        <f t="shared" si="5"/>
        <v>10.573949415070905</v>
      </c>
      <c r="G28" s="45">
        <v>628</v>
      </c>
      <c r="H28" s="46">
        <f>+H27+G28</f>
        <v>5369.7999999999993</v>
      </c>
      <c r="I28" s="47">
        <f t="shared" si="6"/>
        <v>8.6317246151184968</v>
      </c>
      <c r="J28" s="47">
        <f t="shared" si="7"/>
        <v>8.6205885149171593</v>
      </c>
      <c r="K28" s="48">
        <f t="shared" si="0"/>
        <v>-200.06</v>
      </c>
      <c r="L28" s="47">
        <f t="shared" si="1"/>
        <v>-1140.0699999999997</v>
      </c>
      <c r="M28" s="47">
        <f t="shared" si="8"/>
        <v>17.33724340175953</v>
      </c>
      <c r="N28" s="49">
        <f t="shared" si="9"/>
        <v>1.9394123643125871</v>
      </c>
    </row>
    <row r="29" spans="2:51" s="51" customFormat="1" ht="15.75" hidden="1" customHeight="1" thickBot="1" x14ac:dyDescent="0.25">
      <c r="B29" s="44" t="s">
        <v>19</v>
      </c>
      <c r="C29" s="45">
        <v>408.54</v>
      </c>
      <c r="D29" s="46">
        <f>+D28+C29</f>
        <v>4638.2699999999995</v>
      </c>
      <c r="E29" s="47">
        <f t="shared" si="4"/>
        <v>8.0222104706504602</v>
      </c>
      <c r="F29" s="47">
        <f t="shared" si="5"/>
        <v>10.344359990008201</v>
      </c>
      <c r="G29" s="45">
        <v>546.70000000000005</v>
      </c>
      <c r="H29" s="46">
        <f>+H28+G29</f>
        <v>5916.4999999999991</v>
      </c>
      <c r="I29" s="47">
        <f t="shared" si="6"/>
        <v>2.4166354439865367</v>
      </c>
      <c r="J29" s="47">
        <f t="shared" si="7"/>
        <v>8.0159855990856741</v>
      </c>
      <c r="K29" s="48">
        <f t="shared" si="0"/>
        <v>-138.16000000000003</v>
      </c>
      <c r="L29" s="47">
        <f t="shared" si="1"/>
        <v>-1278.2299999999996</v>
      </c>
      <c r="M29" s="47">
        <f t="shared" si="8"/>
        <v>-11.208226221079654</v>
      </c>
      <c r="N29" s="49">
        <f t="shared" si="9"/>
        <v>0.33360021350405944</v>
      </c>
    </row>
    <row r="30" spans="2:51" s="51" customFormat="1" ht="13.5" hidden="1" customHeight="1" thickBot="1" x14ac:dyDescent="0.25">
      <c r="B30" s="53" t="s">
        <v>20</v>
      </c>
      <c r="C30" s="54">
        <v>495</v>
      </c>
      <c r="D30" s="55">
        <f>+D29+C30</f>
        <v>5133.2699999999995</v>
      </c>
      <c r="E30" s="56">
        <f t="shared" si="4"/>
        <v>-0.1210653753026647</v>
      </c>
      <c r="F30" s="56">
        <f t="shared" si="5"/>
        <v>9.2405911833242769</v>
      </c>
      <c r="G30" s="54">
        <v>755.4</v>
      </c>
      <c r="H30" s="55">
        <f>+H29+G30</f>
        <v>6671.8999999999987</v>
      </c>
      <c r="I30" s="56">
        <f t="shared" si="6"/>
        <v>20.401657634682824</v>
      </c>
      <c r="J30" s="56">
        <f t="shared" si="7"/>
        <v>9.2888745468751708</v>
      </c>
      <c r="K30" s="57">
        <f t="shared" si="0"/>
        <v>-260.39999999999998</v>
      </c>
      <c r="L30" s="56">
        <f t="shared" si="1"/>
        <v>-1538.6299999999992</v>
      </c>
      <c r="M30" s="56">
        <f t="shared" si="8"/>
        <v>97.572078907435554</v>
      </c>
      <c r="N30" s="58">
        <f t="shared" si="9"/>
        <v>9.4502696012177978</v>
      </c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</row>
    <row r="31" spans="2:51" s="51" customFormat="1" ht="15.75" hidden="1" customHeight="1" thickBot="1" x14ac:dyDescent="0.25">
      <c r="B31" s="60" t="s">
        <v>23</v>
      </c>
      <c r="C31" s="61">
        <v>459.41</v>
      </c>
      <c r="D31" s="62">
        <f>+C31</f>
        <v>459.41</v>
      </c>
      <c r="E31" s="63">
        <f t="shared" si="4"/>
        <v>19.700364773319446</v>
      </c>
      <c r="F31" s="63">
        <f t="shared" si="5"/>
        <v>19.700364773319446</v>
      </c>
      <c r="G31" s="61">
        <v>611.1</v>
      </c>
      <c r="H31" s="62">
        <f>+G31</f>
        <v>611.1</v>
      </c>
      <c r="I31" s="63">
        <f t="shared" si="6"/>
        <v>15.019762845849826</v>
      </c>
      <c r="J31" s="63">
        <f t="shared" si="7"/>
        <v>15.019762845849826</v>
      </c>
      <c r="K31" s="64">
        <f t="shared" si="0"/>
        <v>-151.69</v>
      </c>
      <c r="L31" s="63">
        <f t="shared" si="1"/>
        <v>-151.69</v>
      </c>
      <c r="M31" s="63">
        <f t="shared" si="8"/>
        <v>2.8406779661017234</v>
      </c>
      <c r="N31" s="65">
        <f t="shared" si="9"/>
        <v>2.8406779661017234</v>
      </c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</row>
    <row r="32" spans="2:51" s="51" customFormat="1" ht="15.75" hidden="1" customHeight="1" thickBot="1" x14ac:dyDescent="0.25">
      <c r="B32" s="44" t="s">
        <v>24</v>
      </c>
      <c r="C32" s="45">
        <v>390.16</v>
      </c>
      <c r="D32" s="46">
        <f t="shared" ref="D32:D42" si="12">+C32+D31</f>
        <v>849.57</v>
      </c>
      <c r="E32" s="47">
        <f t="shared" si="4"/>
        <v>0.50489438433798384</v>
      </c>
      <c r="F32" s="47">
        <f t="shared" si="5"/>
        <v>10.047927461139894</v>
      </c>
      <c r="G32" s="45">
        <v>480.1</v>
      </c>
      <c r="H32" s="46">
        <f t="shared" ref="H32:H42" si="13">+G32+H31</f>
        <v>1091.2</v>
      </c>
      <c r="I32" s="47">
        <f t="shared" si="6"/>
        <v>-5.3243936107276628</v>
      </c>
      <c r="J32" s="47">
        <f t="shared" si="7"/>
        <v>5.0847457627118509</v>
      </c>
      <c r="K32" s="48">
        <f t="shared" si="0"/>
        <v>-89.94</v>
      </c>
      <c r="L32" s="47">
        <f t="shared" si="1"/>
        <v>-241.63</v>
      </c>
      <c r="M32" s="47">
        <f t="shared" si="8"/>
        <v>-24.356602186711552</v>
      </c>
      <c r="N32" s="49">
        <f t="shared" si="9"/>
        <v>-9.2980480480480807</v>
      </c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</row>
    <row r="33" spans="1:51" s="51" customFormat="1" ht="13.5" hidden="1" customHeight="1" thickBot="1" x14ac:dyDescent="0.25">
      <c r="B33" s="44" t="s">
        <v>25</v>
      </c>
      <c r="C33" s="45">
        <v>514.85</v>
      </c>
      <c r="D33" s="46">
        <f t="shared" si="12"/>
        <v>1364.42</v>
      </c>
      <c r="E33" s="47">
        <f t="shared" si="4"/>
        <v>20.998824911868397</v>
      </c>
      <c r="F33" s="47">
        <f t="shared" si="5"/>
        <v>13.939039665970787</v>
      </c>
      <c r="G33" s="45">
        <v>738.1</v>
      </c>
      <c r="H33" s="46">
        <f t="shared" si="13"/>
        <v>1829.3000000000002</v>
      </c>
      <c r="I33" s="47">
        <f t="shared" si="6"/>
        <v>49.050888529886926</v>
      </c>
      <c r="J33" s="47">
        <f t="shared" si="7"/>
        <v>19.281429316640587</v>
      </c>
      <c r="K33" s="48">
        <f t="shared" si="0"/>
        <v>-223.25</v>
      </c>
      <c r="L33" s="47">
        <f t="shared" si="1"/>
        <v>-464.88000000000011</v>
      </c>
      <c r="M33" s="47">
        <f t="shared" si="8"/>
        <v>220.30129124820667</v>
      </c>
      <c r="N33" s="49">
        <f t="shared" si="9"/>
        <v>38.315977387682224</v>
      </c>
      <c r="O33" s="66"/>
      <c r="P33" s="66"/>
      <c r="Q33" s="66"/>
      <c r="R33" s="66"/>
      <c r="S33" s="66"/>
      <c r="T33" s="66"/>
      <c r="U33" s="6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</row>
    <row r="34" spans="1:51" s="51" customFormat="1" ht="15.75" hidden="1" customHeight="1" thickBot="1" x14ac:dyDescent="0.25">
      <c r="B34" s="44" t="s">
        <v>12</v>
      </c>
      <c r="C34" s="45">
        <v>373.46</v>
      </c>
      <c r="D34" s="46">
        <f t="shared" si="12"/>
        <v>1737.88</v>
      </c>
      <c r="E34" s="47">
        <f t="shared" si="4"/>
        <v>22.526246719160103</v>
      </c>
      <c r="F34" s="47">
        <f t="shared" si="5"/>
        <v>15.681288690674311</v>
      </c>
      <c r="G34" s="45">
        <v>630.1</v>
      </c>
      <c r="H34" s="46">
        <f t="shared" si="13"/>
        <v>2459.4</v>
      </c>
      <c r="I34" s="47">
        <f t="shared" si="6"/>
        <v>17.863823419378978</v>
      </c>
      <c r="J34" s="47">
        <f t="shared" si="7"/>
        <v>18.914998549463281</v>
      </c>
      <c r="K34" s="48">
        <f t="shared" si="0"/>
        <v>-256.64000000000004</v>
      </c>
      <c r="L34" s="47">
        <f t="shared" si="1"/>
        <v>-721.52</v>
      </c>
      <c r="M34" s="47">
        <f t="shared" si="8"/>
        <v>11.679721496953889</v>
      </c>
      <c r="N34" s="49">
        <f t="shared" si="9"/>
        <v>27.499558225834875</v>
      </c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</row>
    <row r="35" spans="1:51" s="51" customFormat="1" ht="12.75" hidden="1" customHeight="1" x14ac:dyDescent="0.2">
      <c r="B35" s="44" t="s">
        <v>26</v>
      </c>
      <c r="C35" s="45">
        <v>409.34</v>
      </c>
      <c r="D35" s="46">
        <f t="shared" si="12"/>
        <v>2147.2200000000003</v>
      </c>
      <c r="E35" s="47">
        <f t="shared" si="4"/>
        <v>-10.799738505120937</v>
      </c>
      <c r="F35" s="47">
        <f t="shared" si="5"/>
        <v>9.4850091780542822</v>
      </c>
      <c r="G35" s="45">
        <v>582.17999999999995</v>
      </c>
      <c r="H35" s="46">
        <f t="shared" si="13"/>
        <v>3041.58</v>
      </c>
      <c r="I35" s="47">
        <f t="shared" si="6"/>
        <v>14.332285938727418</v>
      </c>
      <c r="J35" s="47">
        <f t="shared" si="7"/>
        <v>18.009622099790491</v>
      </c>
      <c r="K35" s="48">
        <f t="shared" si="0"/>
        <v>-172.83999999999997</v>
      </c>
      <c r="L35" s="47">
        <f t="shared" si="1"/>
        <v>-894.35999999999967</v>
      </c>
      <c r="M35" s="47">
        <f t="shared" si="8"/>
        <v>243.61829025844918</v>
      </c>
      <c r="N35" s="49">
        <f t="shared" si="9"/>
        <v>45.141187925997926</v>
      </c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</row>
    <row r="36" spans="1:51" s="68" customFormat="1" ht="12.75" hidden="1" customHeight="1" thickBot="1" x14ac:dyDescent="0.25">
      <c r="B36" s="44" t="s">
        <v>27</v>
      </c>
      <c r="C36" s="45">
        <v>458.67</v>
      </c>
      <c r="D36" s="46">
        <f t="shared" si="12"/>
        <v>2605.8900000000003</v>
      </c>
      <c r="E36" s="47">
        <f t="shared" si="4"/>
        <v>10.098415746519439</v>
      </c>
      <c r="F36" s="47">
        <f t="shared" si="5"/>
        <v>9.5924804441080305</v>
      </c>
      <c r="G36" s="45">
        <v>690.71</v>
      </c>
      <c r="H36" s="46">
        <f t="shared" si="13"/>
        <v>3732.29</v>
      </c>
      <c r="I36" s="47">
        <f t="shared" si="6"/>
        <v>37.921325878594246</v>
      </c>
      <c r="J36" s="47">
        <f t="shared" si="7"/>
        <v>21.249106620752368</v>
      </c>
      <c r="K36" s="48">
        <f t="shared" si="0"/>
        <v>-232.04000000000002</v>
      </c>
      <c r="L36" s="47">
        <f t="shared" si="1"/>
        <v>-1126.3999999999996</v>
      </c>
      <c r="M36" s="47">
        <f t="shared" si="8"/>
        <v>175.58194774346799</v>
      </c>
      <c r="N36" s="49">
        <f t="shared" si="9"/>
        <v>60.822387207309923</v>
      </c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</row>
    <row r="37" spans="1:51" s="68" customFormat="1" ht="15.75" hidden="1" customHeight="1" thickBot="1" x14ac:dyDescent="0.25">
      <c r="B37" s="44" t="s">
        <v>22</v>
      </c>
      <c r="C37" s="45">
        <v>505.77</v>
      </c>
      <c r="D37" s="46">
        <f t="shared" si="12"/>
        <v>3111.6600000000003</v>
      </c>
      <c r="E37" s="47">
        <f t="shared" si="4"/>
        <v>2.5403454707647377</v>
      </c>
      <c r="F37" s="47">
        <f t="shared" si="5"/>
        <v>8.380935131520296</v>
      </c>
      <c r="G37" s="45">
        <v>664.1</v>
      </c>
      <c r="H37" s="46">
        <f t="shared" si="13"/>
        <v>4396.3900000000003</v>
      </c>
      <c r="I37" s="47">
        <f t="shared" si="6"/>
        <v>7.755963005030031</v>
      </c>
      <c r="J37" s="47">
        <f t="shared" si="7"/>
        <v>18.998240627960495</v>
      </c>
      <c r="K37" s="50">
        <f t="shared" si="0"/>
        <v>-158.33000000000004</v>
      </c>
      <c r="L37" s="47">
        <f t="shared" si="1"/>
        <v>-1284.73</v>
      </c>
      <c r="M37" s="47">
        <f t="shared" si="8"/>
        <v>28.660815862181146</v>
      </c>
      <c r="N37" s="49">
        <f t="shared" si="9"/>
        <v>56.016078498044841</v>
      </c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</row>
    <row r="38" spans="1:51" s="51" customFormat="1" ht="15.75" hidden="1" customHeight="1" thickBot="1" x14ac:dyDescent="0.25">
      <c r="B38" s="44" t="s">
        <v>28</v>
      </c>
      <c r="C38" s="45">
        <v>482.28</v>
      </c>
      <c r="D38" s="46">
        <f t="shared" si="12"/>
        <v>3593.9400000000005</v>
      </c>
      <c r="E38" s="47">
        <f t="shared" si="4"/>
        <v>2.6040336992596336</v>
      </c>
      <c r="F38" s="47">
        <f t="shared" si="5"/>
        <v>7.5682114765285746</v>
      </c>
      <c r="G38" s="45">
        <v>659.83</v>
      </c>
      <c r="H38" s="46">
        <f t="shared" si="13"/>
        <v>5056.22</v>
      </c>
      <c r="I38" s="47">
        <f t="shared" si="6"/>
        <v>26.307427258805525</v>
      </c>
      <c r="J38" s="47">
        <f t="shared" si="7"/>
        <v>19.903720742725707</v>
      </c>
      <c r="K38" s="50">
        <f t="shared" si="0"/>
        <v>-177.55000000000007</v>
      </c>
      <c r="L38" s="47">
        <f t="shared" si="1"/>
        <v>-1462.2799999999997</v>
      </c>
      <c r="M38" s="47">
        <f t="shared" si="8"/>
        <v>239.09472880061156</v>
      </c>
      <c r="N38" s="49">
        <f t="shared" si="9"/>
        <v>66.96124774497045</v>
      </c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</row>
    <row r="39" spans="1:51" s="51" customFormat="1" ht="13.5" hidden="1" customHeight="1" thickBot="1" x14ac:dyDescent="0.25">
      <c r="B39" s="44" t="s">
        <v>17</v>
      </c>
      <c r="C39" s="45">
        <v>548.91</v>
      </c>
      <c r="D39" s="46">
        <f t="shared" si="12"/>
        <v>4142.8500000000004</v>
      </c>
      <c r="E39" s="47">
        <f t="shared" si="4"/>
        <v>19.144364133619838</v>
      </c>
      <c r="F39" s="47">
        <f t="shared" si="5"/>
        <v>8.9710373271538089</v>
      </c>
      <c r="G39" s="45">
        <v>657.52</v>
      </c>
      <c r="H39" s="46">
        <f t="shared" si="13"/>
        <v>5713.74</v>
      </c>
      <c r="I39" s="47">
        <f t="shared" si="6"/>
        <v>25.26576490760144</v>
      </c>
      <c r="J39" s="47">
        <f t="shared" si="7"/>
        <v>20.49727951410858</v>
      </c>
      <c r="K39" s="50">
        <f t="shared" si="0"/>
        <v>-108.61000000000001</v>
      </c>
      <c r="L39" s="47">
        <f t="shared" si="1"/>
        <v>-1570.8899999999994</v>
      </c>
      <c r="M39" s="47">
        <f t="shared" si="8"/>
        <v>69.200810095030405</v>
      </c>
      <c r="N39" s="49">
        <f t="shared" si="9"/>
        <v>67.114179636386908</v>
      </c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</row>
    <row r="40" spans="1:51" s="69" customFormat="1" ht="15.75" hidden="1" customHeight="1" thickBot="1" x14ac:dyDescent="0.25">
      <c r="B40" s="44" t="s">
        <v>18</v>
      </c>
      <c r="C40" s="45">
        <v>582.04999999999995</v>
      </c>
      <c r="D40" s="46">
        <f t="shared" si="12"/>
        <v>4724.9000000000005</v>
      </c>
      <c r="E40" s="47">
        <f t="shared" si="4"/>
        <v>36.012057765107251</v>
      </c>
      <c r="F40" s="47">
        <f t="shared" si="5"/>
        <v>11.706893820645782</v>
      </c>
      <c r="G40" s="45">
        <v>715.09</v>
      </c>
      <c r="H40" s="46">
        <f t="shared" si="13"/>
        <v>6428.83</v>
      </c>
      <c r="I40" s="47">
        <f t="shared" si="6"/>
        <v>13.867834394904467</v>
      </c>
      <c r="J40" s="47">
        <f t="shared" si="7"/>
        <v>19.721963574062372</v>
      </c>
      <c r="K40" s="50">
        <f t="shared" si="0"/>
        <v>-133.04000000000008</v>
      </c>
      <c r="L40" s="47">
        <f t="shared" si="1"/>
        <v>-1703.9299999999994</v>
      </c>
      <c r="M40" s="47">
        <f t="shared" si="8"/>
        <v>-33.499950014995463</v>
      </c>
      <c r="N40" s="49">
        <f t="shared" si="9"/>
        <v>49.458366591525071</v>
      </c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</row>
    <row r="41" spans="1:51" s="69" customFormat="1" ht="14.25" hidden="1" customHeight="1" x14ac:dyDescent="0.2">
      <c r="B41" s="44" t="s">
        <v>29</v>
      </c>
      <c r="C41" s="45">
        <v>518.92999999999995</v>
      </c>
      <c r="D41" s="46">
        <f t="shared" si="12"/>
        <v>5243.8300000000008</v>
      </c>
      <c r="E41" s="47">
        <f t="shared" si="4"/>
        <v>27.020609976991228</v>
      </c>
      <c r="F41" s="47">
        <f t="shared" si="5"/>
        <v>13.055729830303143</v>
      </c>
      <c r="G41" s="45">
        <v>762.49</v>
      </c>
      <c r="H41" s="46">
        <f t="shared" si="13"/>
        <v>7191.32</v>
      </c>
      <c r="I41" s="47">
        <f t="shared" si="6"/>
        <v>39.471373696725799</v>
      </c>
      <c r="J41" s="47">
        <f t="shared" si="7"/>
        <v>21.546860474942964</v>
      </c>
      <c r="K41" s="50">
        <f t="shared" si="0"/>
        <v>-243.56000000000006</v>
      </c>
      <c r="L41" s="47">
        <f t="shared" si="1"/>
        <v>-1947.4899999999989</v>
      </c>
      <c r="M41" s="47">
        <f t="shared" si="8"/>
        <v>76.288361320208466</v>
      </c>
      <c r="N41" s="49">
        <f t="shared" si="9"/>
        <v>52.358339266016252</v>
      </c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</row>
    <row r="42" spans="1:51" s="69" customFormat="1" ht="14.25" hidden="1" customHeight="1" x14ac:dyDescent="0.2">
      <c r="B42" s="53" t="s">
        <v>20</v>
      </c>
      <c r="C42" s="54">
        <v>513.4</v>
      </c>
      <c r="D42" s="55">
        <f t="shared" si="12"/>
        <v>5757.2300000000005</v>
      </c>
      <c r="E42" s="56">
        <f t="shared" si="4"/>
        <v>3.7171717171717189</v>
      </c>
      <c r="F42" s="56">
        <f t="shared" si="5"/>
        <v>12.155214902002065</v>
      </c>
      <c r="G42" s="54">
        <v>808.52</v>
      </c>
      <c r="H42" s="55">
        <f t="shared" si="13"/>
        <v>7999.84</v>
      </c>
      <c r="I42" s="56">
        <f t="shared" si="6"/>
        <v>7.0320360074132893</v>
      </c>
      <c r="J42" s="56">
        <f t="shared" si="7"/>
        <v>19.903475771519386</v>
      </c>
      <c r="K42" s="70">
        <f t="shared" si="0"/>
        <v>-295.12</v>
      </c>
      <c r="L42" s="56">
        <f t="shared" si="1"/>
        <v>-2242.6099999999997</v>
      </c>
      <c r="M42" s="56">
        <f t="shared" si="8"/>
        <v>13.333333333333353</v>
      </c>
      <c r="N42" s="58">
        <f t="shared" si="9"/>
        <v>45.753689970948244</v>
      </c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</row>
    <row r="43" spans="1:51" s="69" customFormat="1" ht="73.5" customHeight="1" thickBot="1" x14ac:dyDescent="0.25">
      <c r="B43" s="71" t="s">
        <v>30</v>
      </c>
      <c r="C43" s="72" t="s">
        <v>31</v>
      </c>
      <c r="D43" s="73" t="s">
        <v>32</v>
      </c>
      <c r="E43" s="74" t="s">
        <v>51</v>
      </c>
      <c r="F43" s="74" t="s">
        <v>50</v>
      </c>
      <c r="G43" s="72" t="s">
        <v>31</v>
      </c>
      <c r="H43" s="73" t="s">
        <v>32</v>
      </c>
      <c r="I43" s="74" t="s">
        <v>51</v>
      </c>
      <c r="J43" s="74" t="s">
        <v>50</v>
      </c>
      <c r="K43" s="72" t="s">
        <v>31</v>
      </c>
      <c r="L43" s="73" t="s">
        <v>32</v>
      </c>
      <c r="M43" s="74" t="s">
        <v>51</v>
      </c>
      <c r="N43" s="190" t="s">
        <v>50</v>
      </c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</row>
    <row r="44" spans="1:51" s="82" customFormat="1" ht="13.5" hidden="1" thickBot="1" x14ac:dyDescent="0.25">
      <c r="A44" s="69"/>
      <c r="B44" s="75">
        <v>39083</v>
      </c>
      <c r="C44" s="76">
        <v>487.42346813779722</v>
      </c>
      <c r="D44" s="77">
        <v>487.42346813779722</v>
      </c>
      <c r="E44" s="63">
        <v>11.244302764621183</v>
      </c>
      <c r="F44" s="63">
        <v>11.244302764621183</v>
      </c>
      <c r="G44" s="78">
        <v>809.4078342645455</v>
      </c>
      <c r="H44" s="79">
        <v>809.4078342645455</v>
      </c>
      <c r="I44" s="63">
        <v>18.976438679102301</v>
      </c>
      <c r="J44" s="65">
        <v>18.976438679102301</v>
      </c>
      <c r="K44" s="80">
        <v>-321.98436612674828</v>
      </c>
      <c r="L44" s="81">
        <v>-321.98436612674828</v>
      </c>
      <c r="M44" s="63">
        <v>32.967074968946349</v>
      </c>
      <c r="N44" s="65">
        <v>32.967074968946349</v>
      </c>
    </row>
    <row r="45" spans="1:51" s="69" customFormat="1" ht="13.5" hidden="1" thickBot="1" x14ac:dyDescent="0.25">
      <c r="B45" s="75">
        <v>39114</v>
      </c>
      <c r="C45" s="76">
        <v>585.79822363918038</v>
      </c>
      <c r="D45" s="83">
        <v>1073.2216917769777</v>
      </c>
      <c r="E45" s="47">
        <v>9.6129851092892515</v>
      </c>
      <c r="F45" s="47">
        <v>10.347908138169991</v>
      </c>
      <c r="G45" s="84">
        <v>747.49330086513976</v>
      </c>
      <c r="H45" s="85">
        <v>1556.9011351296854</v>
      </c>
      <c r="I45" s="47">
        <v>-4.4617054404660905E-2</v>
      </c>
      <c r="J45" s="49">
        <v>9.0162841767775781</v>
      </c>
      <c r="K45" s="86">
        <v>-161.69507722595938</v>
      </c>
      <c r="L45" s="87">
        <v>-483.67944335270772</v>
      </c>
      <c r="M45" s="47">
        <v>-24.230121458836852</v>
      </c>
      <c r="N45" s="49">
        <v>6.1733625937677505</v>
      </c>
    </row>
    <row r="46" spans="1:51" s="98" customFormat="1" ht="13.5" hidden="1" thickBot="1" x14ac:dyDescent="0.25">
      <c r="B46" s="89">
        <v>39142</v>
      </c>
      <c r="C46" s="90">
        <v>630.69432696168144</v>
      </c>
      <c r="D46" s="91">
        <v>1703.9160187386592</v>
      </c>
      <c r="E46" s="92">
        <v>17.100595598104064</v>
      </c>
      <c r="F46" s="92">
        <v>12.754611683916695</v>
      </c>
      <c r="G46" s="93">
        <v>874.33596615259955</v>
      </c>
      <c r="H46" s="94">
        <v>2431.237101282285</v>
      </c>
      <c r="I46" s="92">
        <v>-3.4586120493929062E-2</v>
      </c>
      <c r="J46" s="95">
        <v>5.5785883042332784</v>
      </c>
      <c r="K46" s="96">
        <v>-243.64163919091811</v>
      </c>
      <c r="L46" s="97">
        <v>-727.32108254362583</v>
      </c>
      <c r="M46" s="92">
        <v>-27.497655445850413</v>
      </c>
      <c r="N46" s="95">
        <v>-8.120458788025875</v>
      </c>
    </row>
    <row r="47" spans="1:51" s="69" customFormat="1" ht="13.5" hidden="1" thickBot="1" x14ac:dyDescent="0.25">
      <c r="B47" s="75">
        <v>39173</v>
      </c>
      <c r="C47" s="76">
        <v>531.6992666092641</v>
      </c>
      <c r="D47" s="83">
        <v>2235.6152853479234</v>
      </c>
      <c r="E47" s="47">
        <v>5.9890163813969721</v>
      </c>
      <c r="F47" s="47">
        <v>11.068428429105314</v>
      </c>
      <c r="G47" s="84">
        <v>969.47951659920955</v>
      </c>
      <c r="H47" s="85">
        <v>3400.7166178814946</v>
      </c>
      <c r="I47" s="47">
        <v>25.177479370806033</v>
      </c>
      <c r="J47" s="49">
        <v>10.511233969016121</v>
      </c>
      <c r="K47" s="86">
        <v>-437.78024998994545</v>
      </c>
      <c r="L47" s="87">
        <v>-1165.1013325335712</v>
      </c>
      <c r="M47" s="47">
        <v>60.459625844032217</v>
      </c>
      <c r="N47" s="49">
        <v>9.4575863223590453</v>
      </c>
    </row>
    <row r="48" spans="1:51" s="69" customFormat="1" ht="13.5" hidden="1" thickBot="1" x14ac:dyDescent="0.25">
      <c r="B48" s="75">
        <v>39203</v>
      </c>
      <c r="C48" s="76">
        <v>637.24783499711782</v>
      </c>
      <c r="D48" s="83">
        <v>2872.8631203450414</v>
      </c>
      <c r="E48" s="47">
        <v>25.856873527356772</v>
      </c>
      <c r="F48" s="47">
        <v>14.040773051617993</v>
      </c>
      <c r="G48" s="84">
        <v>1014.3077728947776</v>
      </c>
      <c r="H48" s="85">
        <v>4415.0243907762724</v>
      </c>
      <c r="I48" s="47">
        <v>8.1105135815064067</v>
      </c>
      <c r="J48" s="49">
        <v>9.9503064580105161</v>
      </c>
      <c r="K48" s="86">
        <v>-377.05993789765978</v>
      </c>
      <c r="L48" s="87">
        <v>-1542.1612704312311</v>
      </c>
      <c r="M48" s="47">
        <v>-12.694651813747004</v>
      </c>
      <c r="N48" s="49">
        <v>3.0637252123906666</v>
      </c>
    </row>
    <row r="49" spans="2:55" s="98" customFormat="1" ht="13.5" hidden="1" thickBot="1" x14ac:dyDescent="0.25">
      <c r="B49" s="89">
        <v>39234</v>
      </c>
      <c r="C49" s="90">
        <v>667.30123616475589</v>
      </c>
      <c r="D49" s="91">
        <v>3540.1643565097975</v>
      </c>
      <c r="E49" s="92">
        <v>6.1151567444783561</v>
      </c>
      <c r="F49" s="92">
        <v>12.45754769543308</v>
      </c>
      <c r="G49" s="93">
        <v>860.382857133588</v>
      </c>
      <c r="H49" s="94">
        <v>5275.4072479098604</v>
      </c>
      <c r="I49" s="92">
        <v>-8.4326574224387265</v>
      </c>
      <c r="J49" s="95">
        <v>6.4644049563604478</v>
      </c>
      <c r="K49" s="96">
        <v>-193.08162096883211</v>
      </c>
      <c r="L49" s="97">
        <v>-1735.2428914000629</v>
      </c>
      <c r="M49" s="92">
        <v>-37.870187169443703</v>
      </c>
      <c r="N49" s="95">
        <v>-3.9758181451328367</v>
      </c>
    </row>
    <row r="50" spans="2:55" s="69" customFormat="1" ht="13.5" hidden="1" thickBot="1" x14ac:dyDescent="0.25">
      <c r="B50" s="75">
        <v>39264</v>
      </c>
      <c r="C50" s="76">
        <v>683.96329905188713</v>
      </c>
      <c r="D50" s="83">
        <v>4224.1276555616842</v>
      </c>
      <c r="E50" s="47">
        <v>34.225303443966503</v>
      </c>
      <c r="F50" s="47">
        <v>15.490182342305969</v>
      </c>
      <c r="G50" s="84">
        <v>830.42562178913681</v>
      </c>
      <c r="H50" s="85">
        <v>6105.8328696989975</v>
      </c>
      <c r="I50" s="47">
        <v>-3.7096405585003267</v>
      </c>
      <c r="J50" s="49">
        <v>4.9561505939735406</v>
      </c>
      <c r="K50" s="86">
        <v>-146.46232273724968</v>
      </c>
      <c r="L50" s="87">
        <v>-1881.7052141373133</v>
      </c>
      <c r="M50" s="47">
        <v>-58.492163614021941</v>
      </c>
      <c r="N50" s="49">
        <v>-12.881763822116588</v>
      </c>
    </row>
    <row r="51" spans="2:55" s="69" customFormat="1" ht="13.5" hidden="1" thickBot="1" x14ac:dyDescent="0.25">
      <c r="B51" s="75">
        <v>39295</v>
      </c>
      <c r="C51" s="76">
        <v>652.86812872231212</v>
      </c>
      <c r="D51" s="83">
        <v>4876.9957842839958</v>
      </c>
      <c r="E51" s="47">
        <v>-10.238142082569802</v>
      </c>
      <c r="F51" s="47">
        <v>11.222563170936262</v>
      </c>
      <c r="G51" s="84">
        <v>938.1046786205826</v>
      </c>
      <c r="H51" s="85">
        <v>7043.9375483195799</v>
      </c>
      <c r="I51" s="47">
        <v>-5.6568921168899671</v>
      </c>
      <c r="J51" s="49">
        <v>3.4069232466686694</v>
      </c>
      <c r="K51" s="86">
        <v>-285.23654989827048</v>
      </c>
      <c r="L51" s="87">
        <v>-2166.9417640355841</v>
      </c>
      <c r="M51" s="47">
        <v>6.8219064177598598</v>
      </c>
      <c r="N51" s="49">
        <v>-10.713917411260908</v>
      </c>
    </row>
    <row r="52" spans="2:55" s="98" customFormat="1" ht="13.5" hidden="1" thickBot="1" x14ac:dyDescent="0.25">
      <c r="B52" s="89">
        <v>39326</v>
      </c>
      <c r="C52" s="90">
        <v>719.39112678094341</v>
      </c>
      <c r="D52" s="91">
        <v>5596.3869110649393</v>
      </c>
      <c r="E52" s="92">
        <v>19.560449624580212</v>
      </c>
      <c r="F52" s="92">
        <v>12.228636107503776</v>
      </c>
      <c r="G52" s="93">
        <v>1006.3504001983434</v>
      </c>
      <c r="H52" s="94">
        <v>8050.2879485179237</v>
      </c>
      <c r="I52" s="92">
        <v>24.920596442541143</v>
      </c>
      <c r="J52" s="95">
        <v>5.6821247344554182</v>
      </c>
      <c r="K52" s="96">
        <v>-286.95927341740003</v>
      </c>
      <c r="L52" s="97">
        <v>-2453.9010374529844</v>
      </c>
      <c r="M52" s="92">
        <v>40.73841601575954</v>
      </c>
      <c r="N52" s="95">
        <v>-6.7262869789073481</v>
      </c>
    </row>
    <row r="53" spans="2:55" s="69" customFormat="1" ht="13.5" hidden="1" thickBot="1" x14ac:dyDescent="0.25">
      <c r="B53" s="75">
        <v>39356</v>
      </c>
      <c r="C53" s="76">
        <v>624.15469878601584</v>
      </c>
      <c r="D53" s="83">
        <v>6220.541609850955</v>
      </c>
      <c r="E53" s="47">
        <v>18.385649547325933</v>
      </c>
      <c r="F53" s="47">
        <v>12.817359123069938</v>
      </c>
      <c r="G53" s="84">
        <v>1075.7674384981094</v>
      </c>
      <c r="H53" s="85">
        <v>9126.0553870160329</v>
      </c>
      <c r="I53" s="47">
        <v>20.271917054421262</v>
      </c>
      <c r="J53" s="49">
        <v>7.2152467516333862</v>
      </c>
      <c r="K53" s="86">
        <v>-451.61273971209357</v>
      </c>
      <c r="L53" s="87">
        <v>-2905.513777165078</v>
      </c>
      <c r="M53" s="47">
        <v>22.980017907461825</v>
      </c>
      <c r="N53" s="49">
        <v>-3.0876698168300187</v>
      </c>
    </row>
    <row r="54" spans="2:55" s="69" customFormat="1" ht="13.5" hidden="1" thickBot="1" x14ac:dyDescent="0.25">
      <c r="B54" s="75">
        <v>39387</v>
      </c>
      <c r="C54" s="76">
        <v>577.89983852017815</v>
      </c>
      <c r="D54" s="83">
        <v>6798.4414483711334</v>
      </c>
      <c r="E54" s="47">
        <v>-6.0786402724355648</v>
      </c>
      <c r="F54" s="47">
        <v>10.920390719098982</v>
      </c>
      <c r="G54" s="84">
        <v>1009.2311463627842</v>
      </c>
      <c r="H54" s="85">
        <v>10135.286533378818</v>
      </c>
      <c r="I54" s="47">
        <v>15.38560239082889</v>
      </c>
      <c r="J54" s="49">
        <v>7.9765777480616418</v>
      </c>
      <c r="K54" s="86">
        <v>-431.33130784260607</v>
      </c>
      <c r="L54" s="87">
        <v>-3336.8450850076842</v>
      </c>
      <c r="M54" s="47">
        <v>66.307507595966044</v>
      </c>
      <c r="N54" s="49">
        <v>2.4375768282846932</v>
      </c>
    </row>
    <row r="55" spans="2:55" s="107" customFormat="1" ht="15.75" hidden="1" thickBot="1" x14ac:dyDescent="0.3">
      <c r="B55" s="99">
        <v>39417</v>
      </c>
      <c r="C55" s="100">
        <v>841.53197689481817</v>
      </c>
      <c r="D55" s="101">
        <v>7639.9734252659518</v>
      </c>
      <c r="E55" s="102">
        <v>20.984463252324616</v>
      </c>
      <c r="F55" s="102">
        <v>11.946118149660091</v>
      </c>
      <c r="G55" s="100">
        <v>1161.1862621074838</v>
      </c>
      <c r="H55" s="103">
        <v>11296.472795486301</v>
      </c>
      <c r="I55" s="102">
        <v>33.914636779775684</v>
      </c>
      <c r="J55" s="104">
        <v>10.170049261224712</v>
      </c>
      <c r="K55" s="105">
        <v>-319.65428521266563</v>
      </c>
      <c r="L55" s="106">
        <v>-3656.4993702203492</v>
      </c>
      <c r="M55" s="102">
        <v>86.344953198171567</v>
      </c>
      <c r="N55" s="104">
        <v>6.6351464095599999</v>
      </c>
    </row>
    <row r="56" spans="2:55" s="12" customFormat="1" ht="14.25" hidden="1" customHeight="1" x14ac:dyDescent="0.25">
      <c r="B56" s="108">
        <v>39448</v>
      </c>
      <c r="C56" s="78">
        <v>552.0744096511238</v>
      </c>
      <c r="D56" s="109">
        <f>+C56</f>
        <v>552.0744096511238</v>
      </c>
      <c r="E56" s="63">
        <f t="shared" ref="E56:E87" si="14">+((C56/C44)-1)*100</f>
        <v>13.26381385786075</v>
      </c>
      <c r="F56" s="63">
        <f t="shared" ref="F56:F87" si="15">+((D56/D44)-1)*100</f>
        <v>13.26381385786075</v>
      </c>
      <c r="G56" s="78">
        <v>1176.568587970768</v>
      </c>
      <c r="H56" s="110">
        <f>+G56</f>
        <v>1176.568587970768</v>
      </c>
      <c r="I56" s="63">
        <f t="shared" ref="I56:I87" si="16">+((G56/G44)-1)*100</f>
        <v>45.361650599766776</v>
      </c>
      <c r="J56" s="65">
        <f t="shared" ref="J56:J87" si="17">+((H56/H44)-1)*100</f>
        <v>45.361650599766776</v>
      </c>
      <c r="K56" s="81">
        <f t="shared" ref="K56:K87" si="18">+C56-G56</f>
        <v>-624.49417831964422</v>
      </c>
      <c r="L56" s="111">
        <f t="shared" ref="L56:L87" si="19">+D56-H56</f>
        <v>-624.49417831964422</v>
      </c>
      <c r="M56" s="63">
        <f t="shared" ref="M56:M87" si="20">+((K56/K44)-1)*100</f>
        <v>93.951708224806723</v>
      </c>
      <c r="N56" s="65">
        <f t="shared" ref="N56:N87" si="21">+((L56/L44)-1)*100</f>
        <v>93.951708224806723</v>
      </c>
    </row>
    <row r="57" spans="2:55" s="12" customFormat="1" ht="14.25" hidden="1" customHeight="1" x14ac:dyDescent="0.25">
      <c r="B57" s="112">
        <v>39479</v>
      </c>
      <c r="C57" s="84">
        <v>639.16433591988596</v>
      </c>
      <c r="D57" s="113">
        <f>+D56+C57</f>
        <v>1191.2387455710098</v>
      </c>
      <c r="E57" s="47">
        <f t="shared" si="14"/>
        <v>9.1099819233279469</v>
      </c>
      <c r="F57" s="47">
        <f t="shared" si="15"/>
        <v>10.99652147345498</v>
      </c>
      <c r="G57" s="84">
        <v>969.41840975015202</v>
      </c>
      <c r="H57" s="114">
        <f>+H56+G57</f>
        <v>2145.98699772092</v>
      </c>
      <c r="I57" s="47">
        <f t="shared" si="16"/>
        <v>29.689243853845749</v>
      </c>
      <c r="J57" s="49">
        <f t="shared" si="17"/>
        <v>37.837075797504994</v>
      </c>
      <c r="K57" s="115">
        <f t="shared" si="18"/>
        <v>-330.25407383026607</v>
      </c>
      <c r="L57" s="115">
        <f t="shared" si="19"/>
        <v>-954.74825214991029</v>
      </c>
      <c r="M57" s="47">
        <f t="shared" si="20"/>
        <v>104.24497733394529</v>
      </c>
      <c r="N57" s="49">
        <f t="shared" si="21"/>
        <v>97.392770205801526</v>
      </c>
    </row>
    <row r="58" spans="2:55" s="107" customFormat="1" ht="14.25" hidden="1" customHeight="1" x14ac:dyDescent="0.25">
      <c r="B58" s="116">
        <v>39508</v>
      </c>
      <c r="C58" s="93">
        <v>677.95076340913715</v>
      </c>
      <c r="D58" s="91">
        <f>+D57+C58</f>
        <v>1869.1895089801469</v>
      </c>
      <c r="E58" s="92">
        <f t="shared" si="14"/>
        <v>7.4927638361850679</v>
      </c>
      <c r="F58" s="92">
        <f t="shared" si="15"/>
        <v>9.6996265322884412</v>
      </c>
      <c r="G58" s="93">
        <v>1148.5096303178343</v>
      </c>
      <c r="H58" s="94">
        <f t="shared" ref="H58:H66" si="22">+H57+G58</f>
        <v>3294.4966280387544</v>
      </c>
      <c r="I58" s="92">
        <f t="shared" si="16"/>
        <v>31.357930449973349</v>
      </c>
      <c r="J58" s="95">
        <f t="shared" si="17"/>
        <v>35.507006959591415</v>
      </c>
      <c r="K58" s="97">
        <f t="shared" si="18"/>
        <v>-470.55886690869715</v>
      </c>
      <c r="L58" s="97">
        <f t="shared" si="19"/>
        <v>-1425.3071190586074</v>
      </c>
      <c r="M58" s="92">
        <f t="shared" si="20"/>
        <v>93.135651390018026</v>
      </c>
      <c r="N58" s="95">
        <f t="shared" si="21"/>
        <v>95.966699339162261</v>
      </c>
    </row>
    <row r="59" spans="2:55" s="12" customFormat="1" ht="14.25" hidden="1" customHeight="1" x14ac:dyDescent="0.25">
      <c r="B59" s="112">
        <v>39539</v>
      </c>
      <c r="C59" s="84">
        <v>608.21405793593772</v>
      </c>
      <c r="D59" s="113">
        <f t="shared" ref="D59:D67" si="23">+D58+C59</f>
        <v>2477.4035669160849</v>
      </c>
      <c r="E59" s="47">
        <f t="shared" si="14"/>
        <v>14.390614419053339</v>
      </c>
      <c r="F59" s="47">
        <f t="shared" si="15"/>
        <v>10.815290231410835</v>
      </c>
      <c r="G59" s="84">
        <v>1300.4832040782987</v>
      </c>
      <c r="H59" s="114">
        <f t="shared" si="22"/>
        <v>4594.9798321170529</v>
      </c>
      <c r="I59" s="47">
        <f t="shared" si="16"/>
        <v>34.142411656122576</v>
      </c>
      <c r="J59" s="49">
        <f t="shared" si="17"/>
        <v>35.117986837125372</v>
      </c>
      <c r="K59" s="115">
        <f t="shared" si="18"/>
        <v>-692.26914614236102</v>
      </c>
      <c r="L59" s="115">
        <f t="shared" si="19"/>
        <v>-2117.576265200968</v>
      </c>
      <c r="M59" s="47">
        <f t="shared" si="20"/>
        <v>58.13165307440444</v>
      </c>
      <c r="N59" s="49">
        <f t="shared" si="21"/>
        <v>81.750394242206582</v>
      </c>
    </row>
    <row r="60" spans="2:55" s="42" customFormat="1" ht="14.25" hidden="1" customHeight="1" x14ac:dyDescent="0.2">
      <c r="B60" s="112">
        <v>39569</v>
      </c>
      <c r="C60" s="84">
        <v>743.81131830155914</v>
      </c>
      <c r="D60" s="113">
        <f t="shared" si="23"/>
        <v>3221.2148852176442</v>
      </c>
      <c r="E60" s="47">
        <f t="shared" si="14"/>
        <v>16.722455134731582</v>
      </c>
      <c r="F60" s="47">
        <f t="shared" si="15"/>
        <v>12.1255956263856</v>
      </c>
      <c r="G60" s="84">
        <v>1233.4509142216448</v>
      </c>
      <c r="H60" s="114">
        <f t="shared" si="22"/>
        <v>5828.4307463386976</v>
      </c>
      <c r="I60" s="47">
        <f t="shared" si="16"/>
        <v>21.60519195287689</v>
      </c>
      <c r="J60" s="49">
        <f t="shared" si="17"/>
        <v>32.013557128138828</v>
      </c>
      <c r="K60" s="115">
        <f t="shared" si="18"/>
        <v>-489.63959592008564</v>
      </c>
      <c r="L60" s="115">
        <f t="shared" si="19"/>
        <v>-2607.2158611210534</v>
      </c>
      <c r="M60" s="47">
        <f t="shared" si="20"/>
        <v>29.857231359588731</v>
      </c>
      <c r="N60" s="49">
        <f t="shared" si="21"/>
        <v>69.062465198079039</v>
      </c>
    </row>
    <row r="61" spans="2:55" s="107" customFormat="1" ht="14.25" hidden="1" customHeight="1" x14ac:dyDescent="0.25">
      <c r="B61" s="116">
        <v>39600</v>
      </c>
      <c r="C61" s="93">
        <v>652.9925131163194</v>
      </c>
      <c r="D61" s="91">
        <f t="shared" si="23"/>
        <v>3874.2073983339637</v>
      </c>
      <c r="E61" s="92">
        <f t="shared" si="14"/>
        <v>-2.144267427207891</v>
      </c>
      <c r="F61" s="92">
        <f t="shared" si="15"/>
        <v>9.4358060300199007</v>
      </c>
      <c r="G61" s="93">
        <v>1205.2042105255312</v>
      </c>
      <c r="H61" s="94">
        <f t="shared" si="22"/>
        <v>7033.634956864229</v>
      </c>
      <c r="I61" s="92">
        <f t="shared" si="16"/>
        <v>40.077664325011561</v>
      </c>
      <c r="J61" s="95">
        <f t="shared" si="17"/>
        <v>33.328757882170819</v>
      </c>
      <c r="K61" s="97">
        <f t="shared" si="18"/>
        <v>-552.21169740921175</v>
      </c>
      <c r="L61" s="97">
        <f t="shared" si="19"/>
        <v>-3159.4275585302653</v>
      </c>
      <c r="M61" s="92">
        <f t="shared" si="20"/>
        <v>185.99909957165301</v>
      </c>
      <c r="N61" s="95">
        <f t="shared" si="21"/>
        <v>82.074081627910516</v>
      </c>
    </row>
    <row r="62" spans="2:55" s="12" customFormat="1" ht="14.25" hidden="1" customHeight="1" x14ac:dyDescent="0.25">
      <c r="B62" s="112">
        <v>39630</v>
      </c>
      <c r="C62" s="84">
        <v>846.22337815623985</v>
      </c>
      <c r="D62" s="113">
        <f t="shared" si="23"/>
        <v>4720.4307764902032</v>
      </c>
      <c r="E62" s="47">
        <f t="shared" si="14"/>
        <v>23.723506704128461</v>
      </c>
      <c r="F62" s="47">
        <f t="shared" si="15"/>
        <v>11.749245321103485</v>
      </c>
      <c r="G62" s="84">
        <v>1264.0946348933142</v>
      </c>
      <c r="H62" s="114">
        <f t="shared" si="22"/>
        <v>8297.7295917575429</v>
      </c>
      <c r="I62" s="47">
        <f t="shared" si="16"/>
        <v>52.222499128801616</v>
      </c>
      <c r="J62" s="49">
        <f t="shared" si="17"/>
        <v>35.898406799441275</v>
      </c>
      <c r="K62" s="115">
        <f t="shared" si="18"/>
        <v>-417.8712567370743</v>
      </c>
      <c r="L62" s="115">
        <f t="shared" si="19"/>
        <v>-3577.2988152673397</v>
      </c>
      <c r="M62" s="47">
        <f t="shared" si="20"/>
        <v>185.30972944265437</v>
      </c>
      <c r="N62" s="49">
        <f t="shared" si="21"/>
        <v>90.109417160083098</v>
      </c>
      <c r="AI62" s="12">
        <f>AI37-AI36</f>
        <v>0</v>
      </c>
      <c r="AJ62" s="12">
        <f t="shared" ref="AJ62:BC62" si="24">AJ37-AJ36</f>
        <v>0</v>
      </c>
      <c r="AK62" s="12">
        <f t="shared" si="24"/>
        <v>0</v>
      </c>
      <c r="AL62" s="12">
        <f t="shared" si="24"/>
        <v>0</v>
      </c>
      <c r="AM62" s="12">
        <f t="shared" si="24"/>
        <v>0</v>
      </c>
      <c r="AN62" s="12">
        <f t="shared" si="24"/>
        <v>0</v>
      </c>
      <c r="AO62" s="12">
        <f t="shared" si="24"/>
        <v>0</v>
      </c>
      <c r="AP62" s="12">
        <f t="shared" si="24"/>
        <v>0</v>
      </c>
      <c r="AQ62" s="12">
        <f t="shared" si="24"/>
        <v>0</v>
      </c>
      <c r="AR62" s="12">
        <f t="shared" si="24"/>
        <v>0</v>
      </c>
      <c r="AS62" s="12">
        <f t="shared" si="24"/>
        <v>0</v>
      </c>
      <c r="AT62" s="12">
        <f t="shared" si="24"/>
        <v>0</v>
      </c>
      <c r="AU62" s="12">
        <f t="shared" si="24"/>
        <v>0</v>
      </c>
      <c r="AV62" s="12">
        <f t="shared" si="24"/>
        <v>0</v>
      </c>
      <c r="AW62" s="12">
        <f t="shared" si="24"/>
        <v>0</v>
      </c>
      <c r="AX62" s="12">
        <f t="shared" si="24"/>
        <v>0</v>
      </c>
      <c r="AY62" s="12">
        <f t="shared" si="24"/>
        <v>0</v>
      </c>
      <c r="AZ62" s="12">
        <f t="shared" si="24"/>
        <v>0</v>
      </c>
      <c r="BA62" s="12">
        <f t="shared" si="24"/>
        <v>0</v>
      </c>
      <c r="BB62" s="12">
        <f t="shared" si="24"/>
        <v>0</v>
      </c>
      <c r="BC62" s="12">
        <f t="shared" si="24"/>
        <v>0</v>
      </c>
    </row>
    <row r="63" spans="2:55" s="42" customFormat="1" ht="14.25" hidden="1" customHeight="1" x14ac:dyDescent="0.2">
      <c r="B63" s="112">
        <v>39661</v>
      </c>
      <c r="C63" s="84">
        <v>758.47158424553788</v>
      </c>
      <c r="D63" s="113">
        <f>+D62+C63</f>
        <v>5478.9023607357412</v>
      </c>
      <c r="E63" s="47">
        <f t="shared" si="14"/>
        <v>16.175311809123816</v>
      </c>
      <c r="F63" s="47">
        <f t="shared" si="15"/>
        <v>12.341748959295295</v>
      </c>
      <c r="G63" s="84">
        <v>1271.5511102487849</v>
      </c>
      <c r="H63" s="114">
        <f>+H62+G63</f>
        <v>9569.2807020063283</v>
      </c>
      <c r="I63" s="47">
        <f t="shared" si="16"/>
        <v>35.544693383100046</v>
      </c>
      <c r="J63" s="49">
        <f t="shared" si="17"/>
        <v>35.851299594346919</v>
      </c>
      <c r="K63" s="115">
        <f t="shared" si="18"/>
        <v>-513.079526003247</v>
      </c>
      <c r="L63" s="115">
        <f t="shared" si="19"/>
        <v>-4090.378341270587</v>
      </c>
      <c r="M63" s="47">
        <f t="shared" si="20"/>
        <v>79.878604683108321</v>
      </c>
      <c r="N63" s="49">
        <f t="shared" si="21"/>
        <v>88.762725845151863</v>
      </c>
    </row>
    <row r="64" spans="2:55" s="107" customFormat="1" ht="14.25" hidden="1" customHeight="1" x14ac:dyDescent="0.25">
      <c r="B64" s="116">
        <v>39692</v>
      </c>
      <c r="C64" s="93">
        <v>648.16637828122771</v>
      </c>
      <c r="D64" s="91">
        <f t="shared" si="23"/>
        <v>6127.0687390169687</v>
      </c>
      <c r="E64" s="92">
        <f t="shared" si="14"/>
        <v>-9.9006987782049531</v>
      </c>
      <c r="F64" s="92">
        <f t="shared" si="15"/>
        <v>9.4825793210042022</v>
      </c>
      <c r="G64" s="93">
        <v>1238.4171673489298</v>
      </c>
      <c r="H64" s="94">
        <f>+H63+G64</f>
        <v>10807.697869355257</v>
      </c>
      <c r="I64" s="92">
        <f t="shared" si="16"/>
        <v>23.060234994177755</v>
      </c>
      <c r="J64" s="95">
        <f t="shared" si="17"/>
        <v>34.252314183929023</v>
      </c>
      <c r="K64" s="97">
        <f t="shared" si="18"/>
        <v>-590.25078906770204</v>
      </c>
      <c r="L64" s="97">
        <f t="shared" si="19"/>
        <v>-4680.6291303382886</v>
      </c>
      <c r="M64" s="92">
        <f t="shared" si="20"/>
        <v>105.69148438327196</v>
      </c>
      <c r="N64" s="95">
        <f t="shared" si="21"/>
        <v>90.742375462562521</v>
      </c>
    </row>
    <row r="65" spans="2:14" s="42" customFormat="1" ht="14.25" hidden="1" customHeight="1" x14ac:dyDescent="0.2">
      <c r="B65" s="112">
        <v>39722</v>
      </c>
      <c r="C65" s="84">
        <v>659.87408045123448</v>
      </c>
      <c r="D65" s="113">
        <f t="shared" si="23"/>
        <v>6786.9428194682032</v>
      </c>
      <c r="E65" s="47">
        <f t="shared" si="14"/>
        <v>5.7228411056895023</v>
      </c>
      <c r="F65" s="47">
        <f t="shared" si="15"/>
        <v>9.1053359199508641</v>
      </c>
      <c r="G65" s="84">
        <v>1239.6003121533593</v>
      </c>
      <c r="H65" s="114">
        <f t="shared" si="22"/>
        <v>12047.298181508617</v>
      </c>
      <c r="I65" s="47">
        <f t="shared" si="16"/>
        <v>15.229395108293907</v>
      </c>
      <c r="J65" s="49">
        <f t="shared" si="17"/>
        <v>32.00991743539867</v>
      </c>
      <c r="K65" s="115">
        <f t="shared" si="18"/>
        <v>-579.72623170212478</v>
      </c>
      <c r="L65" s="115">
        <f t="shared" si="19"/>
        <v>-5260.3553620404136</v>
      </c>
      <c r="M65" s="47">
        <f t="shared" si="20"/>
        <v>28.367997783168054</v>
      </c>
      <c r="N65" s="49">
        <f t="shared" si="21"/>
        <v>81.047338456366376</v>
      </c>
    </row>
    <row r="66" spans="2:14" s="42" customFormat="1" ht="14.25" hidden="1" customHeight="1" x14ac:dyDescent="0.2">
      <c r="B66" s="112">
        <v>39753</v>
      </c>
      <c r="C66" s="84">
        <v>643.70343923635926</v>
      </c>
      <c r="D66" s="113">
        <f t="shared" si="23"/>
        <v>7430.6462587045626</v>
      </c>
      <c r="E66" s="47">
        <f t="shared" si="14"/>
        <v>11.386679201136939</v>
      </c>
      <c r="F66" s="47">
        <f t="shared" si="15"/>
        <v>9.2992609428871553</v>
      </c>
      <c r="G66" s="88">
        <v>989.04343393742158</v>
      </c>
      <c r="H66" s="85">
        <f t="shared" si="22"/>
        <v>13036.341615446039</v>
      </c>
      <c r="I66" s="47">
        <f t="shared" si="16"/>
        <v>-2.0003061239358355</v>
      </c>
      <c r="J66" s="49">
        <f t="shared" si="17"/>
        <v>28.623315902447331</v>
      </c>
      <c r="K66" s="115">
        <f t="shared" si="18"/>
        <v>-345.33999470106232</v>
      </c>
      <c r="L66" s="115">
        <f t="shared" si="19"/>
        <v>-5605.6953567414766</v>
      </c>
      <c r="M66" s="47">
        <f t="shared" si="20"/>
        <v>-19.936255861334828</v>
      </c>
      <c r="N66" s="49">
        <f t="shared" si="21"/>
        <v>67.993874870836791</v>
      </c>
    </row>
    <row r="67" spans="2:14" s="12" customFormat="1" ht="15.75" hidden="1" thickBot="1" x14ac:dyDescent="0.3">
      <c r="B67" s="153">
        <v>39783</v>
      </c>
      <c r="C67" s="154">
        <v>679.94976378751596</v>
      </c>
      <c r="D67" s="155">
        <f t="shared" si="23"/>
        <v>8110.5960224920782</v>
      </c>
      <c r="E67" s="156">
        <f t="shared" si="14"/>
        <v>-19.200959386418916</v>
      </c>
      <c r="F67" s="156">
        <f t="shared" si="15"/>
        <v>6.16000306584501</v>
      </c>
      <c r="G67" s="154">
        <v>1054.8338038771594</v>
      </c>
      <c r="H67" s="157">
        <f>+H66+G67</f>
        <v>14091.175419323199</v>
      </c>
      <c r="I67" s="156">
        <f t="shared" si="16"/>
        <v>-9.1589490593267158</v>
      </c>
      <c r="J67" s="158">
        <f t="shared" si="17"/>
        <v>24.739603896125594</v>
      </c>
      <c r="K67" s="159">
        <f t="shared" si="18"/>
        <v>-374.88404008964346</v>
      </c>
      <c r="L67" s="160">
        <f t="shared" si="19"/>
        <v>-5980.5793968311209</v>
      </c>
      <c r="M67" s="156">
        <f t="shared" si="20"/>
        <v>17.277964798824307</v>
      </c>
      <c r="N67" s="158">
        <f t="shared" si="21"/>
        <v>63.560246872699921</v>
      </c>
    </row>
    <row r="68" spans="2:14" s="12" customFormat="1" ht="14.25" hidden="1" customHeight="1" x14ac:dyDescent="0.25">
      <c r="B68" s="161">
        <v>39814</v>
      </c>
      <c r="C68" s="162">
        <v>491.12250528325586</v>
      </c>
      <c r="D68" s="163">
        <v>491.12</v>
      </c>
      <c r="E68" s="164">
        <f t="shared" si="14"/>
        <v>-11.040523397269164</v>
      </c>
      <c r="F68" s="164">
        <f t="shared" si="15"/>
        <v>-11.040977191759914</v>
      </c>
      <c r="G68" s="162">
        <v>682.61</v>
      </c>
      <c r="H68" s="165">
        <f>+G68</f>
        <v>682.61</v>
      </c>
      <c r="I68" s="164">
        <f t="shared" si="16"/>
        <v>-41.98298280448742</v>
      </c>
      <c r="J68" s="166">
        <f t="shared" si="17"/>
        <v>-41.98298280448742</v>
      </c>
      <c r="K68" s="167">
        <f t="shared" si="18"/>
        <v>-191.48749471674415</v>
      </c>
      <c r="L68" s="167">
        <f t="shared" si="19"/>
        <v>-191.49</v>
      </c>
      <c r="M68" s="164">
        <f t="shared" si="20"/>
        <v>-69.337184978731329</v>
      </c>
      <c r="N68" s="166">
        <f t="shared" si="21"/>
        <v>-69.336783808737636</v>
      </c>
    </row>
    <row r="69" spans="2:14" s="12" customFormat="1" ht="14.25" hidden="1" customHeight="1" x14ac:dyDescent="0.25">
      <c r="B69" s="168">
        <v>39845</v>
      </c>
      <c r="C69" s="169">
        <v>524.24848027815437</v>
      </c>
      <c r="D69" s="170">
        <f t="shared" ref="D69:D91" si="25">+D68+C69</f>
        <v>1015.3684802781544</v>
      </c>
      <c r="E69" s="171">
        <f t="shared" si="14"/>
        <v>-17.979078178125285</v>
      </c>
      <c r="F69" s="171">
        <f t="shared" si="15"/>
        <v>-14.763645486409482</v>
      </c>
      <c r="G69" s="169">
        <v>606.30999999999995</v>
      </c>
      <c r="H69" s="172">
        <f t="shared" ref="H69:H90" si="26">+H68+G69</f>
        <v>1288.92</v>
      </c>
      <c r="I69" s="171">
        <f t="shared" si="16"/>
        <v>-37.456314641655709</v>
      </c>
      <c r="J69" s="173">
        <f t="shared" si="17"/>
        <v>-39.938126308833269</v>
      </c>
      <c r="K69" s="174">
        <f t="shared" si="18"/>
        <v>-82.061519721845571</v>
      </c>
      <c r="L69" s="174">
        <f t="shared" si="19"/>
        <v>-273.55151972184569</v>
      </c>
      <c r="M69" s="171">
        <f t="shared" si="20"/>
        <v>-75.152003798136022</v>
      </c>
      <c r="N69" s="173">
        <f t="shared" si="21"/>
        <v>-71.348308927944089</v>
      </c>
    </row>
    <row r="70" spans="2:14" s="12" customFormat="1" ht="14.25" hidden="1" customHeight="1" x14ac:dyDescent="0.25">
      <c r="B70" s="168">
        <v>39873</v>
      </c>
      <c r="C70" s="169">
        <v>632.00158869562176</v>
      </c>
      <c r="D70" s="170">
        <f t="shared" si="25"/>
        <v>1647.3700689737761</v>
      </c>
      <c r="E70" s="171">
        <f t="shared" si="14"/>
        <v>-6.7776566077536016</v>
      </c>
      <c r="F70" s="171">
        <f t="shared" si="15"/>
        <v>-11.867145569814275</v>
      </c>
      <c r="G70" s="169">
        <v>1023.56</v>
      </c>
      <c r="H70" s="172">
        <f t="shared" si="26"/>
        <v>2312.48</v>
      </c>
      <c r="I70" s="171">
        <f t="shared" si="16"/>
        <v>-10.879284510941044</v>
      </c>
      <c r="J70" s="173">
        <f t="shared" si="17"/>
        <v>-29.807789744904312</v>
      </c>
      <c r="K70" s="174">
        <f t="shared" si="18"/>
        <v>-391.55841130437818</v>
      </c>
      <c r="L70" s="174">
        <f t="shared" si="19"/>
        <v>-665.10993102622388</v>
      </c>
      <c r="M70" s="171">
        <f t="shared" si="20"/>
        <v>-16.788644558608969</v>
      </c>
      <c r="N70" s="173">
        <f t="shared" si="21"/>
        <v>-53.335676070605878</v>
      </c>
    </row>
    <row r="71" spans="2:14" s="12" customFormat="1" ht="14.25" hidden="1" customHeight="1" x14ac:dyDescent="0.25">
      <c r="B71" s="168">
        <v>39904</v>
      </c>
      <c r="C71" s="169">
        <v>437.62257192222211</v>
      </c>
      <c r="D71" s="170">
        <f t="shared" si="25"/>
        <v>2084.9926408959982</v>
      </c>
      <c r="E71" s="171">
        <f t="shared" si="14"/>
        <v>-28.047935391799793</v>
      </c>
      <c r="F71" s="171">
        <f t="shared" si="15"/>
        <v>-15.83960446575794</v>
      </c>
      <c r="G71" s="169">
        <v>620.65</v>
      </c>
      <c r="H71" s="172">
        <f t="shared" si="26"/>
        <v>2933.13</v>
      </c>
      <c r="I71" s="171">
        <f t="shared" si="16"/>
        <v>-52.27543131248067</v>
      </c>
      <c r="J71" s="173">
        <f t="shared" si="17"/>
        <v>-36.166640395272111</v>
      </c>
      <c r="K71" s="174">
        <f t="shared" si="18"/>
        <v>-183.02742807777787</v>
      </c>
      <c r="L71" s="174">
        <f t="shared" si="19"/>
        <v>-848.13735910400192</v>
      </c>
      <c r="M71" s="171">
        <f t="shared" si="20"/>
        <v>-73.561232780965312</v>
      </c>
      <c r="N71" s="173">
        <f t="shared" si="21"/>
        <v>-59.947730193155067</v>
      </c>
    </row>
    <row r="72" spans="2:14" s="42" customFormat="1" ht="14.25" hidden="1" customHeight="1" x14ac:dyDescent="0.2">
      <c r="B72" s="168">
        <v>39934</v>
      </c>
      <c r="C72" s="169">
        <v>538.45313610603478</v>
      </c>
      <c r="D72" s="170">
        <f t="shared" si="25"/>
        <v>2623.4457770020331</v>
      </c>
      <c r="E72" s="171">
        <f t="shared" si="14"/>
        <v>-27.608907950533123</v>
      </c>
      <c r="F72" s="171">
        <f t="shared" si="15"/>
        <v>-18.557256486017458</v>
      </c>
      <c r="G72" s="169">
        <v>773.37</v>
      </c>
      <c r="H72" s="172">
        <f t="shared" si="26"/>
        <v>3706.5</v>
      </c>
      <c r="I72" s="171">
        <f t="shared" si="16"/>
        <v>-37.300301853679649</v>
      </c>
      <c r="J72" s="173">
        <f t="shared" si="17"/>
        <v>-36.406553302047065</v>
      </c>
      <c r="K72" s="174">
        <f t="shared" si="18"/>
        <v>-234.91686389396523</v>
      </c>
      <c r="L72" s="174">
        <f t="shared" si="19"/>
        <v>-1083.0542229979669</v>
      </c>
      <c r="M72" s="171">
        <f t="shared" si="20"/>
        <v>-52.022494534468542</v>
      </c>
      <c r="N72" s="173">
        <f t="shared" si="21"/>
        <v>-58.459357387758672</v>
      </c>
    </row>
    <row r="73" spans="2:14" s="12" customFormat="1" ht="14.25" hidden="1" customHeight="1" x14ac:dyDescent="0.25">
      <c r="B73" s="168">
        <v>39965</v>
      </c>
      <c r="C73" s="169">
        <v>565.21078076749097</v>
      </c>
      <c r="D73" s="170">
        <f t="shared" si="25"/>
        <v>3188.6565577695242</v>
      </c>
      <c r="E73" s="171">
        <f t="shared" si="14"/>
        <v>-13.442992160798573</v>
      </c>
      <c r="F73" s="171">
        <f t="shared" si="15"/>
        <v>-17.695254024326346</v>
      </c>
      <c r="G73" s="169">
        <v>845.1</v>
      </c>
      <c r="H73" s="172">
        <f t="shared" si="26"/>
        <v>4551.6000000000004</v>
      </c>
      <c r="I73" s="171">
        <f t="shared" si="16"/>
        <v>-29.879103257406236</v>
      </c>
      <c r="J73" s="173">
        <f t="shared" si="17"/>
        <v>-35.288083218506728</v>
      </c>
      <c r="K73" s="174">
        <f t="shared" si="18"/>
        <v>-279.88921923250905</v>
      </c>
      <c r="L73" s="174">
        <f t="shared" si="19"/>
        <v>-1362.9434422304762</v>
      </c>
      <c r="M73" s="171">
        <f t="shared" si="20"/>
        <v>-49.314869542667516</v>
      </c>
      <c r="N73" s="173">
        <f t="shared" si="21"/>
        <v>-56.86106369014189</v>
      </c>
    </row>
    <row r="74" spans="2:14" s="12" customFormat="1" ht="14.25" hidden="1" customHeight="1" x14ac:dyDescent="0.25">
      <c r="B74" s="168">
        <v>39995</v>
      </c>
      <c r="C74" s="169">
        <v>652.23732636421755</v>
      </c>
      <c r="D74" s="170">
        <f t="shared" si="25"/>
        <v>3840.8938841337417</v>
      </c>
      <c r="E74" s="171">
        <f t="shared" si="14"/>
        <v>-22.923740563003715</v>
      </c>
      <c r="F74" s="171">
        <f t="shared" si="15"/>
        <v>-18.632555671336981</v>
      </c>
      <c r="G74" s="169">
        <v>939.28</v>
      </c>
      <c r="H74" s="172">
        <f t="shared" si="26"/>
        <v>5490.88</v>
      </c>
      <c r="I74" s="171">
        <f t="shared" si="16"/>
        <v>-25.695436554141182</v>
      </c>
      <c r="J74" s="173">
        <f t="shared" si="17"/>
        <v>-33.826718028335065</v>
      </c>
      <c r="K74" s="174">
        <f t="shared" si="18"/>
        <v>-287.04267363578242</v>
      </c>
      <c r="L74" s="174">
        <f t="shared" si="19"/>
        <v>-1649.9861158662584</v>
      </c>
      <c r="M74" s="171">
        <f t="shared" si="20"/>
        <v>-31.308347006889147</v>
      </c>
      <c r="N74" s="173">
        <f t="shared" si="21"/>
        <v>-53.876200980908237</v>
      </c>
    </row>
    <row r="75" spans="2:14" s="42" customFormat="1" ht="14.25" hidden="1" customHeight="1" x14ac:dyDescent="0.2">
      <c r="B75" s="168">
        <v>40026</v>
      </c>
      <c r="C75" s="169">
        <v>710.36293756905525</v>
      </c>
      <c r="D75" s="170">
        <f t="shared" si="25"/>
        <v>4551.2568217027965</v>
      </c>
      <c r="E75" s="171">
        <f t="shared" si="14"/>
        <v>-6.3428410075951565</v>
      </c>
      <c r="F75" s="171">
        <f t="shared" si="15"/>
        <v>-16.931229614180875</v>
      </c>
      <c r="G75" s="169">
        <v>842.09</v>
      </c>
      <c r="H75" s="172">
        <f t="shared" si="26"/>
        <v>6332.97</v>
      </c>
      <c r="I75" s="171">
        <f t="shared" si="16"/>
        <v>-33.774584976356849</v>
      </c>
      <c r="J75" s="173">
        <f t="shared" si="17"/>
        <v>-33.819790669614193</v>
      </c>
      <c r="K75" s="174">
        <f t="shared" si="18"/>
        <v>-131.72706243094478</v>
      </c>
      <c r="L75" s="174">
        <f t="shared" si="19"/>
        <v>-1781.7131782972037</v>
      </c>
      <c r="M75" s="171">
        <f t="shared" si="20"/>
        <v>-74.326190043663686</v>
      </c>
      <c r="N75" s="173">
        <f t="shared" si="21"/>
        <v>-56.441359951467149</v>
      </c>
    </row>
    <row r="76" spans="2:14" s="12" customFormat="1" ht="14.25" hidden="1" customHeight="1" x14ac:dyDescent="0.25">
      <c r="B76" s="168">
        <v>40057</v>
      </c>
      <c r="C76" s="169">
        <v>568.23295054612265</v>
      </c>
      <c r="D76" s="170">
        <f t="shared" si="25"/>
        <v>5119.4897722489195</v>
      </c>
      <c r="E76" s="171">
        <f t="shared" si="14"/>
        <v>-12.332239130802824</v>
      </c>
      <c r="F76" s="171">
        <f t="shared" si="15"/>
        <v>-16.444714588426599</v>
      </c>
      <c r="G76" s="169">
        <v>803.63</v>
      </c>
      <c r="H76" s="172">
        <f t="shared" si="26"/>
        <v>7136.6</v>
      </c>
      <c r="I76" s="171">
        <f t="shared" si="16"/>
        <v>-35.108296203586661</v>
      </c>
      <c r="J76" s="173">
        <f t="shared" si="17"/>
        <v>-33.967436115738302</v>
      </c>
      <c r="K76" s="174">
        <f t="shared" si="18"/>
        <v>-235.39704945387734</v>
      </c>
      <c r="L76" s="174">
        <f t="shared" si="19"/>
        <v>-2017.1102277510809</v>
      </c>
      <c r="M76" s="171">
        <f t="shared" si="20"/>
        <v>-60.119147011105959</v>
      </c>
      <c r="N76" s="173">
        <f t="shared" si="21"/>
        <v>-56.905147329942466</v>
      </c>
    </row>
    <row r="77" spans="2:14" s="42" customFormat="1" ht="14.25" hidden="1" customHeight="1" x14ac:dyDescent="0.2">
      <c r="B77" s="168">
        <v>40087</v>
      </c>
      <c r="C77" s="169">
        <v>628.66097930809406</v>
      </c>
      <c r="D77" s="170">
        <f t="shared" si="25"/>
        <v>5748.1507515570138</v>
      </c>
      <c r="E77" s="171">
        <f t="shared" si="14"/>
        <v>-4.7301602029581673</v>
      </c>
      <c r="F77" s="171">
        <f t="shared" si="15"/>
        <v>-15.305743624823776</v>
      </c>
      <c r="G77" s="169">
        <v>1042.96</v>
      </c>
      <c r="H77" s="172">
        <f t="shared" si="26"/>
        <v>8179.56</v>
      </c>
      <c r="I77" s="171">
        <f t="shared" si="16"/>
        <v>-15.863202858651071</v>
      </c>
      <c r="J77" s="173">
        <f t="shared" si="17"/>
        <v>-32.104610703877178</v>
      </c>
      <c r="K77" s="174">
        <f t="shared" si="18"/>
        <v>-414.29902069190598</v>
      </c>
      <c r="L77" s="174">
        <f t="shared" si="19"/>
        <v>-2431.4092484429866</v>
      </c>
      <c r="M77" s="171">
        <f t="shared" si="20"/>
        <v>-28.535402050811232</v>
      </c>
      <c r="N77" s="173">
        <f t="shared" si="21"/>
        <v>-53.778612259003758</v>
      </c>
    </row>
    <row r="78" spans="2:14" s="42" customFormat="1" ht="14.25" hidden="1" customHeight="1" x14ac:dyDescent="0.2">
      <c r="B78" s="168">
        <v>40118</v>
      </c>
      <c r="C78" s="169">
        <v>612.99005806652599</v>
      </c>
      <c r="D78" s="170">
        <f t="shared" si="25"/>
        <v>6361.14080962354</v>
      </c>
      <c r="E78" s="171">
        <f t="shared" si="14"/>
        <v>-4.7713557669148532</v>
      </c>
      <c r="F78" s="171">
        <f t="shared" si="15"/>
        <v>-14.393168667236178</v>
      </c>
      <c r="G78" s="169">
        <v>934.72</v>
      </c>
      <c r="H78" s="172">
        <f t="shared" si="26"/>
        <v>9114.2800000000007</v>
      </c>
      <c r="I78" s="171">
        <f t="shared" si="16"/>
        <v>-5.4925225802427864</v>
      </c>
      <c r="J78" s="173">
        <f t="shared" si="17"/>
        <v>-30.085600171746073</v>
      </c>
      <c r="K78" s="174">
        <f t="shared" si="18"/>
        <v>-321.72994193347404</v>
      </c>
      <c r="L78" s="174">
        <f t="shared" si="19"/>
        <v>-2753.1391903764606</v>
      </c>
      <c r="M78" s="171">
        <f t="shared" si="20"/>
        <v>-6.8367559882619222</v>
      </c>
      <c r="N78" s="173">
        <f t="shared" si="21"/>
        <v>-50.886749722039347</v>
      </c>
    </row>
    <row r="79" spans="2:14" s="12" customFormat="1" ht="15.75" hidden="1" thickBot="1" x14ac:dyDescent="0.3">
      <c r="B79" s="153">
        <v>40148</v>
      </c>
      <c r="C79" s="154">
        <v>723.37834948526211</v>
      </c>
      <c r="D79" s="155">
        <f t="shared" si="25"/>
        <v>7084.5191591088023</v>
      </c>
      <c r="E79" s="156">
        <f t="shared" si="14"/>
        <v>6.3870285733811372</v>
      </c>
      <c r="F79" s="156">
        <f t="shared" si="15"/>
        <v>-12.651066093512586</v>
      </c>
      <c r="G79" s="154">
        <v>1092.3699999999999</v>
      </c>
      <c r="H79" s="157">
        <f t="shared" si="26"/>
        <v>10206.650000000001</v>
      </c>
      <c r="I79" s="156">
        <f t="shared" si="16"/>
        <v>3.5584938579776182</v>
      </c>
      <c r="J79" s="158">
        <f t="shared" si="17"/>
        <v>-27.567078712229755</v>
      </c>
      <c r="K79" s="159">
        <f t="shared" si="18"/>
        <v>-368.99165051473778</v>
      </c>
      <c r="L79" s="160">
        <f t="shared" si="19"/>
        <v>-3122.1308408911991</v>
      </c>
      <c r="M79" s="156">
        <f t="shared" si="20"/>
        <v>-1.5717899256251777</v>
      </c>
      <c r="N79" s="158">
        <f t="shared" si="21"/>
        <v>-47.795512211651328</v>
      </c>
    </row>
    <row r="80" spans="2:14" s="12" customFormat="1" ht="14.25" hidden="1" customHeight="1" x14ac:dyDescent="0.25">
      <c r="B80" s="161">
        <v>40179</v>
      </c>
      <c r="C80" s="162">
        <v>656.47714756518735</v>
      </c>
      <c r="D80" s="163">
        <f>+C80</f>
        <v>656.47714756518735</v>
      </c>
      <c r="E80" s="164">
        <f t="shared" si="14"/>
        <v>33.668716155974757</v>
      </c>
      <c r="F80" s="164">
        <f t="shared" si="15"/>
        <v>33.669398021906538</v>
      </c>
      <c r="G80" s="162">
        <v>1237.6522649867331</v>
      </c>
      <c r="H80" s="165">
        <f>+G80</f>
        <v>1237.6522649867331</v>
      </c>
      <c r="I80" s="164">
        <f t="shared" si="16"/>
        <v>81.311768797224346</v>
      </c>
      <c r="J80" s="166">
        <f t="shared" si="17"/>
        <v>81.311768797224346</v>
      </c>
      <c r="K80" s="175">
        <f t="shared" si="18"/>
        <v>-581.17511742154579</v>
      </c>
      <c r="L80" s="167">
        <f t="shared" si="19"/>
        <v>-581.17511742154579</v>
      </c>
      <c r="M80" s="164">
        <f t="shared" si="20"/>
        <v>203.50552044207529</v>
      </c>
      <c r="N80" s="166">
        <f t="shared" si="21"/>
        <v>203.50154964830841</v>
      </c>
    </row>
    <row r="81" spans="2:18" s="12" customFormat="1" ht="14.25" hidden="1" customHeight="1" x14ac:dyDescent="0.25">
      <c r="B81" s="168">
        <v>40210</v>
      </c>
      <c r="C81" s="169">
        <v>683.03357666816737</v>
      </c>
      <c r="D81" s="170">
        <f t="shared" si="25"/>
        <v>1339.5107242333547</v>
      </c>
      <c r="E81" s="171">
        <f t="shared" si="14"/>
        <v>30.288136706808434</v>
      </c>
      <c r="F81" s="171">
        <f t="shared" si="15"/>
        <v>31.923607069859351</v>
      </c>
      <c r="G81" s="169">
        <v>973.44002208798179</v>
      </c>
      <c r="H81" s="172">
        <f t="shared" si="26"/>
        <v>2211.0922870747149</v>
      </c>
      <c r="I81" s="171">
        <f t="shared" si="16"/>
        <v>60.551536687170241</v>
      </c>
      <c r="J81" s="173">
        <f t="shared" si="17"/>
        <v>71.546122883865152</v>
      </c>
      <c r="K81" s="176">
        <f t="shared" si="18"/>
        <v>-290.40644541981442</v>
      </c>
      <c r="L81" s="174">
        <f t="shared" si="19"/>
        <v>-871.58156284136021</v>
      </c>
      <c r="M81" s="171">
        <f t="shared" si="20"/>
        <v>253.88870009252997</v>
      </c>
      <c r="N81" s="173">
        <f t="shared" si="21"/>
        <v>218.61696974946696</v>
      </c>
    </row>
    <row r="82" spans="2:18" s="12" customFormat="1" ht="14.25" hidden="1" customHeight="1" x14ac:dyDescent="0.25">
      <c r="B82" s="168">
        <v>40238</v>
      </c>
      <c r="C82" s="169">
        <v>755.94092316325521</v>
      </c>
      <c r="D82" s="170">
        <f t="shared" si="25"/>
        <v>2095.45164739661</v>
      </c>
      <c r="E82" s="171">
        <f t="shared" si="14"/>
        <v>19.610604891584195</v>
      </c>
      <c r="F82" s="171">
        <f t="shared" si="15"/>
        <v>27.199813014811227</v>
      </c>
      <c r="G82" s="169">
        <v>976.46280799269368</v>
      </c>
      <c r="H82" s="172">
        <f t="shared" si="26"/>
        <v>3187.5550950674087</v>
      </c>
      <c r="I82" s="171">
        <f t="shared" si="16"/>
        <v>-4.601312283335246</v>
      </c>
      <c r="J82" s="173">
        <f t="shared" si="17"/>
        <v>37.841412469184974</v>
      </c>
      <c r="K82" s="176">
        <f t="shared" si="18"/>
        <v>-220.52188482943848</v>
      </c>
      <c r="L82" s="174">
        <f t="shared" si="19"/>
        <v>-1092.1034476707987</v>
      </c>
      <c r="M82" s="171">
        <f t="shared" si="20"/>
        <v>-43.680973652225887</v>
      </c>
      <c r="N82" s="173">
        <f t="shared" si="21"/>
        <v>64.198938660523368</v>
      </c>
    </row>
    <row r="83" spans="2:18" s="12" customFormat="1" ht="14.25" hidden="1" customHeight="1" x14ac:dyDescent="0.25">
      <c r="B83" s="168">
        <v>40269</v>
      </c>
      <c r="C83" s="169">
        <v>495.51039563556634</v>
      </c>
      <c r="D83" s="170">
        <f t="shared" si="25"/>
        <v>2590.9620430321766</v>
      </c>
      <c r="E83" s="171">
        <f t="shared" si="14"/>
        <v>13.227796605434804</v>
      </c>
      <c r="F83" s="171">
        <f t="shared" si="15"/>
        <v>24.267203260666893</v>
      </c>
      <c r="G83" s="169">
        <v>1001.9664997435898</v>
      </c>
      <c r="H83" s="172">
        <f t="shared" si="26"/>
        <v>4189.5215948109981</v>
      </c>
      <c r="I83" s="171">
        <f t="shared" si="16"/>
        <v>61.438250180228771</v>
      </c>
      <c r="J83" s="173">
        <f t="shared" si="17"/>
        <v>42.834500851002112</v>
      </c>
      <c r="K83" s="176">
        <f t="shared" si="18"/>
        <v>-506.45610410802345</v>
      </c>
      <c r="L83" s="174">
        <f t="shared" si="19"/>
        <v>-1598.5595517788215</v>
      </c>
      <c r="M83" s="171">
        <f t="shared" si="20"/>
        <v>176.71049603166799</v>
      </c>
      <c r="N83" s="173">
        <f t="shared" si="21"/>
        <v>88.478851287436314</v>
      </c>
    </row>
    <row r="84" spans="2:18" s="12" customFormat="1" ht="14.25" hidden="1" customHeight="1" x14ac:dyDescent="0.25">
      <c r="B84" s="168">
        <v>40299</v>
      </c>
      <c r="C84" s="169">
        <v>558.65483615408482</v>
      </c>
      <c r="D84" s="170">
        <f t="shared" si="25"/>
        <v>3149.6168791862615</v>
      </c>
      <c r="E84" s="171">
        <f t="shared" si="14"/>
        <v>3.7518028391744451</v>
      </c>
      <c r="F84" s="171">
        <f t="shared" si="15"/>
        <v>20.056488561601427</v>
      </c>
      <c r="G84" s="169">
        <v>1050.561493653169</v>
      </c>
      <c r="H84" s="172">
        <f t="shared" si="26"/>
        <v>5240.0830884641673</v>
      </c>
      <c r="I84" s="171">
        <f t="shared" si="16"/>
        <v>35.84202822105447</v>
      </c>
      <c r="J84" s="173">
        <f t="shared" si="17"/>
        <v>41.375504882346334</v>
      </c>
      <c r="K84" s="176">
        <f t="shared" si="18"/>
        <v>-491.90665749908419</v>
      </c>
      <c r="L84" s="174">
        <f t="shared" si="19"/>
        <v>-2090.4662092779058</v>
      </c>
      <c r="M84" s="171">
        <f t="shared" si="20"/>
        <v>109.39606009771903</v>
      </c>
      <c r="N84" s="173">
        <f t="shared" si="21"/>
        <v>93.015840286495987</v>
      </c>
    </row>
    <row r="85" spans="2:18" s="12" customFormat="1" ht="14.25" hidden="1" customHeight="1" x14ac:dyDescent="0.25">
      <c r="B85" s="168">
        <v>40330</v>
      </c>
      <c r="C85" s="169">
        <v>624.49796622270583</v>
      </c>
      <c r="D85" s="170">
        <f t="shared" si="25"/>
        <v>3774.1148454089671</v>
      </c>
      <c r="E85" s="171">
        <f t="shared" si="14"/>
        <v>10.48939395223667</v>
      </c>
      <c r="F85" s="171">
        <f t="shared" si="15"/>
        <v>18.360656816831124</v>
      </c>
      <c r="G85" s="169">
        <v>1113.6133375678796</v>
      </c>
      <c r="H85" s="172">
        <f t="shared" si="26"/>
        <v>6353.6964260320474</v>
      </c>
      <c r="I85" s="171">
        <f t="shared" si="16"/>
        <v>31.772966225047881</v>
      </c>
      <c r="J85" s="173">
        <f t="shared" si="17"/>
        <v>39.592592188066767</v>
      </c>
      <c r="K85" s="176">
        <f t="shared" si="18"/>
        <v>-489.1153713451738</v>
      </c>
      <c r="L85" s="174">
        <f t="shared" si="19"/>
        <v>-2579.5815806230803</v>
      </c>
      <c r="M85" s="171">
        <f t="shared" si="20"/>
        <v>74.753201529658341</v>
      </c>
      <c r="N85" s="173">
        <f t="shared" si="21"/>
        <v>89.265489725792179</v>
      </c>
    </row>
    <row r="86" spans="2:18" s="12" customFormat="1" ht="14.25" hidden="1" customHeight="1" x14ac:dyDescent="0.25">
      <c r="B86" s="177">
        <v>40360</v>
      </c>
      <c r="C86" s="172">
        <v>879.28305678249421</v>
      </c>
      <c r="D86" s="170">
        <f t="shared" si="25"/>
        <v>4653.3979021914611</v>
      </c>
      <c r="E86" s="171">
        <f t="shared" si="14"/>
        <v>34.810293928423761</v>
      </c>
      <c r="F86" s="171">
        <f t="shared" si="15"/>
        <v>21.154034518216534</v>
      </c>
      <c r="G86" s="169">
        <v>1123.5445207668051</v>
      </c>
      <c r="H86" s="172">
        <f t="shared" si="26"/>
        <v>7477.2409467988527</v>
      </c>
      <c r="I86" s="171">
        <f t="shared" si="16"/>
        <v>19.617634865727496</v>
      </c>
      <c r="J86" s="173">
        <f t="shared" si="17"/>
        <v>36.175639365618117</v>
      </c>
      <c r="K86" s="176">
        <f t="shared" si="18"/>
        <v>-244.26146398431092</v>
      </c>
      <c r="L86" s="174">
        <f t="shared" si="19"/>
        <v>-2823.8430446073917</v>
      </c>
      <c r="M86" s="171">
        <f t="shared" si="20"/>
        <v>-14.904128751864597</v>
      </c>
      <c r="N86" s="173">
        <f t="shared" si="21"/>
        <v>71.143442811629185</v>
      </c>
    </row>
    <row r="87" spans="2:18" s="12" customFormat="1" ht="14.25" hidden="1" customHeight="1" x14ac:dyDescent="0.25">
      <c r="B87" s="168">
        <v>40391</v>
      </c>
      <c r="C87" s="169">
        <v>803.09863565919011</v>
      </c>
      <c r="D87" s="170">
        <f t="shared" si="25"/>
        <v>5456.4965378506513</v>
      </c>
      <c r="E87" s="171">
        <f t="shared" si="14"/>
        <v>13.054692634653374</v>
      </c>
      <c r="F87" s="171">
        <f t="shared" si="15"/>
        <v>19.889884302533623</v>
      </c>
      <c r="G87" s="169">
        <v>1103.5185693013718</v>
      </c>
      <c r="H87" s="172">
        <f t="shared" si="26"/>
        <v>8580.7595161002246</v>
      </c>
      <c r="I87" s="171">
        <f t="shared" si="16"/>
        <v>31.04520529888395</v>
      </c>
      <c r="J87" s="173">
        <f t="shared" si="17"/>
        <v>35.493449615270947</v>
      </c>
      <c r="K87" s="176">
        <f t="shared" si="18"/>
        <v>-300.41993364218172</v>
      </c>
      <c r="L87" s="174">
        <f t="shared" si="19"/>
        <v>-3124.2629782495733</v>
      </c>
      <c r="M87" s="171">
        <f t="shared" si="20"/>
        <v>128.06242551690602</v>
      </c>
      <c r="N87" s="173">
        <f t="shared" si="21"/>
        <v>75.35162316279515</v>
      </c>
    </row>
    <row r="88" spans="2:18" s="12" customFormat="1" ht="15" hidden="1" customHeight="1" x14ac:dyDescent="0.25">
      <c r="B88" s="168">
        <v>40422</v>
      </c>
      <c r="C88" s="169">
        <v>713.59089519868598</v>
      </c>
      <c r="D88" s="170">
        <f t="shared" si="25"/>
        <v>6170.0874330493371</v>
      </c>
      <c r="E88" s="171">
        <f t="shared" ref="E88:E119" si="27">+((C88/C76)-1)*100</f>
        <v>25.580696176253316</v>
      </c>
      <c r="F88" s="171">
        <f t="shared" ref="F88:F119" si="28">+((D88/D76)-1)*100</f>
        <v>20.521530612198191</v>
      </c>
      <c r="G88" s="169">
        <v>1090.3121786553152</v>
      </c>
      <c r="H88" s="172">
        <f t="shared" si="26"/>
        <v>9671.0716947555393</v>
      </c>
      <c r="I88" s="171">
        <f t="shared" ref="I88:I119" si="29">+((G88/G76)-1)*100</f>
        <v>35.673404260084276</v>
      </c>
      <c r="J88" s="173">
        <f t="shared" ref="J88:J119" si="30">+((H88/H76)-1)*100</f>
        <v>35.513713739813625</v>
      </c>
      <c r="K88" s="176">
        <f t="shared" ref="K88:K119" si="31">+C88-G88</f>
        <v>-376.72128345662918</v>
      </c>
      <c r="L88" s="174">
        <f t="shared" ref="L88:L119" si="32">+D88-H88</f>
        <v>-3500.9842617062022</v>
      </c>
      <c r="M88" s="171">
        <f t="shared" ref="M88:M119" si="33">+((K88/K76)-1)*100</f>
        <v>60.036535857448058</v>
      </c>
      <c r="N88" s="173">
        <f t="shared" ref="N88:N119" si="34">+((L88/L76)-1)*100</f>
        <v>73.564350303727537</v>
      </c>
    </row>
    <row r="89" spans="2:18" s="12" customFormat="1" ht="15" hidden="1" customHeight="1" x14ac:dyDescent="0.25">
      <c r="B89" s="178">
        <v>40452</v>
      </c>
      <c r="C89" s="179">
        <v>932.45339183494855</v>
      </c>
      <c r="D89" s="170">
        <f t="shared" si="25"/>
        <v>7102.5408248842859</v>
      </c>
      <c r="E89" s="171">
        <f t="shared" si="27"/>
        <v>48.323726543551217</v>
      </c>
      <c r="F89" s="171">
        <f t="shared" si="28"/>
        <v>23.562187769003895</v>
      </c>
      <c r="G89" s="169">
        <v>1238.1561552583523</v>
      </c>
      <c r="H89" s="172">
        <f t="shared" si="26"/>
        <v>10909.227850013891</v>
      </c>
      <c r="I89" s="171">
        <f t="shared" si="29"/>
        <v>18.715593623758565</v>
      </c>
      <c r="J89" s="173">
        <f t="shared" si="30"/>
        <v>33.371817677404294</v>
      </c>
      <c r="K89" s="176">
        <f t="shared" si="31"/>
        <v>-305.70276342340378</v>
      </c>
      <c r="L89" s="174">
        <f t="shared" si="32"/>
        <v>-3806.687025129605</v>
      </c>
      <c r="M89" s="171">
        <f t="shared" si="33"/>
        <v>-26.212047783057624</v>
      </c>
      <c r="N89" s="173">
        <f t="shared" si="34"/>
        <v>56.56299027271168</v>
      </c>
    </row>
    <row r="90" spans="2:18" s="12" customFormat="1" ht="15.75" hidden="1" thickBot="1" x14ac:dyDescent="0.3">
      <c r="B90" s="180">
        <v>40483</v>
      </c>
      <c r="C90" s="181">
        <v>792.43144930614869</v>
      </c>
      <c r="D90" s="170">
        <f t="shared" si="25"/>
        <v>7894.9722741904343</v>
      </c>
      <c r="E90" s="171">
        <f t="shared" si="27"/>
        <v>29.273132390696688</v>
      </c>
      <c r="F90" s="171">
        <f t="shared" si="28"/>
        <v>24.11252180185064</v>
      </c>
      <c r="G90" s="181">
        <v>1112.990994749606</v>
      </c>
      <c r="H90" s="172">
        <f t="shared" si="26"/>
        <v>12022.218844763496</v>
      </c>
      <c r="I90" s="171">
        <f t="shared" si="29"/>
        <v>19.072127990158116</v>
      </c>
      <c r="J90" s="173">
        <f t="shared" si="30"/>
        <v>31.905305133960059</v>
      </c>
      <c r="K90" s="176">
        <f t="shared" si="31"/>
        <v>-320.5595454434573</v>
      </c>
      <c r="L90" s="174">
        <f t="shared" si="32"/>
        <v>-4127.2465705730619</v>
      </c>
      <c r="M90" s="171">
        <f t="shared" si="33"/>
        <v>-0.36378227123752271</v>
      </c>
      <c r="N90" s="173">
        <f t="shared" si="34"/>
        <v>49.910566999291731</v>
      </c>
    </row>
    <row r="91" spans="2:18" s="12" customFormat="1" ht="15.75" hidden="1" thickBot="1" x14ac:dyDescent="0.3">
      <c r="B91" s="153">
        <v>40513</v>
      </c>
      <c r="C91" s="154">
        <v>730.85556248372723</v>
      </c>
      <c r="D91" s="155">
        <f t="shared" si="25"/>
        <v>8625.8278366741615</v>
      </c>
      <c r="E91" s="156">
        <f t="shared" si="27"/>
        <v>1.0336517541319479</v>
      </c>
      <c r="F91" s="156">
        <f t="shared" si="28"/>
        <v>21.756009729801452</v>
      </c>
      <c r="G91" s="154">
        <v>1428.7200782807124</v>
      </c>
      <c r="H91" s="157">
        <f>+H90+G91</f>
        <v>13450.938923044208</v>
      </c>
      <c r="I91" s="156">
        <f t="shared" si="29"/>
        <v>30.790856420508849</v>
      </c>
      <c r="J91" s="158">
        <f t="shared" si="30"/>
        <v>31.786030901855234</v>
      </c>
      <c r="K91" s="159">
        <f t="shared" si="31"/>
        <v>-697.86451579698519</v>
      </c>
      <c r="L91" s="160">
        <f t="shared" si="32"/>
        <v>-4825.1110863700469</v>
      </c>
      <c r="M91" s="156">
        <f t="shared" si="33"/>
        <v>89.127454462309558</v>
      </c>
      <c r="N91" s="158">
        <f t="shared" si="34"/>
        <v>54.545447717134721</v>
      </c>
    </row>
    <row r="92" spans="2:18" s="12" customFormat="1" ht="12" hidden="1" customHeight="1" x14ac:dyDescent="0.25">
      <c r="B92" s="182">
        <v>40544</v>
      </c>
      <c r="C92" s="183">
        <v>922.9892620840501</v>
      </c>
      <c r="D92" s="163">
        <f>+C92</f>
        <v>922.9892620840501</v>
      </c>
      <c r="E92" s="164">
        <f t="shared" si="27"/>
        <v>40.597317897101433</v>
      </c>
      <c r="F92" s="164">
        <f t="shared" si="28"/>
        <v>40.597317897101433</v>
      </c>
      <c r="G92" s="162">
        <v>1567.907689902411</v>
      </c>
      <c r="H92" s="165">
        <f>+G92</f>
        <v>1567.907689902411</v>
      </c>
      <c r="I92" s="164">
        <f t="shared" si="29"/>
        <v>26.68402379720267</v>
      </c>
      <c r="J92" s="166">
        <f t="shared" si="30"/>
        <v>26.68402379720267</v>
      </c>
      <c r="K92" s="175">
        <f t="shared" si="31"/>
        <v>-644.9184278183609</v>
      </c>
      <c r="L92" s="167">
        <f t="shared" si="32"/>
        <v>-644.9184278183609</v>
      </c>
      <c r="M92" s="164">
        <f t="shared" si="33"/>
        <v>10.968004046632295</v>
      </c>
      <c r="N92" s="166">
        <f t="shared" si="34"/>
        <v>10.968004046632295</v>
      </c>
    </row>
    <row r="93" spans="2:18" s="12" customFormat="1" ht="12" hidden="1" customHeight="1" x14ac:dyDescent="0.25">
      <c r="B93" s="180">
        <v>40575</v>
      </c>
      <c r="C93" s="181">
        <v>816.95528077422921</v>
      </c>
      <c r="D93" s="170">
        <f t="shared" ref="D93:D99" si="35">+D92+C93</f>
        <v>1739.9445428582794</v>
      </c>
      <c r="E93" s="171">
        <f t="shared" si="27"/>
        <v>19.606899086766848</v>
      </c>
      <c r="F93" s="171">
        <f t="shared" si="28"/>
        <v>29.894036037233374</v>
      </c>
      <c r="G93" s="169">
        <v>1235.8634703714733</v>
      </c>
      <c r="H93" s="172">
        <f t="shared" ref="H93:H99" si="36">G93+H92</f>
        <v>2803.7711602738846</v>
      </c>
      <c r="I93" s="171">
        <f t="shared" si="29"/>
        <v>26.958358227413527</v>
      </c>
      <c r="J93" s="173">
        <f t="shared" si="30"/>
        <v>26.804800354275859</v>
      </c>
      <c r="K93" s="176">
        <f t="shared" si="31"/>
        <v>-418.90818959724413</v>
      </c>
      <c r="L93" s="174">
        <f t="shared" si="32"/>
        <v>-1063.8266174156051</v>
      </c>
      <c r="M93" s="171">
        <f t="shared" si="33"/>
        <v>44.248929803078681</v>
      </c>
      <c r="N93" s="173">
        <f t="shared" si="34"/>
        <v>22.05703548243094</v>
      </c>
    </row>
    <row r="94" spans="2:18" s="12" customFormat="1" ht="15.75" hidden="1" thickBot="1" x14ac:dyDescent="0.3">
      <c r="B94" s="168">
        <v>40603</v>
      </c>
      <c r="C94" s="169">
        <v>930.77501963941188</v>
      </c>
      <c r="D94" s="170">
        <f t="shared" si="35"/>
        <v>2670.7195624976912</v>
      </c>
      <c r="E94" s="171">
        <f t="shared" si="27"/>
        <v>23.128010552009638</v>
      </c>
      <c r="F94" s="171">
        <f t="shared" si="28"/>
        <v>27.453170576175978</v>
      </c>
      <c r="G94" s="169">
        <v>1634.1256642064143</v>
      </c>
      <c r="H94" s="172">
        <f t="shared" si="36"/>
        <v>4437.8968244802991</v>
      </c>
      <c r="I94" s="171">
        <f t="shared" si="29"/>
        <v>67.351552033576439</v>
      </c>
      <c r="J94" s="173">
        <f t="shared" si="30"/>
        <v>39.22572919124552</v>
      </c>
      <c r="K94" s="176">
        <f t="shared" si="31"/>
        <v>-703.3506445670024</v>
      </c>
      <c r="L94" s="174">
        <f t="shared" si="32"/>
        <v>-1767.1772619826079</v>
      </c>
      <c r="M94" s="171">
        <f t="shared" si="33"/>
        <v>218.94822825000131</v>
      </c>
      <c r="N94" s="173">
        <f t="shared" si="34"/>
        <v>61.814090574623101</v>
      </c>
    </row>
    <row r="95" spans="2:18" s="12" customFormat="1" ht="15.75" hidden="1" thickBot="1" x14ac:dyDescent="0.3">
      <c r="B95" s="178">
        <v>40634</v>
      </c>
      <c r="C95" s="179">
        <v>748.63568206924856</v>
      </c>
      <c r="D95" s="170">
        <f t="shared" si="35"/>
        <v>3419.3552445669397</v>
      </c>
      <c r="E95" s="171">
        <f t="shared" si="27"/>
        <v>51.083748931041306</v>
      </c>
      <c r="F95" s="171">
        <f t="shared" si="28"/>
        <v>31.972417494982032</v>
      </c>
      <c r="G95" s="169">
        <v>1490.3264231450498</v>
      </c>
      <c r="H95" s="172">
        <f t="shared" si="36"/>
        <v>5928.2232476253484</v>
      </c>
      <c r="I95" s="171">
        <f t="shared" si="29"/>
        <v>48.740144857780642</v>
      </c>
      <c r="J95" s="173">
        <f t="shared" si="30"/>
        <v>41.501198011912585</v>
      </c>
      <c r="K95" s="176">
        <f t="shared" si="31"/>
        <v>-741.69074107580127</v>
      </c>
      <c r="L95" s="174">
        <f t="shared" si="32"/>
        <v>-2508.8680030584087</v>
      </c>
      <c r="M95" s="171">
        <f t="shared" si="33"/>
        <v>46.447191584762493</v>
      </c>
      <c r="N95" s="173">
        <f t="shared" si="34"/>
        <v>56.945545148232199</v>
      </c>
      <c r="O95" s="11"/>
      <c r="P95" s="11"/>
      <c r="Q95" s="11"/>
      <c r="R95" s="11"/>
    </row>
    <row r="96" spans="2:18" s="12" customFormat="1" ht="15.75" hidden="1" thickBot="1" x14ac:dyDescent="0.3">
      <c r="B96" s="180">
        <v>40664</v>
      </c>
      <c r="C96" s="181">
        <v>836.12736941862056</v>
      </c>
      <c r="D96" s="170">
        <f t="shared" si="35"/>
        <v>4255.4826139855604</v>
      </c>
      <c r="E96" s="171">
        <f t="shared" si="27"/>
        <v>49.667973014379307</v>
      </c>
      <c r="F96" s="171">
        <f t="shared" si="28"/>
        <v>35.111119136655503</v>
      </c>
      <c r="G96" s="169">
        <v>1683.2261787866203</v>
      </c>
      <c r="H96" s="172">
        <f t="shared" si="36"/>
        <v>7611.4494264119685</v>
      </c>
      <c r="I96" s="171">
        <f t="shared" si="29"/>
        <v>60.221575696007591</v>
      </c>
      <c r="J96" s="173">
        <f t="shared" si="30"/>
        <v>45.254365205930981</v>
      </c>
      <c r="K96" s="176">
        <f t="shared" si="31"/>
        <v>-847.09880936799971</v>
      </c>
      <c r="L96" s="174">
        <f t="shared" si="32"/>
        <v>-3355.9668124264081</v>
      </c>
      <c r="M96" s="171">
        <f t="shared" si="33"/>
        <v>72.207225995833738</v>
      </c>
      <c r="N96" s="173">
        <f t="shared" si="34"/>
        <v>60.536764360598518</v>
      </c>
      <c r="Q96" s="11"/>
    </row>
    <row r="97" spans="2:74" s="12" customFormat="1" ht="15.75" hidden="1" thickBot="1" x14ac:dyDescent="0.3">
      <c r="B97" s="168">
        <v>40695</v>
      </c>
      <c r="C97" s="169">
        <v>820.41078658909294</v>
      </c>
      <c r="D97" s="170">
        <f t="shared" si="35"/>
        <v>5075.8934005746532</v>
      </c>
      <c r="E97" s="171">
        <f t="shared" si="27"/>
        <v>31.371250342314404</v>
      </c>
      <c r="F97" s="171">
        <f t="shared" si="28"/>
        <v>34.492287820791631</v>
      </c>
      <c r="G97" s="169">
        <v>1668.6477921008616</v>
      </c>
      <c r="H97" s="172">
        <f t="shared" si="36"/>
        <v>9280.0972185128303</v>
      </c>
      <c r="I97" s="171">
        <f t="shared" si="29"/>
        <v>49.840859103319616</v>
      </c>
      <c r="J97" s="173">
        <f t="shared" si="30"/>
        <v>46.058240687906959</v>
      </c>
      <c r="K97" s="176">
        <f t="shared" si="31"/>
        <v>-848.23700551176864</v>
      </c>
      <c r="L97" s="174">
        <f t="shared" si="32"/>
        <v>-4204.2038179381771</v>
      </c>
      <c r="M97" s="171">
        <f t="shared" si="33"/>
        <v>73.422684136655164</v>
      </c>
      <c r="N97" s="173">
        <f t="shared" si="34"/>
        <v>62.980068144333721</v>
      </c>
      <c r="Q97" s="11"/>
    </row>
    <row r="98" spans="2:74" s="12" customFormat="1" ht="15.75" hidden="1" thickBot="1" x14ac:dyDescent="0.3">
      <c r="B98" s="180">
        <v>40725</v>
      </c>
      <c r="C98" s="181">
        <v>962.12218478963723</v>
      </c>
      <c r="D98" s="170">
        <f t="shared" si="35"/>
        <v>6038.01558536429</v>
      </c>
      <c r="E98" s="171">
        <f t="shared" si="27"/>
        <v>9.4212128128877026</v>
      </c>
      <c r="F98" s="171">
        <f t="shared" si="28"/>
        <v>29.754981462487006</v>
      </c>
      <c r="G98" s="169">
        <v>1769.8102606359478</v>
      </c>
      <c r="H98" s="172">
        <f t="shared" si="36"/>
        <v>11049.907479148778</v>
      </c>
      <c r="I98" s="171">
        <f t="shared" si="29"/>
        <v>57.520260917482325</v>
      </c>
      <c r="J98" s="173">
        <f t="shared" si="30"/>
        <v>47.780545762397168</v>
      </c>
      <c r="K98" s="176">
        <f t="shared" si="31"/>
        <v>-807.68807584631054</v>
      </c>
      <c r="L98" s="174">
        <f t="shared" si="32"/>
        <v>-5011.8918937844883</v>
      </c>
      <c r="M98" s="171">
        <f t="shared" si="33"/>
        <v>230.66537089869766</v>
      </c>
      <c r="N98" s="173">
        <f t="shared" si="34"/>
        <v>77.484789863074994</v>
      </c>
      <c r="Q98" s="11"/>
    </row>
    <row r="99" spans="2:74" s="12" customFormat="1" ht="15.75" hidden="1" thickBot="1" x14ac:dyDescent="0.3">
      <c r="B99" s="180">
        <v>40756</v>
      </c>
      <c r="C99" s="181">
        <v>954.15274779356548</v>
      </c>
      <c r="D99" s="170">
        <f t="shared" si="35"/>
        <v>6992.1683331578552</v>
      </c>
      <c r="E99" s="171">
        <f t="shared" si="27"/>
        <v>18.808911561702367</v>
      </c>
      <c r="F99" s="171">
        <f t="shared" si="28"/>
        <v>28.143915874491054</v>
      </c>
      <c r="G99" s="169">
        <v>1837.0495435101775</v>
      </c>
      <c r="H99" s="172">
        <f t="shared" si="36"/>
        <v>12886.957022658957</v>
      </c>
      <c r="I99" s="171">
        <f t="shared" si="29"/>
        <v>66.472010042676288</v>
      </c>
      <c r="J99" s="173">
        <f t="shared" si="30"/>
        <v>50.184339725160008</v>
      </c>
      <c r="K99" s="176">
        <f t="shared" si="31"/>
        <v>-882.89679571661202</v>
      </c>
      <c r="L99" s="174">
        <f t="shared" si="32"/>
        <v>-5894.7886895011015</v>
      </c>
      <c r="M99" s="171">
        <f t="shared" si="33"/>
        <v>193.88755433525776</v>
      </c>
      <c r="N99" s="173">
        <f t="shared" si="34"/>
        <v>88.677737134783925</v>
      </c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</row>
    <row r="100" spans="2:74" s="12" customFormat="1" ht="15.75" hidden="1" thickBot="1" x14ac:dyDescent="0.3">
      <c r="B100" s="168">
        <v>40787</v>
      </c>
      <c r="C100" s="169">
        <v>858.37456954514062</v>
      </c>
      <c r="D100" s="170">
        <f>+D99+C100</f>
        <v>7850.5429027029959</v>
      </c>
      <c r="E100" s="171">
        <f t="shared" si="27"/>
        <v>20.289450905359764</v>
      </c>
      <c r="F100" s="171">
        <f t="shared" si="28"/>
        <v>27.235521180016022</v>
      </c>
      <c r="G100" s="169">
        <v>1762.6380317538221</v>
      </c>
      <c r="H100" s="172">
        <f>G100+H99</f>
        <v>14649.595054412779</v>
      </c>
      <c r="I100" s="171">
        <f t="shared" si="29"/>
        <v>61.66361031825658</v>
      </c>
      <c r="J100" s="173">
        <f t="shared" si="30"/>
        <v>51.478507416680721</v>
      </c>
      <c r="K100" s="176">
        <f t="shared" si="31"/>
        <v>-904.26346220868152</v>
      </c>
      <c r="L100" s="174">
        <f t="shared" si="32"/>
        <v>-6799.0521517097832</v>
      </c>
      <c r="M100" s="171">
        <f t="shared" si="33"/>
        <v>140.03514054516825</v>
      </c>
      <c r="N100" s="173">
        <f t="shared" si="34"/>
        <v>94.204019311879733</v>
      </c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</row>
    <row r="101" spans="2:74" s="12" customFormat="1" ht="15.75" hidden="1" thickBot="1" x14ac:dyDescent="0.3">
      <c r="B101" s="180">
        <v>40817</v>
      </c>
      <c r="C101" s="181">
        <v>889.13487628176608</v>
      </c>
      <c r="D101" s="170">
        <f>+D100+C101</f>
        <v>8739.677778984762</v>
      </c>
      <c r="E101" s="171">
        <f t="shared" si="27"/>
        <v>-4.6456494160997401</v>
      </c>
      <c r="F101" s="171">
        <f t="shared" si="28"/>
        <v>23.050018218334543</v>
      </c>
      <c r="G101" s="169">
        <v>1756.9878809580116</v>
      </c>
      <c r="H101" s="172">
        <f>G101+H100</f>
        <v>16406.582935370792</v>
      </c>
      <c r="I101" s="171">
        <f t="shared" si="29"/>
        <v>41.903577630028451</v>
      </c>
      <c r="J101" s="173">
        <f t="shared" si="30"/>
        <v>50.391789051778765</v>
      </c>
      <c r="K101" s="176">
        <f t="shared" si="31"/>
        <v>-867.85300467624552</v>
      </c>
      <c r="L101" s="174">
        <f t="shared" si="32"/>
        <v>-7666.9051563860303</v>
      </c>
      <c r="M101" s="171">
        <f t="shared" si="33"/>
        <v>183.88785072062092</v>
      </c>
      <c r="N101" s="173">
        <f t="shared" si="34"/>
        <v>101.40623869977854</v>
      </c>
    </row>
    <row r="102" spans="2:74" s="12" customFormat="1" ht="15.75" hidden="1" thickBot="1" x14ac:dyDescent="0.3">
      <c r="B102" s="180">
        <v>40848</v>
      </c>
      <c r="C102" s="181">
        <v>885.76043426755632</v>
      </c>
      <c r="D102" s="170">
        <f>+D101+C102</f>
        <v>9625.4382132523187</v>
      </c>
      <c r="E102" s="171">
        <f t="shared" si="27"/>
        <v>11.777546820374972</v>
      </c>
      <c r="F102" s="171">
        <f t="shared" si="28"/>
        <v>21.918581585384089</v>
      </c>
      <c r="G102" s="169">
        <v>1986.4073019166487</v>
      </c>
      <c r="H102" s="172">
        <f>G102+H101</f>
        <v>18392.990237287442</v>
      </c>
      <c r="I102" s="171">
        <f t="shared" si="29"/>
        <v>78.474696676547566</v>
      </c>
      <c r="J102" s="173">
        <f t="shared" si="30"/>
        <v>52.991643845336057</v>
      </c>
      <c r="K102" s="176">
        <f t="shared" si="31"/>
        <v>-1100.6468676490924</v>
      </c>
      <c r="L102" s="174">
        <f t="shared" si="32"/>
        <v>-8767.5520240351234</v>
      </c>
      <c r="M102" s="171">
        <f t="shared" si="33"/>
        <v>243.3517682733403</v>
      </c>
      <c r="N102" s="173">
        <f t="shared" si="34"/>
        <v>112.43102087835189</v>
      </c>
    </row>
    <row r="103" spans="2:74" s="12" customFormat="1" ht="15.75" hidden="1" thickBot="1" x14ac:dyDescent="0.3">
      <c r="B103" s="153">
        <v>40878</v>
      </c>
      <c r="C103" s="154">
        <v>933.38203281612562</v>
      </c>
      <c r="D103" s="155">
        <f>+D102+C103</f>
        <v>10558.820246068444</v>
      </c>
      <c r="E103" s="156">
        <f t="shared" si="27"/>
        <v>27.710874860709247</v>
      </c>
      <c r="F103" s="156">
        <f t="shared" si="28"/>
        <v>22.409355322115744</v>
      </c>
      <c r="G103" s="154">
        <v>1875.8120707711691</v>
      </c>
      <c r="H103" s="157">
        <f>G103+H102</f>
        <v>20268.80230805861</v>
      </c>
      <c r="I103" s="156">
        <f t="shared" si="29"/>
        <v>31.293183268515179</v>
      </c>
      <c r="J103" s="158">
        <f t="shared" si="30"/>
        <v>50.686895717993387</v>
      </c>
      <c r="K103" s="159">
        <f t="shared" si="31"/>
        <v>-942.43003795504353</v>
      </c>
      <c r="L103" s="160">
        <f t="shared" si="32"/>
        <v>-9709.9820619901657</v>
      </c>
      <c r="M103" s="156">
        <f t="shared" si="33"/>
        <v>35.044842748417459</v>
      </c>
      <c r="N103" s="158">
        <f t="shared" si="34"/>
        <v>101.23851841295179</v>
      </c>
    </row>
    <row r="104" spans="2:74" s="12" customFormat="1" ht="15.75" hidden="1" thickBot="1" x14ac:dyDescent="0.3">
      <c r="B104" s="139">
        <v>40909</v>
      </c>
      <c r="C104" s="122">
        <v>888.17683441933627</v>
      </c>
      <c r="D104" s="117">
        <f>+C104</f>
        <v>888.17683441933627</v>
      </c>
      <c r="E104" s="118">
        <f t="shared" si="27"/>
        <v>-3.7717045143200956</v>
      </c>
      <c r="F104" s="119">
        <f t="shared" si="28"/>
        <v>-3.7717045143200956</v>
      </c>
      <c r="G104" s="122">
        <v>1915.0033496667759</v>
      </c>
      <c r="H104" s="121">
        <f>+G104</f>
        <v>1915.0033496667759</v>
      </c>
      <c r="I104" s="118">
        <f t="shared" si="29"/>
        <v>22.137506053431544</v>
      </c>
      <c r="J104" s="119">
        <f t="shared" si="30"/>
        <v>22.137506053431544</v>
      </c>
      <c r="K104" s="136">
        <f t="shared" si="31"/>
        <v>-1026.8265152474396</v>
      </c>
      <c r="L104" s="120">
        <f t="shared" si="32"/>
        <v>-1026.8265152474396</v>
      </c>
      <c r="M104" s="118">
        <f t="shared" si="33"/>
        <v>59.21804540785147</v>
      </c>
      <c r="N104" s="119">
        <f t="shared" si="34"/>
        <v>59.21804540785147</v>
      </c>
    </row>
    <row r="105" spans="2:74" s="12" customFormat="1" ht="15.75" hidden="1" thickBot="1" x14ac:dyDescent="0.3">
      <c r="B105" s="140">
        <v>40940</v>
      </c>
      <c r="C105" s="128">
        <v>821.00837407065262</v>
      </c>
      <c r="D105" s="123">
        <f t="shared" ref="D105:D110" si="37">+D104+C105</f>
        <v>1709.1852084899888</v>
      </c>
      <c r="E105" s="124">
        <f t="shared" si="27"/>
        <v>0.49612180639584391</v>
      </c>
      <c r="F105" s="125">
        <f t="shared" si="28"/>
        <v>-1.7678341815286269</v>
      </c>
      <c r="G105" s="128">
        <v>1580.669756343379</v>
      </c>
      <c r="H105" s="127">
        <f t="shared" ref="H105:H110" si="38">+H104+G105</f>
        <v>3495.6731060101547</v>
      </c>
      <c r="I105" s="124">
        <f t="shared" si="29"/>
        <v>27.900030564724474</v>
      </c>
      <c r="J105" s="125">
        <f t="shared" si="30"/>
        <v>24.677546995978172</v>
      </c>
      <c r="K105" s="137">
        <f t="shared" si="31"/>
        <v>-759.66138227272643</v>
      </c>
      <c r="L105" s="126">
        <f t="shared" si="32"/>
        <v>-1786.4878975201659</v>
      </c>
      <c r="M105" s="124">
        <f t="shared" si="33"/>
        <v>81.343168058637545</v>
      </c>
      <c r="N105" s="125">
        <f t="shared" si="34"/>
        <v>67.930362737129997</v>
      </c>
    </row>
    <row r="106" spans="2:74" s="107" customFormat="1" ht="15.75" hidden="1" thickBot="1" x14ac:dyDescent="0.3">
      <c r="B106" s="129">
        <v>40969</v>
      </c>
      <c r="C106" s="130">
        <v>860.95340704687828</v>
      </c>
      <c r="D106" s="131">
        <f t="shared" si="37"/>
        <v>2570.1386155368673</v>
      </c>
      <c r="E106" s="132">
        <f t="shared" si="27"/>
        <v>-7.5014489129266675</v>
      </c>
      <c r="F106" s="134">
        <f t="shared" si="28"/>
        <v>-3.7660617150967135</v>
      </c>
      <c r="G106" s="130">
        <v>1853.572430961998</v>
      </c>
      <c r="H106" s="133">
        <f t="shared" si="38"/>
        <v>5349.2455369721529</v>
      </c>
      <c r="I106" s="132">
        <f t="shared" si="29"/>
        <v>13.429001915966744</v>
      </c>
      <c r="J106" s="134">
        <f t="shared" si="30"/>
        <v>20.535599373664514</v>
      </c>
      <c r="K106" s="138">
        <f t="shared" si="31"/>
        <v>-992.61902391511967</v>
      </c>
      <c r="L106" s="135">
        <f t="shared" si="32"/>
        <v>-2779.1069214352856</v>
      </c>
      <c r="M106" s="132">
        <f t="shared" si="33"/>
        <v>41.127193325627374</v>
      </c>
      <c r="N106" s="134">
        <f t="shared" si="34"/>
        <v>57.262487540009822</v>
      </c>
    </row>
    <row r="107" spans="2:74" s="12" customFormat="1" ht="15.75" hidden="1" thickBot="1" x14ac:dyDescent="0.3">
      <c r="B107" s="140">
        <v>41000</v>
      </c>
      <c r="C107" s="128">
        <v>747.80771994123427</v>
      </c>
      <c r="D107" s="123">
        <f t="shared" si="37"/>
        <v>3317.9463354781014</v>
      </c>
      <c r="E107" s="124">
        <f t="shared" si="27"/>
        <v>-0.11059613478825447</v>
      </c>
      <c r="F107" s="125">
        <f t="shared" si="28"/>
        <v>-2.9657318949228295</v>
      </c>
      <c r="G107" s="128">
        <v>1440.3974471538768</v>
      </c>
      <c r="H107" s="127">
        <f t="shared" si="38"/>
        <v>6789.6429841260297</v>
      </c>
      <c r="I107" s="124">
        <f t="shared" si="29"/>
        <v>-3.3502040368986741</v>
      </c>
      <c r="J107" s="125">
        <f t="shared" si="30"/>
        <v>14.530824844454671</v>
      </c>
      <c r="K107" s="137">
        <f t="shared" si="31"/>
        <v>-692.58972721264252</v>
      </c>
      <c r="L107" s="126">
        <f t="shared" si="32"/>
        <v>-3471.6966486479282</v>
      </c>
      <c r="M107" s="124">
        <f t="shared" si="33"/>
        <v>-6.62014653060643</v>
      </c>
      <c r="N107" s="125">
        <f t="shared" si="34"/>
        <v>38.377014829628074</v>
      </c>
    </row>
    <row r="108" spans="2:74" s="12" customFormat="1" ht="15.75" hidden="1" thickBot="1" x14ac:dyDescent="0.3">
      <c r="B108" s="140">
        <v>41030</v>
      </c>
      <c r="C108" s="128">
        <v>805.95879206602012</v>
      </c>
      <c r="D108" s="123">
        <f t="shared" si="37"/>
        <v>4123.9051275441216</v>
      </c>
      <c r="E108" s="124">
        <f t="shared" si="27"/>
        <v>-3.6081317818333569</v>
      </c>
      <c r="F108" s="125">
        <f t="shared" si="28"/>
        <v>-3.0919521562375096</v>
      </c>
      <c r="G108" s="128">
        <v>1575.0258405028171</v>
      </c>
      <c r="H108" s="127">
        <f t="shared" si="38"/>
        <v>8364.6688246288468</v>
      </c>
      <c r="I108" s="124">
        <f t="shared" si="29"/>
        <v>-6.4281520598616808</v>
      </c>
      <c r="J108" s="125">
        <f t="shared" si="30"/>
        <v>9.8958733878357528</v>
      </c>
      <c r="K108" s="137">
        <f t="shared" si="31"/>
        <v>-769.06704843679699</v>
      </c>
      <c r="L108" s="126">
        <f t="shared" si="32"/>
        <v>-4240.7636970847252</v>
      </c>
      <c r="M108" s="124">
        <f t="shared" si="33"/>
        <v>-9.2116480472237185</v>
      </c>
      <c r="N108" s="125">
        <f t="shared" si="34"/>
        <v>26.364887798714463</v>
      </c>
    </row>
    <row r="109" spans="2:74" s="107" customFormat="1" ht="15.75" hidden="1" thickBot="1" x14ac:dyDescent="0.3">
      <c r="B109" s="129">
        <v>41061</v>
      </c>
      <c r="C109" s="130">
        <v>755.80974390611914</v>
      </c>
      <c r="D109" s="131">
        <f t="shared" si="37"/>
        <v>4879.7148714502409</v>
      </c>
      <c r="E109" s="132">
        <f t="shared" si="27"/>
        <v>-7.874231267918419</v>
      </c>
      <c r="F109" s="134">
        <f t="shared" si="28"/>
        <v>-3.8649064045001902</v>
      </c>
      <c r="G109" s="130">
        <v>1419.0185200287503</v>
      </c>
      <c r="H109" s="133">
        <f t="shared" si="38"/>
        <v>9783.6873446575974</v>
      </c>
      <c r="I109" s="132">
        <f t="shared" si="29"/>
        <v>-14.959973773604007</v>
      </c>
      <c r="J109" s="134">
        <f t="shared" si="30"/>
        <v>5.4265608892561712</v>
      </c>
      <c r="K109" s="138">
        <f t="shared" si="31"/>
        <v>-663.20877612263121</v>
      </c>
      <c r="L109" s="135">
        <f t="shared" si="32"/>
        <v>-4903.9724732073564</v>
      </c>
      <c r="M109" s="132">
        <f t="shared" si="33"/>
        <v>-21.813270134035712</v>
      </c>
      <c r="N109" s="134">
        <f t="shared" si="34"/>
        <v>16.644498829563403</v>
      </c>
    </row>
    <row r="110" spans="2:74" s="12" customFormat="1" ht="15.75" hidden="1" thickBot="1" x14ac:dyDescent="0.3">
      <c r="B110" s="140">
        <v>41091</v>
      </c>
      <c r="C110" s="128">
        <v>794.44858386074191</v>
      </c>
      <c r="D110" s="123">
        <f t="shared" si="37"/>
        <v>5674.1634553109825</v>
      </c>
      <c r="E110" s="124">
        <f t="shared" si="27"/>
        <v>-17.427474761488448</v>
      </c>
      <c r="F110" s="125">
        <f t="shared" si="28"/>
        <v>-6.0260217104317952</v>
      </c>
      <c r="G110" s="128">
        <v>1325.0006983966077</v>
      </c>
      <c r="H110" s="127">
        <f t="shared" si="38"/>
        <v>11108.688043054204</v>
      </c>
      <c r="I110" s="124">
        <f t="shared" si="29"/>
        <v>-25.133177953183871</v>
      </c>
      <c r="J110" s="125">
        <f t="shared" si="30"/>
        <v>0.53195525859690562</v>
      </c>
      <c r="K110" s="137">
        <f t="shared" si="31"/>
        <v>-530.55211453586583</v>
      </c>
      <c r="L110" s="126">
        <f t="shared" si="32"/>
        <v>-5434.5245877432217</v>
      </c>
      <c r="M110" s="124">
        <f t="shared" si="33"/>
        <v>-34.312251176923283</v>
      </c>
      <c r="N110" s="125">
        <f t="shared" si="34"/>
        <v>8.4325979673037779</v>
      </c>
    </row>
    <row r="111" spans="2:74" s="12" customFormat="1" ht="15.75" hidden="1" thickBot="1" x14ac:dyDescent="0.3">
      <c r="B111" s="140">
        <v>41122</v>
      </c>
      <c r="C111" s="128">
        <v>828.90947519895394</v>
      </c>
      <c r="D111" s="123">
        <f>+D110+C111</f>
        <v>6503.0729305099367</v>
      </c>
      <c r="E111" s="124">
        <f t="shared" si="27"/>
        <v>-13.126123975876069</v>
      </c>
      <c r="F111" s="125">
        <f t="shared" si="28"/>
        <v>-6.9949031451167816</v>
      </c>
      <c r="G111" s="128">
        <v>1750.0125331366398</v>
      </c>
      <c r="H111" s="127">
        <f>+H110+G111</f>
        <v>12858.700576190844</v>
      </c>
      <c r="I111" s="124">
        <f t="shared" si="29"/>
        <v>-4.7378695191437226</v>
      </c>
      <c r="J111" s="125">
        <f t="shared" si="30"/>
        <v>-0.21926391481270624</v>
      </c>
      <c r="K111" s="137">
        <f t="shared" si="31"/>
        <v>-921.10305793768589</v>
      </c>
      <c r="L111" s="126">
        <f t="shared" si="32"/>
        <v>-6355.6276456809073</v>
      </c>
      <c r="M111" s="124">
        <f t="shared" si="33"/>
        <v>4.3273757936864277</v>
      </c>
      <c r="N111" s="125">
        <f t="shared" si="34"/>
        <v>7.8177349597040147</v>
      </c>
    </row>
    <row r="112" spans="2:74" s="107" customFormat="1" ht="15.75" hidden="1" thickBot="1" x14ac:dyDescent="0.3">
      <c r="B112" s="129">
        <v>41153</v>
      </c>
      <c r="C112" s="130">
        <v>801.51631594418541</v>
      </c>
      <c r="D112" s="131">
        <f>+D111+C112</f>
        <v>7304.5892464541221</v>
      </c>
      <c r="E112" s="132">
        <f t="shared" si="27"/>
        <v>-6.6239443266690508</v>
      </c>
      <c r="F112" s="134">
        <f t="shared" si="28"/>
        <v>-6.9543426870630647</v>
      </c>
      <c r="G112" s="130">
        <v>1314.42178035095</v>
      </c>
      <c r="H112" s="133">
        <f>+H111+G112</f>
        <v>14173.122356541793</v>
      </c>
      <c r="I112" s="132">
        <f t="shared" si="29"/>
        <v>-25.42871782681879</v>
      </c>
      <c r="J112" s="134">
        <f t="shared" si="30"/>
        <v>-3.2524632667403464</v>
      </c>
      <c r="K112" s="138">
        <f t="shared" si="31"/>
        <v>-512.90546440676462</v>
      </c>
      <c r="L112" s="135">
        <f t="shared" si="32"/>
        <v>-6868.533110087671</v>
      </c>
      <c r="M112" s="132">
        <f t="shared" si="33"/>
        <v>-43.279200604436362</v>
      </c>
      <c r="N112" s="134">
        <f t="shared" si="34"/>
        <v>1.0219212447196035</v>
      </c>
    </row>
    <row r="113" spans="2:14" s="12" customFormat="1" ht="15.75" hidden="1" thickBot="1" x14ac:dyDescent="0.3">
      <c r="B113" s="140">
        <v>41183</v>
      </c>
      <c r="C113" s="128">
        <v>770.36801667439124</v>
      </c>
      <c r="D113" s="123">
        <f>+D112+C113</f>
        <v>8074.9572631285137</v>
      </c>
      <c r="E113" s="124">
        <f t="shared" si="27"/>
        <v>-13.357575186347514</v>
      </c>
      <c r="F113" s="125">
        <f t="shared" si="28"/>
        <v>-7.6057782983100397</v>
      </c>
      <c r="G113" s="128">
        <v>1579.1248687470099</v>
      </c>
      <c r="H113" s="127">
        <f>+H112+G113</f>
        <v>15752.247225288804</v>
      </c>
      <c r="I113" s="124">
        <f t="shared" si="29"/>
        <v>-10.12317809010842</v>
      </c>
      <c r="J113" s="125">
        <f t="shared" si="30"/>
        <v>-3.9882510127767778</v>
      </c>
      <c r="K113" s="137">
        <f t="shared" si="31"/>
        <v>-808.7568520726187</v>
      </c>
      <c r="L113" s="126">
        <f t="shared" si="32"/>
        <v>-7677.2899621602901</v>
      </c>
      <c r="M113" s="124">
        <f t="shared" si="33"/>
        <v>-6.8094656912172313</v>
      </c>
      <c r="N113" s="125">
        <f t="shared" si="34"/>
        <v>0.13544977487571774</v>
      </c>
    </row>
    <row r="114" spans="2:14" s="12" customFormat="1" ht="15.75" hidden="1" thickBot="1" x14ac:dyDescent="0.3">
      <c r="B114" s="140">
        <v>41214</v>
      </c>
      <c r="C114" s="128">
        <v>827.5999432430898</v>
      </c>
      <c r="D114" s="141">
        <f>+D113+C114</f>
        <v>8902.5572063716027</v>
      </c>
      <c r="E114" s="124">
        <f t="shared" si="27"/>
        <v>-6.5661649329098797</v>
      </c>
      <c r="F114" s="125">
        <f t="shared" si="28"/>
        <v>-7.5101100943690273</v>
      </c>
      <c r="G114" s="128">
        <v>1918.1156798011084</v>
      </c>
      <c r="H114" s="127">
        <f>+H113+G114</f>
        <v>17670.362905089911</v>
      </c>
      <c r="I114" s="124">
        <f t="shared" si="29"/>
        <v>-3.4379465907946938</v>
      </c>
      <c r="J114" s="125">
        <f t="shared" si="30"/>
        <v>-3.9288192016357137</v>
      </c>
      <c r="K114" s="142">
        <f t="shared" si="31"/>
        <v>-1090.5157365580185</v>
      </c>
      <c r="L114" s="143">
        <f t="shared" si="32"/>
        <v>-8767.8056987183081</v>
      </c>
      <c r="M114" s="124">
        <f t="shared" si="33"/>
        <v>-0.92047062403524116</v>
      </c>
      <c r="N114" s="125">
        <f t="shared" si="34"/>
        <v>2.8933353630522518E-3</v>
      </c>
    </row>
    <row r="115" spans="2:14" s="12" customFormat="1" ht="15.75" hidden="1" thickBot="1" x14ac:dyDescent="0.3">
      <c r="B115" s="144">
        <v>41244</v>
      </c>
      <c r="C115" s="188">
        <v>870.9723909491089</v>
      </c>
      <c r="D115" s="147">
        <f>+D114+C115</f>
        <v>9773.5295973207121</v>
      </c>
      <c r="E115" s="148">
        <f t="shared" si="27"/>
        <v>-6.6863984598802828</v>
      </c>
      <c r="F115" s="149">
        <f t="shared" si="28"/>
        <v>-7.4372953648882634</v>
      </c>
      <c r="G115" s="188">
        <v>1519.8406152811369</v>
      </c>
      <c r="H115" s="147">
        <f>+H114+G115</f>
        <v>19190.203520371047</v>
      </c>
      <c r="I115" s="148">
        <f t="shared" si="29"/>
        <v>-18.976925302740376</v>
      </c>
      <c r="J115" s="149">
        <f t="shared" si="30"/>
        <v>-5.3214727308220189</v>
      </c>
      <c r="K115" s="151">
        <f t="shared" si="31"/>
        <v>-648.86822433202803</v>
      </c>
      <c r="L115" s="152">
        <f t="shared" si="32"/>
        <v>-9416.6739230503354</v>
      </c>
      <c r="M115" s="148">
        <f t="shared" si="33"/>
        <v>-31.149454261879029</v>
      </c>
      <c r="N115" s="149">
        <f t="shared" si="34"/>
        <v>-3.0206867228724121</v>
      </c>
    </row>
    <row r="116" spans="2:14" s="12" customFormat="1" ht="15.75" hidden="1" thickBot="1" x14ac:dyDescent="0.3">
      <c r="B116" s="139">
        <v>41275</v>
      </c>
      <c r="C116" s="128">
        <v>728.67048733015281</v>
      </c>
      <c r="D116" s="123">
        <f>C116</f>
        <v>728.67048733015281</v>
      </c>
      <c r="E116" s="124">
        <f t="shared" si="27"/>
        <v>-17.958850187019792</v>
      </c>
      <c r="F116" s="125">
        <f t="shared" si="28"/>
        <v>-17.958850187019792</v>
      </c>
      <c r="G116" s="128">
        <v>1532.2395828967108</v>
      </c>
      <c r="H116" s="127">
        <f>G116</f>
        <v>1532.2395828967108</v>
      </c>
      <c r="I116" s="124">
        <f t="shared" si="29"/>
        <v>-19.987629099273828</v>
      </c>
      <c r="J116" s="125">
        <f t="shared" si="30"/>
        <v>-19.987629099273828</v>
      </c>
      <c r="K116" s="137">
        <f t="shared" si="31"/>
        <v>-803.56909556655796</v>
      </c>
      <c r="L116" s="126">
        <f t="shared" si="32"/>
        <v>-803.56909556655796</v>
      </c>
      <c r="M116" s="124">
        <f t="shared" si="33"/>
        <v>-21.742467336566797</v>
      </c>
      <c r="N116" s="125">
        <f t="shared" si="34"/>
        <v>-21.742467336566797</v>
      </c>
    </row>
    <row r="117" spans="2:14" s="12" customFormat="1" ht="15.75" hidden="1" thickBot="1" x14ac:dyDescent="0.3">
      <c r="B117" s="140">
        <v>41306</v>
      </c>
      <c r="C117" s="128">
        <v>797.70684284215372</v>
      </c>
      <c r="D117" s="123">
        <f t="shared" ref="D117:D122" si="39">+D116+C117</f>
        <v>1526.3773301723065</v>
      </c>
      <c r="E117" s="124">
        <f t="shared" si="27"/>
        <v>-2.8381599950031311</v>
      </c>
      <c r="F117" s="125">
        <f t="shared" si="28"/>
        <v>-10.695615513732836</v>
      </c>
      <c r="G117" s="128">
        <v>1433.2484412832089</v>
      </c>
      <c r="H117" s="127">
        <f t="shared" ref="H117:H122" si="40">+H116+G117</f>
        <v>2965.4880241799196</v>
      </c>
      <c r="I117" s="124">
        <f t="shared" si="29"/>
        <v>-9.3265095045030328</v>
      </c>
      <c r="J117" s="125">
        <f t="shared" si="30"/>
        <v>-15.166895351818832</v>
      </c>
      <c r="K117" s="137">
        <f t="shared" si="31"/>
        <v>-635.54159844105516</v>
      </c>
      <c r="L117" s="126">
        <f t="shared" si="32"/>
        <v>-1439.1106940076131</v>
      </c>
      <c r="M117" s="124">
        <f t="shared" si="33"/>
        <v>-16.338830264128255</v>
      </c>
      <c r="N117" s="125">
        <f t="shared" si="34"/>
        <v>-19.444699513204043</v>
      </c>
    </row>
    <row r="118" spans="2:14" s="107" customFormat="1" ht="15.75" hidden="1" thickBot="1" x14ac:dyDescent="0.3">
      <c r="B118" s="129">
        <v>41334</v>
      </c>
      <c r="C118" s="130">
        <v>832.02584082671058</v>
      </c>
      <c r="D118" s="131">
        <f t="shared" si="39"/>
        <v>2358.4031709990172</v>
      </c>
      <c r="E118" s="132">
        <f t="shared" si="27"/>
        <v>-3.3599456118526771</v>
      </c>
      <c r="F118" s="134">
        <f t="shared" si="28"/>
        <v>-8.2382889100952816</v>
      </c>
      <c r="G118" s="130">
        <v>1544.819950858953</v>
      </c>
      <c r="H118" s="133">
        <f t="shared" si="40"/>
        <v>4510.3079750388724</v>
      </c>
      <c r="I118" s="132">
        <f t="shared" si="29"/>
        <v>-16.657157548615643</v>
      </c>
      <c r="J118" s="134">
        <f t="shared" si="30"/>
        <v>-15.683287598874108</v>
      </c>
      <c r="K118" s="138">
        <f t="shared" si="31"/>
        <v>-712.79411003224243</v>
      </c>
      <c r="L118" s="135">
        <f t="shared" si="32"/>
        <v>-2151.9048040398552</v>
      </c>
      <c r="M118" s="132">
        <f t="shared" si="33"/>
        <v>-28.190565276412183</v>
      </c>
      <c r="N118" s="134">
        <f t="shared" si="34"/>
        <v>-22.568477396742558</v>
      </c>
    </row>
    <row r="119" spans="2:14" s="12" customFormat="1" ht="15.75" hidden="1" thickBot="1" x14ac:dyDescent="0.3">
      <c r="B119" s="140">
        <v>41365</v>
      </c>
      <c r="C119" s="128">
        <v>696.53982431737131</v>
      </c>
      <c r="D119" s="123">
        <f t="shared" si="39"/>
        <v>3054.9429953163885</v>
      </c>
      <c r="E119" s="124">
        <f t="shared" si="27"/>
        <v>-6.8557590750589981</v>
      </c>
      <c r="F119" s="125">
        <f t="shared" si="28"/>
        <v>-7.9266905962122935</v>
      </c>
      <c r="G119" s="128">
        <v>1525.5540429605205</v>
      </c>
      <c r="H119" s="127">
        <f t="shared" si="40"/>
        <v>6035.8620179993932</v>
      </c>
      <c r="I119" s="124">
        <f t="shared" si="29"/>
        <v>5.9120207394776525</v>
      </c>
      <c r="J119" s="125">
        <f t="shared" si="30"/>
        <v>-11.101923442645701</v>
      </c>
      <c r="K119" s="137">
        <f t="shared" si="31"/>
        <v>-829.01421864314921</v>
      </c>
      <c r="L119" s="126">
        <f t="shared" si="32"/>
        <v>-2980.9190226830046</v>
      </c>
      <c r="M119" s="124">
        <f t="shared" si="33"/>
        <v>19.697735335976319</v>
      </c>
      <c r="N119" s="125">
        <f t="shared" si="34"/>
        <v>-14.13653540714912</v>
      </c>
    </row>
    <row r="120" spans="2:14" s="12" customFormat="1" ht="15.75" hidden="1" thickBot="1" x14ac:dyDescent="0.3">
      <c r="B120" s="140">
        <v>41395</v>
      </c>
      <c r="C120" s="128">
        <v>793.86755579006444</v>
      </c>
      <c r="D120" s="123">
        <f t="shared" si="39"/>
        <v>3848.8105511064532</v>
      </c>
      <c r="E120" s="124">
        <f t="shared" ref="E120:E151" si="41">+((C120/C108)-1)*100</f>
        <v>-1.5002300855805117</v>
      </c>
      <c r="F120" s="125">
        <f t="shared" ref="F120:F151" si="42">+((D120/D108)-1)*100</f>
        <v>-6.6707299981339174</v>
      </c>
      <c r="G120" s="128">
        <v>1548.8009254471533</v>
      </c>
      <c r="H120" s="127">
        <f t="shared" si="40"/>
        <v>7584.6629434465467</v>
      </c>
      <c r="I120" s="124">
        <f t="shared" ref="I120:I151" si="43">+((G120/G108)-1)*100</f>
        <v>-1.6650466539197661</v>
      </c>
      <c r="J120" s="125">
        <f t="shared" ref="J120:J151" si="44">+((H120/H108)-1)*100</f>
        <v>-9.3250061363536414</v>
      </c>
      <c r="K120" s="137">
        <f t="shared" ref="K120:K139" si="45">+C120-G120</f>
        <v>-754.93336965708886</v>
      </c>
      <c r="L120" s="126">
        <f t="shared" ref="L120:L139" si="46">+D120-H120</f>
        <v>-3735.8523923400935</v>
      </c>
      <c r="M120" s="124">
        <f t="shared" ref="M120:M142" si="47">+((K120/K108)-1)*100</f>
        <v>-1.8377693867441369</v>
      </c>
      <c r="N120" s="125">
        <f>+((L120/L108)-1)*100</f>
        <v>-11.906140988042512</v>
      </c>
    </row>
    <row r="121" spans="2:14" s="107" customFormat="1" ht="15.75" hidden="1" thickBot="1" x14ac:dyDescent="0.3">
      <c r="B121" s="129">
        <v>41426</v>
      </c>
      <c r="C121" s="130">
        <v>807.61267514158737</v>
      </c>
      <c r="D121" s="131">
        <f t="shared" si="39"/>
        <v>4656.4232262480409</v>
      </c>
      <c r="E121" s="132">
        <f t="shared" si="41"/>
        <v>6.8539644603871075</v>
      </c>
      <c r="F121" s="134">
        <f t="shared" si="42"/>
        <v>-4.5759158287836277</v>
      </c>
      <c r="G121" s="130">
        <v>1509.3940455254678</v>
      </c>
      <c r="H121" s="133">
        <f t="shared" si="40"/>
        <v>9094.0569889720136</v>
      </c>
      <c r="I121" s="132">
        <f t="shared" si="43"/>
        <v>6.3688756856313811</v>
      </c>
      <c r="J121" s="134">
        <f t="shared" si="44"/>
        <v>-7.0487775354162174</v>
      </c>
      <c r="K121" s="138">
        <f t="shared" si="45"/>
        <v>-701.78137038388047</v>
      </c>
      <c r="L121" s="135">
        <f t="shared" si="46"/>
        <v>-4437.6337627239727</v>
      </c>
      <c r="M121" s="132">
        <f t="shared" si="47"/>
        <v>5.8160560671044248</v>
      </c>
      <c r="N121" s="134">
        <f t="shared" ref="N121:N142" si="48">+((L121/L109)-1)*100</f>
        <v>-9.509407180223894</v>
      </c>
    </row>
    <row r="122" spans="2:14" s="12" customFormat="1" ht="15.75" hidden="1" thickBot="1" x14ac:dyDescent="0.3">
      <c r="B122" s="140">
        <v>41456</v>
      </c>
      <c r="C122" s="128">
        <v>859.30022864074385</v>
      </c>
      <c r="D122" s="123">
        <f t="shared" si="39"/>
        <v>5515.7234548887845</v>
      </c>
      <c r="E122" s="124">
        <f t="shared" si="41"/>
        <v>8.163101564716202</v>
      </c>
      <c r="F122" s="125">
        <f t="shared" si="42"/>
        <v>-2.7923058909044784</v>
      </c>
      <c r="G122" s="128">
        <v>1433.0315762055395</v>
      </c>
      <c r="H122" s="127">
        <f t="shared" si="40"/>
        <v>10527.088565177553</v>
      </c>
      <c r="I122" s="124">
        <f t="shared" si="43"/>
        <v>8.1532694993791779</v>
      </c>
      <c r="J122" s="125">
        <f t="shared" si="44"/>
        <v>-5.2355370465218982</v>
      </c>
      <c r="K122" s="137">
        <f t="shared" si="45"/>
        <v>-573.73134756479567</v>
      </c>
      <c r="L122" s="126">
        <f t="shared" si="46"/>
        <v>-5011.3651102887688</v>
      </c>
      <c r="M122" s="124">
        <f t="shared" si="47"/>
        <v>8.1385469675686153</v>
      </c>
      <c r="N122" s="125">
        <f t="shared" si="48"/>
        <v>-7.7865040561013839</v>
      </c>
    </row>
    <row r="123" spans="2:14" s="12" customFormat="1" ht="15.75" hidden="1" thickBot="1" x14ac:dyDescent="0.3">
      <c r="B123" s="140">
        <v>41487</v>
      </c>
      <c r="C123" s="128">
        <v>918.63737896752082</v>
      </c>
      <c r="D123" s="123">
        <f>+D122+C123</f>
        <v>6434.3608338563054</v>
      </c>
      <c r="E123" s="124">
        <f t="shared" si="41"/>
        <v>10.824813378690168</v>
      </c>
      <c r="F123" s="125">
        <f t="shared" si="42"/>
        <v>-1.0566096580473583</v>
      </c>
      <c r="G123" s="128">
        <v>1474.908208041011</v>
      </c>
      <c r="H123" s="127">
        <f>+H122+G123</f>
        <v>12001.996773218565</v>
      </c>
      <c r="I123" s="124">
        <f t="shared" si="43"/>
        <v>-15.720134563981937</v>
      </c>
      <c r="J123" s="125">
        <f t="shared" si="44"/>
        <v>-6.6624446062501068</v>
      </c>
      <c r="K123" s="137">
        <f t="shared" si="45"/>
        <v>-556.27082907349018</v>
      </c>
      <c r="L123" s="126">
        <f t="shared" si="46"/>
        <v>-5567.6359393622597</v>
      </c>
      <c r="M123" s="124">
        <f t="shared" si="47"/>
        <v>-39.608187783139158</v>
      </c>
      <c r="N123" s="125">
        <f t="shared" si="48"/>
        <v>-12.398330271191128</v>
      </c>
    </row>
    <row r="124" spans="2:14" s="107" customFormat="1" ht="15.75" hidden="1" thickBot="1" x14ac:dyDescent="0.3">
      <c r="B124" s="129">
        <v>41518</v>
      </c>
      <c r="C124" s="130">
        <v>899.03489286721606</v>
      </c>
      <c r="D124" s="131">
        <f>+D123+C124</f>
        <v>7333.3957267235219</v>
      </c>
      <c r="E124" s="132">
        <f t="shared" si="41"/>
        <v>12.166761297697825</v>
      </c>
      <c r="F124" s="134">
        <f t="shared" si="42"/>
        <v>0.3943613979852989</v>
      </c>
      <c r="G124" s="130">
        <v>1486.3308700693876</v>
      </c>
      <c r="H124" s="133">
        <f>+H123+G124</f>
        <v>13488.327643287952</v>
      </c>
      <c r="I124" s="132">
        <f t="shared" si="43"/>
        <v>13.078685418050352</v>
      </c>
      <c r="J124" s="134">
        <f t="shared" si="44"/>
        <v>-4.8316432753984113</v>
      </c>
      <c r="K124" s="138">
        <f t="shared" si="45"/>
        <v>-587.29597720217157</v>
      </c>
      <c r="L124" s="135">
        <f t="shared" si="46"/>
        <v>-6154.9319165644301</v>
      </c>
      <c r="M124" s="132">
        <f t="shared" si="47"/>
        <v>14.503747368230568</v>
      </c>
      <c r="N124" s="134">
        <f t="shared" si="48"/>
        <v>-10.38942641879661</v>
      </c>
    </row>
    <row r="125" spans="2:14" s="12" customFormat="1" ht="15.75" hidden="1" thickBot="1" x14ac:dyDescent="0.3">
      <c r="B125" s="140">
        <v>41549</v>
      </c>
      <c r="C125" s="128">
        <v>1041.3319298561878</v>
      </c>
      <c r="D125" s="123">
        <f>+D124+C125</f>
        <v>8374.7276565797092</v>
      </c>
      <c r="E125" s="124">
        <f t="shared" si="41"/>
        <v>35.173307733039479</v>
      </c>
      <c r="F125" s="125">
        <f t="shared" si="42"/>
        <v>3.7123465014482937</v>
      </c>
      <c r="G125" s="128">
        <v>1393.6547102502932</v>
      </c>
      <c r="H125" s="127">
        <f>+H124+G125</f>
        <v>14881.982353538246</v>
      </c>
      <c r="I125" s="124">
        <f t="shared" si="43"/>
        <v>-11.745123021454408</v>
      </c>
      <c r="J125" s="125">
        <f t="shared" si="44"/>
        <v>-5.5247029792258928</v>
      </c>
      <c r="K125" s="137">
        <f t="shared" si="45"/>
        <v>-352.32278039410539</v>
      </c>
      <c r="L125" s="126">
        <f t="shared" si="46"/>
        <v>-6507.2546969585364</v>
      </c>
      <c r="M125" s="124">
        <f t="shared" si="47"/>
        <v>-56.4365013426223</v>
      </c>
      <c r="N125" s="125">
        <f t="shared" si="48"/>
        <v>-15.240211988456942</v>
      </c>
    </row>
    <row r="126" spans="2:14" s="12" customFormat="1" ht="15.75" hidden="1" thickBot="1" x14ac:dyDescent="0.3">
      <c r="B126" s="140">
        <v>41580</v>
      </c>
      <c r="C126" s="128">
        <v>1031.8426271433991</v>
      </c>
      <c r="D126" s="123">
        <f>+D125+C126</f>
        <v>9406.5702837231074</v>
      </c>
      <c r="E126" s="124">
        <f t="shared" si="41"/>
        <v>24.678914681887232</v>
      </c>
      <c r="F126" s="125">
        <f t="shared" si="42"/>
        <v>5.6614416023160308</v>
      </c>
      <c r="G126" s="128">
        <v>1569.6831663124335</v>
      </c>
      <c r="H126" s="127">
        <f>+H125+G126</f>
        <v>16451.665519850678</v>
      </c>
      <c r="I126" s="124">
        <f t="shared" si="43"/>
        <v>-18.165354527773015</v>
      </c>
      <c r="J126" s="125">
        <f t="shared" si="44"/>
        <v>-6.8968441213405391</v>
      </c>
      <c r="K126" s="137">
        <f t="shared" si="45"/>
        <v>-537.8405391690344</v>
      </c>
      <c r="L126" s="126">
        <f t="shared" si="46"/>
        <v>-7045.0952361275704</v>
      </c>
      <c r="M126" s="124">
        <f t="shared" si="47"/>
        <v>-50.680167086206943</v>
      </c>
      <c r="N126" s="125">
        <f t="shared" si="48"/>
        <v>-19.648136851875798</v>
      </c>
    </row>
    <row r="127" spans="2:14" s="12" customFormat="1" ht="15.75" hidden="1" thickBot="1" x14ac:dyDescent="0.3">
      <c r="B127" s="144">
        <v>41610</v>
      </c>
      <c r="C127" s="145">
        <v>987.68044150273863</v>
      </c>
      <c r="D127" s="131">
        <f>+D126+C127</f>
        <v>10394.250725225846</v>
      </c>
      <c r="E127" s="132">
        <f t="shared" si="41"/>
        <v>13.399741687156297</v>
      </c>
      <c r="F127" s="134">
        <f t="shared" si="42"/>
        <v>6.3510436196488884</v>
      </c>
      <c r="G127" s="145">
        <v>1551.0887289877007</v>
      </c>
      <c r="H127" s="131">
        <f>+H126+G127</f>
        <v>18002.754248838377</v>
      </c>
      <c r="I127" s="132">
        <f t="shared" si="43"/>
        <v>2.05601254449852</v>
      </c>
      <c r="J127" s="134">
        <f t="shared" si="44"/>
        <v>-6.187788838571473</v>
      </c>
      <c r="K127" s="138">
        <f t="shared" si="45"/>
        <v>-563.4082874849621</v>
      </c>
      <c r="L127" s="135">
        <f t="shared" si="46"/>
        <v>-7608.5035236125314</v>
      </c>
      <c r="M127" s="132">
        <f t="shared" si="47"/>
        <v>-13.170615179228717</v>
      </c>
      <c r="N127" s="134">
        <f t="shared" si="48"/>
        <v>-19.201794754852099</v>
      </c>
    </row>
    <row r="128" spans="2:14" s="12" customFormat="1" x14ac:dyDescent="0.25">
      <c r="B128" s="139">
        <v>41640</v>
      </c>
      <c r="C128" s="122">
        <v>903.91396667977472</v>
      </c>
      <c r="D128" s="117">
        <f>C128</f>
        <v>903.91396667977472</v>
      </c>
      <c r="E128" s="118">
        <f t="shared" si="41"/>
        <v>24.049756700276646</v>
      </c>
      <c r="F128" s="118">
        <f t="shared" si="42"/>
        <v>24.049756700276646</v>
      </c>
      <c r="G128" s="122">
        <v>1655.4543712331217</v>
      </c>
      <c r="H128" s="121">
        <f>G128</f>
        <v>1655.4543712331217</v>
      </c>
      <c r="I128" s="118">
        <f t="shared" si="43"/>
        <v>8.0414831800306619</v>
      </c>
      <c r="J128" s="118">
        <f t="shared" si="44"/>
        <v>8.0414831800306619</v>
      </c>
      <c r="K128" s="136">
        <f t="shared" si="45"/>
        <v>-751.540404553347</v>
      </c>
      <c r="L128" s="120">
        <f t="shared" si="46"/>
        <v>-751.540404553347</v>
      </c>
      <c r="M128" s="118">
        <f t="shared" si="47"/>
        <v>-6.4747003462755188</v>
      </c>
      <c r="N128" s="119">
        <f>+((L128/L116)-1)*100</f>
        <v>-6.4747003462755188</v>
      </c>
    </row>
    <row r="129" spans="2:16" x14ac:dyDescent="0.25">
      <c r="B129" s="140">
        <v>41671</v>
      </c>
      <c r="C129" s="128">
        <v>842.35127801933413</v>
      </c>
      <c r="D129" s="123">
        <f t="shared" ref="D129:D134" si="49">+D128+C129</f>
        <v>1746.2652446991087</v>
      </c>
      <c r="E129" s="124">
        <f t="shared" si="41"/>
        <v>5.596596741995663</v>
      </c>
      <c r="F129" s="125">
        <f t="shared" si="42"/>
        <v>14.405868731159677</v>
      </c>
      <c r="G129" s="128">
        <v>1420.4187569877663</v>
      </c>
      <c r="H129" s="127">
        <f t="shared" ref="H129:H134" si="50">+H128+G129</f>
        <v>3075.8731282208882</v>
      </c>
      <c r="I129" s="124">
        <f t="shared" si="43"/>
        <v>-0.89514727006826389</v>
      </c>
      <c r="J129" s="125">
        <f t="shared" si="44"/>
        <v>3.7223250655849416</v>
      </c>
      <c r="K129" s="137">
        <f t="shared" si="45"/>
        <v>-578.06747896843217</v>
      </c>
      <c r="L129" s="126">
        <f t="shared" si="46"/>
        <v>-1329.6078835217795</v>
      </c>
      <c r="M129" s="124">
        <f t="shared" si="47"/>
        <v>-9.0433292822379325</v>
      </c>
      <c r="N129" s="125">
        <f t="shared" si="48"/>
        <v>-7.6090609945293259</v>
      </c>
    </row>
    <row r="130" spans="2:16" x14ac:dyDescent="0.25">
      <c r="B130" s="129">
        <v>41699</v>
      </c>
      <c r="C130" s="130">
        <v>1070.1044568320215</v>
      </c>
      <c r="D130" s="131">
        <f t="shared" si="49"/>
        <v>2816.36970153113</v>
      </c>
      <c r="E130" s="132">
        <f t="shared" si="41"/>
        <v>28.614329546394046</v>
      </c>
      <c r="F130" s="134">
        <f t="shared" si="42"/>
        <v>19.418500456735678</v>
      </c>
      <c r="G130" s="130">
        <v>1672.1009252950821</v>
      </c>
      <c r="H130" s="133">
        <f t="shared" si="50"/>
        <v>4747.9740535159708</v>
      </c>
      <c r="I130" s="132">
        <f t="shared" si="43"/>
        <v>8.239210942696463</v>
      </c>
      <c r="J130" s="134">
        <f t="shared" si="44"/>
        <v>5.2693980054665746</v>
      </c>
      <c r="K130" s="138">
        <f t="shared" si="45"/>
        <v>-601.99646846306064</v>
      </c>
      <c r="L130" s="135">
        <f t="shared" si="46"/>
        <v>-1931.6043519848408</v>
      </c>
      <c r="M130" s="132">
        <f t="shared" si="47"/>
        <v>-15.544129785832538</v>
      </c>
      <c r="N130" s="134">
        <f t="shared" si="48"/>
        <v>-10.237462718677692</v>
      </c>
      <c r="P130" s="8"/>
    </row>
    <row r="131" spans="2:16" x14ac:dyDescent="0.25">
      <c r="B131" s="140">
        <v>41730</v>
      </c>
      <c r="C131" s="128">
        <v>764.25777020064209</v>
      </c>
      <c r="D131" s="123">
        <f t="shared" si="49"/>
        <v>3580.6274717317719</v>
      </c>
      <c r="E131" s="124">
        <f t="shared" si="41"/>
        <v>9.722049410403244</v>
      </c>
      <c r="F131" s="125">
        <f t="shared" si="42"/>
        <v>17.207668922835005</v>
      </c>
      <c r="G131" s="128">
        <v>1444.452689961651</v>
      </c>
      <c r="H131" s="127">
        <f t="shared" si="50"/>
        <v>6192.426743477622</v>
      </c>
      <c r="I131" s="124">
        <f t="shared" si="43"/>
        <v>-5.3161900997936833</v>
      </c>
      <c r="J131" s="125">
        <f t="shared" si="44"/>
        <v>2.5939082936512037</v>
      </c>
      <c r="K131" s="137">
        <f t="shared" si="45"/>
        <v>-680.19491976100892</v>
      </c>
      <c r="L131" s="126">
        <f t="shared" si="46"/>
        <v>-2611.7992717458501</v>
      </c>
      <c r="M131" s="124">
        <f t="shared" si="47"/>
        <v>-17.951356627599637</v>
      </c>
      <c r="N131" s="125">
        <f t="shared" si="48"/>
        <v>-12.382750022002432</v>
      </c>
    </row>
    <row r="132" spans="2:16" x14ac:dyDescent="0.25">
      <c r="B132" s="140">
        <v>41760</v>
      </c>
      <c r="C132" s="128">
        <v>883.52980936798895</v>
      </c>
      <c r="D132" s="123">
        <f t="shared" si="49"/>
        <v>4464.1572810997604</v>
      </c>
      <c r="E132" s="124">
        <f t="shared" si="41"/>
        <v>11.294359232087746</v>
      </c>
      <c r="F132" s="125">
        <f t="shared" si="42"/>
        <v>15.98797139590069</v>
      </c>
      <c r="G132" s="128">
        <v>1353.193029538538</v>
      </c>
      <c r="H132" s="127">
        <f t="shared" si="50"/>
        <v>7545.6197730161603</v>
      </c>
      <c r="I132" s="124">
        <f t="shared" si="43"/>
        <v>-12.629634493028307</v>
      </c>
      <c r="J132" s="125">
        <f t="shared" si="44"/>
        <v>-0.51476473933652622</v>
      </c>
      <c r="K132" s="137">
        <f t="shared" si="45"/>
        <v>-469.66322017054904</v>
      </c>
      <c r="L132" s="126">
        <f t="shared" si="46"/>
        <v>-3081.4624919163998</v>
      </c>
      <c r="M132" s="124">
        <f t="shared" si="47"/>
        <v>-37.787460582927636</v>
      </c>
      <c r="N132" s="125">
        <f t="shared" si="48"/>
        <v>-17.5164816941226</v>
      </c>
    </row>
    <row r="133" spans="2:16" x14ac:dyDescent="0.25">
      <c r="B133" s="129">
        <v>41792</v>
      </c>
      <c r="C133" s="130">
        <v>985.69297845780352</v>
      </c>
      <c r="D133" s="131">
        <f t="shared" si="49"/>
        <v>5449.8502595575637</v>
      </c>
      <c r="E133" s="132">
        <f t="shared" si="41"/>
        <v>22.050211542927546</v>
      </c>
      <c r="F133" s="134">
        <f t="shared" si="42"/>
        <v>17.039409752039102</v>
      </c>
      <c r="G133" s="130">
        <v>1439.4000128990126</v>
      </c>
      <c r="H133" s="133">
        <f t="shared" si="50"/>
        <v>8985.0197859151722</v>
      </c>
      <c r="I133" s="132">
        <f t="shared" si="43"/>
        <v>-4.6372272922335593</v>
      </c>
      <c r="J133" s="134">
        <f t="shared" si="44"/>
        <v>-1.1989940594067772</v>
      </c>
      <c r="K133" s="138">
        <f t="shared" si="45"/>
        <v>-453.70703444120909</v>
      </c>
      <c r="L133" s="135">
        <f t="shared" si="46"/>
        <v>-3535.1695263576084</v>
      </c>
      <c r="M133" s="132">
        <f t="shared" si="47"/>
        <v>-35.349233594926091</v>
      </c>
      <c r="N133" s="134">
        <f t="shared" si="48"/>
        <v>-20.336609207074375</v>
      </c>
    </row>
    <row r="134" spans="2:16" x14ac:dyDescent="0.25">
      <c r="B134" s="140">
        <v>41822</v>
      </c>
      <c r="C134" s="128">
        <v>956.63467673500827</v>
      </c>
      <c r="D134" s="123">
        <f t="shared" si="49"/>
        <v>6406.4849362925725</v>
      </c>
      <c r="E134" s="124">
        <f t="shared" si="41"/>
        <v>11.327175863577942</v>
      </c>
      <c r="F134" s="125">
        <f t="shared" si="42"/>
        <v>16.149494960888113</v>
      </c>
      <c r="G134" s="128">
        <v>1845.3214368037534</v>
      </c>
      <c r="H134" s="127">
        <f t="shared" si="50"/>
        <v>10830.341222718926</v>
      </c>
      <c r="I134" s="124">
        <f t="shared" si="43"/>
        <v>28.770465874164319</v>
      </c>
      <c r="J134" s="125">
        <f t="shared" si="44"/>
        <v>2.8806887646457113</v>
      </c>
      <c r="K134" s="137">
        <f t="shared" si="45"/>
        <v>-888.68676006874512</v>
      </c>
      <c r="L134" s="126">
        <f t="shared" si="46"/>
        <v>-4423.8562864263531</v>
      </c>
      <c r="M134" s="124">
        <f t="shared" si="47"/>
        <v>54.895974194329568</v>
      </c>
      <c r="N134" s="125">
        <f t="shared" si="48"/>
        <v>-11.7235286380593</v>
      </c>
    </row>
    <row r="135" spans="2:16" x14ac:dyDescent="0.25">
      <c r="B135" s="140">
        <v>41853</v>
      </c>
      <c r="C135" s="128">
        <v>992.6326904928701</v>
      </c>
      <c r="D135" s="123">
        <f>+D134+C135</f>
        <v>7399.1176267854426</v>
      </c>
      <c r="E135" s="124">
        <f t="shared" si="41"/>
        <v>8.0548988338047458</v>
      </c>
      <c r="F135" s="125">
        <f t="shared" si="42"/>
        <v>14.993824838867953</v>
      </c>
      <c r="G135" s="128">
        <v>1724.5032441152289</v>
      </c>
      <c r="H135" s="127">
        <f>+H134+G135</f>
        <v>12554.844466834154</v>
      </c>
      <c r="I135" s="124">
        <f t="shared" si="43"/>
        <v>16.92275049480758</v>
      </c>
      <c r="J135" s="125">
        <f t="shared" si="44"/>
        <v>4.606297635816925</v>
      </c>
      <c r="K135" s="137">
        <f t="shared" si="45"/>
        <v>-731.87055362235878</v>
      </c>
      <c r="L135" s="126">
        <f t="shared" si="46"/>
        <v>-5155.7268400487119</v>
      </c>
      <c r="M135" s="124">
        <f t="shared" si="47"/>
        <v>31.567307752114715</v>
      </c>
      <c r="N135" s="125">
        <f t="shared" si="48"/>
        <v>-7.3982764641886689</v>
      </c>
    </row>
    <row r="136" spans="2:16" x14ac:dyDescent="0.25">
      <c r="B136" s="129">
        <v>41884</v>
      </c>
      <c r="C136" s="130">
        <v>902.83737738476555</v>
      </c>
      <c r="D136" s="131">
        <f>+D135+C136</f>
        <v>8301.9550041702078</v>
      </c>
      <c r="E136" s="132">
        <f t="shared" si="41"/>
        <v>0.42295182842375656</v>
      </c>
      <c r="F136" s="134">
        <f t="shared" si="42"/>
        <v>13.207514138602573</v>
      </c>
      <c r="G136" s="130">
        <v>1667.4534675979414</v>
      </c>
      <c r="H136" s="133">
        <f>+H135+G136</f>
        <v>14222.297934432096</v>
      </c>
      <c r="I136" s="132">
        <f t="shared" si="43"/>
        <v>12.185886815369606</v>
      </c>
      <c r="J136" s="134">
        <f t="shared" si="44"/>
        <v>5.4415218146734556</v>
      </c>
      <c r="K136" s="138">
        <f t="shared" si="45"/>
        <v>-764.61609021317588</v>
      </c>
      <c r="L136" s="135">
        <f t="shared" si="46"/>
        <v>-5920.3429302618879</v>
      </c>
      <c r="M136" s="132">
        <f t="shared" si="47"/>
        <v>30.192631976766183</v>
      </c>
      <c r="N136" s="134">
        <f t="shared" si="48"/>
        <v>-3.8113985578167919</v>
      </c>
    </row>
    <row r="137" spans="2:16" x14ac:dyDescent="0.25">
      <c r="B137" s="140">
        <v>41915</v>
      </c>
      <c r="C137" s="128">
        <v>901.83755755166874</v>
      </c>
      <c r="D137" s="123">
        <f>+D136+C137</f>
        <v>9203.7925617218771</v>
      </c>
      <c r="E137" s="124">
        <f t="shared" si="41"/>
        <v>-13.395764434476121</v>
      </c>
      <c r="F137" s="125">
        <f t="shared" si="42"/>
        <v>9.8996043709051573</v>
      </c>
      <c r="G137" s="128">
        <v>1750.1833769021541</v>
      </c>
      <c r="H137" s="127">
        <f>+H136+G137</f>
        <v>15972.48131133425</v>
      </c>
      <c r="I137" s="124">
        <f t="shared" si="43"/>
        <v>25.582281179807453</v>
      </c>
      <c r="J137" s="125">
        <f t="shared" si="44"/>
        <v>7.3276458195553174</v>
      </c>
      <c r="K137" s="137">
        <f t="shared" si="45"/>
        <v>-848.34581935048539</v>
      </c>
      <c r="L137" s="126">
        <f t="shared" si="46"/>
        <v>-6768.6887496123727</v>
      </c>
      <c r="M137" s="124">
        <f t="shared" si="47"/>
        <v>140.78653625562691</v>
      </c>
      <c r="N137" s="125">
        <f t="shared" si="48"/>
        <v>4.0175783003549848</v>
      </c>
    </row>
    <row r="138" spans="2:16" x14ac:dyDescent="0.25">
      <c r="B138" s="140">
        <v>41946</v>
      </c>
      <c r="C138" s="128">
        <v>921.16143246949764</v>
      </c>
      <c r="D138" s="123">
        <f>+D137+C138</f>
        <v>10124.953994191375</v>
      </c>
      <c r="E138" s="124">
        <f t="shared" si="41"/>
        <v>-10.726557690324967</v>
      </c>
      <c r="F138" s="125">
        <f t="shared" si="42"/>
        <v>7.6370418632957016</v>
      </c>
      <c r="G138" s="128">
        <v>1646.8201108412436</v>
      </c>
      <c r="H138" s="127">
        <f>+H137+G138</f>
        <v>17619.301422175493</v>
      </c>
      <c r="I138" s="124">
        <f t="shared" si="43"/>
        <v>4.914172884329493</v>
      </c>
      <c r="J138" s="125">
        <f t="shared" si="44"/>
        <v>7.0973720011261898</v>
      </c>
      <c r="K138" s="137">
        <f t="shared" si="45"/>
        <v>-725.65867837174596</v>
      </c>
      <c r="L138" s="126">
        <f t="shared" si="46"/>
        <v>-7494.3474279841175</v>
      </c>
      <c r="M138" s="124">
        <f t="shared" si="47"/>
        <v>34.920785162994839</v>
      </c>
      <c r="N138" s="125">
        <f t="shared" si="48"/>
        <v>6.3768079323152538</v>
      </c>
    </row>
    <row r="139" spans="2:16" ht="15.75" thickBot="1" x14ac:dyDescent="0.3">
      <c r="B139" s="189">
        <v>41976</v>
      </c>
      <c r="C139" s="103">
        <v>1005.11543783744</v>
      </c>
      <c r="D139" s="101">
        <f>+D138+C139</f>
        <v>11130.069432028815</v>
      </c>
      <c r="E139" s="102">
        <f t="shared" si="41"/>
        <v>1.7652466933712141</v>
      </c>
      <c r="F139" s="104">
        <f t="shared" si="42"/>
        <v>7.0790933012343737</v>
      </c>
      <c r="G139" s="100">
        <v>1797.463646193876</v>
      </c>
      <c r="H139" s="103">
        <f>+H138+G139</f>
        <v>19416.765068369368</v>
      </c>
      <c r="I139" s="102">
        <f t="shared" si="43"/>
        <v>15.883998935829347</v>
      </c>
      <c r="J139" s="104">
        <f t="shared" si="44"/>
        <v>7.8544138301628541</v>
      </c>
      <c r="K139" s="105">
        <f t="shared" si="45"/>
        <v>-792.34820835643598</v>
      </c>
      <c r="L139" s="106">
        <f t="shared" si="46"/>
        <v>-8286.6956363405534</v>
      </c>
      <c r="M139" s="102">
        <f t="shared" si="47"/>
        <v>40.634815986370178</v>
      </c>
      <c r="N139" s="104">
        <f t="shared" si="48"/>
        <v>8.913607132115974</v>
      </c>
    </row>
    <row r="140" spans="2:16" s="12" customFormat="1" x14ac:dyDescent="0.25">
      <c r="B140" s="194">
        <v>42019</v>
      </c>
      <c r="C140" s="127">
        <v>920.44769774070232</v>
      </c>
      <c r="D140" s="117">
        <f>C140</f>
        <v>920.44769774070232</v>
      </c>
      <c r="E140" s="118">
        <f t="shared" si="41"/>
        <v>1.8291266282408181</v>
      </c>
      <c r="F140" s="118">
        <f t="shared" si="42"/>
        <v>1.8291266282408181</v>
      </c>
      <c r="G140" s="122">
        <v>1681.6387910314211</v>
      </c>
      <c r="H140" s="121">
        <f>G140</f>
        <v>1681.6387910314211</v>
      </c>
      <c r="I140" s="118">
        <f t="shared" si="43"/>
        <v>1.5817059203386608</v>
      </c>
      <c r="J140" s="118">
        <f t="shared" si="44"/>
        <v>1.5817059203386608</v>
      </c>
      <c r="K140" s="136">
        <f t="shared" ref="K140:K163" si="51">+C140-G140</f>
        <v>-761.19109329071875</v>
      </c>
      <c r="L140" s="120">
        <f>K140</f>
        <v>-761.19109329071875</v>
      </c>
      <c r="M140" s="118">
        <f t="shared" si="47"/>
        <v>1.2841210770440536</v>
      </c>
      <c r="N140" s="119">
        <f t="shared" si="48"/>
        <v>1.2841210770440536</v>
      </c>
    </row>
    <row r="141" spans="2:16" x14ac:dyDescent="0.25">
      <c r="B141" s="195">
        <v>42050</v>
      </c>
      <c r="C141" s="127">
        <v>907.25150550716751</v>
      </c>
      <c r="D141" s="123">
        <f t="shared" ref="D141:D150" si="52">+D140+C141</f>
        <v>1827.6992032478697</v>
      </c>
      <c r="E141" s="124">
        <f t="shared" si="41"/>
        <v>7.704651156989617</v>
      </c>
      <c r="F141" s="125">
        <f t="shared" si="42"/>
        <v>4.6633212678290681</v>
      </c>
      <c r="G141" s="128">
        <v>1529.5265400541437</v>
      </c>
      <c r="H141" s="127">
        <f t="shared" ref="H141:H146" si="53">+H140+G141</f>
        <v>3211.1653310855645</v>
      </c>
      <c r="I141" s="124">
        <f t="shared" si="43"/>
        <v>7.6813814608980957</v>
      </c>
      <c r="J141" s="125">
        <f t="shared" si="44"/>
        <v>4.3984975070454402</v>
      </c>
      <c r="K141" s="137">
        <f t="shared" si="51"/>
        <v>-622.27503454697614</v>
      </c>
      <c r="L141" s="126">
        <f t="shared" ref="L141:L146" si="54">+L140+K141</f>
        <v>-1383.4661278376948</v>
      </c>
      <c r="M141" s="124">
        <f t="shared" si="47"/>
        <v>7.647473208047062</v>
      </c>
      <c r="N141" s="125">
        <f t="shared" si="48"/>
        <v>4.0506862950645983</v>
      </c>
    </row>
    <row r="142" spans="2:16" x14ac:dyDescent="0.25">
      <c r="B142" s="196">
        <v>42078</v>
      </c>
      <c r="C142" s="133">
        <v>1068.1060204785463</v>
      </c>
      <c r="D142" s="131">
        <f t="shared" si="52"/>
        <v>2895.805223726416</v>
      </c>
      <c r="E142" s="132">
        <f t="shared" si="41"/>
        <v>-0.18675152137871409</v>
      </c>
      <c r="F142" s="134">
        <f t="shared" si="42"/>
        <v>2.8204934228663436</v>
      </c>
      <c r="G142" s="130">
        <v>1580.9272446218558</v>
      </c>
      <c r="H142" s="133">
        <f t="shared" si="53"/>
        <v>4792.0925757074201</v>
      </c>
      <c r="I142" s="132">
        <f t="shared" si="43"/>
        <v>-5.4526421996409447</v>
      </c>
      <c r="J142" s="134">
        <f t="shared" si="44"/>
        <v>0.92920731440768733</v>
      </c>
      <c r="K142" s="138">
        <f t="shared" si="51"/>
        <v>-512.82122414330956</v>
      </c>
      <c r="L142" s="135">
        <f t="shared" si="54"/>
        <v>-1896.2873519810043</v>
      </c>
      <c r="M142" s="132">
        <f t="shared" si="47"/>
        <v>-14.813250407834078</v>
      </c>
      <c r="N142" s="134">
        <f t="shared" si="48"/>
        <v>-1.8283764978861305</v>
      </c>
    </row>
    <row r="143" spans="2:16" x14ac:dyDescent="0.25">
      <c r="B143" s="140">
        <v>42109</v>
      </c>
      <c r="C143" s="128">
        <v>716.9613858844491</v>
      </c>
      <c r="D143" s="123">
        <f t="shared" si="52"/>
        <v>3612.7666096108651</v>
      </c>
      <c r="E143" s="124">
        <f t="shared" si="41"/>
        <v>-6.1885382341322011</v>
      </c>
      <c r="F143" s="125">
        <f t="shared" si="42"/>
        <v>0.89758396071146773</v>
      </c>
      <c r="G143" s="128">
        <v>1490.4509529838303</v>
      </c>
      <c r="H143" s="127">
        <f t="shared" si="53"/>
        <v>6282.5435286912507</v>
      </c>
      <c r="I143" s="124">
        <f t="shared" si="43"/>
        <v>3.1844769539250528</v>
      </c>
      <c r="J143" s="125">
        <f t="shared" si="44"/>
        <v>1.4552741428640603</v>
      </c>
      <c r="K143" s="137">
        <f t="shared" si="51"/>
        <v>-773.48956709938125</v>
      </c>
      <c r="L143" s="126">
        <f t="shared" si="54"/>
        <v>-2669.7769190803856</v>
      </c>
      <c r="M143" s="124">
        <f t="shared" ref="M143:M154" si="55">+((K143/K131)-1)*100</f>
        <v>13.715869470350061</v>
      </c>
      <c r="N143" s="125">
        <f t="shared" ref="N143:N154" si="56">+((L143/L131)-1)*100</f>
        <v>2.219835496614575</v>
      </c>
    </row>
    <row r="144" spans="2:16" x14ac:dyDescent="0.25">
      <c r="B144" s="140">
        <v>42139</v>
      </c>
      <c r="C144" s="128">
        <v>886.07996095946589</v>
      </c>
      <c r="D144" s="123">
        <f t="shared" si="52"/>
        <v>4498.8465705703311</v>
      </c>
      <c r="E144" s="124">
        <f t="shared" si="41"/>
        <v>0.28863220736163875</v>
      </c>
      <c r="F144" s="125">
        <f t="shared" si="42"/>
        <v>0.77706243947626152</v>
      </c>
      <c r="G144" s="128">
        <v>1585.4543086170081</v>
      </c>
      <c r="H144" s="127">
        <f t="shared" si="53"/>
        <v>7867.9978373082586</v>
      </c>
      <c r="I144" s="124">
        <f t="shared" si="43"/>
        <v>17.16394291194916</v>
      </c>
      <c r="J144" s="125">
        <f t="shared" si="44"/>
        <v>4.2723868149963318</v>
      </c>
      <c r="K144" s="137">
        <f t="shared" si="51"/>
        <v>-699.37434765754222</v>
      </c>
      <c r="L144" s="126">
        <f t="shared" si="54"/>
        <v>-3369.1512667379279</v>
      </c>
      <c r="M144" s="124">
        <f t="shared" si="55"/>
        <v>48.909754398817526</v>
      </c>
      <c r="N144" s="125">
        <f t="shared" si="56"/>
        <v>9.3361115241941803</v>
      </c>
    </row>
    <row r="145" spans="2:14" x14ac:dyDescent="0.25">
      <c r="B145" s="129">
        <v>42170</v>
      </c>
      <c r="C145" s="130">
        <v>945.56084276178785</v>
      </c>
      <c r="D145" s="131">
        <f t="shared" si="52"/>
        <v>5444.4074133321192</v>
      </c>
      <c r="E145" s="132">
        <f t="shared" si="41"/>
        <v>-4.0714640941041935</v>
      </c>
      <c r="F145" s="134">
        <f t="shared" si="42"/>
        <v>-9.9871482081537177E-2</v>
      </c>
      <c r="G145" s="130">
        <v>1678.7413939501657</v>
      </c>
      <c r="H145" s="133">
        <f t="shared" si="53"/>
        <v>9546.7392312584234</v>
      </c>
      <c r="I145" s="132">
        <f t="shared" si="43"/>
        <v>16.627857364618848</v>
      </c>
      <c r="J145" s="134">
        <f t="shared" si="44"/>
        <v>6.2517329814208766</v>
      </c>
      <c r="K145" s="138">
        <f t="shared" si="51"/>
        <v>-733.18055118837788</v>
      </c>
      <c r="L145" s="135">
        <f t="shared" si="54"/>
        <v>-4102.331817926306</v>
      </c>
      <c r="M145" s="132">
        <f t="shared" si="55"/>
        <v>61.597792304757107</v>
      </c>
      <c r="N145" s="134">
        <f t="shared" si="56"/>
        <v>16.0434255653098</v>
      </c>
    </row>
    <row r="146" spans="2:14" x14ac:dyDescent="0.25">
      <c r="B146" s="140">
        <v>42200</v>
      </c>
      <c r="C146" s="128">
        <v>937.13034371396213</v>
      </c>
      <c r="D146" s="123">
        <f t="shared" si="52"/>
        <v>6381.5377570460814</v>
      </c>
      <c r="E146" s="124">
        <f t="shared" si="41"/>
        <v>-2.0388486321251009</v>
      </c>
      <c r="F146" s="125">
        <f t="shared" si="42"/>
        <v>-0.38940510271343598</v>
      </c>
      <c r="G146" s="128">
        <v>1533.8807808781642</v>
      </c>
      <c r="H146" s="127">
        <f t="shared" si="53"/>
        <v>11080.620012136587</v>
      </c>
      <c r="I146" s="124">
        <f t="shared" si="43"/>
        <v>-16.877311980130127</v>
      </c>
      <c r="J146" s="125">
        <f t="shared" si="44"/>
        <v>2.3109040082010424</v>
      </c>
      <c r="K146" s="137">
        <f t="shared" si="51"/>
        <v>-596.75043716420203</v>
      </c>
      <c r="L146" s="126">
        <f t="shared" si="54"/>
        <v>-4699.0822550905077</v>
      </c>
      <c r="M146" s="124">
        <f t="shared" si="55"/>
        <v>-32.850306319626064</v>
      </c>
      <c r="N146" s="125">
        <f t="shared" si="56"/>
        <v>6.2214039255440001</v>
      </c>
    </row>
    <row r="147" spans="2:14" x14ac:dyDescent="0.25">
      <c r="B147" s="140">
        <v>42231</v>
      </c>
      <c r="C147" s="128">
        <v>802.10470725155596</v>
      </c>
      <c r="D147" s="123">
        <f t="shared" si="52"/>
        <v>7183.6424642976372</v>
      </c>
      <c r="E147" s="124">
        <f t="shared" si="41"/>
        <v>-19.194207995176104</v>
      </c>
      <c r="F147" s="125">
        <f t="shared" si="42"/>
        <v>-2.9121737666092384</v>
      </c>
      <c r="G147" s="128">
        <v>1523.3760244315254</v>
      </c>
      <c r="H147" s="127">
        <f>+H146+G147</f>
        <v>12603.996036568113</v>
      </c>
      <c r="I147" s="124">
        <f t="shared" si="43"/>
        <v>-11.662907586288341</v>
      </c>
      <c r="J147" s="125">
        <f t="shared" si="44"/>
        <v>0.39149485175862253</v>
      </c>
      <c r="K147" s="137">
        <f t="shared" si="51"/>
        <v>-721.2713171799694</v>
      </c>
      <c r="L147" s="126">
        <f>+L146+K147</f>
        <v>-5420.3535722704773</v>
      </c>
      <c r="M147" s="124">
        <f t="shared" si="55"/>
        <v>-1.4482392261758514</v>
      </c>
      <c r="N147" s="125">
        <f t="shared" si="56"/>
        <v>5.1326755747840513</v>
      </c>
    </row>
    <row r="148" spans="2:14" x14ac:dyDescent="0.25">
      <c r="B148" s="129">
        <v>42262</v>
      </c>
      <c r="C148" s="130">
        <v>853.19300698763152</v>
      </c>
      <c r="D148" s="131">
        <f t="shared" si="52"/>
        <v>8036.8354712852688</v>
      </c>
      <c r="E148" s="132">
        <f t="shared" si="41"/>
        <v>-5.4987057072158567</v>
      </c>
      <c r="F148" s="134">
        <f t="shared" si="42"/>
        <v>-3.1934590437043497</v>
      </c>
      <c r="G148" s="130">
        <v>1582.7227992084577</v>
      </c>
      <c r="H148" s="133">
        <f>+H147+G148</f>
        <v>14186.71883577657</v>
      </c>
      <c r="I148" s="132">
        <f t="shared" si="43"/>
        <v>-5.081441253742625</v>
      </c>
      <c r="J148" s="134">
        <f t="shared" si="44"/>
        <v>-0.25016420566882358</v>
      </c>
      <c r="K148" s="138">
        <f t="shared" si="51"/>
        <v>-729.52979222082615</v>
      </c>
      <c r="L148" s="135">
        <f>+L147+K148</f>
        <v>-6149.8833644913038</v>
      </c>
      <c r="M148" s="132">
        <f t="shared" si="55"/>
        <v>-4.5887470119243323</v>
      </c>
      <c r="N148" s="134">
        <f t="shared" si="56"/>
        <v>3.8771476067056554</v>
      </c>
    </row>
    <row r="149" spans="2:14" x14ac:dyDescent="0.25">
      <c r="B149" s="140">
        <v>42292</v>
      </c>
      <c r="C149" s="128">
        <v>850.74002101897406</v>
      </c>
      <c r="D149" s="123">
        <f t="shared" si="52"/>
        <v>8887.5754923042423</v>
      </c>
      <c r="E149" s="124">
        <f t="shared" si="41"/>
        <v>-5.6659357447271912</v>
      </c>
      <c r="F149" s="125">
        <f t="shared" si="42"/>
        <v>-3.4357257325938195</v>
      </c>
      <c r="G149" s="128">
        <v>1638.2704551726467</v>
      </c>
      <c r="H149" s="127">
        <f>+H148+G149</f>
        <v>15824.989290949217</v>
      </c>
      <c r="I149" s="124">
        <f t="shared" si="43"/>
        <v>-6.394354054921636</v>
      </c>
      <c r="J149" s="125">
        <f t="shared" si="44"/>
        <v>-0.92341332263992104</v>
      </c>
      <c r="K149" s="137">
        <f t="shared" si="51"/>
        <v>-787.53043415367267</v>
      </c>
      <c r="L149" s="126">
        <f>+L148+K149</f>
        <v>-6937.4137986449769</v>
      </c>
      <c r="M149" s="124">
        <f t="shared" si="55"/>
        <v>-7.1687021742353192</v>
      </c>
      <c r="N149" s="125">
        <f t="shared" si="56"/>
        <v>2.492728728917637</v>
      </c>
    </row>
    <row r="150" spans="2:14" ht="15" customHeight="1" x14ac:dyDescent="0.25">
      <c r="B150" s="140">
        <v>42323</v>
      </c>
      <c r="C150" s="128">
        <v>838.42213143984964</v>
      </c>
      <c r="D150" s="123">
        <f t="shared" si="52"/>
        <v>9725.9976237440915</v>
      </c>
      <c r="E150" s="124">
        <f t="shared" si="41"/>
        <v>-8.9820630904874239</v>
      </c>
      <c r="F150" s="125">
        <f t="shared" si="42"/>
        <v>-3.9403277355745336</v>
      </c>
      <c r="G150" s="128">
        <v>1464.8793205654338</v>
      </c>
      <c r="H150" s="127">
        <f>+H149+G150</f>
        <v>17289.868611514652</v>
      </c>
      <c r="I150" s="124">
        <f t="shared" si="43"/>
        <v>-11.04800634131613</v>
      </c>
      <c r="J150" s="125">
        <f t="shared" si="44"/>
        <v>-1.8697268567425707</v>
      </c>
      <c r="K150" s="137">
        <f t="shared" si="51"/>
        <v>-626.45718912558414</v>
      </c>
      <c r="L150" s="126">
        <f>+L149+K150</f>
        <v>-7563.8709877705605</v>
      </c>
      <c r="M150" s="124">
        <f t="shared" si="55"/>
        <v>-13.670544045411681</v>
      </c>
      <c r="N150" s="125">
        <f t="shared" si="56"/>
        <v>0.92767996752911586</v>
      </c>
    </row>
    <row r="151" spans="2:14" ht="15.75" customHeight="1" thickBot="1" x14ac:dyDescent="0.3">
      <c r="B151" s="189">
        <v>42353</v>
      </c>
      <c r="C151" s="100">
        <v>820.50089881690303</v>
      </c>
      <c r="D151" s="147">
        <f>+D150+C151</f>
        <v>10546.498522560994</v>
      </c>
      <c r="E151" s="148">
        <f t="shared" si="41"/>
        <v>-18.367496117435532</v>
      </c>
      <c r="F151" s="149">
        <f t="shared" si="42"/>
        <v>-5.243191994728158</v>
      </c>
      <c r="G151" s="150">
        <v>1644.7273874133791</v>
      </c>
      <c r="H151" s="146">
        <f>+H150+G151</f>
        <v>18934.595998928031</v>
      </c>
      <c r="I151" s="148">
        <f t="shared" si="43"/>
        <v>-8.4973211616221285</v>
      </c>
      <c r="J151" s="149">
        <f t="shared" si="44"/>
        <v>-2.4832615924617052</v>
      </c>
      <c r="K151" s="151">
        <f t="shared" si="51"/>
        <v>-824.22648859647609</v>
      </c>
      <c r="L151" s="152">
        <f>+L150+K151</f>
        <v>-8388.0974763670365</v>
      </c>
      <c r="M151" s="148">
        <f t="shared" si="55"/>
        <v>4.0232665264890333</v>
      </c>
      <c r="N151" s="149">
        <f t="shared" si="56"/>
        <v>1.2236703805289295</v>
      </c>
    </row>
    <row r="152" spans="2:14" s="12" customFormat="1" x14ac:dyDescent="0.25">
      <c r="B152" s="191" t="s">
        <v>33</v>
      </c>
      <c r="C152" s="122">
        <v>898.59461971623182</v>
      </c>
      <c r="D152" s="117">
        <f>C152</f>
        <v>898.59461971623182</v>
      </c>
      <c r="E152" s="118">
        <f t="shared" ref="E152:E162" si="57">+((C152/C140)-1)*100</f>
        <v>-2.3741792258387129</v>
      </c>
      <c r="F152" s="118">
        <f t="shared" ref="F152:F163" si="58">+((D152/D140)-1)*100</f>
        <v>-2.3741792258387129</v>
      </c>
      <c r="G152" s="122">
        <v>1589.1274650552757</v>
      </c>
      <c r="H152" s="121">
        <f>G152</f>
        <v>1589.1274650552757</v>
      </c>
      <c r="I152" s="118">
        <f t="shared" ref="I152:I157" si="59">+((G152/G140)-1)*100</f>
        <v>-5.5012602271980349</v>
      </c>
      <c r="J152" s="118">
        <f t="shared" ref="J152:J157" si="60">+((H152/H140)-1)*100</f>
        <v>-5.5012602271980349</v>
      </c>
      <c r="K152" s="136">
        <f t="shared" si="51"/>
        <v>-690.53284533904389</v>
      </c>
      <c r="L152" s="120">
        <f>K152</f>
        <v>-690.53284533904389</v>
      </c>
      <c r="M152" s="118">
        <f t="shared" si="55"/>
        <v>-9.2825899533599312</v>
      </c>
      <c r="N152" s="119">
        <f t="shared" si="56"/>
        <v>-9.2825899533599312</v>
      </c>
    </row>
    <row r="153" spans="2:14" x14ac:dyDescent="0.25">
      <c r="B153" s="192" t="s">
        <v>34</v>
      </c>
      <c r="C153" s="128">
        <v>891.59702319105838</v>
      </c>
      <c r="D153" s="123">
        <f t="shared" ref="D153:D158" si="61">+D152+C153</f>
        <v>1790.1916429072903</v>
      </c>
      <c r="E153" s="124">
        <f t="shared" si="57"/>
        <v>-1.7254843029836597</v>
      </c>
      <c r="F153" s="125">
        <f t="shared" si="58"/>
        <v>-2.0521735892825022</v>
      </c>
      <c r="G153" s="128">
        <v>1439.3103148514124</v>
      </c>
      <c r="H153" s="127">
        <f t="shared" ref="H153:H158" si="62">+H152+G153</f>
        <v>3028.4377799066879</v>
      </c>
      <c r="I153" s="124">
        <f t="shared" si="59"/>
        <v>-5.8983105451401734</v>
      </c>
      <c r="J153" s="125">
        <f t="shared" si="60"/>
        <v>-5.6903812896206052</v>
      </c>
      <c r="K153" s="137">
        <f t="shared" si="51"/>
        <v>-547.713291660354</v>
      </c>
      <c r="L153" s="126">
        <f t="shared" ref="L153:L158" si="63">+L152+K153</f>
        <v>-1238.246136999398</v>
      </c>
      <c r="M153" s="124">
        <f t="shared" si="55"/>
        <v>-11.982120243808914</v>
      </c>
      <c r="N153" s="125">
        <f t="shared" si="56"/>
        <v>-10.496823009701739</v>
      </c>
    </row>
    <row r="154" spans="2:14" x14ac:dyDescent="0.25">
      <c r="B154" s="193" t="s">
        <v>35</v>
      </c>
      <c r="C154" s="130">
        <v>949.01163571769064</v>
      </c>
      <c r="D154" s="131">
        <f t="shared" si="61"/>
        <v>2739.2032786249811</v>
      </c>
      <c r="E154" s="132">
        <f t="shared" si="57"/>
        <v>-11.150052754828355</v>
      </c>
      <c r="F154" s="134">
        <f t="shared" si="58"/>
        <v>-5.4078894470642069</v>
      </c>
      <c r="G154" s="130">
        <v>1566.028121829301</v>
      </c>
      <c r="H154" s="133">
        <f t="shared" si="62"/>
        <v>4594.4659017359891</v>
      </c>
      <c r="I154" s="132">
        <f t="shared" si="59"/>
        <v>-0.94242937764783541</v>
      </c>
      <c r="J154" s="134">
        <f t="shared" si="60"/>
        <v>-4.1240161964579141</v>
      </c>
      <c r="K154" s="138">
        <f t="shared" si="51"/>
        <v>-617.01648611161033</v>
      </c>
      <c r="L154" s="135">
        <f t="shared" si="63"/>
        <v>-1855.2626231110085</v>
      </c>
      <c r="M154" s="132">
        <f t="shared" si="55"/>
        <v>20.318047901071878</v>
      </c>
      <c r="N154" s="134">
        <f t="shared" si="56"/>
        <v>-2.1634236407862106</v>
      </c>
    </row>
    <row r="155" spans="2:14" x14ac:dyDescent="0.25">
      <c r="B155" s="192" t="s">
        <v>36</v>
      </c>
      <c r="C155" s="128">
        <v>710.38977949132357</v>
      </c>
      <c r="D155" s="123">
        <f t="shared" si="61"/>
        <v>3449.5930581163047</v>
      </c>
      <c r="E155" s="124">
        <f t="shared" si="57"/>
        <v>-0.91659139843616178</v>
      </c>
      <c r="F155" s="125">
        <f t="shared" si="58"/>
        <v>-4.5165815876530129</v>
      </c>
      <c r="G155" s="128">
        <v>1460.8906891889208</v>
      </c>
      <c r="H155" s="127">
        <f t="shared" si="62"/>
        <v>6055.3565909249101</v>
      </c>
      <c r="I155" s="124">
        <f t="shared" si="59"/>
        <v>-1.9833100670458848</v>
      </c>
      <c r="J155" s="125">
        <f t="shared" si="60"/>
        <v>-3.6161617779298827</v>
      </c>
      <c r="K155" s="137">
        <f t="shared" si="51"/>
        <v>-750.50090969759719</v>
      </c>
      <c r="L155" s="126">
        <f t="shared" si="63"/>
        <v>-2605.7635328086058</v>
      </c>
      <c r="M155" s="124">
        <f t="shared" ref="M155:M160" si="64">+((K155/K143)-1)*100</f>
        <v>-2.9720707789236855</v>
      </c>
      <c r="N155" s="125">
        <f t="shared" ref="N155:N160" si="65">+((L155/L143)-1)*100</f>
        <v>-2.3977054342738668</v>
      </c>
    </row>
    <row r="156" spans="2:14" x14ac:dyDescent="0.25">
      <c r="B156" s="192" t="s">
        <v>37</v>
      </c>
      <c r="C156" s="128">
        <v>780.12720927544956</v>
      </c>
      <c r="D156" s="123">
        <f t="shared" si="61"/>
        <v>4229.7202673917545</v>
      </c>
      <c r="E156" s="124">
        <f t="shared" si="57"/>
        <v>-11.957470697033767</v>
      </c>
      <c r="F156" s="125">
        <f t="shared" si="58"/>
        <v>-5.9821178374718116</v>
      </c>
      <c r="G156" s="128">
        <v>1589.8369421072923</v>
      </c>
      <c r="H156" s="127">
        <f t="shared" si="62"/>
        <v>7645.1935330322021</v>
      </c>
      <c r="I156" s="124">
        <f t="shared" si="59"/>
        <v>0.27642761235466828</v>
      </c>
      <c r="J156" s="125">
        <f t="shared" si="60"/>
        <v>-2.8317789211833366</v>
      </c>
      <c r="K156" s="137">
        <f t="shared" si="51"/>
        <v>-809.70973283184276</v>
      </c>
      <c r="L156" s="126">
        <f t="shared" si="63"/>
        <v>-3415.4732656404485</v>
      </c>
      <c r="M156" s="124">
        <f t="shared" si="64"/>
        <v>15.77629856511804</v>
      </c>
      <c r="N156" s="125">
        <f t="shared" si="65"/>
        <v>1.3748862913884663</v>
      </c>
    </row>
    <row r="157" spans="2:14" x14ac:dyDescent="0.25">
      <c r="B157" s="193" t="s">
        <v>38</v>
      </c>
      <c r="C157" s="130">
        <v>900.56194663945894</v>
      </c>
      <c r="D157" s="131">
        <f t="shared" si="61"/>
        <v>5130.2822140312137</v>
      </c>
      <c r="E157" s="132">
        <f t="shared" si="57"/>
        <v>-4.7589635787895439</v>
      </c>
      <c r="F157" s="134">
        <f t="shared" si="58"/>
        <v>-5.7696857610560865</v>
      </c>
      <c r="G157" s="130">
        <v>1675.8020357763319</v>
      </c>
      <c r="H157" s="133">
        <f t="shared" si="62"/>
        <v>9320.9955688085338</v>
      </c>
      <c r="I157" s="132">
        <f t="shared" si="59"/>
        <v>-0.17509297050913863</v>
      </c>
      <c r="J157" s="134">
        <f t="shared" si="60"/>
        <v>-2.3646153621830202</v>
      </c>
      <c r="K157" s="138">
        <f t="shared" si="51"/>
        <v>-775.24008913687294</v>
      </c>
      <c r="L157" s="135">
        <f t="shared" si="63"/>
        <v>-4190.713354777321</v>
      </c>
      <c r="M157" s="132">
        <f t="shared" si="64"/>
        <v>5.736586694821999</v>
      </c>
      <c r="N157" s="134">
        <f t="shared" si="65"/>
        <v>2.15442194277915</v>
      </c>
    </row>
    <row r="158" spans="2:14" x14ac:dyDescent="0.25">
      <c r="B158" s="192" t="s">
        <v>39</v>
      </c>
      <c r="C158" s="128">
        <v>891.54396555022947</v>
      </c>
      <c r="D158" s="123">
        <f t="shared" si="61"/>
        <v>6021.8261795814433</v>
      </c>
      <c r="E158" s="124">
        <f t="shared" si="57"/>
        <v>-4.8644650628927755</v>
      </c>
      <c r="F158" s="125">
        <f t="shared" si="58"/>
        <v>-5.6367538853384964</v>
      </c>
      <c r="G158" s="128">
        <v>1432.798930567194</v>
      </c>
      <c r="H158" s="127">
        <f t="shared" si="62"/>
        <v>10753.794499375728</v>
      </c>
      <c r="I158" s="124">
        <f t="shared" ref="I158:I163" si="66">+((G158/G146)-1)*100</f>
        <v>-6.5899417719478599</v>
      </c>
      <c r="J158" s="125">
        <f t="shared" ref="J158:J163" si="67">+((H158/H146)-1)*100</f>
        <v>-2.9495236945485725</v>
      </c>
      <c r="K158" s="137">
        <f t="shared" si="51"/>
        <v>-541.25496501696455</v>
      </c>
      <c r="L158" s="126">
        <f t="shared" si="63"/>
        <v>-4731.9683197942859</v>
      </c>
      <c r="M158" s="124">
        <f t="shared" si="64"/>
        <v>-9.2996114776146115</v>
      </c>
      <c r="N158" s="125">
        <f t="shared" si="65"/>
        <v>0.69984015853632453</v>
      </c>
    </row>
    <row r="159" spans="2:14" x14ac:dyDescent="0.25">
      <c r="B159" s="192" t="s">
        <v>40</v>
      </c>
      <c r="C159" s="128">
        <v>866.3099109246001</v>
      </c>
      <c r="D159" s="123">
        <f>+D158+C159</f>
        <v>6888.1360905060437</v>
      </c>
      <c r="E159" s="124">
        <f t="shared" si="57"/>
        <v>8.0045913074174422</v>
      </c>
      <c r="F159" s="125">
        <f t="shared" si="58"/>
        <v>-4.1136007987625511</v>
      </c>
      <c r="G159" s="128">
        <v>1649.0886004680874</v>
      </c>
      <c r="H159" s="127">
        <f>+H158+G159</f>
        <v>12402.883099843815</v>
      </c>
      <c r="I159" s="124">
        <f t="shared" si="66"/>
        <v>8.2522354310698773</v>
      </c>
      <c r="J159" s="125">
        <f t="shared" si="67"/>
        <v>-1.5956283716751951</v>
      </c>
      <c r="K159" s="137">
        <f t="shared" si="51"/>
        <v>-782.7786895434873</v>
      </c>
      <c r="L159" s="126">
        <f>+L158+K159</f>
        <v>-5514.7470093377733</v>
      </c>
      <c r="M159" s="124">
        <f t="shared" si="64"/>
        <v>8.5276332079861064</v>
      </c>
      <c r="N159" s="125">
        <f t="shared" si="65"/>
        <v>1.7414627257932969</v>
      </c>
    </row>
    <row r="160" spans="2:14" x14ac:dyDescent="0.25">
      <c r="B160" s="193" t="s">
        <v>41</v>
      </c>
      <c r="C160" s="133">
        <v>897.87757007780942</v>
      </c>
      <c r="D160" s="131">
        <f>+D159+C160</f>
        <v>7786.0136605838534</v>
      </c>
      <c r="E160" s="132">
        <f t="shared" si="57"/>
        <v>5.2373334901027579</v>
      </c>
      <c r="F160" s="134">
        <f t="shared" si="58"/>
        <v>-3.1209026438027032</v>
      </c>
      <c r="G160" s="130">
        <v>1542.8582901122813</v>
      </c>
      <c r="H160" s="133">
        <f>+H159+G160</f>
        <v>13945.741389956096</v>
      </c>
      <c r="I160" s="132">
        <f t="shared" si="66"/>
        <v>-2.5187296926608482</v>
      </c>
      <c r="J160" s="134">
        <f t="shared" si="67"/>
        <v>-1.698612967593105</v>
      </c>
      <c r="K160" s="138">
        <f t="shared" si="51"/>
        <v>-644.98072003447191</v>
      </c>
      <c r="L160" s="135">
        <f>+L159+K160</f>
        <v>-6159.7277293722454</v>
      </c>
      <c r="M160" s="132">
        <f t="shared" si="64"/>
        <v>-11.589529733798932</v>
      </c>
      <c r="N160" s="134">
        <f t="shared" si="65"/>
        <v>0.16007400949717976</v>
      </c>
    </row>
    <row r="161" spans="2:14" s="12" customFormat="1" x14ac:dyDescent="0.25">
      <c r="B161" s="192" t="s">
        <v>42</v>
      </c>
      <c r="C161" s="128">
        <v>855.04312131749271</v>
      </c>
      <c r="D161" s="141">
        <f>+D160+C161</f>
        <v>8641.0567819013468</v>
      </c>
      <c r="E161" s="124">
        <f t="shared" si="57"/>
        <v>0.50580673204543292</v>
      </c>
      <c r="F161" s="125">
        <f t="shared" si="58"/>
        <v>-2.7737453326428185</v>
      </c>
      <c r="G161" s="128">
        <v>1906.1552409437645</v>
      </c>
      <c r="H161" s="127">
        <f>+H160+G161</f>
        <v>15851.896630899861</v>
      </c>
      <c r="I161" s="124">
        <f t="shared" si="66"/>
        <v>16.351682649546852</v>
      </c>
      <c r="J161" s="125">
        <f t="shared" si="67"/>
        <v>0.17003069926899705</v>
      </c>
      <c r="K161" s="142">
        <f t="shared" si="51"/>
        <v>-1051.1121196262718</v>
      </c>
      <c r="L161" s="143">
        <f>+L160+K161</f>
        <v>-7210.8398489985175</v>
      </c>
      <c r="M161" s="124">
        <f t="shared" ref="M161:N163" si="68">+((K161/K149)-1)*100</f>
        <v>33.469396742217313</v>
      </c>
      <c r="N161" s="125">
        <f t="shared" si="68"/>
        <v>3.9413253741177545</v>
      </c>
    </row>
    <row r="162" spans="2:14" s="12" customFormat="1" x14ac:dyDescent="0.25">
      <c r="B162" s="192" t="s">
        <v>43</v>
      </c>
      <c r="C162" s="128">
        <v>809.65054120563082</v>
      </c>
      <c r="D162" s="141">
        <f>+D161+C162</f>
        <v>9450.7073231069771</v>
      </c>
      <c r="E162" s="124">
        <f t="shared" si="57"/>
        <v>-3.4316353487482965</v>
      </c>
      <c r="F162" s="125">
        <f t="shared" si="58"/>
        <v>-2.8304582345881735</v>
      </c>
      <c r="G162" s="128">
        <v>1732.0802257051048</v>
      </c>
      <c r="H162" s="127">
        <f>+H161+G162</f>
        <v>17583.976856604964</v>
      </c>
      <c r="I162" s="124">
        <f t="shared" si="66"/>
        <v>18.240472193745848</v>
      </c>
      <c r="J162" s="124">
        <f t="shared" si="67"/>
        <v>1.7010438407521589</v>
      </c>
      <c r="K162" s="142">
        <f t="shared" si="51"/>
        <v>-922.42968449947398</v>
      </c>
      <c r="L162" s="143">
        <f>+L161+K162</f>
        <v>-8133.2695334979917</v>
      </c>
      <c r="M162" s="124">
        <f t="shared" si="68"/>
        <v>47.245446378708088</v>
      </c>
      <c r="N162" s="125">
        <f t="shared" si="68"/>
        <v>7.5278722581076263</v>
      </c>
    </row>
    <row r="163" spans="2:14" ht="15.75" thickBot="1" x14ac:dyDescent="0.3">
      <c r="B163" s="193" t="s">
        <v>44</v>
      </c>
      <c r="C163" s="133">
        <v>859.03169906343817</v>
      </c>
      <c r="D163" s="131">
        <f>+D162+C163</f>
        <v>10309.739022170415</v>
      </c>
      <c r="E163" s="132">
        <f>+((C163/C151)-1)*100</f>
        <v>4.6960095110308187</v>
      </c>
      <c r="F163" s="134">
        <f t="shared" si="58"/>
        <v>-2.2449109520482513</v>
      </c>
      <c r="G163" s="130">
        <v>1816.0953106251125</v>
      </c>
      <c r="H163" s="133">
        <f>+H162+G163</f>
        <v>19400.072167230075</v>
      </c>
      <c r="I163" s="132">
        <f t="shared" si="66"/>
        <v>10.419229625721705</v>
      </c>
      <c r="J163" s="134">
        <f t="shared" si="67"/>
        <v>2.4583369422215062</v>
      </c>
      <c r="K163" s="138">
        <f t="shared" si="51"/>
        <v>-957.06361156167429</v>
      </c>
      <c r="L163" s="135">
        <f>+L162+K163</f>
        <v>-9090.3331450596652</v>
      </c>
      <c r="M163" s="132">
        <f t="shared" si="68"/>
        <v>16.116580187977014</v>
      </c>
      <c r="N163" s="134">
        <f t="shared" si="68"/>
        <v>8.3718110175893479</v>
      </c>
    </row>
    <row r="164" spans="2:14" x14ac:dyDescent="0.25">
      <c r="B164" s="191" t="s">
        <v>49</v>
      </c>
      <c r="C164" s="122">
        <v>864.71761738415626</v>
      </c>
      <c r="D164" s="117">
        <v>864.71761738415626</v>
      </c>
      <c r="E164" s="118">
        <v>-3.7699982273092125</v>
      </c>
      <c r="F164" s="118"/>
      <c r="G164" s="122">
        <v>1798.9439527053685</v>
      </c>
      <c r="H164" s="121">
        <v>1798.9439527053685</v>
      </c>
      <c r="I164" s="118">
        <v>13.203250982940794</v>
      </c>
      <c r="J164" s="118"/>
      <c r="K164" s="136">
        <v>-934.22633532121222</v>
      </c>
      <c r="L164" s="120">
        <v>-934.22633532121222</v>
      </c>
      <c r="M164" s="118">
        <v>35.290644041518426</v>
      </c>
      <c r="N164" s="119"/>
    </row>
    <row r="165" spans="2:14" x14ac:dyDescent="0.25">
      <c r="B165" s="192" t="s">
        <v>52</v>
      </c>
      <c r="C165" s="127">
        <v>867.80698775340113</v>
      </c>
      <c r="D165" s="123">
        <v>1732.5246051375575</v>
      </c>
      <c r="E165" s="124">
        <v>-2.6682496504568332</v>
      </c>
      <c r="F165" s="125">
        <v>-3.2212772256297706</v>
      </c>
      <c r="G165" s="127">
        <v>1611.1598884326759</v>
      </c>
      <c r="H165" s="127">
        <v>3410.1038411380441</v>
      </c>
      <c r="I165" s="124">
        <v>11.939716669021738</v>
      </c>
      <c r="J165" s="125">
        <v>12.602737416752085</v>
      </c>
      <c r="K165" s="126">
        <v>-743.35290067927474</v>
      </c>
      <c r="L165" s="126">
        <v>-1677.5792360004871</v>
      </c>
      <c r="M165" s="124">
        <v>35.719346349132429</v>
      </c>
      <c r="N165" s="125">
        <v>35.480271890985968</v>
      </c>
    </row>
    <row r="166" spans="2:14" x14ac:dyDescent="0.25">
      <c r="B166" s="193" t="s">
        <v>53</v>
      </c>
      <c r="C166" s="133">
        <v>1041.8182190309731</v>
      </c>
      <c r="D166" s="131">
        <v>2774.3428241685306</v>
      </c>
      <c r="E166" s="132">
        <v>9.77928831600574</v>
      </c>
      <c r="F166" s="134">
        <v>1.282838285073451</v>
      </c>
      <c r="G166" s="130">
        <v>1869.3224849354765</v>
      </c>
      <c r="H166" s="133">
        <v>5279.4263260735206</v>
      </c>
      <c r="I166" s="132">
        <v>19.367108347447349</v>
      </c>
      <c r="J166" s="134">
        <v>14.908379754842095</v>
      </c>
      <c r="K166" s="138">
        <v>-827.50426590450343</v>
      </c>
      <c r="L166" s="135">
        <v>-2505.0835019049905</v>
      </c>
      <c r="M166" s="132">
        <v>34.11380144298883</v>
      </c>
      <c r="N166" s="134">
        <v>35.025816126450884</v>
      </c>
    </row>
    <row r="167" spans="2:14" x14ac:dyDescent="0.25">
      <c r="B167" s="192" t="s">
        <v>54</v>
      </c>
      <c r="C167" s="128">
        <v>794.66212018593637</v>
      </c>
      <c r="D167" s="123">
        <v>3569.0049443544667</v>
      </c>
      <c r="E167" s="124">
        <v>11.862831103399385</v>
      </c>
      <c r="F167" s="125">
        <v>3.4616224639659521</v>
      </c>
      <c r="G167" s="128">
        <v>1603.8822114429377</v>
      </c>
      <c r="H167" s="127">
        <v>6883.3085375164583</v>
      </c>
      <c r="I167" s="124">
        <v>9.7879686216225448</v>
      </c>
      <c r="J167" s="125">
        <v>13.673050202070502</v>
      </c>
      <c r="K167" s="137">
        <v>-809.22009125700129</v>
      </c>
      <c r="L167" s="126">
        <v>-3314.3035931619916</v>
      </c>
      <c r="M167" s="124">
        <v>7.8239988443862263</v>
      </c>
      <c r="N167" s="125">
        <v>27.191264633258982</v>
      </c>
    </row>
    <row r="168" spans="2:14" x14ac:dyDescent="0.25">
      <c r="B168" s="192" t="s">
        <v>55</v>
      </c>
      <c r="C168" s="128">
        <v>841.24485751247983</v>
      </c>
      <c r="D168" s="123">
        <v>4410.2498018669467</v>
      </c>
      <c r="E168" s="124">
        <v>7.8343181654293659</v>
      </c>
      <c r="F168" s="125">
        <v>4.2681199820900462</v>
      </c>
      <c r="G168" s="128">
        <v>1726.8047136591713</v>
      </c>
      <c r="H168" s="127">
        <v>8610.1132511756296</v>
      </c>
      <c r="I168" s="124">
        <v>8.6152087628767369</v>
      </c>
      <c r="J168" s="125">
        <v>12.62125954005413</v>
      </c>
      <c r="K168" s="137">
        <v>-885.55985614669146</v>
      </c>
      <c r="L168" s="126">
        <v>-4199.8634493086829</v>
      </c>
      <c r="M168" s="124">
        <v>9.3675697369904007</v>
      </c>
      <c r="N168" s="125">
        <v>22.965783098242621</v>
      </c>
    </row>
    <row r="169" spans="2:14" x14ac:dyDescent="0.25">
      <c r="B169" s="193" t="s">
        <v>56</v>
      </c>
      <c r="C169" s="133">
        <v>987.30324562590363</v>
      </c>
      <c r="D169" s="131">
        <v>5397.5530474928501</v>
      </c>
      <c r="E169" s="132">
        <v>9.6319081745118282</v>
      </c>
      <c r="F169" s="134">
        <v>5.2096712131162848</v>
      </c>
      <c r="G169" s="130">
        <v>1540.9314766078398</v>
      </c>
      <c r="H169" s="133">
        <v>10151.04472778347</v>
      </c>
      <c r="I169" s="132">
        <v>-8.0481200218862288</v>
      </c>
      <c r="J169" s="134">
        <v>8.905155601109648</v>
      </c>
      <c r="K169" s="138">
        <v>-553.62823098193621</v>
      </c>
      <c r="L169" s="135">
        <v>-4753.4916802906191</v>
      </c>
      <c r="M169" s="132">
        <v>-28.586222740654009</v>
      </c>
      <c r="N169" s="134">
        <v>13.429177218860255</v>
      </c>
    </row>
    <row r="170" spans="2:14" x14ac:dyDescent="0.25">
      <c r="B170" s="192" t="s">
        <v>57</v>
      </c>
      <c r="C170" s="128">
        <v>1014.9145470872961</v>
      </c>
      <c r="D170" s="123">
        <v>6412.4675945801464</v>
      </c>
      <c r="E170" s="124">
        <v>13.837857281043808</v>
      </c>
      <c r="F170" s="125">
        <v>6.4870922139358633</v>
      </c>
      <c r="G170" s="128">
        <v>1591.1295797476996</v>
      </c>
      <c r="H170" s="127">
        <v>11742.17430753117</v>
      </c>
      <c r="I170" s="124">
        <v>11.050444399607983</v>
      </c>
      <c r="J170" s="125">
        <v>9.1909865695575466</v>
      </c>
      <c r="K170" s="137">
        <v>-576.21503266040349</v>
      </c>
      <c r="L170" s="126">
        <v>-5329.7067129510224</v>
      </c>
      <c r="M170" s="124">
        <v>6.459075646481649</v>
      </c>
      <c r="N170" s="125">
        <v>12.631918694251842</v>
      </c>
    </row>
    <row r="171" spans="2:14" x14ac:dyDescent="0.25">
      <c r="B171" s="192" t="s">
        <v>58</v>
      </c>
      <c r="C171" s="128">
        <v>1000.6426914818896</v>
      </c>
      <c r="D171" s="123">
        <v>7413.1102860620358</v>
      </c>
      <c r="E171" s="124">
        <v>15.506319258649381</v>
      </c>
      <c r="F171" s="125">
        <v>7.6214260420469415</v>
      </c>
      <c r="G171" s="128">
        <v>1856.9005983045895</v>
      </c>
      <c r="H171" s="127">
        <v>13599.07490583576</v>
      </c>
      <c r="I171" s="124">
        <v>12.601627212601896</v>
      </c>
      <c r="J171" s="125">
        <v>9.6444656969072682</v>
      </c>
      <c r="K171" s="137">
        <v>-856.25790682269985</v>
      </c>
      <c r="L171" s="126">
        <v>-6185.964619773722</v>
      </c>
      <c r="M171" s="124">
        <v>9.386972111116787</v>
      </c>
      <c r="N171" s="125">
        <v>12.171321856587669</v>
      </c>
    </row>
    <row r="172" spans="2:14" x14ac:dyDescent="0.25">
      <c r="B172" s="184" t="s">
        <v>45</v>
      </c>
    </row>
    <row r="173" spans="2:14" x14ac:dyDescent="0.25">
      <c r="B173" s="185" t="s">
        <v>46</v>
      </c>
    </row>
    <row r="174" spans="2:14" x14ac:dyDescent="0.25">
      <c r="B174" s="185" t="s">
        <v>47</v>
      </c>
    </row>
    <row r="175" spans="2:14" x14ac:dyDescent="0.25">
      <c r="B175" s="186"/>
    </row>
    <row r="176" spans="2:14" x14ac:dyDescent="0.25">
      <c r="B176" s="187" t="s">
        <v>48</v>
      </c>
    </row>
  </sheetData>
  <mergeCells count="4">
    <mergeCell ref="C3:F3"/>
    <mergeCell ref="G3:J3"/>
    <mergeCell ref="B1:N1"/>
    <mergeCell ref="K3:N3"/>
  </mergeCells>
  <hyperlinks>
    <hyperlink ref="B173" r:id="rId1"/>
    <hyperlink ref="B174" r:id="rId2"/>
  </hyperlinks>
  <printOptions horizontalCentered="1" verticalCentered="1"/>
  <pageMargins left="0.25" right="0.25" top="0.28999999999999998" bottom="0.2" header="0.3" footer="0.3"/>
  <pageSetup paperSize="9" scale="64" fitToWidth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Merchandise Trade</vt:lpstr>
      <vt:lpstr>'Merchandise Trade'!Print_Area</vt:lpstr>
      <vt:lpstr>'Merchandise Trade'!Print_Titles</vt:lpstr>
    </vt:vector>
  </TitlesOfParts>
  <Manager/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nadeesha</dc:creator>
  <cp:keywords/>
  <dc:description/>
  <cp:lastModifiedBy>Subhashini AN</cp:lastModifiedBy>
  <cp:revision/>
  <cp:lastPrinted>2017-06-07T03:54:49Z</cp:lastPrinted>
  <dcterms:created xsi:type="dcterms:W3CDTF">2016-05-16T05:21:47Z</dcterms:created>
  <dcterms:modified xsi:type="dcterms:W3CDTF">2017-10-12T06:55:17Z</dcterms:modified>
  <cp:category/>
  <cp:contentStatus/>
</cp:coreProperties>
</file>