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C168EC4B-61AA-4B44-9B9F-E3718EA2F910}" xr6:coauthVersionLast="47" xr6:coauthVersionMax="47" xr10:uidLastSave="{00000000-0000-0000-0000-000000000000}"/>
  <bookViews>
    <workbookView xWindow="-120" yWindow="-120" windowWidth="29040" windowHeight="15840" xr2:uid="{40A76ABD-346D-402C-84BC-8428021C5330}"/>
  </bookViews>
  <sheets>
    <sheet name="Table 7.4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9" i="2" s="1"/>
  <c r="G13" i="2"/>
  <c r="G19" i="2" s="1"/>
  <c r="H7" i="2"/>
  <c r="N7" i="2" s="1"/>
  <c r="G7" i="2"/>
  <c r="M19" i="2" l="1"/>
  <c r="M16" i="2"/>
  <c r="M11" i="2"/>
  <c r="M8" i="2"/>
  <c r="M6" i="2"/>
  <c r="M10" i="2"/>
  <c r="M17" i="2"/>
  <c r="M14" i="2"/>
  <c r="M12" i="2"/>
  <c r="M9" i="2"/>
  <c r="M18" i="2"/>
  <c r="M15" i="2"/>
  <c r="M7" i="2"/>
  <c r="N19" i="2"/>
  <c r="N16" i="2"/>
  <c r="N11" i="2"/>
  <c r="N8" i="2"/>
  <c r="N6" i="2"/>
  <c r="N10" i="2"/>
  <c r="N17" i="2"/>
  <c r="N9" i="2"/>
  <c r="N14" i="2"/>
  <c r="N12" i="2"/>
  <c r="N18" i="2"/>
  <c r="N15" i="2"/>
  <c r="M13" i="2"/>
  <c r="N13" i="2"/>
</calcChain>
</file>

<file path=xl/sharedStrings.xml><?xml version="1.0" encoding="utf-8"?>
<sst xmlns="http://schemas.openxmlformats.org/spreadsheetml/2006/main" count="55" uniqueCount="47">
  <si>
    <t>07. FINANCIAL SECTOR PERFORMANCE</t>
  </si>
  <si>
    <t>TABLE 7.4</t>
  </si>
  <si>
    <t>Mobilisation of Deposits by Type of Deposit</t>
  </si>
  <si>
    <t>Item</t>
  </si>
  <si>
    <t>Rs. mn</t>
  </si>
  <si>
    <t>Percentage Share</t>
  </si>
  <si>
    <r>
      <t>2022</t>
    </r>
    <r>
      <rPr>
        <vertAlign val="superscript"/>
        <sz val="11"/>
        <color rgb="FF2B2A29"/>
        <rFont val="Aptos Narrow"/>
        <family val="2"/>
        <scheme val="minor"/>
      </rPr>
      <t>(a)</t>
    </r>
  </si>
  <si>
    <r>
      <t>2023</t>
    </r>
    <r>
      <rPr>
        <vertAlign val="superscript"/>
        <sz val="11"/>
        <color rgb="FF2B2A29"/>
        <rFont val="Aptos Narrow"/>
        <family val="2"/>
        <scheme val="minor"/>
      </rPr>
      <t>(b)</t>
    </r>
  </si>
  <si>
    <t>Demand Deposits</t>
  </si>
  <si>
    <t>Licensed Commercial Banks</t>
  </si>
  <si>
    <t>Savings Deposits</t>
  </si>
  <si>
    <t>Licensed Specialised Banks</t>
  </si>
  <si>
    <t>Licensed Finance Companies</t>
  </si>
  <si>
    <t>Thrift &amp; Credit Co-operative Societies</t>
  </si>
  <si>
    <r>
      <t>30,924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</si>
  <si>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>15,907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</si>
  <si>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>15,149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</si>
  <si>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>15</t>
    </r>
    <r>
      <rPr>
        <vertAlign val="superscript"/>
        <sz val="10"/>
        <color rgb="FF2B2A29"/>
        <rFont val="Aptos Narrow"/>
        <family val="2"/>
        <scheme val="minor"/>
      </rPr>
      <t>(d)</t>
    </r>
  </si>
  <si>
    <r>
      <t>27</t>
    </r>
    <r>
      <rPr>
        <vertAlign val="superscript"/>
        <sz val="10"/>
        <rFont val="Aptos Narrow"/>
        <family val="2"/>
        <scheme val="minor"/>
      </rPr>
      <t>(d)</t>
    </r>
  </si>
  <si>
    <t>Co-operative Rural Banks</t>
  </si>
  <si>
    <r>
      <t>71,407</t>
    </r>
    <r>
      <rPr>
        <vertAlign val="superscript"/>
        <sz val="10"/>
        <color rgb="FF2B2A29"/>
        <rFont val="Aptos Narrow"/>
        <family val="2"/>
        <scheme val="minor"/>
      </rPr>
      <t>(e)</t>
    </r>
  </si>
  <si>
    <r>
      <t>95,659</t>
    </r>
    <r>
      <rPr>
        <vertAlign val="superscript"/>
        <sz val="10"/>
        <color rgb="FF2B2A29"/>
        <rFont val="Aptos Narrow"/>
        <family val="2"/>
        <scheme val="minor"/>
      </rPr>
      <t>(e)</t>
    </r>
  </si>
  <si>
    <t>Time Deposits</t>
  </si>
  <si>
    <r>
      <t>15,117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</si>
  <si>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>11,343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</si>
  <si>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>10,803</t>
    </r>
    <r>
      <rPr>
        <vertAlign val="superscript"/>
        <sz val="10"/>
        <color rgb="FF2B2A29"/>
        <rFont val="Aptos Narrow"/>
        <family val="2"/>
        <scheme val="minor"/>
      </rPr>
      <t>(c)</t>
    </r>
  </si>
  <si>
    <r>
      <t>259</t>
    </r>
    <r>
      <rPr>
        <vertAlign val="superscript"/>
        <sz val="10"/>
        <color rgb="FF2B2A29"/>
        <rFont val="Aptos Narrow"/>
        <family val="2"/>
        <scheme val="minor"/>
      </rPr>
      <t>(d)</t>
    </r>
  </si>
  <si>
    <r>
      <t>316</t>
    </r>
    <r>
      <rPr>
        <vertAlign val="superscript"/>
        <sz val="10"/>
        <color rgb="FF2B2A29"/>
        <rFont val="Aptos Narrow"/>
        <family val="2"/>
        <scheme val="minor"/>
      </rPr>
      <t>(d)</t>
    </r>
  </si>
  <si>
    <r>
      <t>77,700</t>
    </r>
    <r>
      <rPr>
        <vertAlign val="superscript"/>
        <sz val="10"/>
        <color rgb="FF2B2A29"/>
        <rFont val="Aptos Narrow"/>
        <family val="2"/>
        <scheme val="minor"/>
      </rPr>
      <t>(e)</t>
    </r>
  </si>
  <si>
    <r>
      <t>87,767</t>
    </r>
    <r>
      <rPr>
        <vertAlign val="superscript"/>
        <sz val="10"/>
        <color rgb="FF2B2A29"/>
        <rFont val="Aptos Narrow"/>
        <family val="2"/>
        <scheme val="minor"/>
      </rPr>
      <t>(e)</t>
    </r>
  </si>
  <si>
    <r>
      <t>Total</t>
    </r>
    <r>
      <rPr>
        <b/>
        <vertAlign val="superscript"/>
        <sz val="10"/>
        <color rgb="FF8C2A70"/>
        <rFont val="Aptos Narrow"/>
        <family val="2"/>
        <scheme val="minor"/>
      </rPr>
      <t>(f)</t>
    </r>
  </si>
  <si>
    <t>(a)</t>
  </si>
  <si>
    <t>Revised</t>
  </si>
  <si>
    <t>(b)</t>
  </si>
  <si>
    <t>Provisional</t>
  </si>
  <si>
    <t>(c)</t>
  </si>
  <si>
    <t>Comprises only the data of 423 member societies of SANASA Federation</t>
  </si>
  <si>
    <t>(d)</t>
  </si>
  <si>
    <t>financial details presented are solely to the Federation but not the combined to all other members.</t>
  </si>
  <si>
    <t>(e)</t>
  </si>
  <si>
    <r>
      <t>As at 31</t>
    </r>
    <r>
      <rPr>
        <vertAlign val="superscript"/>
        <sz val="10"/>
        <rFont val="Aptos Narrow"/>
        <family val="2"/>
        <scheme val="minor"/>
      </rPr>
      <t>st</t>
    </r>
    <r>
      <rPr>
        <sz val="10"/>
        <rFont val="Aptos Narrow"/>
        <family val="2"/>
        <scheme val="minor"/>
      </rPr>
      <t xml:space="preserve"> March</t>
    </r>
  </si>
  <si>
    <t>(f)</t>
  </si>
  <si>
    <t>Demand, Savings and Time Deposits of all Institutions.</t>
  </si>
  <si>
    <t xml:space="preserve">Sources: </t>
  </si>
  <si>
    <t xml:space="preserve">Co-operative Development Department, </t>
  </si>
  <si>
    <t>Sanasa Federation,</t>
  </si>
  <si>
    <t>Central Bank of 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</si>
</sst>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rgb="FF8C2A7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color rgb="FF2B2A29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color rgb="FF2B2A29"/>
      <name val="Aptos Narrow"/>
      <family val="2"/>
      <scheme val="minor"/>
    </font>
    <font>
      <b/>
      <sz val="10"/>
      <color rgb="FF8C2A7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2B2A29"/>
      <name val="Aptos Narrow"/>
      <family val="2"/>
      <scheme val="minor"/>
    </font>
    <font>
      <sz val="10"/>
      <color rgb="FF2B2A29"/>
      <name val="Aptos Narrow"/>
      <family val="2"/>
      <scheme val="minor"/>
    </font>
    <font>
      <sz val="10"/>
      <name val="Aptos Narrow"/>
      <family val="2"/>
      <scheme val="minor"/>
    </font>
    <font>
      <vertAlign val="superscript"/>
      <sz val="10"/>
      <color rgb="FF2B2A29"/>
      <name val="Aptos Narrow"/>
      <family val="2"/>
      <scheme val="minor"/>
    </font>
    <font>
      <vertAlign val="superscript"/>
      <sz val="10"/>
      <name val="Aptos Narrow"/>
      <family val="2"/>
      <scheme val="minor"/>
    </font>
    <font>
      <b/>
      <vertAlign val="superscript"/>
      <sz val="10"/>
      <color rgb="FF8C2A70"/>
      <name val="Aptos Narrow"/>
      <family val="2"/>
      <scheme val="minor"/>
    </font>
    <font>
      <sz val="10"/>
      <color rgb="FF8C2A70"/>
      <name val="Aptos Narrow"/>
      <family val="2"/>
      <scheme val="minor"/>
    </font>
    <font>
      <i/>
      <sz val="10"/>
      <color rgb="FF2B2A2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3" fillId="2" borderId="0" xfId="1" applyFont="1" applyFill="1" applyAlignment="1" applyProtection="1">
      <alignment horizontal="left" vertical="center"/>
      <protection locked="0"/>
    </xf>
    <xf numFmtId="0" fontId="1" fillId="2" borderId="0" xfId="1" applyFont="1" applyFill="1" applyAlignment="1" applyProtection="1">
      <alignment horizontal="left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0" fontId="2" fillId="0" borderId="0" xfId="1" applyProtection="1">
      <protection locked="0"/>
    </xf>
    <xf numFmtId="0" fontId="4" fillId="3" borderId="0" xfId="1" applyFont="1" applyFill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left"/>
      <protection locked="0"/>
    </xf>
    <xf numFmtId="1" fontId="7" fillId="3" borderId="0" xfId="1" applyNumberFormat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10" fillId="0" borderId="2" xfId="1" applyFont="1" applyBorder="1" applyAlignment="1" applyProtection="1">
      <alignment horizontal="left"/>
      <protection locked="0"/>
    </xf>
    <xf numFmtId="0" fontId="11" fillId="0" borderId="0" xfId="1" applyFont="1" applyAlignment="1" applyProtection="1">
      <alignment horizontal="right"/>
      <protection locked="0"/>
    </xf>
    <xf numFmtId="0" fontId="11" fillId="0" borderId="0" xfId="1" applyFont="1" applyProtection="1">
      <protection locked="0"/>
    </xf>
    <xf numFmtId="0" fontId="12" fillId="0" borderId="0" xfId="1" applyFont="1" applyAlignment="1" applyProtection="1">
      <alignment horizontal="left" indent="1"/>
      <protection locked="0"/>
    </xf>
    <xf numFmtId="3" fontId="12" fillId="0" borderId="0" xfId="1" applyNumberFormat="1" applyFont="1" applyAlignment="1" applyProtection="1">
      <alignment horizontal="right"/>
      <protection locked="0"/>
    </xf>
    <xf numFmtId="2" fontId="12" fillId="0" borderId="0" xfId="1" applyNumberFormat="1" applyFont="1" applyAlignment="1" applyProtection="1">
      <alignment horizontal="right"/>
      <protection locked="0"/>
    </xf>
    <xf numFmtId="2" fontId="12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0" fontId="13" fillId="0" borderId="0" xfId="1" applyFont="1" applyAlignment="1" applyProtection="1">
      <alignment horizontal="left" indent="1"/>
      <protection locked="0"/>
    </xf>
    <xf numFmtId="3" fontId="13" fillId="0" borderId="0" xfId="1" applyNumberFormat="1" applyFont="1" applyAlignment="1" applyProtection="1">
      <alignment horizontal="right"/>
      <protection locked="0"/>
    </xf>
    <xf numFmtId="2" fontId="13" fillId="0" borderId="0" xfId="1" applyNumberFormat="1" applyFont="1" applyAlignment="1" applyProtection="1">
      <alignment horizontal="right"/>
      <protection locked="0"/>
    </xf>
    <xf numFmtId="2" fontId="13" fillId="0" borderId="0" xfId="1" applyNumberFormat="1" applyFont="1" applyAlignment="1">
      <alignment horizontal="right"/>
    </xf>
    <xf numFmtId="0" fontId="14" fillId="0" borderId="0" xfId="1" applyFont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0" fontId="13" fillId="0" borderId="0" xfId="1" applyFont="1" applyAlignment="1" applyProtection="1">
      <alignment horizontal="right"/>
      <protection locked="0"/>
    </xf>
    <xf numFmtId="3" fontId="12" fillId="0" borderId="2" xfId="1" applyNumberFormat="1" applyFont="1" applyBorder="1" applyAlignment="1" applyProtection="1">
      <alignment horizontal="right"/>
      <protection locked="0"/>
    </xf>
    <xf numFmtId="3" fontId="12" fillId="0" borderId="2" xfId="1" applyNumberFormat="1" applyFont="1" applyBorder="1" applyAlignment="1">
      <alignment horizontal="right"/>
    </xf>
    <xf numFmtId="2" fontId="12" fillId="0" borderId="2" xfId="1" applyNumberFormat="1" applyFont="1" applyBorder="1" applyAlignment="1" applyProtection="1">
      <alignment horizontal="right"/>
      <protection locked="0"/>
    </xf>
    <xf numFmtId="2" fontId="12" fillId="0" borderId="2" xfId="1" applyNumberFormat="1" applyFont="1" applyBorder="1" applyAlignment="1">
      <alignment horizontal="right"/>
    </xf>
    <xf numFmtId="0" fontId="18" fillId="0" borderId="0" xfId="1" applyFont="1" applyAlignment="1" applyProtection="1">
      <alignment horizontal="left"/>
      <protection locked="0"/>
    </xf>
    <xf numFmtId="0" fontId="13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/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0" fontId="19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 wrapText="1"/>
      <protection locked="0"/>
    </xf>
  </cellXfs>
  <cellStyles count="2">
    <cellStyle name="Normal" xfId="0" builtinId="0"/>
    <cellStyle name="Normal 2" xfId="1" xr:uid="{ABD9345B-8C8A-4D76-B048-FBD250D74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88BDC-A444-49ED-B78B-2F43C02CC4AA}">
  <sheetPr codeName="Sheet4">
    <tabColor theme="3"/>
  </sheetPr>
  <dimension ref="A1:O32"/>
  <sheetViews>
    <sheetView tabSelected="1"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G19" sqref="G19"/>
    </sheetView>
  </sheetViews>
  <sheetFormatPr defaultRowHeight="13.5" x14ac:dyDescent="0.25"/>
  <cols>
    <col min="1" max="1" width="3.42578125" style="29" customWidth="1"/>
    <col min="2" max="2" width="40.5703125" style="37" customWidth="1"/>
    <col min="3" max="4" width="9.140625" style="37" bestFit="1" customWidth="1"/>
    <col min="5" max="7" width="10.140625" style="37" bestFit="1" customWidth="1"/>
    <col min="8" max="8" width="10.140625" style="37" customWidth="1"/>
    <col min="9" max="11" width="6.5703125" style="37" bestFit="1" customWidth="1"/>
    <col min="12" max="12" width="7.42578125" style="37" bestFit="1" customWidth="1"/>
    <col min="13" max="13" width="7.5703125" style="37" bestFit="1" customWidth="1"/>
    <col min="14" max="15" width="9.140625" style="37"/>
    <col min="16" max="16384" width="9.140625" style="29"/>
  </cols>
  <sheetData>
    <row r="1" spans="2:15" s="4" customFormat="1" ht="36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</row>
    <row r="2" spans="2:15" s="7" customFormat="1" ht="15" x14ac:dyDescent="0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2:15" s="4" customFormat="1" ht="15" x14ac:dyDescent="0.25">
      <c r="B3" s="8" t="s">
        <v>3</v>
      </c>
      <c r="C3" s="8" t="s">
        <v>4</v>
      </c>
      <c r="D3" s="8"/>
      <c r="E3" s="8"/>
      <c r="F3" s="8"/>
      <c r="G3" s="8"/>
      <c r="H3" s="9"/>
      <c r="I3" s="8" t="s">
        <v>5</v>
      </c>
      <c r="J3" s="8"/>
      <c r="K3" s="8"/>
      <c r="L3" s="8"/>
      <c r="M3" s="8"/>
      <c r="N3" s="8"/>
      <c r="O3" s="10"/>
    </row>
    <row r="4" spans="2:15" s="15" customFormat="1" ht="16.5" x14ac:dyDescent="0.25">
      <c r="B4" s="8"/>
      <c r="C4" s="11">
        <v>2018</v>
      </c>
      <c r="D4" s="11">
        <v>2019</v>
      </c>
      <c r="E4" s="11">
        <v>2020</v>
      </c>
      <c r="F4" s="11">
        <v>2021</v>
      </c>
      <c r="G4" s="12" t="s">
        <v>6</v>
      </c>
      <c r="H4" s="13" t="s">
        <v>7</v>
      </c>
      <c r="I4" s="11">
        <v>2018</v>
      </c>
      <c r="J4" s="11">
        <v>2019</v>
      </c>
      <c r="K4" s="11">
        <v>2020</v>
      </c>
      <c r="L4" s="12">
        <v>2021</v>
      </c>
      <c r="M4" s="12" t="s">
        <v>6</v>
      </c>
      <c r="N4" s="12" t="s">
        <v>7</v>
      </c>
      <c r="O4" s="14"/>
    </row>
    <row r="5" spans="2:15" s="18" customFormat="1" x14ac:dyDescent="0.25">
      <c r="B5" s="16" t="s">
        <v>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5" s="18" customFormat="1" x14ac:dyDescent="0.25">
      <c r="B6" s="19" t="s">
        <v>9</v>
      </c>
      <c r="C6" s="20">
        <v>543966</v>
      </c>
      <c r="D6" s="20">
        <v>528752</v>
      </c>
      <c r="E6" s="20">
        <v>696902</v>
      </c>
      <c r="F6" s="20">
        <v>889166</v>
      </c>
      <c r="G6" s="20">
        <v>1060027</v>
      </c>
      <c r="H6" s="20">
        <v>1079045</v>
      </c>
      <c r="I6" s="21">
        <v>5.95</v>
      </c>
      <c r="J6" s="21">
        <v>5.34</v>
      </c>
      <c r="K6" s="21">
        <v>5.91</v>
      </c>
      <c r="L6" s="21">
        <v>6.69</v>
      </c>
      <c r="M6" s="22">
        <f>G6/G$19*100</f>
        <v>6.5321102658679866</v>
      </c>
      <c r="N6" s="22">
        <f>H6/H$19*100</f>
        <v>6.1561187364228909</v>
      </c>
      <c r="O6" s="17"/>
    </row>
    <row r="7" spans="2:15" s="18" customFormat="1" x14ac:dyDescent="0.25">
      <c r="B7" s="16" t="s">
        <v>10</v>
      </c>
      <c r="C7" s="20">
        <v>2269487</v>
      </c>
      <c r="D7" s="20">
        <v>2475910</v>
      </c>
      <c r="E7" s="20">
        <v>3274510</v>
      </c>
      <c r="F7" s="20">
        <v>3891888</v>
      </c>
      <c r="G7" s="23">
        <f>SUM(G8:G10,G12,15)</f>
        <v>3827398</v>
      </c>
      <c r="H7" s="23">
        <f>SUM(H8:H10,H12,27)</f>
        <v>4391462.16</v>
      </c>
      <c r="I7" s="21">
        <v>24.83</v>
      </c>
      <c r="J7" s="21">
        <v>25.02</v>
      </c>
      <c r="K7" s="21">
        <v>27.76</v>
      </c>
      <c r="L7" s="21">
        <v>29.26</v>
      </c>
      <c r="M7" s="22">
        <f t="shared" ref="M7:N19" si="0">G7/G$19*100</f>
        <v>23.58523487360473</v>
      </c>
      <c r="N7" s="22">
        <f t="shared" si="0"/>
        <v>25.053971320443669</v>
      </c>
      <c r="O7" s="17"/>
    </row>
    <row r="8" spans="2:15" x14ac:dyDescent="0.25">
      <c r="B8" s="24" t="s">
        <v>9</v>
      </c>
      <c r="C8" s="25">
        <v>1909489</v>
      </c>
      <c r="D8" s="25">
        <v>2055438</v>
      </c>
      <c r="E8" s="25">
        <v>2785439</v>
      </c>
      <c r="F8" s="25">
        <v>3324449</v>
      </c>
      <c r="G8" s="25">
        <v>3357977</v>
      </c>
      <c r="H8" s="25">
        <v>3917087</v>
      </c>
      <c r="I8" s="26">
        <v>20.89</v>
      </c>
      <c r="J8" s="26">
        <v>20.77</v>
      </c>
      <c r="K8" s="26">
        <v>23.62</v>
      </c>
      <c r="L8" s="26">
        <v>24.99</v>
      </c>
      <c r="M8" s="27">
        <f t="shared" si="0"/>
        <v>20.692563523616457</v>
      </c>
      <c r="N8" s="27">
        <f t="shared" si="0"/>
        <v>22.347587610246588</v>
      </c>
      <c r="O8" s="28"/>
    </row>
    <row r="9" spans="2:15" x14ac:dyDescent="0.25">
      <c r="B9" s="24" t="s">
        <v>11</v>
      </c>
      <c r="C9" s="25">
        <v>261297</v>
      </c>
      <c r="D9" s="25">
        <v>288689</v>
      </c>
      <c r="E9" s="25">
        <v>364424</v>
      </c>
      <c r="F9" s="25">
        <v>418259</v>
      </c>
      <c r="G9" s="25">
        <v>354980</v>
      </c>
      <c r="H9" s="25">
        <v>375938</v>
      </c>
      <c r="I9" s="26">
        <v>2.86</v>
      </c>
      <c r="J9" s="26">
        <v>2.92</v>
      </c>
      <c r="K9" s="26">
        <v>3.09</v>
      </c>
      <c r="L9" s="26">
        <v>3.14</v>
      </c>
      <c r="M9" s="27">
        <f t="shared" si="0"/>
        <v>2.1874617365197473</v>
      </c>
      <c r="N9" s="27">
        <f t="shared" si="0"/>
        <v>2.1447844765819299</v>
      </c>
      <c r="O9" s="28"/>
    </row>
    <row r="10" spans="2:15" x14ac:dyDescent="0.25">
      <c r="B10" s="24" t="s">
        <v>12</v>
      </c>
      <c r="C10" s="25">
        <v>34601</v>
      </c>
      <c r="D10" s="25">
        <v>33528</v>
      </c>
      <c r="E10" s="25">
        <v>37333</v>
      </c>
      <c r="F10" s="25">
        <v>38372</v>
      </c>
      <c r="G10" s="25">
        <v>34261</v>
      </c>
      <c r="H10" s="25">
        <v>32588</v>
      </c>
      <c r="I10" s="26">
        <v>0.38</v>
      </c>
      <c r="J10" s="26">
        <v>0.34</v>
      </c>
      <c r="K10" s="26">
        <v>0.32</v>
      </c>
      <c r="L10" s="26">
        <v>0.28999999999999998</v>
      </c>
      <c r="M10" s="27">
        <f t="shared" si="0"/>
        <v>0.21112351838104415</v>
      </c>
      <c r="N10" s="27">
        <f t="shared" si="0"/>
        <v>0.18591958387513882</v>
      </c>
      <c r="O10" s="28"/>
    </row>
    <row r="11" spans="2:15" ht="15" x14ac:dyDescent="0.25">
      <c r="B11" s="24" t="s">
        <v>13</v>
      </c>
      <c r="C11" s="25">
        <v>12145</v>
      </c>
      <c r="D11" s="30" t="s">
        <v>14</v>
      </c>
      <c r="E11" s="30" t="s">
        <v>15</v>
      </c>
      <c r="F11" s="30" t="s">
        <v>16</v>
      </c>
      <c r="G11" s="25" t="s">
        <v>17</v>
      </c>
      <c r="H11" s="25" t="s">
        <v>18</v>
      </c>
      <c r="I11" s="26">
        <v>0.13</v>
      </c>
      <c r="J11" s="26">
        <v>0.31</v>
      </c>
      <c r="K11" s="26">
        <v>0.13</v>
      </c>
      <c r="L11" s="26">
        <v>0.11</v>
      </c>
      <c r="M11" s="27">
        <f>15/G$19*100</f>
        <v>9.2433168200451316E-5</v>
      </c>
      <c r="N11" s="27">
        <f>27/H$19*100</f>
        <v>1.5403917898087479E-4</v>
      </c>
      <c r="O11" s="28"/>
    </row>
    <row r="12" spans="2:15" ht="15" x14ac:dyDescent="0.25">
      <c r="B12" s="24" t="s">
        <v>19</v>
      </c>
      <c r="C12" s="25">
        <v>51955</v>
      </c>
      <c r="D12" s="25">
        <v>67331</v>
      </c>
      <c r="E12" s="30" t="s">
        <v>20</v>
      </c>
      <c r="F12" s="30" t="s">
        <v>21</v>
      </c>
      <c r="G12" s="25">
        <v>80165</v>
      </c>
      <c r="H12" s="25">
        <v>65822.16</v>
      </c>
      <c r="I12" s="26">
        <v>0.56999999999999995</v>
      </c>
      <c r="J12" s="26">
        <v>0.68</v>
      </c>
      <c r="K12" s="26">
        <v>0.61</v>
      </c>
      <c r="L12" s="26">
        <v>0.72</v>
      </c>
      <c r="M12" s="27">
        <f t="shared" si="0"/>
        <v>0.49399366191927863</v>
      </c>
      <c r="N12" s="27">
        <f t="shared" si="0"/>
        <v>0.37552561056102879</v>
      </c>
      <c r="O12" s="28"/>
    </row>
    <row r="13" spans="2:15" s="18" customFormat="1" x14ac:dyDescent="0.25">
      <c r="B13" s="16" t="s">
        <v>22</v>
      </c>
      <c r="C13" s="20">
        <v>6325794</v>
      </c>
      <c r="D13" s="20">
        <v>6892268</v>
      </c>
      <c r="E13" s="20">
        <v>7822604</v>
      </c>
      <c r="F13" s="20">
        <v>8519748</v>
      </c>
      <c r="G13" s="23">
        <f>SUM(G14:G16,G18,259)</f>
        <v>11340516</v>
      </c>
      <c r="H13" s="23">
        <f>SUM(H14:H16,H18,316)</f>
        <v>12057501.09</v>
      </c>
      <c r="I13" s="21">
        <v>69.22</v>
      </c>
      <c r="J13" s="21">
        <v>69.64</v>
      </c>
      <c r="K13" s="21">
        <v>66.33</v>
      </c>
      <c r="L13" s="21">
        <v>64.05</v>
      </c>
      <c r="M13" s="22">
        <f t="shared" si="0"/>
        <v>69.882654860527282</v>
      </c>
      <c r="N13" s="22">
        <f t="shared" si="0"/>
        <v>68.789909943133438</v>
      </c>
      <c r="O13" s="17"/>
    </row>
    <row r="14" spans="2:15" x14ac:dyDescent="0.25">
      <c r="B14" s="24" t="s">
        <v>9</v>
      </c>
      <c r="C14" s="25">
        <v>4751133</v>
      </c>
      <c r="D14" s="25">
        <v>5114557</v>
      </c>
      <c r="E14" s="25">
        <v>5846390</v>
      </c>
      <c r="F14" s="25">
        <v>6345869</v>
      </c>
      <c r="G14" s="25">
        <v>8866469</v>
      </c>
      <c r="H14" s="25">
        <v>9507174</v>
      </c>
      <c r="I14" s="26">
        <v>51.99</v>
      </c>
      <c r="J14" s="26">
        <v>51.68</v>
      </c>
      <c r="K14" s="26">
        <v>49.57</v>
      </c>
      <c r="L14" s="26">
        <v>47.71</v>
      </c>
      <c r="M14" s="27">
        <f t="shared" si="0"/>
        <v>54.637054694739149</v>
      </c>
      <c r="N14" s="27">
        <f t="shared" si="0"/>
        <v>54.239899162530349</v>
      </c>
      <c r="O14" s="28"/>
    </row>
    <row r="15" spans="2:15" x14ac:dyDescent="0.25">
      <c r="B15" s="24" t="s">
        <v>11</v>
      </c>
      <c r="C15" s="25">
        <v>813792</v>
      </c>
      <c r="D15" s="25">
        <v>977988</v>
      </c>
      <c r="E15" s="25">
        <v>1175927</v>
      </c>
      <c r="F15" s="25">
        <v>1330396</v>
      </c>
      <c r="G15" s="25">
        <v>1526497</v>
      </c>
      <c r="H15" s="25">
        <v>1535108</v>
      </c>
      <c r="I15" s="26">
        <v>8.9</v>
      </c>
      <c r="J15" s="26">
        <v>9.8800000000000008</v>
      </c>
      <c r="K15" s="26">
        <v>9.9700000000000006</v>
      </c>
      <c r="L15" s="26">
        <v>10</v>
      </c>
      <c r="M15" s="27">
        <f t="shared" si="0"/>
        <v>9.4065969305656214</v>
      </c>
      <c r="N15" s="27">
        <f t="shared" si="0"/>
        <v>8.7580287395175098</v>
      </c>
      <c r="O15" s="28"/>
    </row>
    <row r="16" spans="2:15" x14ac:dyDescent="0.25">
      <c r="B16" s="24" t="s">
        <v>12</v>
      </c>
      <c r="C16" s="25">
        <v>682247</v>
      </c>
      <c r="D16" s="25">
        <v>723159</v>
      </c>
      <c r="E16" s="25">
        <v>711244</v>
      </c>
      <c r="F16" s="25">
        <v>744913</v>
      </c>
      <c r="G16" s="25">
        <v>830208</v>
      </c>
      <c r="H16" s="25">
        <v>902691</v>
      </c>
      <c r="I16" s="26">
        <v>7.47</v>
      </c>
      <c r="J16" s="26">
        <v>7.31</v>
      </c>
      <c r="K16" s="26">
        <v>6.03</v>
      </c>
      <c r="L16" s="26">
        <v>5.6</v>
      </c>
      <c r="M16" s="27">
        <f t="shared" si="0"/>
        <v>5.1159170470240181</v>
      </c>
      <c r="N16" s="27">
        <f t="shared" si="0"/>
        <v>5.1499918708675878</v>
      </c>
      <c r="O16" s="28"/>
    </row>
    <row r="17" spans="1:15" ht="15" x14ac:dyDescent="0.25">
      <c r="B17" s="24" t="s">
        <v>13</v>
      </c>
      <c r="C17" s="25">
        <v>5937</v>
      </c>
      <c r="D17" s="30" t="s">
        <v>23</v>
      </c>
      <c r="E17" s="30" t="s">
        <v>24</v>
      </c>
      <c r="F17" s="30" t="s">
        <v>25</v>
      </c>
      <c r="G17" s="25" t="s">
        <v>26</v>
      </c>
      <c r="H17" s="30" t="s">
        <v>27</v>
      </c>
      <c r="I17" s="26">
        <v>0.06</v>
      </c>
      <c r="J17" s="26">
        <v>0.15</v>
      </c>
      <c r="K17" s="26">
        <v>0.1</v>
      </c>
      <c r="L17" s="26">
        <v>0.08</v>
      </c>
      <c r="M17" s="27">
        <f>259/G$19*100</f>
        <v>1.5960127042611259E-3</v>
      </c>
      <c r="N17" s="27">
        <f>316/H$19*100</f>
        <v>1.802828909553942E-3</v>
      </c>
      <c r="O17" s="28"/>
    </row>
    <row r="18" spans="1:15" ht="15" x14ac:dyDescent="0.25">
      <c r="B18" s="24" t="s">
        <v>19</v>
      </c>
      <c r="C18" s="25">
        <v>72685</v>
      </c>
      <c r="D18" s="25">
        <v>61447</v>
      </c>
      <c r="E18" s="30" t="s">
        <v>28</v>
      </c>
      <c r="F18" s="30" t="s">
        <v>29</v>
      </c>
      <c r="G18" s="25">
        <v>117083</v>
      </c>
      <c r="H18" s="25">
        <v>112212.09</v>
      </c>
      <c r="I18" s="26">
        <v>0.8</v>
      </c>
      <c r="J18" s="26">
        <v>0.62</v>
      </c>
      <c r="K18" s="26">
        <v>0.66</v>
      </c>
      <c r="L18" s="26">
        <v>0.66</v>
      </c>
      <c r="M18" s="27">
        <f t="shared" si="0"/>
        <v>0.72149017549422934</v>
      </c>
      <c r="N18" s="27">
        <f t="shared" si="0"/>
        <v>0.64018734130844557</v>
      </c>
      <c r="O18" s="28"/>
    </row>
    <row r="19" spans="1:15" s="18" customFormat="1" ht="15" x14ac:dyDescent="0.25">
      <c r="B19" s="16" t="s">
        <v>30</v>
      </c>
      <c r="C19" s="31">
        <v>9139247</v>
      </c>
      <c r="D19" s="31">
        <v>9896930</v>
      </c>
      <c r="E19" s="31">
        <v>11794016</v>
      </c>
      <c r="F19" s="31">
        <v>13300802</v>
      </c>
      <c r="G19" s="32">
        <f>G13+G7+G6</f>
        <v>16227941</v>
      </c>
      <c r="H19" s="32">
        <f>H13+H7+H6</f>
        <v>17528008.25</v>
      </c>
      <c r="I19" s="33">
        <v>100</v>
      </c>
      <c r="J19" s="33">
        <v>100</v>
      </c>
      <c r="K19" s="33">
        <v>100</v>
      </c>
      <c r="L19" s="33">
        <v>100</v>
      </c>
      <c r="M19" s="34">
        <f t="shared" si="0"/>
        <v>100</v>
      </c>
      <c r="N19" s="34">
        <f t="shared" si="0"/>
        <v>100</v>
      </c>
      <c r="O19" s="17"/>
    </row>
    <row r="20" spans="1:15" x14ac:dyDescent="0.25">
      <c r="B20" s="35"/>
      <c r="C20" s="25"/>
      <c r="D20" s="25"/>
      <c r="E20" s="25"/>
      <c r="F20" s="25"/>
      <c r="G20" s="25"/>
      <c r="H20" s="25"/>
      <c r="I20" s="26"/>
      <c r="J20" s="26"/>
      <c r="K20" s="26"/>
      <c r="L20" s="26"/>
      <c r="M20" s="26"/>
      <c r="N20" s="28"/>
      <c r="O20" s="28"/>
    </row>
    <row r="21" spans="1:15" x14ac:dyDescent="0.25">
      <c r="A21" s="36" t="s">
        <v>31</v>
      </c>
      <c r="B21" s="37" t="s">
        <v>32</v>
      </c>
      <c r="F21" s="38"/>
      <c r="G21" s="38"/>
    </row>
    <row r="22" spans="1:15" x14ac:dyDescent="0.25">
      <c r="A22" s="36" t="s">
        <v>33</v>
      </c>
      <c r="B22" s="37" t="s">
        <v>34</v>
      </c>
    </row>
    <row r="23" spans="1:15" x14ac:dyDescent="0.25">
      <c r="A23" s="36" t="s">
        <v>35</v>
      </c>
      <c r="B23" s="37" t="s">
        <v>36</v>
      </c>
    </row>
    <row r="24" spans="1:15" x14ac:dyDescent="0.25">
      <c r="A24" s="36" t="s">
        <v>37</v>
      </c>
      <c r="B24" s="37" t="s">
        <v>38</v>
      </c>
    </row>
    <row r="25" spans="1:15" ht="14.25" customHeight="1" x14ac:dyDescent="0.25">
      <c r="A25" s="36" t="s">
        <v>39</v>
      </c>
      <c r="B25" s="37" t="s">
        <v>40</v>
      </c>
    </row>
    <row r="26" spans="1:15" x14ac:dyDescent="0.25">
      <c r="A26" s="36" t="s">
        <v>41</v>
      </c>
      <c r="B26" s="37" t="s">
        <v>42</v>
      </c>
    </row>
    <row r="27" spans="1:15" x14ac:dyDescent="0.25">
      <c r="A27" s="36"/>
    </row>
    <row r="28" spans="1:15" x14ac:dyDescent="0.25">
      <c r="A28" s="39" t="s">
        <v>43</v>
      </c>
    </row>
    <row r="29" spans="1:15" x14ac:dyDescent="0.25">
      <c r="A29" s="39" t="s">
        <v>44</v>
      </c>
    </row>
    <row r="30" spans="1:15" x14ac:dyDescent="0.25">
      <c r="A30" s="39" t="s">
        <v>45</v>
      </c>
    </row>
    <row r="31" spans="1:15" x14ac:dyDescent="0.25">
      <c r="A31" s="39" t="s">
        <v>46</v>
      </c>
    </row>
    <row r="32" spans="1:15" x14ac:dyDescent="0.25">
      <c r="B32" s="40"/>
    </row>
  </sheetData>
  <sheetProtection algorithmName="SHA-512" hashValue="I0DR81vRvmnvAfTYghoSYtqQcttSEjhypXnt0J1QPPrGGz+C0A2gnU3J7OeP2CwL6nYfA4Xnaciy/JQ0Wue6+w==" saltValue="CKTbv9rIAxGyiOqmD+DBrQ==" spinCount="100000" sheet="1" objects="1" scenarios="1"/>
  <mergeCells count="4">
    <mergeCell ref="B2:N2"/>
    <mergeCell ref="B3:B4"/>
    <mergeCell ref="C3:H3"/>
    <mergeCell ref="I3:N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2024-08-30T09:03:30Z</dcterms:created>
  <dcterms:modified xsi:type="dcterms:W3CDTF">2024-08-30T09:03:31Z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2024-08-30T09:03:30Z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92e59791-c2fe-4cc4-9c89-98b8795a8e2b</vt:lpwstr>
  </property>
  <property fmtid="{D5CDD505-2E9C-101B-9397-08002B2CF9AE}" pid="8" name="MSIP_Label_83c4ab6a-b8f9-4a41-a9e3-9d9b3c522aed_ContentBits">
    <vt:lpwstr>1</vt:lpwstr>
  </property>
</Properties>
</file>