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98F2E850-0E02-44FD-BB3E-7F230D21D42B}" xr6:coauthVersionLast="47" xr6:coauthVersionMax="47" xr10:uidLastSave="{00000000-0000-0000-0000-000000000000}"/>
  <bookViews>
    <workbookView xWindow="-120" yWindow="-120" windowWidth="29040" windowHeight="15840" xr2:uid="{CE6EBA1C-C389-47F7-A7EC-690F9F99D781}"/>
  </bookViews>
  <sheets>
    <sheet name="Table 5.8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2" l="1"/>
  <c r="K73" i="2"/>
  <c r="J73" i="2"/>
  <c r="I73" i="2"/>
  <c r="H73" i="2"/>
  <c r="G73" i="2"/>
  <c r="F73" i="2"/>
  <c r="E73" i="2"/>
  <c r="D73" i="2"/>
  <c r="C73" i="2"/>
  <c r="L73" i="2" s="1"/>
  <c r="K72" i="2"/>
  <c r="K74" i="2" s="1"/>
  <c r="J72" i="2"/>
  <c r="J74" i="2" s="1"/>
  <c r="I72" i="2"/>
  <c r="I74" i="2" s="1"/>
  <c r="H72" i="2"/>
  <c r="H74" i="2" s="1"/>
  <c r="G72" i="2"/>
  <c r="G74" i="2" s="1"/>
  <c r="F72" i="2"/>
  <c r="F74" i="2" s="1"/>
  <c r="E72" i="2"/>
  <c r="D72" i="2"/>
  <c r="D74" i="2" s="1"/>
  <c r="C72" i="2"/>
  <c r="L72" i="2" s="1"/>
  <c r="L71" i="2"/>
  <c r="L70" i="2"/>
  <c r="L69" i="2"/>
  <c r="L68" i="2"/>
  <c r="L67" i="2"/>
  <c r="K37" i="2"/>
  <c r="J37" i="2"/>
  <c r="I37" i="2"/>
  <c r="H37" i="2"/>
  <c r="G37" i="2"/>
  <c r="F37" i="2"/>
  <c r="E37" i="2"/>
  <c r="D37" i="2"/>
  <c r="C37" i="2"/>
  <c r="L36" i="2"/>
  <c r="L35" i="2"/>
  <c r="L37" i="2" s="1"/>
  <c r="K33" i="2"/>
  <c r="J33" i="2"/>
  <c r="I33" i="2"/>
  <c r="H33" i="2"/>
  <c r="G33" i="2"/>
  <c r="F33" i="2"/>
  <c r="E33" i="2"/>
  <c r="D33" i="2"/>
  <c r="L32" i="2"/>
  <c r="C31" i="2"/>
  <c r="C33" i="2" s="1"/>
  <c r="L31" i="2" l="1"/>
  <c r="L33" i="2" s="1"/>
  <c r="C74" i="2"/>
  <c r="L74" i="2" s="1"/>
</calcChain>
</file>

<file path=xl/sharedStrings.xml><?xml version="1.0" encoding="utf-8"?>
<sst xmlns="http://schemas.openxmlformats.org/spreadsheetml/2006/main" count="142" uniqueCount="53">
  <si>
    <t>05. GOVERNMENT FINANCE</t>
  </si>
  <si>
    <t>TABLE 5.8</t>
  </si>
  <si>
    <r>
      <rPr>
        <b/>
        <sz val="11"/>
        <color rgb="FFDC1E35"/>
        <rFont val="Aptos Narrow"/>
        <family val="2"/>
        <scheme val="minor"/>
      </rPr>
      <t>Revenue and Expenditure of Provincial Councils</t>
    </r>
    <r>
      <rPr>
        <b/>
        <vertAlign val="superscript"/>
        <sz val="11"/>
        <color rgb="FFDC1E35"/>
        <rFont val="Aptos Narrow"/>
        <family val="2"/>
        <scheme val="minor"/>
      </rPr>
      <t>(a)</t>
    </r>
  </si>
  <si>
    <t>Rs. mn</t>
  </si>
  <si>
    <r>
      <rPr>
        <sz val="11"/>
        <color rgb="FF231F20"/>
        <rFont val="Aptos Narrow"/>
        <family val="2"/>
        <scheme val="minor"/>
      </rPr>
      <t>Item</t>
    </r>
  </si>
  <si>
    <r>
      <rPr>
        <sz val="11"/>
        <color rgb="FF231F20"/>
        <rFont val="Aptos Narrow"/>
        <family val="2"/>
        <scheme val="minor"/>
      </rPr>
      <t>Western</t>
    </r>
  </si>
  <si>
    <r>
      <rPr>
        <sz val="11"/>
        <color rgb="FF231F20"/>
        <rFont val="Aptos Narrow"/>
        <family val="2"/>
        <scheme val="minor"/>
      </rPr>
      <t>Central</t>
    </r>
  </si>
  <si>
    <r>
      <rPr>
        <sz val="11"/>
        <color rgb="FF231F20"/>
        <rFont val="Aptos Narrow"/>
        <family val="2"/>
        <scheme val="minor"/>
      </rPr>
      <t>Southern</t>
    </r>
  </si>
  <si>
    <r>
      <rPr>
        <sz val="11"/>
        <color rgb="FF231F20"/>
        <rFont val="Aptos Narrow"/>
        <family val="2"/>
        <scheme val="minor"/>
      </rPr>
      <t>Northern</t>
    </r>
  </si>
  <si>
    <r>
      <rPr>
        <sz val="11"/>
        <color rgb="FF231F20"/>
        <rFont val="Aptos Narrow"/>
        <family val="2"/>
        <scheme val="minor"/>
      </rPr>
      <t>Eastern</t>
    </r>
  </si>
  <si>
    <r>
      <rPr>
        <sz val="11"/>
        <color rgb="FF231F20"/>
        <rFont val="Aptos Narrow"/>
        <family val="2"/>
        <scheme val="minor"/>
      </rPr>
      <t>North Western</t>
    </r>
  </si>
  <si>
    <r>
      <rPr>
        <sz val="11"/>
        <color rgb="FF231F20"/>
        <rFont val="Aptos Narrow"/>
        <family val="2"/>
        <scheme val="minor"/>
      </rPr>
      <t>North Central</t>
    </r>
  </si>
  <si>
    <r>
      <rPr>
        <sz val="11"/>
        <color rgb="FF231F20"/>
        <rFont val="Aptos Narrow"/>
        <family val="2"/>
        <scheme val="minor"/>
      </rPr>
      <t>Uva</t>
    </r>
  </si>
  <si>
    <t>Sabaragamuwa</t>
  </si>
  <si>
    <r>
      <rPr>
        <sz val="11"/>
        <color rgb="FF231F20"/>
        <rFont val="Aptos Narrow"/>
        <family val="2"/>
        <scheme val="minor"/>
      </rPr>
      <t>Total</t>
    </r>
  </si>
  <si>
    <r>
      <rPr>
        <b/>
        <sz val="10"/>
        <color rgb="FFDC1E35"/>
        <rFont val="Aptos Narrow"/>
        <family val="2"/>
        <scheme val="minor"/>
      </rPr>
      <t>Revenue and Expenditure</t>
    </r>
  </si>
  <si>
    <r>
      <rPr>
        <sz val="10"/>
        <color rgb="FF231F20"/>
        <rFont val="Aptos Narrow"/>
        <family val="2"/>
        <scheme val="minor"/>
      </rPr>
      <t>Receipts</t>
    </r>
  </si>
  <si>
    <r>
      <rPr>
        <b/>
        <sz val="10"/>
        <color rgb="FFDC1E35"/>
        <rFont val="Aptos Narrow"/>
        <family val="2"/>
        <scheme val="minor"/>
      </rPr>
      <t>Year 2020</t>
    </r>
  </si>
  <si>
    <r>
      <rPr>
        <sz val="10"/>
        <color rgb="FF231F20"/>
        <rFont val="Aptos Narrow"/>
        <family val="2"/>
        <scheme val="minor"/>
      </rPr>
      <t>Grant from the Central Govt.</t>
    </r>
  </si>
  <si>
    <r>
      <rPr>
        <sz val="10"/>
        <color rgb="FF231F20"/>
        <rFont val="Aptos Narrow"/>
        <family val="2"/>
        <scheme val="minor"/>
      </rPr>
      <t>Revenue</t>
    </r>
  </si>
  <si>
    <r>
      <rPr>
        <b/>
        <sz val="10"/>
        <color rgb="FF231F20"/>
        <rFont val="Aptos Narrow"/>
        <family val="2"/>
        <scheme val="minor"/>
      </rPr>
      <t>Total</t>
    </r>
  </si>
  <si>
    <r>
      <rPr>
        <sz val="10"/>
        <color rgb="FF231F20"/>
        <rFont val="Aptos Narrow"/>
        <family val="2"/>
        <scheme val="minor"/>
      </rPr>
      <t>Expenditure</t>
    </r>
  </si>
  <si>
    <r>
      <rPr>
        <sz val="10"/>
        <color rgb="FF231F20"/>
        <rFont val="Aptos Narrow"/>
        <family val="2"/>
        <scheme val="minor"/>
      </rPr>
      <t>Recurrent</t>
    </r>
  </si>
  <si>
    <r>
      <rPr>
        <sz val="10"/>
        <color rgb="FF231F20"/>
        <rFont val="Aptos Narrow"/>
        <family val="2"/>
        <scheme val="minor"/>
      </rPr>
      <t xml:space="preserve">Capital Expenditure </t>
    </r>
    <r>
      <rPr>
        <vertAlign val="superscript"/>
        <sz val="10"/>
        <color rgb="FF231F20"/>
        <rFont val="Aptos Narrow"/>
        <family val="2"/>
        <scheme val="minor"/>
      </rPr>
      <t>(b)</t>
    </r>
  </si>
  <si>
    <r>
      <rPr>
        <b/>
        <sz val="10"/>
        <color rgb="FFDC1E35"/>
        <rFont val="Aptos Narrow"/>
        <family val="2"/>
        <scheme val="minor"/>
      </rPr>
      <t>Year 2021</t>
    </r>
  </si>
  <si>
    <t>Year 2022</t>
  </si>
  <si>
    <r>
      <t>Year 2023</t>
    </r>
    <r>
      <rPr>
        <b/>
        <vertAlign val="superscript"/>
        <sz val="10"/>
        <color rgb="FFDC1E35"/>
        <rFont val="Aptos Narrow"/>
        <family val="2"/>
        <scheme val="minor"/>
      </rPr>
      <t>(c)</t>
    </r>
  </si>
  <si>
    <t>Analysis of Revenue Collection                         </t>
  </si>
  <si>
    <r>
      <rPr>
        <sz val="10"/>
        <color rgb="FF231F20"/>
        <rFont val="Aptos Narrow"/>
        <family val="2"/>
        <scheme val="minor"/>
      </rPr>
      <t>Turnover Tax</t>
    </r>
  </si>
  <si>
    <r>
      <rPr>
        <sz val="10"/>
        <color rgb="FF231F20"/>
        <rFont val="Aptos Narrow"/>
        <family val="2"/>
        <scheme val="minor"/>
      </rPr>
      <t>–</t>
    </r>
  </si>
  <si>
    <r>
      <rPr>
        <sz val="10"/>
        <color rgb="FF231F20"/>
        <rFont val="Aptos Narrow"/>
        <family val="2"/>
        <scheme val="minor"/>
      </rPr>
      <t>...</t>
    </r>
  </si>
  <si>
    <r>
      <rPr>
        <sz val="10"/>
        <color rgb="FF231F20"/>
        <rFont val="Aptos Narrow"/>
        <family val="2"/>
        <scheme val="minor"/>
      </rPr>
      <t xml:space="preserve">Excise Duty on Liquor </t>
    </r>
    <r>
      <rPr>
        <vertAlign val="superscript"/>
        <sz val="10"/>
        <color rgb="FF231F20"/>
        <rFont val="Aptos Narrow"/>
        <family val="2"/>
        <scheme val="minor"/>
      </rPr>
      <t>(d)</t>
    </r>
  </si>
  <si>
    <r>
      <rPr>
        <sz val="10"/>
        <color rgb="FF231F20"/>
        <rFont val="Aptos Narrow"/>
        <family val="2"/>
        <scheme val="minor"/>
      </rPr>
      <t>Licence Fee – Vehicles</t>
    </r>
  </si>
  <si>
    <r>
      <rPr>
        <sz val="10"/>
        <color rgb="FF231F20"/>
        <rFont val="Aptos Narrow"/>
        <family val="2"/>
        <scheme val="minor"/>
      </rPr>
      <t>Licence Fee – Others</t>
    </r>
  </si>
  <si>
    <r>
      <rPr>
        <sz val="10"/>
        <color rgb="FF231F20"/>
        <rFont val="Aptos Narrow"/>
        <family val="2"/>
        <scheme val="minor"/>
      </rPr>
      <t xml:space="preserve">Other </t>
    </r>
    <r>
      <rPr>
        <vertAlign val="superscript"/>
        <sz val="10"/>
        <color rgb="FF231F20"/>
        <rFont val="Aptos Narrow"/>
        <family val="2"/>
        <scheme val="minor"/>
      </rPr>
      <t>(e)</t>
    </r>
  </si>
  <si>
    <r>
      <rPr>
        <b/>
        <sz val="10"/>
        <color rgb="FF231F20"/>
        <rFont val="Aptos Narrow"/>
        <family val="2"/>
        <scheme val="minor"/>
      </rPr>
      <t>Sub Total</t>
    </r>
  </si>
  <si>
    <r>
      <rPr>
        <sz val="10"/>
        <color rgb="FF231F20"/>
        <rFont val="Aptos Narrow"/>
        <family val="2"/>
        <scheme val="minor"/>
      </rPr>
      <t xml:space="preserve">Stamp Duty </t>
    </r>
    <r>
      <rPr>
        <vertAlign val="superscript"/>
        <sz val="10"/>
        <color rgb="FF231F20"/>
        <rFont val="Aptos Narrow"/>
        <family val="2"/>
        <scheme val="minor"/>
      </rPr>
      <t>(f)</t>
    </r>
  </si>
  <si>
    <t>–</t>
  </si>
  <si>
    <t>(a)</t>
  </si>
  <si>
    <t>As at end December</t>
  </si>
  <si>
    <t>(b)</t>
  </si>
  <si>
    <t>Includes Criteria Based Grant (CBG) and Project Specific Development Grants (PSDG)</t>
  </si>
  <si>
    <t>(c)</t>
  </si>
  <si>
    <t>Provisional</t>
  </si>
  <si>
    <t>(d)</t>
  </si>
  <si>
    <t>Including Licence Fee – Liquor</t>
  </si>
  <si>
    <t>(e)</t>
  </si>
  <si>
    <t>Including profit and dividends</t>
  </si>
  <si>
    <t>(f)</t>
  </si>
  <si>
    <t>Including those transferred by the Central Government</t>
  </si>
  <si>
    <t>… Negligible</t>
  </si>
  <si>
    <t xml:space="preserve">Source:   </t>
  </si>
  <si>
    <t>Ministry of Public Administration, Home Affairs, Provincial Councils and Local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</si>
</sst>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rgb="FFDC1E35"/>
      <name val="Aptos Narrow"/>
      <family val="2"/>
      <scheme val="minor"/>
    </font>
    <font>
      <b/>
      <vertAlign val="superscript"/>
      <sz val="11"/>
      <color rgb="FFDC1E35"/>
      <name val="Aptos Narrow"/>
      <family val="2"/>
      <scheme val="minor"/>
    </font>
    <font>
      <sz val="10"/>
      <color rgb="FF231F2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DC1E35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vertAlign val="superscript"/>
      <sz val="10"/>
      <color rgb="FF231F20"/>
      <name val="Aptos Narrow"/>
      <family val="2"/>
      <scheme val="minor"/>
    </font>
    <font>
      <b/>
      <vertAlign val="superscript"/>
      <sz val="10"/>
      <color rgb="FFDC1E35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06129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1E35"/>
      </bottom>
      <diagonal/>
    </border>
    <border>
      <left/>
      <right/>
      <top style="thin">
        <color rgb="FFDC1E35"/>
      </top>
      <bottom style="thin">
        <color rgb="FFDC1E35"/>
      </bottom>
      <diagonal/>
    </border>
    <border>
      <left/>
      <right/>
      <top style="thin">
        <color rgb="FFDC1E35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 applyProtection="1">
      <alignment horizontal="left" vertical="top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0" borderId="0" xfId="1" applyAlignment="1" applyProtection="1">
      <alignment horizontal="left" vertical="top"/>
      <protection locked="0"/>
    </xf>
    <xf numFmtId="0" fontId="4" fillId="3" borderId="0" xfId="1" applyFont="1" applyFill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0" fontId="9" fillId="3" borderId="2" xfId="1" applyFont="1" applyFill="1" applyBorder="1" applyAlignment="1" applyProtection="1">
      <alignment horizontal="center"/>
      <protection locked="0"/>
    </xf>
    <xf numFmtId="0" fontId="10" fillId="3" borderId="2" xfId="1" applyFont="1" applyFill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1" fillId="0" borderId="2" xfId="1" applyFont="1" applyBorder="1" applyProtection="1">
      <protection locked="0"/>
    </xf>
    <xf numFmtId="0" fontId="5" fillId="0" borderId="3" xfId="1" applyFont="1" applyBorder="1" applyProtection="1">
      <protection locked="0"/>
    </xf>
    <xf numFmtId="0" fontId="13" fillId="0" borderId="3" xfId="1" applyFont="1" applyBorder="1" applyAlignment="1" applyProtection="1">
      <alignment horizontal="left" indent="1"/>
      <protection locked="0"/>
    </xf>
    <xf numFmtId="0" fontId="11" fillId="0" borderId="0" xfId="1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left" indent="2"/>
      <protection locked="0"/>
    </xf>
    <xf numFmtId="3" fontId="8" fillId="0" borderId="0" xfId="1" applyNumberFormat="1" applyFont="1" applyAlignment="1" applyProtection="1">
      <alignment horizontal="right" shrinkToFit="1"/>
      <protection locked="0"/>
    </xf>
    <xf numFmtId="0" fontId="5" fillId="0" borderId="0" xfId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left" indent="2"/>
      <protection locked="0"/>
    </xf>
    <xf numFmtId="3" fontId="14" fillId="0" borderId="0" xfId="1" applyNumberFormat="1" applyFont="1" applyAlignment="1" applyProtection="1">
      <alignment horizontal="right" shrinkToFit="1"/>
      <protection locked="0"/>
    </xf>
    <xf numFmtId="0" fontId="13" fillId="0" borderId="0" xfId="1" applyFont="1" applyAlignment="1" applyProtection="1">
      <alignment horizontal="left" indent="1"/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left" indent="2"/>
      <protection locked="0"/>
    </xf>
    <xf numFmtId="1" fontId="8" fillId="0" borderId="0" xfId="1" applyNumberFormat="1" applyFont="1" applyAlignment="1" applyProtection="1">
      <alignment horizontal="right" shrinkToFit="1"/>
      <protection locked="0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3" fontId="8" fillId="0" borderId="0" xfId="1" applyNumberFormat="1" applyFont="1" applyAlignment="1">
      <alignment horizontal="right" shrinkToFit="1"/>
    </xf>
    <xf numFmtId="3" fontId="14" fillId="0" borderId="0" xfId="1" applyNumberFormat="1" applyFont="1" applyAlignment="1">
      <alignment horizontal="right" shrinkToFit="1"/>
    </xf>
    <xf numFmtId="0" fontId="12" fillId="0" borderId="0" xfId="1" applyFont="1" applyProtection="1">
      <protection locked="0"/>
    </xf>
    <xf numFmtId="0" fontId="13" fillId="0" borderId="3" xfId="1" applyFont="1" applyBorder="1" applyProtection="1">
      <protection locked="0"/>
    </xf>
    <xf numFmtId="0" fontId="13" fillId="0" borderId="0" xfId="1" applyFont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0" fontId="11" fillId="0" borderId="0" xfId="1" applyFont="1" applyProtection="1">
      <protection locked="0"/>
    </xf>
    <xf numFmtId="1" fontId="8" fillId="0" borderId="0" xfId="1" applyNumberFormat="1" applyFont="1" applyAlignment="1">
      <alignment horizontal="right" shrinkToFit="1"/>
    </xf>
    <xf numFmtId="3" fontId="2" fillId="0" borderId="0" xfId="1" applyNumberFormat="1" applyFont="1" applyAlignment="1" applyProtection="1">
      <alignment horizontal="left" vertical="top"/>
      <protection locked="0"/>
    </xf>
    <xf numFmtId="0" fontId="11" fillId="0" borderId="1" xfId="1" applyFont="1" applyBorder="1" applyProtection="1">
      <protection locked="0"/>
    </xf>
    <xf numFmtId="3" fontId="14" fillId="0" borderId="0" xfId="1" applyNumberFormat="1" applyFont="1" applyAlignment="1" applyProtection="1">
      <alignment shrinkToFit="1"/>
      <protection locked="0"/>
    </xf>
    <xf numFmtId="0" fontId="8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17" fillId="0" borderId="0" xfId="1" applyFont="1" applyAlignment="1" applyProtection="1">
      <alignment horizontal="left"/>
      <protection locked="0"/>
    </xf>
    <xf numFmtId="0" fontId="18" fillId="0" borderId="0" xfId="1" applyFont="1" applyProtection="1">
      <protection locked="0"/>
    </xf>
  </cellXfs>
  <cellStyles count="2">
    <cellStyle name="Normal" xfId="0" builtinId="0"/>
    <cellStyle name="Normal 2" xfId="1" xr:uid="{4926B010-89F9-47E9-BBD0-DD128F027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3FEE-59D9-48B4-8257-59BEA76C4168}">
  <sheetPr codeName="Sheet9">
    <tabColor theme="6" tint="-0.499984740745262"/>
  </sheetPr>
  <dimension ref="A1:Q85"/>
  <sheetViews>
    <sheetView tabSelected="1" workbookViewId="0">
      <pane ySplit="4" topLeftCell="A56" activePane="bottomLeft" state="frozen"/>
      <selection sqref="A1:XFD1048576"/>
      <selection pane="bottomLeft" activeCell="I83" sqref="I83"/>
    </sheetView>
  </sheetViews>
  <sheetFormatPr defaultColWidth="8" defaultRowHeight="13.5" x14ac:dyDescent="0.25"/>
  <cols>
    <col min="1" max="1" width="2.85546875" style="1" customWidth="1"/>
    <col min="2" max="2" width="30.140625" style="5" customWidth="1"/>
    <col min="3" max="3" width="8.5703125" style="5" bestFit="1" customWidth="1"/>
    <col min="4" max="4" width="7.42578125" style="5" bestFit="1" customWidth="1"/>
    <col min="5" max="6" width="9.140625" style="5" bestFit="1" customWidth="1"/>
    <col min="7" max="7" width="10.85546875" style="5" bestFit="1" customWidth="1"/>
    <col min="8" max="8" width="14.28515625" style="5" bestFit="1" customWidth="1"/>
    <col min="9" max="9" width="13.140625" style="5" bestFit="1" customWidth="1"/>
    <col min="10" max="10" width="6.5703125" style="5" bestFit="1" customWidth="1"/>
    <col min="11" max="11" width="14.42578125" style="5" bestFit="1" customWidth="1"/>
    <col min="12" max="12" width="7.5703125" style="5" bestFit="1" customWidth="1"/>
    <col min="13" max="13" width="8" style="5"/>
    <col min="14" max="16384" width="8" style="1"/>
  </cols>
  <sheetData>
    <row r="1" spans="1:16" s="8" customFormat="1" ht="47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 t="s">
        <v>1</v>
      </c>
      <c r="M1" s="5"/>
      <c r="N1" s="6"/>
      <c r="O1" s="7"/>
      <c r="P1" s="7"/>
    </row>
    <row r="2" spans="1:16" s="8" customFormat="1" ht="16.5" x14ac:dyDescent="0.25"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6" s="8" customFormat="1" ht="15" x14ac:dyDescent="0.25"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</row>
    <row r="4" spans="1:16" s="8" customFormat="1" ht="15" x14ac:dyDescent="0.25"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2" t="s">
        <v>14</v>
      </c>
      <c r="M4" s="14"/>
    </row>
    <row r="5" spans="1:16" x14ac:dyDescent="0.25">
      <c r="B5" s="15" t="s">
        <v>15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6" x14ac:dyDescent="0.25">
      <c r="B6" s="17" t="s">
        <v>16</v>
      </c>
      <c r="C6" s="18" t="s">
        <v>17</v>
      </c>
      <c r="D6" s="18"/>
      <c r="E6" s="18"/>
      <c r="F6" s="18"/>
      <c r="G6" s="18"/>
      <c r="H6" s="18"/>
      <c r="I6" s="18"/>
      <c r="J6" s="18"/>
      <c r="K6" s="18"/>
      <c r="L6" s="18"/>
    </row>
    <row r="7" spans="1:16" x14ac:dyDescent="0.25">
      <c r="B7" s="19" t="s">
        <v>18</v>
      </c>
      <c r="C7" s="20">
        <v>46322</v>
      </c>
      <c r="D7" s="20">
        <v>36515</v>
      </c>
      <c r="E7" s="20">
        <v>33737</v>
      </c>
      <c r="F7" s="20">
        <v>27151</v>
      </c>
      <c r="G7" s="20">
        <v>28796</v>
      </c>
      <c r="H7" s="20">
        <v>32130</v>
      </c>
      <c r="I7" s="20">
        <v>20664</v>
      </c>
      <c r="J7" s="20">
        <v>25206</v>
      </c>
      <c r="K7" s="20">
        <v>27829</v>
      </c>
      <c r="L7" s="20">
        <v>278349</v>
      </c>
      <c r="M7" s="21"/>
    </row>
    <row r="8" spans="1:16" x14ac:dyDescent="0.25">
      <c r="B8" s="19" t="s">
        <v>19</v>
      </c>
      <c r="C8" s="20">
        <v>24437</v>
      </c>
      <c r="D8" s="20">
        <v>4442</v>
      </c>
      <c r="E8" s="20">
        <v>5492</v>
      </c>
      <c r="F8" s="20">
        <v>2591</v>
      </c>
      <c r="G8" s="20">
        <v>2167</v>
      </c>
      <c r="H8" s="20">
        <v>5618</v>
      </c>
      <c r="I8" s="20">
        <v>2542</v>
      </c>
      <c r="J8" s="20">
        <v>2025</v>
      </c>
      <c r="K8" s="20">
        <v>2930</v>
      </c>
      <c r="L8" s="20">
        <v>52245</v>
      </c>
      <c r="M8" s="21"/>
    </row>
    <row r="9" spans="1:16" x14ac:dyDescent="0.25">
      <c r="B9" s="22" t="s">
        <v>20</v>
      </c>
      <c r="C9" s="23">
        <v>70759</v>
      </c>
      <c r="D9" s="23">
        <v>40957</v>
      </c>
      <c r="E9" s="23">
        <v>39229</v>
      </c>
      <c r="F9" s="23">
        <v>29742</v>
      </c>
      <c r="G9" s="23">
        <v>30963</v>
      </c>
      <c r="H9" s="23">
        <v>37749</v>
      </c>
      <c r="I9" s="23">
        <v>23206</v>
      </c>
      <c r="J9" s="23">
        <v>27231</v>
      </c>
      <c r="K9" s="23">
        <v>30758</v>
      </c>
      <c r="L9" s="23">
        <v>330594</v>
      </c>
      <c r="M9" s="21"/>
    </row>
    <row r="10" spans="1:16" x14ac:dyDescent="0.25">
      <c r="B10" s="24" t="s">
        <v>21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6" x14ac:dyDescent="0.25">
      <c r="B11" s="19" t="s">
        <v>22</v>
      </c>
      <c r="C11" s="20">
        <v>66843</v>
      </c>
      <c r="D11" s="20">
        <v>39806</v>
      </c>
      <c r="E11" s="20">
        <v>37797</v>
      </c>
      <c r="F11" s="20">
        <v>26628</v>
      </c>
      <c r="G11" s="20">
        <v>29193</v>
      </c>
      <c r="H11" s="20">
        <v>35338</v>
      </c>
      <c r="I11" s="20">
        <v>21342</v>
      </c>
      <c r="J11" s="20">
        <v>25157</v>
      </c>
      <c r="K11" s="20">
        <v>29975</v>
      </c>
      <c r="L11" s="20">
        <v>312078</v>
      </c>
      <c r="M11" s="21"/>
    </row>
    <row r="12" spans="1:16" ht="15" x14ac:dyDescent="0.25">
      <c r="B12" s="26" t="s">
        <v>23</v>
      </c>
      <c r="C12" s="27">
        <v>99</v>
      </c>
      <c r="D12" s="27">
        <v>202</v>
      </c>
      <c r="E12" s="20">
        <v>1993</v>
      </c>
      <c r="F12" s="27">
        <v>255</v>
      </c>
      <c r="G12" s="27">
        <v>196</v>
      </c>
      <c r="H12" s="27">
        <v>130</v>
      </c>
      <c r="I12" s="27">
        <v>144</v>
      </c>
      <c r="J12" s="27">
        <v>195</v>
      </c>
      <c r="K12" s="27">
        <v>313</v>
      </c>
      <c r="L12" s="20">
        <v>3527</v>
      </c>
      <c r="M12" s="21"/>
    </row>
    <row r="13" spans="1:16" x14ac:dyDescent="0.25">
      <c r="B13" s="22" t="s">
        <v>20</v>
      </c>
      <c r="C13" s="23">
        <v>66941</v>
      </c>
      <c r="D13" s="23">
        <v>40008</v>
      </c>
      <c r="E13" s="23">
        <v>39790</v>
      </c>
      <c r="F13" s="23">
        <v>26883</v>
      </c>
      <c r="G13" s="23">
        <v>29388</v>
      </c>
      <c r="H13" s="23">
        <v>35468</v>
      </c>
      <c r="I13" s="23">
        <v>21486</v>
      </c>
      <c r="J13" s="23">
        <v>25351</v>
      </c>
      <c r="K13" s="23">
        <v>30288</v>
      </c>
      <c r="L13" s="23">
        <v>315605</v>
      </c>
      <c r="M13" s="21"/>
    </row>
    <row r="14" spans="1:16" x14ac:dyDescent="0.25">
      <c r="B14" s="24" t="s">
        <v>16</v>
      </c>
      <c r="C14" s="18" t="s">
        <v>24</v>
      </c>
      <c r="D14" s="18"/>
      <c r="E14" s="18"/>
      <c r="F14" s="18"/>
      <c r="G14" s="18"/>
      <c r="H14" s="18"/>
      <c r="I14" s="18"/>
      <c r="J14" s="18"/>
      <c r="K14" s="18"/>
      <c r="L14" s="18"/>
    </row>
    <row r="15" spans="1:16" x14ac:dyDescent="0.25">
      <c r="B15" s="19" t="s">
        <v>18</v>
      </c>
      <c r="C15" s="20">
        <v>47839</v>
      </c>
      <c r="D15" s="20">
        <v>38879</v>
      </c>
      <c r="E15" s="20">
        <v>37718</v>
      </c>
      <c r="F15" s="20">
        <v>28762</v>
      </c>
      <c r="G15" s="20">
        <v>29940</v>
      </c>
      <c r="H15" s="20">
        <v>35024</v>
      </c>
      <c r="I15" s="20">
        <v>22260</v>
      </c>
      <c r="J15" s="20">
        <v>27401</v>
      </c>
      <c r="K15" s="20">
        <v>31975</v>
      </c>
      <c r="L15" s="20">
        <v>299799</v>
      </c>
      <c r="M15" s="21"/>
    </row>
    <row r="16" spans="1:16" x14ac:dyDescent="0.25">
      <c r="B16" s="19" t="s">
        <v>19</v>
      </c>
      <c r="C16" s="20">
        <v>33287</v>
      </c>
      <c r="D16" s="20">
        <v>4905</v>
      </c>
      <c r="E16" s="20">
        <v>6255</v>
      </c>
      <c r="F16" s="20">
        <v>2825</v>
      </c>
      <c r="G16" s="20">
        <v>2303</v>
      </c>
      <c r="H16" s="20">
        <v>6780</v>
      </c>
      <c r="I16" s="20">
        <v>2417</v>
      </c>
      <c r="J16" s="20">
        <v>2126</v>
      </c>
      <c r="K16" s="20">
        <v>3044</v>
      </c>
      <c r="L16" s="20">
        <v>63942</v>
      </c>
      <c r="M16" s="21"/>
    </row>
    <row r="17" spans="2:13" x14ac:dyDescent="0.25">
      <c r="B17" s="22" t="s">
        <v>20</v>
      </c>
      <c r="C17" s="23">
        <v>81126</v>
      </c>
      <c r="D17" s="23">
        <v>43785</v>
      </c>
      <c r="E17" s="23">
        <v>43972</v>
      </c>
      <c r="F17" s="23">
        <v>31588</v>
      </c>
      <c r="G17" s="23">
        <v>32243</v>
      </c>
      <c r="H17" s="23">
        <v>41803</v>
      </c>
      <c r="I17" s="23">
        <v>24677</v>
      </c>
      <c r="J17" s="23">
        <v>29527</v>
      </c>
      <c r="K17" s="23">
        <v>35020</v>
      </c>
      <c r="L17" s="23">
        <v>363742</v>
      </c>
      <c r="M17" s="21"/>
    </row>
    <row r="18" spans="2:13" x14ac:dyDescent="0.25">
      <c r="B18" s="24" t="s">
        <v>21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3" x14ac:dyDescent="0.25">
      <c r="B19" s="19" t="s">
        <v>22</v>
      </c>
      <c r="C19" s="20">
        <v>66424</v>
      </c>
      <c r="D19" s="20">
        <v>41676</v>
      </c>
      <c r="E19" s="20">
        <v>40344</v>
      </c>
      <c r="F19" s="20">
        <v>27524</v>
      </c>
      <c r="G19" s="20">
        <v>30424</v>
      </c>
      <c r="H19" s="20">
        <v>37093</v>
      </c>
      <c r="I19" s="20">
        <v>22160</v>
      </c>
      <c r="J19" s="20">
        <v>26867</v>
      </c>
      <c r="K19" s="20">
        <v>31250</v>
      </c>
      <c r="L19" s="20">
        <v>323762</v>
      </c>
      <c r="M19" s="21"/>
    </row>
    <row r="20" spans="2:13" ht="15" x14ac:dyDescent="0.25">
      <c r="B20" s="26" t="s">
        <v>23</v>
      </c>
      <c r="C20" s="27">
        <v>608</v>
      </c>
      <c r="D20" s="27">
        <v>581</v>
      </c>
      <c r="E20" s="20">
        <v>2477</v>
      </c>
      <c r="F20" s="27">
        <v>595</v>
      </c>
      <c r="G20" s="27">
        <v>757</v>
      </c>
      <c r="H20" s="27">
        <v>716</v>
      </c>
      <c r="I20" s="27">
        <v>751</v>
      </c>
      <c r="J20" s="27">
        <v>898</v>
      </c>
      <c r="K20" s="27">
        <v>648</v>
      </c>
      <c r="L20" s="20">
        <v>8030</v>
      </c>
      <c r="M20" s="21"/>
    </row>
    <row r="21" spans="2:13" x14ac:dyDescent="0.25">
      <c r="B21" s="22" t="s">
        <v>20</v>
      </c>
      <c r="C21" s="23">
        <v>67032</v>
      </c>
      <c r="D21" s="23">
        <v>42257</v>
      </c>
      <c r="E21" s="23">
        <v>42822</v>
      </c>
      <c r="F21" s="23">
        <v>28118</v>
      </c>
      <c r="G21" s="23">
        <v>31181</v>
      </c>
      <c r="H21" s="23">
        <v>37809</v>
      </c>
      <c r="I21" s="23">
        <v>22911</v>
      </c>
      <c r="J21" s="23">
        <v>27765</v>
      </c>
      <c r="K21" s="23">
        <v>31898</v>
      </c>
      <c r="L21" s="23">
        <v>331792</v>
      </c>
      <c r="M21" s="21"/>
    </row>
    <row r="22" spans="2:13" x14ac:dyDescent="0.25">
      <c r="B22" s="24" t="s">
        <v>16</v>
      </c>
      <c r="C22" s="28" t="s">
        <v>25</v>
      </c>
      <c r="D22" s="29"/>
      <c r="E22" s="29"/>
      <c r="F22" s="29"/>
      <c r="G22" s="29"/>
      <c r="H22" s="29"/>
      <c r="I22" s="29"/>
      <c r="J22" s="29"/>
      <c r="K22" s="29"/>
      <c r="L22" s="29"/>
    </row>
    <row r="23" spans="2:13" x14ac:dyDescent="0.25">
      <c r="B23" s="19" t="s">
        <v>18</v>
      </c>
      <c r="C23" s="20">
        <v>54351</v>
      </c>
      <c r="D23" s="20">
        <v>35808</v>
      </c>
      <c r="E23" s="20">
        <v>38569</v>
      </c>
      <c r="F23" s="20">
        <v>28286</v>
      </c>
      <c r="G23" s="20">
        <v>30765</v>
      </c>
      <c r="H23" s="20">
        <v>36438</v>
      </c>
      <c r="I23" s="20">
        <v>21077</v>
      </c>
      <c r="J23" s="20">
        <v>27323</v>
      </c>
      <c r="K23" s="20">
        <v>31920</v>
      </c>
      <c r="L23" s="20">
        <v>304538</v>
      </c>
      <c r="M23" s="21"/>
    </row>
    <row r="24" spans="2:13" x14ac:dyDescent="0.25">
      <c r="B24" s="19" t="s">
        <v>19</v>
      </c>
      <c r="C24" s="20">
        <v>40029</v>
      </c>
      <c r="D24" s="20">
        <v>5516</v>
      </c>
      <c r="E24" s="20">
        <v>6847</v>
      </c>
      <c r="F24" s="20">
        <v>3480</v>
      </c>
      <c r="G24" s="20">
        <v>2596</v>
      </c>
      <c r="H24" s="20">
        <v>7078</v>
      </c>
      <c r="I24" s="20">
        <v>2681</v>
      </c>
      <c r="J24" s="20">
        <v>2254</v>
      </c>
      <c r="K24" s="20">
        <v>3314</v>
      </c>
      <c r="L24" s="20">
        <v>73793</v>
      </c>
      <c r="M24" s="21"/>
    </row>
    <row r="25" spans="2:13" x14ac:dyDescent="0.25">
      <c r="B25" s="22" t="s">
        <v>20</v>
      </c>
      <c r="C25" s="23">
        <v>94380</v>
      </c>
      <c r="D25" s="23">
        <v>41324</v>
      </c>
      <c r="E25" s="23">
        <v>45417</v>
      </c>
      <c r="F25" s="23">
        <v>31766</v>
      </c>
      <c r="G25" s="23">
        <v>33361</v>
      </c>
      <c r="H25" s="23">
        <v>43516</v>
      </c>
      <c r="I25" s="23">
        <v>23757</v>
      </c>
      <c r="J25" s="23">
        <v>29577</v>
      </c>
      <c r="K25" s="23">
        <v>35234</v>
      </c>
      <c r="L25" s="23">
        <v>378331</v>
      </c>
      <c r="M25" s="21"/>
    </row>
    <row r="26" spans="2:13" x14ac:dyDescent="0.25">
      <c r="B26" s="24" t="s">
        <v>21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3" x14ac:dyDescent="0.25">
      <c r="B27" s="19" t="s">
        <v>22</v>
      </c>
      <c r="C27" s="20">
        <v>83205</v>
      </c>
      <c r="D27" s="20">
        <v>49472</v>
      </c>
      <c r="E27" s="20">
        <v>48535</v>
      </c>
      <c r="F27" s="20">
        <v>29569</v>
      </c>
      <c r="G27" s="20">
        <v>32735</v>
      </c>
      <c r="H27" s="20">
        <v>45942</v>
      </c>
      <c r="I27" s="20">
        <v>26284</v>
      </c>
      <c r="J27" s="20">
        <v>28623</v>
      </c>
      <c r="K27" s="20">
        <v>38428</v>
      </c>
      <c r="L27" s="20">
        <v>382792</v>
      </c>
      <c r="M27" s="21"/>
    </row>
    <row r="28" spans="2:13" ht="15" x14ac:dyDescent="0.25">
      <c r="B28" s="26" t="s">
        <v>23</v>
      </c>
      <c r="C28" s="27">
        <v>289</v>
      </c>
      <c r="D28" s="27">
        <v>639</v>
      </c>
      <c r="E28" s="27">
        <v>889</v>
      </c>
      <c r="F28" s="27">
        <v>801</v>
      </c>
      <c r="G28" s="27">
        <v>799</v>
      </c>
      <c r="H28" s="27">
        <v>901</v>
      </c>
      <c r="I28" s="20">
        <v>1111</v>
      </c>
      <c r="J28" s="20">
        <v>1332</v>
      </c>
      <c r="K28" s="27">
        <v>644</v>
      </c>
      <c r="L28" s="20">
        <v>7405</v>
      </c>
      <c r="M28" s="21"/>
    </row>
    <row r="29" spans="2:13" x14ac:dyDescent="0.25">
      <c r="B29" s="22" t="s">
        <v>20</v>
      </c>
      <c r="C29" s="23">
        <v>83494</v>
      </c>
      <c r="D29" s="23">
        <v>50110</v>
      </c>
      <c r="E29" s="23">
        <v>49424</v>
      </c>
      <c r="F29" s="23">
        <v>30370</v>
      </c>
      <c r="G29" s="23">
        <v>33534</v>
      </c>
      <c r="H29" s="23">
        <v>46843</v>
      </c>
      <c r="I29" s="23">
        <v>27395</v>
      </c>
      <c r="J29" s="23">
        <v>29955</v>
      </c>
      <c r="K29" s="23">
        <v>39072</v>
      </c>
      <c r="L29" s="23">
        <v>390197</v>
      </c>
      <c r="M29" s="21"/>
    </row>
    <row r="30" spans="2:13" ht="15" x14ac:dyDescent="0.25">
      <c r="B30" s="24" t="s">
        <v>16</v>
      </c>
      <c r="C30" s="28" t="s">
        <v>26</v>
      </c>
      <c r="D30" s="28"/>
      <c r="E30" s="28"/>
      <c r="F30" s="28"/>
      <c r="G30" s="28"/>
      <c r="H30" s="28"/>
      <c r="I30" s="28"/>
      <c r="J30" s="28"/>
      <c r="K30" s="28"/>
      <c r="L30" s="28"/>
    </row>
    <row r="31" spans="2:13" x14ac:dyDescent="0.25">
      <c r="B31" s="19" t="s">
        <v>18</v>
      </c>
      <c r="C31" s="30">
        <f>56138142/1000</f>
        <v>56138.142</v>
      </c>
      <c r="D31" s="20">
        <v>38724.646999999997</v>
      </c>
      <c r="E31" s="20">
        <v>42949.466</v>
      </c>
      <c r="F31" s="20">
        <v>29953.815999999999</v>
      </c>
      <c r="G31" s="20">
        <v>33276.49</v>
      </c>
      <c r="H31" s="20">
        <v>37500.883999999998</v>
      </c>
      <c r="I31" s="20">
        <v>22407.394</v>
      </c>
      <c r="J31" s="20">
        <v>27934.861000000001</v>
      </c>
      <c r="K31" s="20">
        <v>32815.449000000001</v>
      </c>
      <c r="L31" s="30">
        <f>SUM(C31:K31)</f>
        <v>321701.14899999998</v>
      </c>
      <c r="M31" s="21"/>
    </row>
    <row r="32" spans="2:13" x14ac:dyDescent="0.25">
      <c r="B32" s="19" t="s">
        <v>19</v>
      </c>
      <c r="C32" s="20">
        <v>43286.576000000001</v>
      </c>
      <c r="D32" s="20">
        <v>5692.3540000000003</v>
      </c>
      <c r="E32" s="20">
        <v>8046.5990000000002</v>
      </c>
      <c r="F32" s="20">
        <v>4378.2820000000002</v>
      </c>
      <c r="G32" s="20">
        <v>3362.009</v>
      </c>
      <c r="H32" s="20">
        <v>10141.425999999999</v>
      </c>
      <c r="I32" s="20">
        <v>3513.989</v>
      </c>
      <c r="J32" s="20">
        <v>2617.9090000000001</v>
      </c>
      <c r="K32" s="20">
        <v>4663.0879999999997</v>
      </c>
      <c r="L32" s="30">
        <f>SUM(C32:K32)</f>
        <v>85702.232000000004</v>
      </c>
      <c r="M32" s="21"/>
    </row>
    <row r="33" spans="1:13" x14ac:dyDescent="0.25">
      <c r="B33" s="22" t="s">
        <v>20</v>
      </c>
      <c r="C33" s="31">
        <f>SUM(C31:C32)</f>
        <v>99424.717999999993</v>
      </c>
      <c r="D33" s="31">
        <f t="shared" ref="D33:L33" si="0">SUM(D31:D32)</f>
        <v>44417.000999999997</v>
      </c>
      <c r="E33" s="31">
        <f t="shared" si="0"/>
        <v>50996.065000000002</v>
      </c>
      <c r="F33" s="31">
        <f t="shared" si="0"/>
        <v>34332.097999999998</v>
      </c>
      <c r="G33" s="31">
        <f t="shared" si="0"/>
        <v>36638.498999999996</v>
      </c>
      <c r="H33" s="31">
        <f>SUM(H31:H32)</f>
        <v>47642.31</v>
      </c>
      <c r="I33" s="31">
        <f t="shared" si="0"/>
        <v>25921.383000000002</v>
      </c>
      <c r="J33" s="31">
        <f t="shared" si="0"/>
        <v>30552.77</v>
      </c>
      <c r="K33" s="31">
        <f t="shared" si="0"/>
        <v>37478.536999999997</v>
      </c>
      <c r="L33" s="31">
        <f t="shared" si="0"/>
        <v>407403.38099999999</v>
      </c>
      <c r="M33" s="21"/>
    </row>
    <row r="34" spans="1:13" x14ac:dyDescent="0.25">
      <c r="B34" s="24" t="s">
        <v>21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x14ac:dyDescent="0.25">
      <c r="B35" s="19" t="s">
        <v>22</v>
      </c>
      <c r="C35" s="20">
        <v>87919.501000000004</v>
      </c>
      <c r="D35" s="20">
        <v>48297.919000000002</v>
      </c>
      <c r="E35" s="20">
        <v>50575.891000000003</v>
      </c>
      <c r="F35" s="20">
        <v>34064.023999999998</v>
      </c>
      <c r="G35" s="20">
        <v>39068.629999999997</v>
      </c>
      <c r="H35" s="20">
        <v>47145.16</v>
      </c>
      <c r="I35" s="20">
        <v>27550.886999999999</v>
      </c>
      <c r="J35" s="20">
        <v>32740.598999999998</v>
      </c>
      <c r="K35" s="20">
        <v>39604.531000000003</v>
      </c>
      <c r="L35" s="30">
        <f>SUM(C35:K35)</f>
        <v>406967.14199999999</v>
      </c>
      <c r="M35" s="21"/>
    </row>
    <row r="36" spans="1:13" ht="15" x14ac:dyDescent="0.25">
      <c r="B36" s="26" t="s">
        <v>23</v>
      </c>
      <c r="C36" s="20">
        <v>798.76199999999994</v>
      </c>
      <c r="D36" s="20">
        <v>657.78399999999999</v>
      </c>
      <c r="E36" s="20">
        <v>1070.0360000000001</v>
      </c>
      <c r="F36" s="20">
        <v>1615.989</v>
      </c>
      <c r="G36" s="20">
        <v>1274.9490000000001</v>
      </c>
      <c r="H36" s="20">
        <v>1179.645</v>
      </c>
      <c r="I36" s="20">
        <v>517.58500000000004</v>
      </c>
      <c r="J36" s="20">
        <v>1059.8230000000001</v>
      </c>
      <c r="K36" s="20">
        <v>685.68799999999999</v>
      </c>
      <c r="L36" s="30">
        <f>SUM(C36:K36)</f>
        <v>8860.2610000000004</v>
      </c>
      <c r="M36" s="21"/>
    </row>
    <row r="37" spans="1:13" x14ac:dyDescent="0.25">
      <c r="B37" s="22" t="s">
        <v>20</v>
      </c>
      <c r="C37" s="31">
        <f>SUM(C35:C36)</f>
        <v>88718.263000000006</v>
      </c>
      <c r="D37" s="31">
        <f t="shared" ref="D37:L37" si="1">SUM(D35:D36)</f>
        <v>48955.703000000001</v>
      </c>
      <c r="E37" s="31">
        <f t="shared" si="1"/>
        <v>51645.927000000003</v>
      </c>
      <c r="F37" s="31">
        <f t="shared" si="1"/>
        <v>35680.012999999999</v>
      </c>
      <c r="G37" s="31">
        <f t="shared" si="1"/>
        <v>40343.578999999998</v>
      </c>
      <c r="H37" s="31">
        <f t="shared" si="1"/>
        <v>48324.805</v>
      </c>
      <c r="I37" s="31">
        <f t="shared" si="1"/>
        <v>28068.471999999998</v>
      </c>
      <c r="J37" s="31">
        <f t="shared" si="1"/>
        <v>33800.421999999999</v>
      </c>
      <c r="K37" s="31">
        <f t="shared" si="1"/>
        <v>40290.219000000005</v>
      </c>
      <c r="L37" s="31">
        <f t="shared" si="1"/>
        <v>415827.40299999999</v>
      </c>
      <c r="M37" s="21"/>
    </row>
    <row r="38" spans="1:13" x14ac:dyDescent="0.25">
      <c r="B38" s="32" t="s">
        <v>27</v>
      </c>
      <c r="C38" s="32"/>
      <c r="D38" s="25"/>
      <c r="E38" s="25"/>
      <c r="F38" s="25"/>
      <c r="G38" s="25"/>
      <c r="H38" s="25"/>
      <c r="I38" s="25"/>
      <c r="J38" s="25"/>
      <c r="K38" s="25"/>
      <c r="L38" s="25"/>
    </row>
    <row r="39" spans="1:13" x14ac:dyDescent="0.25">
      <c r="B39" s="33"/>
      <c r="C39" s="18" t="s">
        <v>17</v>
      </c>
      <c r="D39" s="18"/>
      <c r="E39" s="18"/>
      <c r="F39" s="18"/>
      <c r="G39" s="18"/>
      <c r="H39" s="18"/>
      <c r="I39" s="18"/>
      <c r="J39" s="18"/>
      <c r="K39" s="18"/>
      <c r="L39" s="18"/>
    </row>
    <row r="40" spans="1:13" x14ac:dyDescent="0.25">
      <c r="B40" s="34" t="s">
        <v>28</v>
      </c>
      <c r="C40" s="27">
        <v>10</v>
      </c>
      <c r="D40" s="35" t="s">
        <v>29</v>
      </c>
      <c r="E40" s="35" t="s">
        <v>29</v>
      </c>
      <c r="F40" s="35" t="s">
        <v>29</v>
      </c>
      <c r="G40" s="35" t="s">
        <v>29</v>
      </c>
      <c r="H40" s="27">
        <v>4</v>
      </c>
      <c r="I40" s="35" t="s">
        <v>30</v>
      </c>
      <c r="J40" s="35" t="s">
        <v>30</v>
      </c>
      <c r="K40" s="35" t="s">
        <v>29</v>
      </c>
      <c r="L40" s="27">
        <v>14</v>
      </c>
      <c r="M40" s="21"/>
    </row>
    <row r="41" spans="1:13" ht="15" x14ac:dyDescent="0.25">
      <c r="B41" s="25" t="s">
        <v>31</v>
      </c>
      <c r="C41" s="27">
        <v>725</v>
      </c>
      <c r="D41" s="27">
        <v>158</v>
      </c>
      <c r="E41" s="27">
        <v>134</v>
      </c>
      <c r="F41" s="27">
        <v>45</v>
      </c>
      <c r="G41" s="27">
        <v>102</v>
      </c>
      <c r="H41" s="27">
        <v>118</v>
      </c>
      <c r="I41" s="27">
        <v>63</v>
      </c>
      <c r="J41" s="27">
        <v>115</v>
      </c>
      <c r="K41" s="27">
        <v>110</v>
      </c>
      <c r="L41" s="20">
        <v>1569</v>
      </c>
      <c r="M41" s="21"/>
    </row>
    <row r="42" spans="1:13" x14ac:dyDescent="0.25">
      <c r="B42" s="34" t="s">
        <v>32</v>
      </c>
      <c r="C42" s="20">
        <v>4600</v>
      </c>
      <c r="D42" s="27">
        <v>950</v>
      </c>
      <c r="E42" s="20">
        <v>1250</v>
      </c>
      <c r="F42" s="27">
        <v>380</v>
      </c>
      <c r="G42" s="27">
        <v>550</v>
      </c>
      <c r="H42" s="20">
        <v>1372</v>
      </c>
      <c r="I42" s="27">
        <v>731</v>
      </c>
      <c r="J42" s="27">
        <v>700</v>
      </c>
      <c r="K42" s="27">
        <v>780</v>
      </c>
      <c r="L42" s="20">
        <v>11313</v>
      </c>
      <c r="M42" s="21"/>
    </row>
    <row r="43" spans="1:13" ht="12.75" customHeight="1" x14ac:dyDescent="0.25">
      <c r="B43" s="34" t="s">
        <v>33</v>
      </c>
      <c r="C43" s="35" t="s">
        <v>29</v>
      </c>
      <c r="D43" s="27">
        <v>6</v>
      </c>
      <c r="E43" s="27">
        <v>2</v>
      </c>
      <c r="F43" s="35" t="s">
        <v>30</v>
      </c>
      <c r="G43" s="35" t="s">
        <v>29</v>
      </c>
      <c r="H43" s="35" t="s">
        <v>30</v>
      </c>
      <c r="I43" s="35" t="s">
        <v>30</v>
      </c>
      <c r="J43" s="35" t="s">
        <v>30</v>
      </c>
      <c r="K43" s="35" t="s">
        <v>30</v>
      </c>
      <c r="L43" s="27">
        <v>7</v>
      </c>
      <c r="M43" s="21"/>
    </row>
    <row r="44" spans="1:13" ht="12.75" customHeight="1" x14ac:dyDescent="0.25">
      <c r="B44" s="25" t="s">
        <v>34</v>
      </c>
      <c r="C44" s="20">
        <v>5374</v>
      </c>
      <c r="D44" s="27">
        <v>861</v>
      </c>
      <c r="E44" s="20">
        <v>4305</v>
      </c>
      <c r="F44" s="27">
        <v>859</v>
      </c>
      <c r="G44" s="27">
        <v>715</v>
      </c>
      <c r="H44" s="20">
        <v>1427</v>
      </c>
      <c r="I44" s="20">
        <v>1007</v>
      </c>
      <c r="J44" s="20">
        <v>2970</v>
      </c>
      <c r="K44" s="27">
        <v>875</v>
      </c>
      <c r="L44" s="20">
        <v>18391</v>
      </c>
      <c r="M44" s="21"/>
    </row>
    <row r="45" spans="1:13" ht="12.75" customHeight="1" x14ac:dyDescent="0.25">
      <c r="B45" s="36" t="s">
        <v>35</v>
      </c>
      <c r="C45" s="23">
        <v>10709</v>
      </c>
      <c r="D45" s="23">
        <v>1975</v>
      </c>
      <c r="E45" s="23">
        <v>5690</v>
      </c>
      <c r="F45" s="23">
        <v>1284</v>
      </c>
      <c r="G45" s="23">
        <v>1367</v>
      </c>
      <c r="H45" s="23">
        <v>2920</v>
      </c>
      <c r="I45" s="23">
        <v>1801</v>
      </c>
      <c r="J45" s="23">
        <v>3785</v>
      </c>
      <c r="K45" s="23">
        <v>1765</v>
      </c>
      <c r="L45" s="23">
        <v>31295</v>
      </c>
      <c r="M45" s="21"/>
    </row>
    <row r="46" spans="1:13" ht="12.75" customHeight="1" x14ac:dyDescent="0.25">
      <c r="A46" s="25"/>
      <c r="B46" s="25" t="s">
        <v>36</v>
      </c>
      <c r="C46" s="20">
        <v>21965</v>
      </c>
      <c r="D46" s="20">
        <v>1855</v>
      </c>
      <c r="E46" s="20">
        <v>2605</v>
      </c>
      <c r="F46" s="20">
        <v>1317</v>
      </c>
      <c r="G46" s="20">
        <v>1023</v>
      </c>
      <c r="H46" s="20">
        <v>2510</v>
      </c>
      <c r="I46" s="27">
        <v>785</v>
      </c>
      <c r="J46" s="20">
        <v>1010</v>
      </c>
      <c r="K46" s="20">
        <v>1610</v>
      </c>
      <c r="L46" s="20">
        <v>34679</v>
      </c>
      <c r="M46" s="21"/>
    </row>
    <row r="47" spans="1:13" ht="12.75" customHeight="1" x14ac:dyDescent="0.25">
      <c r="A47" s="36"/>
      <c r="B47" s="36" t="s">
        <v>20</v>
      </c>
      <c r="C47" s="23">
        <v>32673</v>
      </c>
      <c r="D47" s="23">
        <v>3830</v>
      </c>
      <c r="E47" s="23">
        <v>8294</v>
      </c>
      <c r="F47" s="23">
        <v>2600</v>
      </c>
      <c r="G47" s="23">
        <v>2390</v>
      </c>
      <c r="H47" s="23">
        <v>5430</v>
      </c>
      <c r="I47" s="23">
        <v>2586</v>
      </c>
      <c r="J47" s="23">
        <v>4795</v>
      </c>
      <c r="K47" s="23">
        <v>3375</v>
      </c>
      <c r="L47" s="23">
        <v>65974</v>
      </c>
      <c r="M47" s="21"/>
    </row>
    <row r="48" spans="1:13" ht="12.75" customHeight="1" x14ac:dyDescent="0.25">
      <c r="A48" s="5"/>
      <c r="C48" s="18" t="s">
        <v>24</v>
      </c>
      <c r="D48" s="18"/>
      <c r="E48" s="18"/>
      <c r="F48" s="18"/>
      <c r="G48" s="18"/>
      <c r="H48" s="18"/>
      <c r="I48" s="18"/>
      <c r="J48" s="18"/>
      <c r="K48" s="18"/>
      <c r="L48" s="18"/>
      <c r="M48" s="21"/>
    </row>
    <row r="49" spans="1:13" ht="12.75" customHeight="1" x14ac:dyDescent="0.25">
      <c r="A49" s="34"/>
      <c r="B49" s="34" t="s">
        <v>28</v>
      </c>
      <c r="C49" s="27">
        <v>2</v>
      </c>
      <c r="D49" s="35" t="s">
        <v>29</v>
      </c>
      <c r="E49" s="35" t="s">
        <v>29</v>
      </c>
      <c r="F49" s="27">
        <v>0</v>
      </c>
      <c r="G49" s="35" t="s">
        <v>29</v>
      </c>
      <c r="H49" s="27">
        <v>1</v>
      </c>
      <c r="I49" s="27">
        <v>0</v>
      </c>
      <c r="J49" s="27">
        <v>0</v>
      </c>
      <c r="K49" s="35" t="s">
        <v>29</v>
      </c>
      <c r="L49" s="27">
        <v>3</v>
      </c>
      <c r="M49" s="21"/>
    </row>
    <row r="50" spans="1:13" ht="12.75" customHeight="1" x14ac:dyDescent="0.25">
      <c r="A50" s="25"/>
      <c r="B50" s="25" t="s">
        <v>31</v>
      </c>
      <c r="C50" s="27">
        <v>482</v>
      </c>
      <c r="D50" s="27">
        <v>216</v>
      </c>
      <c r="E50" s="27">
        <v>76</v>
      </c>
      <c r="F50" s="27">
        <v>16</v>
      </c>
      <c r="G50" s="27">
        <v>51</v>
      </c>
      <c r="H50" s="27">
        <v>91</v>
      </c>
      <c r="I50" s="27">
        <v>64</v>
      </c>
      <c r="J50" s="27">
        <v>59</v>
      </c>
      <c r="K50" s="27">
        <v>1</v>
      </c>
      <c r="L50" s="20">
        <v>1055</v>
      </c>
      <c r="M50" s="21"/>
    </row>
    <row r="51" spans="1:13" ht="12.75" customHeight="1" x14ac:dyDescent="0.25">
      <c r="A51" s="34"/>
      <c r="B51" s="34" t="s">
        <v>32</v>
      </c>
      <c r="C51" s="20">
        <v>4272</v>
      </c>
      <c r="D51" s="20">
        <v>1032</v>
      </c>
      <c r="E51" s="20">
        <v>1267</v>
      </c>
      <c r="F51" s="27">
        <v>412</v>
      </c>
      <c r="G51" s="27">
        <v>565</v>
      </c>
      <c r="H51" s="20">
        <v>1532</v>
      </c>
      <c r="I51" s="27">
        <v>632</v>
      </c>
      <c r="J51" s="27">
        <v>488</v>
      </c>
      <c r="K51" s="27">
        <v>845</v>
      </c>
      <c r="L51" s="20">
        <v>11044</v>
      </c>
      <c r="M51" s="21"/>
    </row>
    <row r="52" spans="1:13" x14ac:dyDescent="0.25">
      <c r="A52" s="34"/>
      <c r="B52" s="34" t="s">
        <v>33</v>
      </c>
      <c r="C52" s="35" t="s">
        <v>29</v>
      </c>
      <c r="D52" s="27">
        <v>6</v>
      </c>
      <c r="E52" s="27">
        <v>1</v>
      </c>
      <c r="F52" s="35" t="s">
        <v>29</v>
      </c>
      <c r="G52" s="35" t="s">
        <v>29</v>
      </c>
      <c r="H52" s="35" t="s">
        <v>29</v>
      </c>
      <c r="I52" s="27">
        <v>0</v>
      </c>
      <c r="J52" s="27">
        <v>0</v>
      </c>
      <c r="K52" s="27">
        <v>0</v>
      </c>
      <c r="L52" s="27">
        <v>7</v>
      </c>
      <c r="M52" s="21"/>
    </row>
    <row r="53" spans="1:13" ht="15" x14ac:dyDescent="0.25">
      <c r="A53" s="25"/>
      <c r="B53" s="25" t="s">
        <v>34</v>
      </c>
      <c r="C53" s="20">
        <v>3417</v>
      </c>
      <c r="D53" s="27">
        <v>747</v>
      </c>
      <c r="E53" s="20">
        <v>1365</v>
      </c>
      <c r="F53" s="27">
        <v>823</v>
      </c>
      <c r="G53" s="27">
        <v>498</v>
      </c>
      <c r="H53" s="20">
        <v>1392</v>
      </c>
      <c r="I53" s="20">
        <v>1057</v>
      </c>
      <c r="J53" s="27">
        <v>665</v>
      </c>
      <c r="K53" s="27">
        <v>665</v>
      </c>
      <c r="L53" s="20">
        <v>10629</v>
      </c>
      <c r="M53" s="21"/>
    </row>
    <row r="54" spans="1:13" x14ac:dyDescent="0.25">
      <c r="A54" s="36"/>
      <c r="B54" s="36" t="s">
        <v>35</v>
      </c>
      <c r="C54" s="23">
        <v>8172</v>
      </c>
      <c r="D54" s="23">
        <v>2000</v>
      </c>
      <c r="E54" s="23">
        <v>2709</v>
      </c>
      <c r="F54" s="23">
        <v>1251</v>
      </c>
      <c r="G54" s="23">
        <v>1114</v>
      </c>
      <c r="H54" s="23">
        <v>3015</v>
      </c>
      <c r="I54" s="23">
        <v>1753</v>
      </c>
      <c r="J54" s="23">
        <v>1212</v>
      </c>
      <c r="K54" s="23">
        <v>1511</v>
      </c>
      <c r="L54" s="23">
        <v>22738</v>
      </c>
      <c r="M54" s="21"/>
    </row>
    <row r="55" spans="1:13" ht="15" x14ac:dyDescent="0.25">
      <c r="A55" s="25"/>
      <c r="B55" s="25" t="s">
        <v>36</v>
      </c>
      <c r="C55" s="20">
        <v>25114</v>
      </c>
      <c r="D55" s="20">
        <v>2905</v>
      </c>
      <c r="E55" s="20">
        <v>3545</v>
      </c>
      <c r="F55" s="20">
        <v>1574</v>
      </c>
      <c r="G55" s="20">
        <v>1189</v>
      </c>
      <c r="H55" s="20">
        <v>3765</v>
      </c>
      <c r="I55" s="27">
        <v>664</v>
      </c>
      <c r="J55" s="27">
        <v>914</v>
      </c>
      <c r="K55" s="20">
        <v>1533</v>
      </c>
      <c r="L55" s="20">
        <v>41205</v>
      </c>
      <c r="M55" s="21"/>
    </row>
    <row r="56" spans="1:13" x14ac:dyDescent="0.25">
      <c r="A56" s="36"/>
      <c r="B56" s="36" t="s">
        <v>20</v>
      </c>
      <c r="C56" s="23">
        <v>33287</v>
      </c>
      <c r="D56" s="23">
        <v>4905</v>
      </c>
      <c r="E56" s="23">
        <v>6255</v>
      </c>
      <c r="F56" s="23">
        <v>2825</v>
      </c>
      <c r="G56" s="23">
        <v>2303</v>
      </c>
      <c r="H56" s="23">
        <v>6780</v>
      </c>
      <c r="I56" s="23">
        <v>2417</v>
      </c>
      <c r="J56" s="23">
        <v>2126</v>
      </c>
      <c r="K56" s="23">
        <v>3044</v>
      </c>
      <c r="L56" s="23">
        <v>63942</v>
      </c>
      <c r="M56" s="21"/>
    </row>
    <row r="57" spans="1:13" x14ac:dyDescent="0.25">
      <c r="A57" s="5"/>
      <c r="C57" s="28" t="s">
        <v>25</v>
      </c>
      <c r="D57" s="29"/>
      <c r="E57" s="29"/>
      <c r="F57" s="29"/>
      <c r="G57" s="29"/>
      <c r="H57" s="29"/>
      <c r="I57" s="29"/>
      <c r="J57" s="29"/>
      <c r="K57" s="29"/>
      <c r="L57" s="29"/>
      <c r="M57" s="21"/>
    </row>
    <row r="58" spans="1:13" x14ac:dyDescent="0.25">
      <c r="A58" s="34"/>
      <c r="B58" s="34" t="s">
        <v>28</v>
      </c>
      <c r="C58" s="27">
        <v>2</v>
      </c>
      <c r="D58" s="35" t="s">
        <v>29</v>
      </c>
      <c r="E58" s="27">
        <v>0</v>
      </c>
      <c r="F58" s="35" t="s">
        <v>29</v>
      </c>
      <c r="G58" s="35" t="s">
        <v>29</v>
      </c>
      <c r="H58" s="35" t="s">
        <v>29</v>
      </c>
      <c r="I58" s="35" t="s">
        <v>29</v>
      </c>
      <c r="J58" s="27">
        <v>0</v>
      </c>
      <c r="K58" s="27">
        <v>0</v>
      </c>
      <c r="L58" s="27">
        <v>3</v>
      </c>
      <c r="M58" s="21"/>
    </row>
    <row r="59" spans="1:13" ht="15" x14ac:dyDescent="0.25">
      <c r="B59" s="25" t="s">
        <v>31</v>
      </c>
      <c r="C59" s="27">
        <v>716</v>
      </c>
      <c r="D59" s="27">
        <v>331</v>
      </c>
      <c r="E59" s="27">
        <v>131</v>
      </c>
      <c r="F59" s="27">
        <v>24</v>
      </c>
      <c r="G59" s="27">
        <v>53</v>
      </c>
      <c r="H59" s="27">
        <v>123</v>
      </c>
      <c r="I59" s="27">
        <v>73</v>
      </c>
      <c r="J59" s="27">
        <v>97</v>
      </c>
      <c r="K59" s="27">
        <v>97</v>
      </c>
      <c r="L59" s="20">
        <v>1645</v>
      </c>
      <c r="M59" s="21"/>
    </row>
    <row r="60" spans="1:13" x14ac:dyDescent="0.25">
      <c r="B60" s="34" t="s">
        <v>32</v>
      </c>
      <c r="C60" s="20">
        <v>4388</v>
      </c>
      <c r="D60" s="20">
        <v>1088</v>
      </c>
      <c r="E60" s="20">
        <v>1352</v>
      </c>
      <c r="F60" s="27">
        <v>459</v>
      </c>
      <c r="G60" s="27">
        <v>578</v>
      </c>
      <c r="H60" s="20">
        <v>1620</v>
      </c>
      <c r="I60" s="27">
        <v>696</v>
      </c>
      <c r="J60" s="27">
        <v>512</v>
      </c>
      <c r="K60" s="27">
        <v>880</v>
      </c>
      <c r="L60" s="20">
        <v>11573</v>
      </c>
      <c r="M60" s="21"/>
    </row>
    <row r="61" spans="1:13" x14ac:dyDescent="0.25">
      <c r="B61" s="34" t="s">
        <v>33</v>
      </c>
      <c r="C61" s="35" t="s">
        <v>29</v>
      </c>
      <c r="D61" s="27">
        <v>8</v>
      </c>
      <c r="E61" s="27">
        <v>2</v>
      </c>
      <c r="F61" s="27">
        <v>0</v>
      </c>
      <c r="G61" s="35" t="s">
        <v>29</v>
      </c>
      <c r="H61" s="27">
        <v>2</v>
      </c>
      <c r="I61" s="27">
        <v>0</v>
      </c>
      <c r="J61" s="27">
        <v>0</v>
      </c>
      <c r="K61" s="27">
        <v>0</v>
      </c>
      <c r="L61" s="27">
        <v>12</v>
      </c>
      <c r="M61" s="21"/>
    </row>
    <row r="62" spans="1:13" ht="15" x14ac:dyDescent="0.25">
      <c r="B62" s="25" t="s">
        <v>34</v>
      </c>
      <c r="C62" s="20">
        <v>7117</v>
      </c>
      <c r="D62" s="27">
        <v>976</v>
      </c>
      <c r="E62" s="20">
        <v>1526</v>
      </c>
      <c r="F62" s="20">
        <v>1063</v>
      </c>
      <c r="G62" s="27">
        <v>626</v>
      </c>
      <c r="H62" s="20">
        <v>1446</v>
      </c>
      <c r="I62" s="20">
        <v>1232</v>
      </c>
      <c r="J62" s="27">
        <v>700</v>
      </c>
      <c r="K62" s="27">
        <v>763</v>
      </c>
      <c r="L62" s="20">
        <v>15450</v>
      </c>
      <c r="M62" s="21"/>
    </row>
    <row r="63" spans="1:13" x14ac:dyDescent="0.25">
      <c r="B63" s="36" t="s">
        <v>35</v>
      </c>
      <c r="C63" s="23">
        <v>12224</v>
      </c>
      <c r="D63" s="23">
        <v>2403</v>
      </c>
      <c r="E63" s="23">
        <v>3011</v>
      </c>
      <c r="F63" s="23">
        <v>1546</v>
      </c>
      <c r="G63" s="23">
        <v>1257</v>
      </c>
      <c r="H63" s="23">
        <v>3191</v>
      </c>
      <c r="I63" s="23">
        <v>2001</v>
      </c>
      <c r="J63" s="23">
        <v>1309</v>
      </c>
      <c r="K63" s="23">
        <v>1739</v>
      </c>
      <c r="L63" s="23">
        <v>28683</v>
      </c>
      <c r="M63" s="21"/>
    </row>
    <row r="64" spans="1:13" ht="15" x14ac:dyDescent="0.25">
      <c r="B64" s="25" t="s">
        <v>36</v>
      </c>
      <c r="C64" s="20">
        <v>27805</v>
      </c>
      <c r="D64" s="20">
        <v>3113</v>
      </c>
      <c r="E64" s="20">
        <v>3836</v>
      </c>
      <c r="F64" s="20">
        <v>1933</v>
      </c>
      <c r="G64" s="20">
        <v>1339</v>
      </c>
      <c r="H64" s="20">
        <v>3886</v>
      </c>
      <c r="I64" s="27">
        <v>679</v>
      </c>
      <c r="J64" s="27">
        <v>945</v>
      </c>
      <c r="K64" s="20">
        <v>1574</v>
      </c>
      <c r="L64" s="20">
        <v>45110</v>
      </c>
      <c r="M64" s="21"/>
    </row>
    <row r="65" spans="1:17" x14ac:dyDescent="0.25">
      <c r="B65" s="36" t="s">
        <v>20</v>
      </c>
      <c r="C65" s="23">
        <v>40029</v>
      </c>
      <c r="D65" s="23">
        <v>5516</v>
      </c>
      <c r="E65" s="23">
        <v>6847</v>
      </c>
      <c r="F65" s="23">
        <v>3480</v>
      </c>
      <c r="G65" s="23">
        <v>2596</v>
      </c>
      <c r="H65" s="23">
        <v>7078</v>
      </c>
      <c r="I65" s="23">
        <v>2681</v>
      </c>
      <c r="J65" s="23">
        <v>2254</v>
      </c>
      <c r="K65" s="23">
        <v>3314</v>
      </c>
      <c r="L65" s="23">
        <v>73793</v>
      </c>
      <c r="M65" s="21"/>
    </row>
    <row r="66" spans="1:17" ht="15" x14ac:dyDescent="0.25">
      <c r="C66" s="28" t="s">
        <v>26</v>
      </c>
      <c r="D66" s="28"/>
      <c r="E66" s="28"/>
      <c r="F66" s="28"/>
      <c r="G66" s="28"/>
      <c r="H66" s="28"/>
      <c r="I66" s="28"/>
      <c r="J66" s="28"/>
      <c r="K66" s="28"/>
      <c r="L66" s="28"/>
      <c r="M66" s="21"/>
    </row>
    <row r="67" spans="1:17" x14ac:dyDescent="0.25">
      <c r="B67" s="34" t="s">
        <v>28</v>
      </c>
      <c r="C67" s="27">
        <v>2.2999999999999998</v>
      </c>
      <c r="D67" s="35" t="s">
        <v>29</v>
      </c>
      <c r="E67" s="27">
        <v>0.223</v>
      </c>
      <c r="F67" s="35" t="s">
        <v>29</v>
      </c>
      <c r="G67" s="35" t="s">
        <v>29</v>
      </c>
      <c r="H67" s="35" t="s">
        <v>29</v>
      </c>
      <c r="I67" s="35" t="s">
        <v>29</v>
      </c>
      <c r="J67" s="27" t="s">
        <v>37</v>
      </c>
      <c r="K67" s="27" t="s">
        <v>37</v>
      </c>
      <c r="L67" s="37">
        <f>SUM(C67:K67)</f>
        <v>2.5229999999999997</v>
      </c>
      <c r="M67" s="21"/>
    </row>
    <row r="68" spans="1:17" ht="15" x14ac:dyDescent="0.25">
      <c r="B68" s="25" t="s">
        <v>31</v>
      </c>
      <c r="C68" s="27">
        <v>840.26</v>
      </c>
      <c r="D68" s="27">
        <v>344.56099999999998</v>
      </c>
      <c r="E68" s="27">
        <v>152.529</v>
      </c>
      <c r="F68" s="27">
        <v>33.341000000000001</v>
      </c>
      <c r="G68" s="27">
        <v>729.00599999999997</v>
      </c>
      <c r="H68" s="27">
        <v>142.75299999999999</v>
      </c>
      <c r="I68" s="27">
        <v>64.646000000000001</v>
      </c>
      <c r="J68" s="27">
        <v>660.13699999999994</v>
      </c>
      <c r="K68" s="27">
        <v>1154.076</v>
      </c>
      <c r="L68" s="30">
        <f t="shared" ref="L68:L74" si="2">SUM(C68:K68)</f>
        <v>4121.3090000000002</v>
      </c>
      <c r="M68" s="21"/>
    </row>
    <row r="69" spans="1:17" x14ac:dyDescent="0.25">
      <c r="B69" s="34" t="s">
        <v>32</v>
      </c>
      <c r="C69" s="20">
        <v>5534.26</v>
      </c>
      <c r="D69" s="20">
        <v>1389.6780000000001</v>
      </c>
      <c r="E69" s="20">
        <v>1725.7840000000001</v>
      </c>
      <c r="F69" s="27">
        <v>589.44799999999998</v>
      </c>
      <c r="G69" s="27">
        <v>729.00599999999997</v>
      </c>
      <c r="H69" s="20">
        <v>2067.2040000000002</v>
      </c>
      <c r="I69" s="27">
        <v>888.85900000000004</v>
      </c>
      <c r="J69" s="35">
        <v>660.13699999999994</v>
      </c>
      <c r="K69" s="27">
        <v>1154.076</v>
      </c>
      <c r="L69" s="30">
        <f t="shared" si="2"/>
        <v>14738.452000000001</v>
      </c>
      <c r="M69" s="21"/>
    </row>
    <row r="70" spans="1:17" x14ac:dyDescent="0.25">
      <c r="B70" s="34" t="s">
        <v>33</v>
      </c>
      <c r="C70" s="35" t="s">
        <v>29</v>
      </c>
      <c r="D70" s="20">
        <v>11.784000000000001</v>
      </c>
      <c r="E70" s="27">
        <v>2.62</v>
      </c>
      <c r="F70" s="27">
        <v>9.2999999999999999E-2</v>
      </c>
      <c r="G70" s="35" t="s">
        <v>29</v>
      </c>
      <c r="H70" s="27">
        <v>0.96</v>
      </c>
      <c r="I70" s="27">
        <v>0.307</v>
      </c>
      <c r="J70" s="27">
        <v>0.1</v>
      </c>
      <c r="K70" s="27">
        <v>0.85199999999999998</v>
      </c>
      <c r="L70" s="37">
        <f t="shared" si="2"/>
        <v>16.716000000000001</v>
      </c>
      <c r="M70" s="21"/>
    </row>
    <row r="71" spans="1:17" ht="15" x14ac:dyDescent="0.25">
      <c r="B71" s="25" t="s">
        <v>34</v>
      </c>
      <c r="C71" s="20">
        <v>11277.266</v>
      </c>
      <c r="D71" s="27">
        <v>823.90499999999997</v>
      </c>
      <c r="E71" s="20">
        <v>2238.741</v>
      </c>
      <c r="F71" s="20">
        <v>1558.635</v>
      </c>
      <c r="G71" s="27">
        <v>517.48199999999997</v>
      </c>
      <c r="H71" s="20">
        <v>4315.5720000000001</v>
      </c>
      <c r="I71" s="20">
        <v>1743.0889999999999</v>
      </c>
      <c r="J71" s="27">
        <v>219.2</v>
      </c>
      <c r="K71" s="27">
        <v>562.197</v>
      </c>
      <c r="L71" s="30">
        <f t="shared" si="2"/>
        <v>23256.087000000003</v>
      </c>
      <c r="M71" s="21"/>
    </row>
    <row r="72" spans="1:17" x14ac:dyDescent="0.25">
      <c r="B72" s="36" t="s">
        <v>35</v>
      </c>
      <c r="C72" s="31">
        <f>SUM(C67:C71)</f>
        <v>17654.085999999999</v>
      </c>
      <c r="D72" s="31">
        <f>SUM(D67:D71)</f>
        <v>2569.9279999999999</v>
      </c>
      <c r="E72" s="31">
        <f t="shared" ref="E72:K72" si="3">SUM(E67:E71)</f>
        <v>4119.8969999999999</v>
      </c>
      <c r="F72" s="31">
        <f t="shared" si="3"/>
        <v>2181.5169999999998</v>
      </c>
      <c r="G72" s="31">
        <f t="shared" si="3"/>
        <v>1975.4939999999999</v>
      </c>
      <c r="H72" s="31">
        <f t="shared" si="3"/>
        <v>6526.4890000000005</v>
      </c>
      <c r="I72" s="31">
        <f t="shared" si="3"/>
        <v>2696.9009999999998</v>
      </c>
      <c r="J72" s="31">
        <f t="shared" si="3"/>
        <v>1539.5739999999998</v>
      </c>
      <c r="K72" s="31">
        <f t="shared" si="3"/>
        <v>2871.201</v>
      </c>
      <c r="L72" s="31">
        <f t="shared" si="2"/>
        <v>42135.087</v>
      </c>
      <c r="M72" s="21"/>
      <c r="Q72" s="38"/>
    </row>
    <row r="73" spans="1:17" ht="15" x14ac:dyDescent="0.25">
      <c r="B73" s="25" t="s">
        <v>36</v>
      </c>
      <c r="C73" s="30">
        <f>5260.01+20372.48</f>
        <v>25632.489999999998</v>
      </c>
      <c r="D73" s="30">
        <f>2123.898+998.528</f>
        <v>3122.4260000000004</v>
      </c>
      <c r="E73" s="30">
        <f>2940.451+986.251</f>
        <v>3926.7020000000002</v>
      </c>
      <c r="F73" s="30">
        <f>507.526+1689.239</f>
        <v>2196.7649999999999</v>
      </c>
      <c r="G73" s="30">
        <f>507.524+878.991</f>
        <v>1386.5149999999999</v>
      </c>
      <c r="H73" s="30">
        <f>905.03+2709.907</f>
        <v>3614.9369999999999</v>
      </c>
      <c r="I73" s="37">
        <f>546.169+270.919</f>
        <v>817.08799999999997</v>
      </c>
      <c r="J73" s="30">
        <f>547.919+530.416</f>
        <v>1078.335</v>
      </c>
      <c r="K73" s="30">
        <f>547.922+1243.965</f>
        <v>1791.8869999999999</v>
      </c>
      <c r="L73" s="30">
        <f t="shared" si="2"/>
        <v>43567.145000000004</v>
      </c>
      <c r="M73" s="21"/>
    </row>
    <row r="74" spans="1:17" x14ac:dyDescent="0.25">
      <c r="B74" s="39" t="s">
        <v>20</v>
      </c>
      <c r="C74" s="31">
        <f>SUM(C72:C73)</f>
        <v>43286.576000000001</v>
      </c>
      <c r="D74" s="31">
        <f t="shared" ref="D74:K74" si="4">SUM(D72:D73)</f>
        <v>5692.3540000000003</v>
      </c>
      <c r="E74" s="31">
        <f t="shared" si="4"/>
        <v>8046.5990000000002</v>
      </c>
      <c r="F74" s="31">
        <f t="shared" si="4"/>
        <v>4378.2819999999992</v>
      </c>
      <c r="G74" s="31">
        <f t="shared" si="4"/>
        <v>3362.009</v>
      </c>
      <c r="H74" s="31">
        <f t="shared" si="4"/>
        <v>10141.425999999999</v>
      </c>
      <c r="I74" s="31">
        <f t="shared" si="4"/>
        <v>3513.9889999999996</v>
      </c>
      <c r="J74" s="31">
        <f t="shared" si="4"/>
        <v>2617.9089999999997</v>
      </c>
      <c r="K74" s="31">
        <f t="shared" si="4"/>
        <v>4663.0879999999997</v>
      </c>
      <c r="L74" s="31">
        <f t="shared" si="2"/>
        <v>85702.232000000004</v>
      </c>
      <c r="M74" s="21"/>
    </row>
    <row r="75" spans="1:17" x14ac:dyDescent="0.25">
      <c r="B75" s="36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7" x14ac:dyDescent="0.25">
      <c r="A76" s="41" t="s">
        <v>38</v>
      </c>
      <c r="B76" s="5" t="s">
        <v>39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spans="1:17" x14ac:dyDescent="0.25">
      <c r="A77" s="42" t="s">
        <v>40</v>
      </c>
      <c r="B77" s="5" t="s">
        <v>41</v>
      </c>
    </row>
    <row r="78" spans="1:17" x14ac:dyDescent="0.25">
      <c r="A78" s="42" t="s">
        <v>42</v>
      </c>
      <c r="B78" s="5" t="s">
        <v>43</v>
      </c>
    </row>
    <row r="79" spans="1:17" x14ac:dyDescent="0.25">
      <c r="A79" s="42" t="s">
        <v>44</v>
      </c>
      <c r="B79" s="5" t="s">
        <v>45</v>
      </c>
    </row>
    <row r="80" spans="1:17" x14ac:dyDescent="0.25">
      <c r="A80" s="42" t="s">
        <v>46</v>
      </c>
      <c r="B80" s="5" t="s">
        <v>47</v>
      </c>
    </row>
    <row r="81" spans="1:2" x14ac:dyDescent="0.25">
      <c r="A81" s="42" t="s">
        <v>48</v>
      </c>
      <c r="B81" s="5" t="s">
        <v>49</v>
      </c>
    </row>
    <row r="82" spans="1:2" x14ac:dyDescent="0.25">
      <c r="A82" s="42" t="s">
        <v>50</v>
      </c>
    </row>
    <row r="83" spans="1:2" x14ac:dyDescent="0.25">
      <c r="A83" s="5"/>
    </row>
    <row r="84" spans="1:2" x14ac:dyDescent="0.25">
      <c r="A84" s="43" t="s">
        <v>51</v>
      </c>
    </row>
    <row r="85" spans="1:2" x14ac:dyDescent="0.25">
      <c r="A85" s="44" t="s">
        <v>52</v>
      </c>
    </row>
  </sheetData>
  <sheetProtection algorithmName="SHA-512" hashValue="hFZod9G2nv3S2GOr4+ekITPz07eP919ayHVHAYIx/i8sVY713XPh2YcQK+pIeee9GF9cHW4GLrq4h2ew8kDN8w==" saltValue="+k8HpvvUEoy0coff2QugVA==" spinCount="100000" sheet="1" objects="1" scenarios="1"/>
  <mergeCells count="10">
    <mergeCell ref="C39:L39"/>
    <mergeCell ref="C48:L48"/>
    <mergeCell ref="C57:L57"/>
    <mergeCell ref="C66:L66"/>
    <mergeCell ref="B2:L2"/>
    <mergeCell ref="B3:L3"/>
    <mergeCell ref="C6:L6"/>
    <mergeCell ref="C14:L14"/>
    <mergeCell ref="C22:L22"/>
    <mergeCell ref="C30:L30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2024-08-30T09:00:24Z</dcterms:created>
  <dcterms:modified xsi:type="dcterms:W3CDTF">2024-08-30T09:00:25Z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2024-08-30T09:00:25Z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81185c5f-860f-479d-ade7-12e451dc8062</vt:lpwstr>
  </property>
  <property fmtid="{D5CDD505-2E9C-101B-9397-08002B2CF9AE}" pid="8" name="MSIP_Label_83c4ab6a-b8f9-4a41-a9e3-9d9b3c522aed_ContentBits">
    <vt:lpwstr>1</vt:lpwstr>
  </property>
</Properties>
</file>