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hanthini\Desktop\ESSR 2024 Tamil\ESS Tamil Final -2024\"/>
    </mc:Choice>
  </mc:AlternateContent>
  <xr:revisionPtr revIDLastSave="0" documentId="13_ncr:1_{17BD6391-9C16-4360-93EC-F29656729D19}" xr6:coauthVersionLast="47" xr6:coauthVersionMax="47" xr10:uidLastSave="{00000000-0000-0000-0000-000000000000}"/>
  <workbookProtection workbookAlgorithmName="SHA-512" workbookHashValue="PYguiPqVNxDVlhFp9kLofcrJjKcPUgH/76iQQorsadjbn5I35hvYZw7LYTazWLlQkWdSYdn81LskGDG7Jn+K7A==" workbookSaltValue="GBjk5+URde2oAN9Gk7OGHw==" workbookSpinCount="100000" lockStructure="1"/>
  <bookViews>
    <workbookView xWindow="-120" yWindow="-120" windowWidth="29040" windowHeight="15720" tabRatio="708" activeTab="7" xr2:uid="{00000000-000D-0000-FFFF-FFFF00000000}"/>
  </bookViews>
  <sheets>
    <sheet name="Table 7.1" sheetId="13" r:id="rId1"/>
    <sheet name="Table 7.2" sheetId="2" r:id="rId2"/>
    <sheet name="Table 7.3" sheetId="14" r:id="rId3"/>
    <sheet name="Table 7.4" sheetId="4" r:id="rId4"/>
    <sheet name="Table 7.5" sheetId="5" r:id="rId5"/>
    <sheet name="Table 7.6" sheetId="6" r:id="rId6"/>
    <sheet name="Table 7.7" sheetId="7" r:id="rId7"/>
    <sheet name="Table 7.8" sheetId="8" r:id="rId8"/>
    <sheet name="Table 7.9" sheetId="9" r:id="rId9"/>
    <sheet name="Table 7.10" sheetId="10" r:id="rId10"/>
    <sheet name="Table 7.11" sheetId="11" r:id="rId11"/>
    <sheet name="Table 7.12" sheetId="12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4" l="1"/>
  <c r="B2" i="14"/>
  <c r="Z31" i="8"/>
  <c r="Y31" i="8"/>
  <c r="Z30" i="8"/>
  <c r="Y30" i="8"/>
  <c r="Z29" i="8"/>
  <c r="Y29" i="8"/>
  <c r="Z28" i="8"/>
  <c r="Y28" i="8"/>
  <c r="Z27" i="8"/>
  <c r="Y27" i="8"/>
  <c r="Z26" i="8"/>
  <c r="Y26" i="8"/>
  <c r="Z25" i="8"/>
  <c r="Y25" i="8"/>
  <c r="Z24" i="8"/>
  <c r="Y24" i="8"/>
  <c r="Z23" i="8"/>
  <c r="Y23" i="8"/>
  <c r="Z22" i="8"/>
  <c r="Y22" i="8"/>
  <c r="Z21" i="8"/>
  <c r="Y21" i="8"/>
  <c r="Z20" i="8"/>
  <c r="Y20" i="8"/>
  <c r="Z19" i="8"/>
  <c r="Y19" i="8"/>
  <c r="Z18" i="8"/>
  <c r="Y18" i="8"/>
  <c r="Z17" i="8"/>
  <c r="Y17" i="8"/>
  <c r="Z16" i="8"/>
  <c r="Y16" i="8"/>
  <c r="Z15" i="8"/>
  <c r="Y15" i="8"/>
  <c r="Z14" i="8"/>
  <c r="Y14" i="8"/>
  <c r="Z13" i="8"/>
  <c r="Y13" i="8"/>
  <c r="Z12" i="8"/>
  <c r="Y12" i="8"/>
  <c r="Z11" i="8"/>
  <c r="Y11" i="8"/>
  <c r="Z10" i="8"/>
  <c r="Y10" i="8"/>
  <c r="Z9" i="8"/>
  <c r="Y9" i="8"/>
  <c r="Z8" i="8"/>
  <c r="Y8" i="8"/>
  <c r="Z7" i="8"/>
  <c r="Y7" i="8"/>
  <c r="Z6" i="8"/>
  <c r="Y6" i="8"/>
  <c r="D36" i="9"/>
  <c r="E36" i="9"/>
  <c r="F36" i="9"/>
  <c r="G36" i="9"/>
  <c r="H36" i="9"/>
  <c r="I36" i="9"/>
  <c r="J36" i="9"/>
  <c r="K36" i="9"/>
  <c r="L36" i="9"/>
  <c r="M36" i="9"/>
  <c r="C36" i="9"/>
  <c r="C37" i="9"/>
  <c r="D37" i="9"/>
  <c r="E37" i="9"/>
  <c r="F37" i="9"/>
  <c r="G37" i="9"/>
  <c r="H37" i="9"/>
  <c r="I37" i="9"/>
  <c r="J37" i="9"/>
  <c r="K37" i="9"/>
  <c r="C35" i="9"/>
  <c r="D35" i="9"/>
  <c r="E35" i="9"/>
  <c r="F35" i="9"/>
  <c r="G35" i="9"/>
  <c r="H35" i="9"/>
  <c r="I35" i="9"/>
  <c r="J35" i="9"/>
  <c r="K35" i="9"/>
  <c r="L35" i="9"/>
  <c r="M35" i="9"/>
  <c r="C33" i="9"/>
  <c r="D33" i="9"/>
  <c r="E33" i="9"/>
  <c r="F33" i="9"/>
  <c r="G33" i="9"/>
  <c r="H33" i="9"/>
  <c r="I33" i="9"/>
  <c r="J33" i="9"/>
  <c r="K33" i="9"/>
  <c r="L33" i="9"/>
  <c r="M33" i="9"/>
  <c r="M31" i="9"/>
  <c r="M37" i="9" s="1"/>
  <c r="G13" i="4"/>
  <c r="G7" i="4"/>
  <c r="G19" i="4" s="1"/>
  <c r="H7" i="4"/>
  <c r="L31" i="9"/>
  <c r="L37" i="9" s="1"/>
  <c r="H13" i="4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Z58" i="8" s="1"/>
  <c r="M22" i="12"/>
  <c r="M23" i="12"/>
  <c r="L22" i="12"/>
  <c r="L23" i="12"/>
  <c r="L17" i="12"/>
  <c r="M20" i="12"/>
  <c r="M19" i="12"/>
  <c r="L20" i="12"/>
  <c r="L19" i="12"/>
  <c r="M17" i="12"/>
  <c r="M8" i="4" l="1"/>
  <c r="M10" i="4"/>
  <c r="M18" i="4"/>
  <c r="M14" i="4"/>
  <c r="H19" i="4"/>
  <c r="N11" i="4" s="1"/>
  <c r="M17" i="4"/>
  <c r="M7" i="4"/>
  <c r="M18" i="12"/>
  <c r="N16" i="4"/>
  <c r="N15" i="4"/>
  <c r="N12" i="4"/>
  <c r="N19" i="4"/>
  <c r="N6" i="4"/>
  <c r="M13" i="4"/>
  <c r="M6" i="4"/>
  <c r="M19" i="4"/>
  <c r="M12" i="4"/>
  <c r="M11" i="4"/>
  <c r="M16" i="4"/>
  <c r="M9" i="4"/>
  <c r="M15" i="4"/>
  <c r="L18" i="12"/>
  <c r="N8" i="4" l="1"/>
  <c r="N17" i="4"/>
  <c r="N9" i="4"/>
  <c r="N13" i="4"/>
  <c r="N18" i="4"/>
  <c r="N14" i="4"/>
  <c r="N7" i="4"/>
  <c r="N10" i="4"/>
  <c r="Y37" i="8"/>
  <c r="Z37" i="8"/>
  <c r="Z57" i="8"/>
  <c r="Y57" i="8"/>
  <c r="Z51" i="8"/>
  <c r="Y51" i="8"/>
  <c r="Y39" i="8"/>
  <c r="Z39" i="8"/>
  <c r="Z50" i="8"/>
  <c r="Y50" i="8"/>
  <c r="Z44" i="8"/>
  <c r="Y44" i="8"/>
  <c r="Z38" i="8"/>
  <c r="Y38" i="8"/>
  <c r="Z55" i="8"/>
  <c r="Y55" i="8"/>
  <c r="Z49" i="8"/>
  <c r="Y49" i="8"/>
  <c r="Z43" i="8"/>
  <c r="Y43" i="8"/>
  <c r="Y54" i="8"/>
  <c r="Z54" i="8"/>
  <c r="Y48" i="8"/>
  <c r="Z48" i="8"/>
  <c r="Y42" i="8"/>
  <c r="Z42" i="8"/>
  <c r="Y36" i="8"/>
  <c r="Z36" i="8"/>
  <c r="Z45" i="8"/>
  <c r="Y45" i="8"/>
  <c r="Z56" i="8"/>
  <c r="Y56" i="8"/>
  <c r="Y53" i="8"/>
  <c r="Z53" i="8"/>
  <c r="Y47" i="8"/>
  <c r="Z47" i="8"/>
  <c r="Y41" i="8"/>
  <c r="Z41" i="8"/>
  <c r="Y35" i="8"/>
  <c r="Z35" i="8"/>
  <c r="Y58" i="8"/>
  <c r="Y52" i="8"/>
  <c r="Z52" i="8"/>
  <c r="Y46" i="8"/>
  <c r="Z46" i="8"/>
  <c r="Y40" i="8"/>
  <c r="Z40" i="8"/>
  <c r="Y34" i="8"/>
  <c r="Z34" i="8"/>
  <c r="W33" i="8" l="1"/>
  <c r="Y33" i="8" s="1"/>
  <c r="Z33" i="8" l="1"/>
</calcChain>
</file>

<file path=xl/sharedStrings.xml><?xml version="1.0" encoding="utf-8"?>
<sst xmlns="http://schemas.openxmlformats.org/spreadsheetml/2006/main" count="808" uniqueCount="546">
  <si>
    <t>-</t>
  </si>
  <si>
    <t>         4,205,444 </t>
  </si>
  <si>
    <t>         1,697,846 </t>
  </si>
  <si>
    <t>         1,208,203 </t>
  </si>
  <si>
    <t>             223,407 </t>
  </si>
  <si>
    <t>               10,992 </t>
  </si>
  <si>
    <t>             254,348 </t>
  </si>
  <si>
    <t>                     897 </t>
  </si>
  <si>
    <t>               47,793 </t>
  </si>
  <si>
    <t>                        -   </t>
  </si>
  <si>
    <t>         2,378,300 </t>
  </si>
  <si>
    <t>               81,505 </t>
  </si>
  <si>
    <t>               50,000 </t>
  </si>
  <si>
    <t>         1,186,503 </t>
  </si>
  <si>
    <t>         1,168,446 </t>
  </si>
  <si>
    <t>               18,057 </t>
  </si>
  <si>
    <t>         2,679,604 </t>
  </si>
  <si>
    <t>                 2,065 </t>
  </si>
  <si>
    <t>             142,226 </t>
  </si>
  <si>
    <t>                          8 </t>
  </si>
  <si>
    <t>         2,535,276 </t>
  </si>
  <si>
    <t>                       30 </t>
  </si>
  <si>
    <t>             289,337 </t>
  </si>
  <si>
    <t>          286,367 </t>
  </si>
  <si>
    <t>          332,212 </t>
  </si>
  <si>
    <t>            94,793 </t>
  </si>
  <si>
    <t>            37,444 </t>
  </si>
  <si>
    <t>      1,131,988 </t>
  </si>
  <si>
    <t>      5,560,011 </t>
  </si>
  <si>
    <t>      1,813,971 </t>
  </si>
  <si>
    <t>      3,614,519 </t>
  </si>
  <si>
    <t>          131,521 </t>
  </si>
  <si>
    <t>      8,354,232 </t>
  </si>
  <si>
    <t>            30,333 </t>
  </si>
  <si>
    <t>          867,387 </t>
  </si>
  <si>
    <t>      7,456,513 </t>
  </si>
  <si>
    <t>      1,476,282 </t>
  </si>
  <si>
    <t>      1,871,976 </t>
  </si>
  <si>
    <t>          902,327 </t>
  </si>
  <si>
    <t>            23,165 </t>
  </si>
  <si>
    <t>            79,152 </t>
  </si>
  <si>
    <t>          757,898 </t>
  </si>
  <si>
    <t>            42,112 </t>
  </si>
  <si>
    <t>    12,405,043 </t>
  </si>
  <si>
    <t>          614,474 </t>
  </si>
  <si>
    <t>      9,827,026 </t>
  </si>
  <si>
    <t>      1,963,543 </t>
  </si>
  <si>
    <t>          430,549 </t>
  </si>
  <si>
    <t>          265,126 </t>
  </si>
  <si>
    <t>          165,423 </t>
  </si>
  <si>
    <t>      1,663,434 </t>
  </si>
  <si>
    <t>     79,152 </t>
  </si>
  <si>
    <t>         614,474 </t>
  </si>
  <si>
    <t>     29,046 </t>
  </si>
  <si>
    <t>         208,065 </t>
  </si>
  <si>
    <t>     11,115 </t>
  </si>
  <si>
    <t>           30,738 </t>
  </si>
  <si>
    <t>     57,905 </t>
  </si>
  <si>
    <t>         103,440 </t>
  </si>
  <si>
    <t>     49,108 </t>
  </si>
  <si>
    <t>         139,448 </t>
  </si>
  <si>
    <t>   217,190 </t>
  </si>
  <si>
    <t>     1,222,221 </t>
  </si>
  <si>
    <t>     61,501 </t>
  </si>
  <si>
    <t>         439,816 </t>
  </si>
  <si>
    <t>   229,958 </t>
  </si>
  <si>
    <t>     7,439,345 </t>
  </si>
  <si>
    <t>     24,686 </t>
  </si>
  <si>
    <t>           31,603 </t>
  </si>
  <si>
    <t>   119,873 </t>
  </si>
  <si>
    <t>     2,512,675 </t>
  </si>
  <si>
    <t>   879,534 </t>
  </si>
  <si>
    <t>   12,741,825 </t>
  </si>
  <si>
    <t>(c)</t>
  </si>
  <si>
    <t xml:space="preserve">tplak; </t>
  </si>
  <si>
    <t xml:space="preserve">nrhj;Jf;fs; </t>
  </si>
  <si>
    <t>kj;jpapd; tq;fpapd; nrhj;Jf;fSk; nghWg;GfSk;</t>
  </si>
  <si>
    <t>&amp;.kpy;ypad;</t>
  </si>
  <si>
    <t>gd;dhl;L xJf;Ffs;</t>
  </si>
  <si>
    <t>ntspehl;bYs;s fhRk; tq;fp epYitfSk; (jpiwNrhp cz;bay;fs; cl;gl)</t>
  </si>
  <si>
    <t>ntspehl;L mur kw;Wk; mury;yhg; gpizaq;fs;</t>
  </si>
  <si>
    <t>rpwg;G vLg;gdT chpikfs;</t>
  </si>
  <si>
    <t>g.eh.epjp njhlHghd nrhj;Jf;fs;</t>
  </si>
  <si>
    <t>ngwj;jf;fitfs;</t>
  </si>
  <si>
    <t>fld;fSk; Kw;gzq;fSk;</t>
  </si>
  <si>
    <t>muRf;fhdit</t>
  </si>
  <si>
    <t>Vidait</t>
  </si>
  <si>
    <t>mur kw;Wk; mur cj;juthjg; gpizaq;fs;</t>
  </si>
  <si>
    <t>Vida nrhj;Jf;fSk; fzf;FfSk;</t>
  </si>
  <si>
    <t>nghWg;Gf;fs;</t>
  </si>
  <si>
    <t>%yjdk;</t>
  </si>
  <si>
    <t>ehza ntspaPL</t>
  </si>
  <si>
    <t>Rw;Nwhl;lj;jpYs;s ehzaj; jhs;fs;</t>
  </si>
  <si>
    <t>Rw;Nwhl;lj;jpYs;s ehzaf;Fj;jpfs;</t>
  </si>
  <si>
    <t>itg;Gf;fs;</t>
  </si>
  <si>
    <t>muR</t>
  </si>
  <si>
    <t>th;j;jf tq;fpfs;</t>
  </si>
  <si>
    <t>mur KftHfSk; epWtdq;fSk;</t>
  </si>
  <si>
    <t>gd;dhl;L mikg;Gf;fs;&gt; ntspehl;L muRfs; kw;Wk; ntspehl;L tq;fpj;njhopy; epWtdq;fs;</t>
  </si>
  <si>
    <t>ntspepw;Fk; gpizaq;fs;</t>
  </si>
  <si>
    <t>ntspehl;Lf; fld;ghLfs;</t>
  </si>
  <si>
    <t>Vida nghWg;Gf;fSk; fzf;FfSk;</t>
  </si>
  <si>
    <t>jw;fhypfkhdit</t>
  </si>
  <si>
    <t xml:space="preserve">(m) </t>
  </si>
  <si>
    <t>,yq;if kj;jpa tq;fp</t>
  </si>
  <si>
    <t>%yk;:</t>
  </si>
  <si>
    <r>
      <t>2023</t>
    </r>
    <r>
      <rPr>
        <vertAlign val="superscript"/>
        <sz val="11"/>
        <color rgb="FF2B2A29"/>
        <rFont val="Baamini"/>
      </rPr>
      <t>(m</t>
    </r>
    <r>
      <rPr>
        <vertAlign val="superscript"/>
        <sz val="11"/>
        <color rgb="FF2B2A29"/>
        <rFont val="Calibri"/>
        <family val="2"/>
        <scheme val="minor"/>
      </rPr>
      <t>)</t>
    </r>
  </si>
  <si>
    <t>ml;ltiz 7.1</t>
  </si>
  <si>
    <t>ml;ltiz 7.2</t>
  </si>
  <si>
    <r>
      <t>chpkk;ngw;w th;j;jf tq;fpfspd; njhpTnra;ag;gl;l epjpapay; Kf;fpa gz;Gfs;</t>
    </r>
    <r>
      <rPr>
        <b/>
        <vertAlign val="superscript"/>
        <sz val="11"/>
        <color rgb="FF8C2A70"/>
        <rFont val="Baamini"/>
      </rPr>
      <t>(m)</t>
    </r>
  </si>
  <si>
    <t>&amp;.kpy;</t>
  </si>
  <si>
    <t>tplak;</t>
  </si>
  <si>
    <r>
      <t>2022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</si>
  <si>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2B2A29"/>
        <rFont val="Baamini"/>
      </rPr>
      <t>(,)</t>
    </r>
  </si>
  <si>
    <t>,yhg el;lf; fzf;F</t>
  </si>
  <si>
    <t>nkhj;j tUkhdk;</t>
  </si>
  <si>
    <t>tl;b tUkhdk;</t>
  </si>
  <si>
    <t>tl;bay;yh tUkhdk;</t>
  </si>
  <si>
    <t>nkhj;jr; nrytpdq;fs;</t>
  </si>
  <si>
    <t>tl;br; nrytpdq;fs;</t>
  </si>
  <si>
    <t>tl;bay;yhr; nrytpdq;fs;</t>
  </si>
  <si>
    <t>Njwpa tl;b tUkhdk;</t>
  </si>
  <si>
    <t>fld;fSf;Fk; Vida ,og;Gf;fSf;Fkhd gjptopg;G</t>
  </si>
  <si>
    <t>thpf;Fg; Kd;duhd ,yhgk;</t>
  </si>
  <si>
    <t>thpf;Fg; gpd;duhd ,yhgk;</t>
  </si>
  <si>
    <t>Ie;njhif tplaq;fs;</t>
  </si>
  <si>
    <t>nkhj;jr; nrhj;Jf;fs;</t>
  </si>
  <si>
    <t>fhR kw;Wk; tq;fpfspypUe;J tuNtz;ba epYitfs;</t>
  </si>
  <si>
    <t>fhR kw;Wk; FWq;fhy epjpaq;fs;</t>
  </si>
  <si>
    <t>kj;jpa tq;fpAldhd epYitfs;</t>
  </si>
  <si>
    <t>tq;fpfs;&gt; epjp epWtdq;fs; kw;Wk; nrhe;jj; jiyik epWtdq;fspYs;s ,Ug;Gf;fs;</t>
  </si>
  <si>
    <t>KjyPLfs;</t>
  </si>
  <si>
    <t>jpiwNrhp cz;bay;fs;</t>
  </si>
  <si>
    <t>jpiwNrhp Kwpfs;</t>
  </si>
  <si>
    <t>Vida mur gpizaq;fs;</t>
  </si>
  <si>
    <t>,iz epWtdq;fs; kw;Wk; Jizf; fk;gdpfspd; KjyPLfs;</t>
  </si>
  <si>
    <t>Vida KjyPLfs;</t>
  </si>
  <si>
    <t>fld;fs; kw;Wk; ngwj;jf;fit</t>
  </si>
  <si>
    <t>nkhj;jf; fld;fs; kw;Wk; ngwj;jf;fit</t>
  </si>
  <si>
    <t>fld;fs; kPjhd gjptopg;G</t>
  </si>
  <si>
    <t>jdpahd gjptopg;G</t>
  </si>
  <si>
    <t>xd;WNrHe;j gjptopg;G</t>
  </si>
  <si>
    <t>fld;fs; kw;Wk; Njwpa ngwj;jf;fit</t>
  </si>
  <si>
    <t>Mjdk;&gt; nghjp kw;Wk; cgfuzk;</t>
  </si>
  <si>
    <t>Vida nrhj;Jf;fs;</t>
  </si>
  <si>
    <t>nkhj;jg; nghWg;Gf;fs; (gq;Fhpik %yjdk; cl;gl)</t>
  </si>
  <si>
    <t>&amp;gh itg;Gf;fs;</t>
  </si>
  <si>
    <t>ntspehl;L ehza itg;Gf;fs;</t>
  </si>
  <si>
    <t>fld;ghLfs;</t>
  </si>
  <si>
    <t>&amp;gha;f; fld;ghLfs;</t>
  </si>
  <si>
    <t>ntspehl;L ehzaf; fld;ghLfs;</t>
  </si>
  <si>
    <t>Vida nghWg;Gf;fs;</t>
  </si>
  <si>
    <t>gq;Fhpik %yjdk; kw;Wk; xJf;Ffs;</t>
  </si>
  <si>
    <t>gq;F %yjdk;ÆFwpj;njhJf;fg;gl;l %yjdk;Æ nrYj;jpa %yjdk;</t>
  </si>
  <si>
    <t>epajpr;rl;l xJf;F epjpak;</t>
  </si>
  <si>
    <t>nkhj;j Vida xJf;Ffs;</t>
  </si>
  <si>
    <t>Ie;njhiff;F ntspapyhd ntspg;gLj;Jif</t>
  </si>
  <si>
    <t>vjpHghuhjitfs;</t>
  </si>
  <si>
    <t>flikg; nghWg;Gf;fs;</t>
  </si>
  <si>
    <t>vjpH fzf;F</t>
  </si>
  <si>
    <t>ntspehl;Lr; nryhtzp xg;ge;jq;fs;</t>
  </si>
  <si>
    <t>jputj;jd;ik</t>
  </si>
  <si>
    <t>nkhj;j jputr; nrhj;Jf;fs; (c.t.gphpTfspd; njhopw;ghLfs; khj;jpuk;)</t>
  </si>
  <si>
    <t>epajpr;rl;lj; jputj;jd;ik tpfpjk; % (c.t.gphpTfspd; njhopw;ghLfs; khj;jpuk;)</t>
  </si>
  <si>
    <t>%yjdg; NghJkhe;jd;ik</t>
  </si>
  <si>
    <t>nkhj;j %yjdj; jsk;</t>
  </si>
  <si>
    <t>nrhj;Jf;fspd; juk;</t>
  </si>
  <si>
    <r>
      <t xml:space="preserve">nghJg; gq;Fhpik %yjdk; mLf;F </t>
    </r>
    <r>
      <rPr>
        <sz val="10"/>
        <color rgb="FF2B2A29"/>
        <rFont val="Times New Roman"/>
        <family val="1"/>
      </rPr>
      <t>I</t>
    </r>
    <r>
      <rPr>
        <sz val="10"/>
        <color rgb="FF2B2A29"/>
        <rFont val="Baamini"/>
      </rPr>
      <t xml:space="preserve"> %yjdk;</t>
    </r>
  </si>
  <si>
    <r>
      <t xml:space="preserve">nkhj;j mLf;F </t>
    </r>
    <r>
      <rPr>
        <sz val="10"/>
        <color rgb="FF2B2A29"/>
        <rFont val="Times New Roman"/>
        <family val="1"/>
      </rPr>
      <t>I</t>
    </r>
    <r>
      <rPr>
        <sz val="10"/>
        <color rgb="FF2B2A29"/>
        <rFont val="Baamini"/>
      </rPr>
      <t xml:space="preserve"> %yjdk;</t>
    </r>
  </si>
  <si>
    <r>
      <t xml:space="preserve">nghJg; gq;Fhpik %yjdk; mLf;F </t>
    </r>
    <r>
      <rPr>
        <sz val="10"/>
        <color rgb="FF2B2A29"/>
        <rFont val="Times New Roman"/>
        <family val="1"/>
      </rPr>
      <t>I</t>
    </r>
    <r>
      <rPr>
        <sz val="10"/>
        <color rgb="FF2B2A29"/>
        <rFont val="Baamini"/>
      </rPr>
      <t xml:space="preserve"> %yjd tpfpjk;&gt; </t>
    </r>
    <r>
      <rPr>
        <sz val="10"/>
        <color rgb="FF2B2A29"/>
        <rFont val="Times New Roman"/>
        <family val="1"/>
      </rPr>
      <t>%</t>
    </r>
  </si>
  <si>
    <r>
      <t xml:space="preserve">nkhj;j mLf;F </t>
    </r>
    <r>
      <rPr>
        <sz val="10"/>
        <color rgb="FF2B2A29"/>
        <rFont val="AngsanaUPC"/>
        <family val="1"/>
        <charset val="222"/>
      </rPr>
      <t>I</t>
    </r>
    <r>
      <rPr>
        <sz val="10"/>
        <color rgb="FF2B2A29"/>
        <rFont val="Baamini"/>
      </rPr>
      <t xml:space="preserve"> %yjd tpfpjk;&gt; </t>
    </r>
    <r>
      <rPr>
        <sz val="10"/>
        <color rgb="FF2B2A29"/>
        <rFont val="Times New Roman"/>
        <family val="1"/>
      </rPr>
      <t>%</t>
    </r>
  </si>
  <si>
    <r>
      <t xml:space="preserve">nkhj;j %yjd tpfpjk;&gt; </t>
    </r>
    <r>
      <rPr>
        <sz val="10"/>
        <color rgb="FF2B2A29"/>
        <rFont val="Times New Roman"/>
        <family val="1"/>
      </rPr>
      <t>%</t>
    </r>
  </si>
  <si>
    <t>nkhj;j fld;fs; tpfpjj;jpw;fhd fl;lk; 3 fld;fs; (vLg;gdT nra;ag;glhj njhiffs; ePq;fyhf)</t>
  </si>
  <si>
    <t>nkhj;j fld;fs; tpjj;jpw;fhd fl;lk; 3 fld;fs; (vLg;gdT nra;ag;glhj njhiffSk; fl;lk; 3 Njwpa gjptopg;Gk;)</t>
  </si>
  <si>
    <t>tUtha;fs;</t>
  </si>
  <si>
    <r>
      <t xml:space="preserve">fl;lk; 3 gjptopg;G nraw;gug;G tpfpjk;&gt; </t>
    </r>
    <r>
      <rPr>
        <sz val="10"/>
        <color rgb="FF2B2A29"/>
        <rFont val="Times New Roman"/>
        <family val="1"/>
      </rPr>
      <t>%</t>
    </r>
    <r>
      <rPr>
        <sz val="10"/>
        <color rgb="FF2B2A29"/>
        <rFont val="Baamini"/>
      </rPr>
      <t xml:space="preserve"> (vLg;gdT nra;ag;glhj njhiffs; cs;slq;fyhf)</t>
    </r>
  </si>
  <si>
    <r>
      <t xml:space="preserve">nkhj;j Vw;ghLfspd; nraw;gug;G tpfpjk;&gt; </t>
    </r>
    <r>
      <rPr>
        <sz val="10"/>
        <color rgb="FF2B2A29"/>
        <rFont val="Times New Roman"/>
        <family val="1"/>
      </rPr>
      <t>%</t>
    </r>
    <r>
      <rPr>
        <sz val="10"/>
        <color rgb="FF2B2A29"/>
        <rFont val="Baamini"/>
      </rPr>
      <t xml:space="preserve"> (vLg;gdT nra;ag;glhj njhiffs; cs;slq;fyhf)</t>
    </r>
  </si>
  <si>
    <r>
      <rPr>
        <sz val="10"/>
        <color rgb="FF2B2A29"/>
        <rFont val="Baamini"/>
      </rPr>
      <t>nrhj;Jf;fspd; kPjhd ,yhgk; (thpf;F Kd;dH)&gt;</t>
    </r>
    <r>
      <rPr>
        <sz val="10"/>
        <color rgb="FF2B2A29"/>
        <rFont val="Calibri"/>
        <family val="2"/>
        <scheme val="minor"/>
      </rPr>
      <t xml:space="preserve"> %</t>
    </r>
  </si>
  <si>
    <r>
      <rPr>
        <sz val="10"/>
        <color rgb="FF2B2A29"/>
        <rFont val="Baamini"/>
      </rPr>
      <t>nrhj;Jf;fspd; kPjhd ,yhgk; (thpf;F gpd;dH)&gt;</t>
    </r>
    <r>
      <rPr>
        <sz val="10"/>
        <color rgb="FF2B2A29"/>
        <rFont val="Calibri"/>
        <family val="2"/>
        <scheme val="minor"/>
      </rPr>
      <t xml:space="preserve"> %</t>
    </r>
  </si>
  <si>
    <r>
      <rPr>
        <sz val="10"/>
        <color rgb="FF2B2A29"/>
        <rFont val="Baamini"/>
      </rPr>
      <t>gq;Fhpik %yjdk; kPjhd ,yhgk; (thpf;Fg; gpd;dH)&gt;</t>
    </r>
    <r>
      <rPr>
        <sz val="10"/>
        <color rgb="FF2B2A29"/>
        <rFont val="Calibri"/>
        <family val="2"/>
        <scheme val="minor"/>
      </rPr>
      <t xml:space="preserve"> %</t>
    </r>
  </si>
  <si>
    <r>
      <rPr>
        <sz val="10"/>
        <color rgb="FF2B2A29"/>
        <rFont val="Baamini"/>
      </rPr>
      <t>tl;b vy;iy&gt;</t>
    </r>
    <r>
      <rPr>
        <sz val="10"/>
        <color rgb="FF2B2A29"/>
        <rFont val="Calibri"/>
        <family val="2"/>
        <scheme val="minor"/>
      </rPr>
      <t xml:space="preserve"> %</t>
    </r>
  </si>
  <si>
    <t>(m) ,yq;if epjpaply; mwpf;ifaply; epakq;fis mbg;gilahff; nfhz;lJ</t>
  </si>
  <si>
    <t>(M) jpUj;jg;gl;lJ</t>
  </si>
  <si>
    <t>(,) jw;fhypfkhdit</t>
  </si>
  <si>
    <t>tp.fp. - tpguk; fpilf;ftpy;iy</t>
  </si>
  <si>
    <r>
      <t>07.</t>
    </r>
    <r>
      <rPr>
        <b/>
        <sz val="12"/>
        <color theme="0"/>
        <rFont val="Baamini"/>
      </rPr>
      <t xml:space="preserve">epjpapay; Jiwr; nrayhw;wk; </t>
    </r>
  </si>
  <si>
    <r>
      <rPr>
        <b/>
        <sz val="12"/>
        <color theme="0"/>
        <rFont val="Baamini"/>
      </rPr>
      <t>07.epjpapay; Jiwr; nrayhw;wk;</t>
    </r>
    <r>
      <rPr>
        <b/>
        <sz val="12"/>
        <color theme="0"/>
        <rFont val="Calibri"/>
        <family val="2"/>
        <scheme val="minor"/>
      </rPr>
      <t xml:space="preserve"> </t>
    </r>
  </si>
  <si>
    <t xml:space="preserve">07.epjpapay; Jiwr; nrayhw;wk; </t>
  </si>
  <si>
    <t>ml;ltiz 7.3</t>
  </si>
  <si>
    <t>ifapYs;s gzk;</t>
  </si>
  <si>
    <t>kj;jpa tq;fpapypUe;J tuNtz;ba epYit</t>
  </si>
  <si>
    <t>cs;ehl;L tq;fpfspypUe;J tuNtz;ba epYit</t>
  </si>
  <si>
    <t>Nrfhpg;G epiyapYs;s gz tplaq;fs;</t>
  </si>
  <si>
    <t xml:space="preserve">ifapYs;s ntspehl;L ehzak; </t>
  </si>
  <si>
    <t>ntspehl;bYs;s tq;fpfspypUe;J tuNtz;ba epYitfSk;</t>
  </si>
  <si>
    <t>mur gpizaq;fs;</t>
  </si>
  <si>
    <t>nfhs;tdT nra;ag;gl;l kw;Wk; fopT nra;ag;gl;l cz;bay;fs;</t>
  </si>
  <si>
    <t>Nkyjpfg; gw;Wf;fs;</t>
  </si>
  <si>
    <t>fld;fs;</t>
  </si>
  <si>
    <t>epiyahd kw;Wk; Vida nrhj;Jf;fs;</t>
  </si>
  <si>
    <t>nkhj;jk;</t>
  </si>
  <si>
    <t>nrhj;Jf;fs;</t>
  </si>
  <si>
    <t>nrYj;jg;gl;l %yjdk;&gt; xJf;F epjpaq;fs; kw;Wk; gfpHe;jspf;fg;glhj ,yhgq;fs;</t>
  </si>
  <si>
    <t>Nfs;tp itg;Gf;fs;</t>
  </si>
  <si>
    <t>tq;fpfSf;fpilNaahdit</t>
  </si>
  <si>
    <t>,yq;if muR</t>
  </si>
  <si>
    <t>tjpAk; thbf;ifahsHfs;</t>
  </si>
  <si>
    <t>tjptw;w thbf;ifahsHfs;</t>
  </si>
  <si>
    <t>jtiz kw;Wk; Nrkpg;G itg;Gf;fs;</t>
  </si>
  <si>
    <t>tjpNthh;</t>
  </si>
  <si>
    <t>tjptw;Nwhh;</t>
  </si>
  <si>
    <t>cs;ehl;L tq;fpfSf;fpilapyhdit</t>
  </si>
  <si>
    <t>ntspehl;L</t>
  </si>
  <si>
    <t>(m) jw;fhypfkhdit</t>
  </si>
  <si>
    <t>Fwpg;G: juT cs;ehl;L tq;fpj;njhopy; gphpTfspd; njhopw;ghLfis kl;Lk; Fwpf;fpd;wd.</t>
  </si>
  <si>
    <t xml:space="preserve">%yk;: </t>
  </si>
  <si>
    <r>
      <t>2023</t>
    </r>
    <r>
      <rPr>
        <vertAlign val="superscript"/>
        <sz val="11"/>
        <color rgb="FF2B2A29"/>
        <rFont val="Calibri"/>
        <family val="2"/>
        <scheme val="minor"/>
      </rPr>
      <t xml:space="preserve"> </t>
    </r>
    <r>
      <rPr>
        <vertAlign val="superscript"/>
        <sz val="11"/>
        <color rgb="FF2B2A29"/>
        <rFont val="Baamini"/>
      </rPr>
      <t>(m)</t>
    </r>
  </si>
  <si>
    <t>itg;gpd; tifapd;gb itg;Gf;fspd; jpul;ly;</t>
  </si>
  <si>
    <t>ml;ltiz 7.4</t>
  </si>
  <si>
    <t>&amp;gh kpy;ypad;</t>
  </si>
  <si>
    <t>rjtPjg; gq;F</t>
  </si>
  <si>
    <t>chpkk;ngw;w th;j;jf tq;fpfs;</t>
  </si>
  <si>
    <t>Nrkpg;G itg;Gf;fs;</t>
  </si>
  <si>
    <t>chpkk;ngw;w rpwg;gpay;Gtha;e;j tq;fpfs;</t>
  </si>
  <si>
    <t>chpkk;ngw;w epjpf; fk;gdpfs;</t>
  </si>
  <si>
    <t>$l;LwT fpuhkpa tq;fpfs;</t>
  </si>
  <si>
    <t>jtiz itg;Gf;fs;</t>
  </si>
  <si>
    <t>jpUj;jg;gl;lJ</t>
  </si>
  <si>
    <t>(m)</t>
  </si>
  <si>
    <t>(M)</t>
  </si>
  <si>
    <t>(,)</t>
  </si>
  <si>
    <t xml:space="preserve">toq;fg;gl;l epjpapay; tpguq;fs; $l;likg;gpw;F khj;jpuk; chpj;JilajhFk;. Vida midj;J cWg;gpdh;fSlDk; ,izf;fg;gltpy;iy. </t>
  </si>
  <si>
    <t>khr;R 31,y; cs;sthW</t>
  </si>
  <si>
    <t>(&lt;)</t>
  </si>
  <si>
    <t>midj;J epWtdq;fspdJk; Nfs;tp&gt; Nrkpg;G kw;Wk; jtiz itg;Gf;fs;</t>
  </si>
  <si>
    <t>(C)</t>
  </si>
  <si>
    <t>%yq;fs;:</t>
  </si>
  <si>
    <t xml:space="preserve">$l;LwT mgptpUj;jpj; jpizf;fsk; </t>
  </si>
  <si>
    <t>clikapd;gb th;j;jf tq;fpfspd; itg;Gf;fs;</t>
  </si>
  <si>
    <t>nrhj;Jhpik</t>
  </si>
  <si>
    <t>ngUe;Njhl;lk;</t>
  </si>
  <si>
    <t>th;j;jfk;</t>
  </si>
  <si>
    <t>jahhpg;G</t>
  </si>
  <si>
    <t>Vida tpahghu epWtdq;fs;</t>
  </si>
  <si>
    <t>tpahghuky;yh epWtdq;fs;</t>
  </si>
  <si>
    <t>jdpg;gl;ltHfs;</t>
  </si>
  <si>
    <t>cs;@uhl;rp kd;wq;fs; kw;Wk; khfhz rigfs;</t>
  </si>
  <si>
    <t>tq;fpfSf;fpilapyhd itg;Gf;fs; cs;slq;fyhf.</t>
  </si>
  <si>
    <r>
      <t>epjpapay; epWtdq;fs;</t>
    </r>
    <r>
      <rPr>
        <vertAlign val="superscript"/>
        <sz val="10"/>
        <color rgb="FF2B2A29"/>
        <rFont val="Baamini"/>
      </rPr>
      <t>(M)</t>
    </r>
  </si>
  <si>
    <r>
      <t>2023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</si>
  <si>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t xml:space="preserve">ml;ltiz 7.5 </t>
  </si>
  <si>
    <t xml:space="preserve">&amp;.kpy; </t>
  </si>
  <si>
    <t>07.epjpapay; Jiwr; nrayhw;wk;</t>
  </si>
  <si>
    <r>
      <t>15,907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</si>
  <si>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15,149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</si>
  <si>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71,407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</si>
  <si>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95,659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</si>
  <si>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2022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</si>
  <si>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</si>
  <si>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15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&lt;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</si>
  <si>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27</t>
    </r>
    <r>
      <rPr>
        <vertAlign val="superscript"/>
        <sz val="10"/>
        <rFont val="Calibri"/>
        <family val="2"/>
        <scheme val="minor"/>
      </rPr>
      <t>(</t>
    </r>
    <r>
      <rPr>
        <vertAlign val="superscript"/>
        <sz val="10"/>
        <rFont val="Baamini"/>
      </rPr>
      <t>&lt;</t>
    </r>
    <r>
      <rPr>
        <vertAlign val="superscript"/>
        <sz val="10"/>
        <rFont val="Calibri"/>
        <family val="2"/>
        <scheme val="minor"/>
      </rPr>
      <t>)</t>
    </r>
  </si>
  <si>
    <r>
      <t>77,700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</si>
  <si>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11,343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</si>
  <si>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10,803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</si>
  <si>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87,767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</si>
  <si>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259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&lt;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</si>
  <si>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316</t>
    </r>
    <r>
      <rPr>
        <vertAlign val="superscript"/>
        <sz val="10"/>
        <color rgb="FF2B2A29"/>
        <rFont val="Baamini"/>
      </rPr>
      <t>(&lt;)</t>
    </r>
  </si>
  <si>
    <t>ml;ltiz 7.6</t>
  </si>
  <si>
    <r>
      <t>th;j;jf tq;fpfspdhy; jdpahh; Jiwf;F toq;fg;gl;l fld;fSk; Kw;gzq;fSk;</t>
    </r>
    <r>
      <rPr>
        <b/>
        <vertAlign val="superscript"/>
        <sz val="11"/>
        <color rgb="FF8C2A70"/>
        <rFont val="Baamini"/>
      </rPr>
      <t>(m)(M)</t>
    </r>
  </si>
  <si>
    <t>jpnr 2018</t>
  </si>
  <si>
    <t>jpnr 2019</t>
  </si>
  <si>
    <t>jpnr 2020</t>
  </si>
  <si>
    <t>jpnr 2021</t>
  </si>
  <si>
    <r>
      <t>jpnr 2022</t>
    </r>
    <r>
      <rPr>
        <vertAlign val="superscript"/>
        <sz val="10"/>
        <color rgb="FF2B2A29"/>
        <rFont val="Baamini"/>
      </rPr>
      <t>(,)</t>
    </r>
  </si>
  <si>
    <r>
      <t>jpnr 2023</t>
    </r>
    <r>
      <rPr>
        <vertAlign val="superscript"/>
        <sz val="10"/>
        <color rgb="FF2B2A29"/>
        <rFont val="Baamini"/>
      </rPr>
      <t>(&lt;)</t>
    </r>
    <r>
      <rPr>
        <sz val="10"/>
        <color rgb="FF2B2A29"/>
        <rFont val="Baamini"/>
      </rPr>
      <t xml:space="preserve"> </t>
    </r>
  </si>
  <si>
    <t>Ntshz;ikAk; kPd;gpbAk;</t>
  </si>
  <si>
    <t>,jpy;&gt;</t>
  </si>
  <si>
    <t>Njapiy</t>
  </si>
  <si>
    <t>,wg;gH;</t>
  </si>
  <si>
    <t>njq;F</t>
  </si>
  <si>
    <t>ney;</t>
  </si>
  <si>
    <t>kuf;fwp kw;Wk; gotif cw;gj;jpfs; kw;Wk; rpW czTg; gaph;fs;</t>
  </si>
  <si>
    <t>tpyq;F tsh;g;Gk; ghw;gz;izAk;</t>
  </si>
  <si>
    <t>kPd;gpb</t>
  </si>
  <si>
    <t>ifj;njhopy;</t>
  </si>
  <si>
    <t>fl;llthf;fk;</t>
  </si>
  <si>
    <t>nfhs;tdTÆ fl;llthf;fk;Æ jpUj;jq;fs; cs;slq;fyhf jdpg;gl;l tPlikg;G</t>
  </si>
  <si>
    <t>mYtyH tPlikg;G</t>
  </si>
  <si>
    <t>czTk; Fbghdq;fSk;</t>
  </si>
  <si>
    <t>GlitfSk; mzpAk; MilfSk;</t>
  </si>
  <si>
    <t>jsghlq;fs; cs;slq;fyhf ku kw;Wk; ku cw;gj;jpfs;</t>
  </si>
  <si>
    <t>jhs; kw;Wk; jhs; cw;gj;jpfs;</t>
  </si>
  <si>
    <t>,urhadk;&gt; ngw;Nwhypak;&gt; kUe;jhf;fy; kw;Wk; eyf; ftdpg;G kw;Wk; ,wg;gH kw;Wk; gpshj;jpf;F cw;gj;jpfs;</t>
  </si>
  <si>
    <t>cNyhfky;yhf; fdpg;nghUs; cw;gj;jpfs;</t>
  </si>
  <si>
    <t>mbg;gil cNyhf cw;gj;jpfs;</t>
  </si>
  <si>
    <t>cUtikf;fg;gl;l cNyhf cw;gj;jpfs;&gt; nghwp kw;Wk; Nghf;Ftuj;Jf; fUtpfs;</t>
  </si>
  <si>
    <t>gzpfs;</t>
  </si>
  <si>
    <t>nkhj;j kw;Wk; rpy;yiw tHj;jfk;</t>
  </si>
  <si>
    <t>Rw;Wyh</t>
  </si>
  <si>
    <t>epjpapay; kw;Wk; tpahghug; gzpfs;</t>
  </si>
  <si>
    <t>Nghf;Ftuj;J</t>
  </si>
  <si>
    <t>njhlHG+l;ly; kw;Wk; jfty; njhopy;El;gk;</t>
  </si>
  <si>
    <t>mr;rplYk; ntspaPLk;</t>
  </si>
  <si>
    <t>fy;tp</t>
  </si>
  <si>
    <t>eyk;</t>
  </si>
  <si>
    <t>fg;gw;gLj;jy;&gt; thd; Nghf;Ftuj;J kw;Wk; ruf;F mDg;Gjy;</t>
  </si>
  <si>
    <r>
      <t>jdpg;gl;l fld;fSk; Kw;gzq;fSk;</t>
    </r>
    <r>
      <rPr>
        <b/>
        <vertAlign val="superscript"/>
        <sz val="10"/>
        <color rgb="FF8C2A70"/>
        <rFont val="Baamini"/>
      </rPr>
      <t>(c)</t>
    </r>
  </si>
  <si>
    <t>EfHNthH ePz;lfhyg; ghtidg; nghUl;fs;</t>
  </si>
  <si>
    <t>mlF gpbj;jy;</t>
  </si>
  <si>
    <t>fldl;ilfs;</t>
  </si>
  <si>
    <t>jdpg;gl;l fy;tp</t>
  </si>
  <si>
    <t>jdpg;gl;l eyf; ftdpg;G</t>
  </si>
  <si>
    <r>
      <t>nkhj;jk;</t>
    </r>
    <r>
      <rPr>
        <b/>
        <vertAlign val="superscript"/>
        <sz val="10"/>
        <color rgb="FF8C2A70"/>
        <rFont val="Baamini"/>
      </rPr>
      <t>(C)</t>
    </r>
  </si>
  <si>
    <t>jdpahh; Jiwf;fhd th;j;jf tq;fpfspd; fld;fs; kw;Wk; Kw;gzq;fs; njhlh;ghd fhyhz;L mstPl;il mbg;gilahff; nfhz;lJ. ,J th;j;jf tq;fpfspd; cs;ehl;L tq;fpg; gphpTfs; kw;Wk; fiufle;j tq;fpg; gphpTfs; ,uz;bdJk; fld;fs; kw;Wk; Kw;gzq;fis cs;slf;FfpwJ.</t>
  </si>
  <si>
    <t>fld;fs;&gt; Nkyjpfg; gw;Wf;fs;&gt; foptplg;gl;l kw;Wk; nfhs;tdT nra;ag;gl;l cz;bay;fs; cs;slq;fyhfTk; Nrfhpg;G epiyapYs;s fhR tplaq;fs; ePq;fyhfTk;.</t>
  </si>
  <si>
    <t xml:space="preserve">jpUj;jg;gl;lJ </t>
  </si>
  <si>
    <t>fl;llthf;fj;jpd;| fPo; cs;slf;fg;gl;Ls;sJk; \ifj;njhopypd;| fPo; tifg;gLj;jg;gl;Ls;sJkhd jdpegh; tPlikg;Gf; fld;fis ePf;FtJld;  ghJfhg;G tiyj; jpl;lk; njhlh;ghd fld;fis cs;slf;Ffpd;wJ.</t>
  </si>
  <si>
    <t>fhyhz;L mstPl;bd;gb jdpahh; Jiwf;fhd nfhLfldhdJ&gt; njhFg;G Kiwapay;fspYs;s NtWghLfs; fhuzkhf ehza mstPl;bypUe;J NtWgLfpd;wJ.</t>
  </si>
  <si>
    <t>khfhz hPjpahd tq;fpf; fpisfspd; vz;zpf;if</t>
  </si>
  <si>
    <t>ml;ltiz 7.7</t>
  </si>
  <si>
    <t>Nky;</t>
  </si>
  <si>
    <t>kj;jpa</t>
  </si>
  <si>
    <t>njd;</t>
  </si>
  <si>
    <t>tl</t>
  </si>
  <si>
    <t>fpof;F</t>
  </si>
  <si>
    <t>tl Nky;</t>
  </si>
  <si>
    <t>tl kj;jpa</t>
  </si>
  <si>
    <t>Cth</t>
  </si>
  <si>
    <t>rg;gpufKt</t>
  </si>
  <si>
    <t>jPT KOtJk;</t>
  </si>
  <si>
    <t>vz;zpf;if</t>
  </si>
  <si>
    <t>2021 ,Wjpapy;</t>
  </si>
  <si>
    <t xml:space="preserve">2022 ,Wjpapy; </t>
  </si>
  <si>
    <t>chpkk; ngw;w tHj;jf tq;fpfs;</t>
  </si>
  <si>
    <t>cs;ehl;L tq;fpfs;</t>
  </si>
  <si>
    <t>mkhdh tq;fp gpvy;rp</t>
  </si>
  <si>
    <t>,yq;if tq;fp</t>
  </si>
  <si>
    <t>fhh;fpy;]; tq;fp ypkpnll;</t>
  </si>
  <si>
    <t>nfhkH~y; ghq;f; xt; rpNyhd; gpvy;rp</t>
  </si>
  <si>
    <t>`w;wd; e~dy; tq;fp gpvy;rp</t>
  </si>
  <si>
    <t>e~dy; nltyg;kd;l; ghq;f; gpvy;rp</t>
  </si>
  <si>
    <t>Ne~d;]; l;u];l; ghq;f; gpvy;rp</t>
  </si>
  <si>
    <t>ghd; Vrpah ghq;fpq; Nfhg;gpNu~d; gpvy;rp</t>
  </si>
  <si>
    <t>kf;fs; tq;fp</t>
  </si>
  <si>
    <t>rk;gj; tq;fp gpvy;rp</t>
  </si>
  <si>
    <t>nryhd; tq;fp gpvy;rp</t>
  </si>
  <si>
    <t>A+dpad; ghq;f; xt; nfhOk;G gpvy;rp</t>
  </si>
  <si>
    <t>ntspehl;L tq;fpfs;</t>
  </si>
  <si>
    <t>chpkk; ngw;w rpwg;gpay;Gtha;e;j tq;fpfs;</t>
  </si>
  <si>
    <r>
      <t>bvt;rprp tq;fp gpvy;rp</t>
    </r>
    <r>
      <rPr>
        <vertAlign val="superscript"/>
        <sz val="10"/>
        <color rgb="FF2B2A29"/>
        <rFont val="Baamini"/>
      </rPr>
      <t>(m)</t>
    </r>
  </si>
  <si>
    <t>,yq;if tPlikg;G mgptpUj;jp epjpf; $l;Lj;jhgd tq;fp</t>
  </si>
  <si>
    <t>Njrpa Nrkpg;G tq;fp</t>
  </si>
  <si>
    <r>
      <t>gpuNjr mgptpUj;jp tq;fp</t>
    </r>
    <r>
      <rPr>
        <vertAlign val="superscript"/>
        <sz val="10"/>
        <color rgb="FF2B2A29"/>
        <rFont val="Baamini"/>
      </rPr>
      <t>(M)</t>
    </r>
  </si>
  <si>
    <t>rzr mgptpUj;jp tq;fp</t>
  </si>
  <si>
    <t>rpwpyq;fh Nrtpq;]; ghq;f;</t>
  </si>
  <si>
    <t>mur &lt;l;L KjyPl;L tq;fp</t>
  </si>
  <si>
    <t>midj;J tq;fpfSk;</t>
  </si>
  <si>
    <t>chpkk; ngw;w rpwg;gpay;G tha;e;j tq;fpfs;</t>
  </si>
  <si>
    <t>(m) 2015.10.01 md;W bvt;rprp tq;fpAk; bvt;rprp th;j;jd tq;fpAk; xUq;fpizf;fg;gl;L bvt;rprp tq;fp gpvy;rp epWtg;gl;lJ.</t>
  </si>
  <si>
    <t>(M) 2019.04.01 md;W yq;fhGj;jpu mgptpUj;jp tq;fp ypkpnll; gpuNjr mgptpUj;jp tq;fpAld; ,izf;fg;gl;lJ.</t>
  </si>
  <si>
    <t>Fwpg;G : khzth;fs; Nrkpg;G gphpTfs; jtph;e;j midj;J tq;fp epiyaq;fSk;.</t>
  </si>
  <si>
    <t>%yk;: ,yq;if kj;jpa tq;fp</t>
  </si>
  <si>
    <t>khtl;l hPjpahd tq;fpf; fpisfs; kw;Wk; tq;fpj;njhopy; mlh;j;jp</t>
  </si>
  <si>
    <t>khtl;lk;</t>
  </si>
  <si>
    <t>mkhdh ghq;f; ypkpnll;</t>
  </si>
  <si>
    <t>A+dpad; ghq;f; xt; nfhOk;G ypkpnll;</t>
  </si>
  <si>
    <t>ghd; Vrpah ghq;fpf; Nfhg;gpNurd; gpvy;rp</t>
  </si>
  <si>
    <t>Ne~d;]; l;u];l;ghq;f gpvy;rp</t>
  </si>
  <si>
    <t>fhHfpy;]; tq;fp ypkpnll;</t>
  </si>
  <si>
    <t>rdr mgptpUj;jp tq;fp gpvy;rp;</t>
  </si>
  <si>
    <t>,yq;if Nrkpg;G tq;fp ypkpnll;</t>
  </si>
  <si>
    <t>fpisfspd; nkhj;j vz;zpf;if</t>
  </si>
  <si>
    <r>
      <rPr>
        <sz val="11"/>
        <rFont val="Baamini"/>
      </rPr>
      <t>Fbj;njhif</t>
    </r>
    <r>
      <rPr>
        <sz val="11"/>
        <rFont val="Calibri"/>
        <family val="2"/>
        <scheme val="minor"/>
      </rPr>
      <t xml:space="preserve"> '000</t>
    </r>
  </si>
  <si>
    <t>fpisnahd;Wf;fhd Fbj;njhif</t>
  </si>
  <si>
    <t>cs;ehl;L tHj;jf tq;fpfs;</t>
  </si>
  <si>
    <r>
      <t>2022</t>
    </r>
    <r>
      <rPr>
        <b/>
        <vertAlign val="superscript"/>
        <sz val="10"/>
        <color rgb="FF2B2A29"/>
        <rFont val="Baamini"/>
      </rPr>
      <t>(c)</t>
    </r>
  </si>
  <si>
    <t>mk;ghiw</t>
  </si>
  <si>
    <t>mEuhjGuk;</t>
  </si>
  <si>
    <t>gJis</t>
  </si>
  <si>
    <t>kl;lf;fsg;G</t>
  </si>
  <si>
    <t>nfhOk;G</t>
  </si>
  <si>
    <t>fhyp</t>
  </si>
  <si>
    <t>fk;g`h</t>
  </si>
  <si>
    <t>mk;ghe;Njhl;il</t>
  </si>
  <si>
    <t>aho;g;ghzk;</t>
  </si>
  <si>
    <t>fSj;Jiw</t>
  </si>
  <si>
    <t>fz;b</t>
  </si>
  <si>
    <t>Nffhiy</t>
  </si>
  <si>
    <t>fpspnehr;rp</t>
  </si>
  <si>
    <t>FUehfy;</t>
  </si>
  <si>
    <t>kd;dhH</t>
  </si>
  <si>
    <t>khj;jis</t>
  </si>
  <si>
    <t>khj;jiw</t>
  </si>
  <si>
    <t>nkhduhfiy</t>
  </si>
  <si>
    <t>Ky;iyj;jPT</t>
  </si>
  <si>
    <t>Etnuypah</t>
  </si>
  <si>
    <t>nghyeWit</t>
  </si>
  <si>
    <t>Gj;jsk;</t>
  </si>
  <si>
    <t>,uj;jpdGhp</t>
  </si>
  <si>
    <t>jpUNfhzkiy</t>
  </si>
  <si>
    <t>tTdpah</t>
  </si>
  <si>
    <r>
      <t>2023</t>
    </r>
    <r>
      <rPr>
        <b/>
        <vertAlign val="superscript"/>
        <sz val="10"/>
        <color rgb="FF2B2A29"/>
        <rFont val="Calibri"/>
        <family val="2"/>
        <scheme val="minor"/>
      </rPr>
      <t>(</t>
    </r>
    <r>
      <rPr>
        <b/>
        <vertAlign val="superscript"/>
        <sz val="10"/>
        <color rgb="FF2B2A29"/>
        <rFont val="Baamini"/>
      </rPr>
      <t>C</t>
    </r>
    <r>
      <rPr>
        <b/>
        <vertAlign val="superscript"/>
        <sz val="10"/>
        <color rgb="FF2B2A29"/>
        <rFont val="Calibri"/>
        <family val="2"/>
        <scheme val="minor"/>
      </rPr>
      <t>)</t>
    </r>
  </si>
  <si>
    <t>2015.10.01 md;W bvt;rprp tq;fpAk; bvt;rprp th;j;jd tq;fpAk; xUq;fpizf;fg;gl;L bvt;rprp tq;fp gpvy;rp epWtg;gl;lJ.</t>
  </si>
  <si>
    <r>
      <t>(</t>
    </r>
    <r>
      <rPr>
        <sz val="10"/>
        <color rgb="FF2B2A29"/>
        <rFont val="Baamini"/>
      </rPr>
      <t>m</t>
    </r>
    <r>
      <rPr>
        <sz val="10"/>
        <color rgb="FF2B2A29"/>
        <rFont val="Calibri"/>
        <family val="2"/>
        <scheme val="minor"/>
      </rPr>
      <t>)</t>
    </r>
  </si>
  <si>
    <t>2019.04.01 md;W yq;fhGj;jpu mgptpUj;jp tq;fp ypkpnll; gpuNjr mgptpUj;jp tq;fpAld; ,izf;fg;gl;lJ.</t>
  </si>
  <si>
    <r>
      <t>(</t>
    </r>
    <r>
      <rPr>
        <sz val="10"/>
        <color rgb="FF2B2A29"/>
        <rFont val="Baamini"/>
      </rPr>
      <t>M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</si>
  <si>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,</t>
    </r>
    <r>
      <rPr>
        <sz val="10"/>
        <color rgb="FF2B2A29"/>
        <rFont val="Calibri"/>
        <family val="2"/>
        <scheme val="minor"/>
      </rPr>
      <t>)</t>
    </r>
  </si>
  <si>
    <t>ntspehl;L tq;fpfs; - rpw;wp ghq;f; vd;.V&gt; nlh~; ghq;f; V[p&gt; `gPg; ghq;f; ypkpnll;&gt; ,e;jpad; ghq;f;&gt; ,e;jpad; XtHrp]; ghq;f;&gt; vk;rpgP ypkpnll;&gt; gg;spf; ghq;f; NgHfhl;&gt; ];lhd;ll; rhHl;ll; ghq;f; ypkpnll;&gt; ];Nuw; ghq;f; xt; ,e;jpah&gt; ghq;f; xt; rPdh ypkpnll; kw;Wk; n`hq;nfhq; md;l; ~q;fha; ghq;fpf; NfhgNu~d; ypkpnll;.</t>
  </si>
  <si>
    <t>xt;nthU 100&gt;000 egHfSf;Fkhd tq;fpf; fpisfspd; vz;zpf;if.</t>
  </si>
  <si>
    <r>
      <t>(</t>
    </r>
    <r>
      <rPr>
        <sz val="10"/>
        <color rgb="FF2B2A29"/>
        <rFont val="Baamini"/>
      </rPr>
      <t>&lt;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</si>
  <si>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c</t>
    </r>
    <r>
      <rPr>
        <sz val="10"/>
        <color rgb="FF2B2A29"/>
        <rFont val="Calibri"/>
        <family val="2"/>
        <scheme val="minor"/>
      </rPr>
      <t>)</t>
    </r>
  </si>
  <si>
    <r>
      <t>(</t>
    </r>
    <r>
      <rPr>
        <sz val="10"/>
        <color rgb="FF2B2A29"/>
        <rFont val="Baamini"/>
      </rPr>
      <t>C</t>
    </r>
    <r>
      <rPr>
        <sz val="10"/>
        <color rgb="FF2B2A29"/>
        <rFont val="Calibri"/>
        <family val="2"/>
        <scheme val="minor"/>
      </rPr>
      <t>)</t>
    </r>
  </si>
  <si>
    <t>jw;fhypfkhdJ</t>
  </si>
  <si>
    <t>Fwpg;G: khztHfs; Nrkpg;Gg; gphpTfs; jtph;e;j midj;J tq;fp epiyaq;fSk;.</t>
  </si>
  <si>
    <t>tq;fpapd; ngah;</t>
  </si>
  <si>
    <t>tq;fpf; fpis tiyaikg;G</t>
  </si>
  <si>
    <t>ml;ltiz 7.9</t>
  </si>
  <si>
    <r>
      <t>2022</t>
    </r>
    <r>
      <rPr>
        <vertAlign val="superscript"/>
        <sz val="11"/>
        <color rgb="FF2B2A29"/>
        <rFont val="Calibri"/>
        <family val="2"/>
        <scheme val="minor"/>
      </rPr>
      <t xml:space="preserve"> 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</si>
  <si>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2023</t>
    </r>
    <r>
      <rPr>
        <vertAlign val="superscript"/>
        <sz val="11"/>
        <color rgb="FF2B2A29"/>
        <rFont val="Calibri"/>
        <family val="2"/>
        <scheme val="minor"/>
      </rPr>
      <t xml:space="preserve"> 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</si>
  <si>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chpkk; ngw;w tHj;jf tq;fpfs;</t>
    </r>
    <r>
      <rPr>
        <b/>
        <sz val="10"/>
        <color rgb="FF8C2A70"/>
        <rFont val="Times New Roman"/>
        <family val="1"/>
      </rPr>
      <t>*</t>
    </r>
  </si>
  <si>
    <t>mkhdh tq;fp ypkpnll;</t>
  </si>
  <si>
    <t>bvt;rprp tq;fp gpvy;rp</t>
  </si>
  <si>
    <r>
      <t>chpkk; ngw;w rpwg;gpay;G tha;e;j tq;fpfs;</t>
    </r>
    <r>
      <rPr>
        <b/>
        <sz val="10"/>
        <color rgb="FF8C2A70"/>
        <rFont val="Times New Roman"/>
        <family val="1"/>
      </rPr>
      <t>*</t>
    </r>
  </si>
  <si>
    <t>rzr mgptpUj;jp tq;fp gpvy;rp</t>
  </si>
  <si>
    <t>,yq;if Nrkpg;G tq;fp</t>
  </si>
  <si>
    <t>nkhj;j tq;fpf; fpisfs;</t>
  </si>
  <si>
    <t>khtl;l $l;LwTf; fpuhkpa tq;fpfs;</t>
  </si>
  <si>
    <t>nkhj;jf; fpisfs; (fpuhkpa tq;fp cl;gl)</t>
  </si>
  <si>
    <t>Fbj;njhif (’000)</t>
  </si>
  <si>
    <t>tq;fpf; fpisnahd;Wf;fhd Fbj;njhif</t>
  </si>
  <si>
    <t>xt;nthU 100&gt;000 egHfSf;Fkhd tq;fpf; fpisfs; (mlh;j;jp)</t>
  </si>
  <si>
    <t>tHj;jf tq;fpf; fpisfs</t>
  </si>
  <si>
    <t>midj;Jf; fpisfs; (fpuhkpa tq;fp cl;gl)</t>
  </si>
  <si>
    <r>
      <t>yq;fhGj;u mgptpUj;jp tq;fp</t>
    </r>
    <r>
      <rPr>
        <vertAlign val="superscript"/>
        <sz val="10"/>
        <color rgb="FF2B2A29"/>
        <rFont val="Baamini"/>
      </rPr>
      <t>(,)</t>
    </r>
  </si>
  <si>
    <r>
      <t>gpuNjr mgptpUj;jp tq;fp</t>
    </r>
    <r>
      <rPr>
        <vertAlign val="superscript"/>
        <sz val="10"/>
        <color rgb="FF2B2A29"/>
        <rFont val="Baamini"/>
      </rPr>
      <t>(,)</t>
    </r>
  </si>
  <si>
    <r>
      <t>Vidait</t>
    </r>
    <r>
      <rPr>
        <vertAlign val="superscript"/>
        <sz val="10"/>
        <color rgb="FF2B2A29"/>
        <rFont val="Baamini"/>
      </rPr>
      <t>(&lt;)</t>
    </r>
  </si>
  <si>
    <t>jpUj;jg;gl;lJ.</t>
  </si>
  <si>
    <t>jw;NghJ njhopw;ghl;bypy;yhj tq;fpfs;</t>
  </si>
  <si>
    <r>
      <t>*</t>
    </r>
    <r>
      <rPr>
        <sz val="10"/>
        <color rgb="FF2B2A29"/>
        <rFont val="Baamini"/>
      </rPr>
      <t xml:space="preserve">  khztH Nrkpg;Gg; gphpTfs; jtpHe;j midj;J tq;fpj;njhopy; epiyaq;fSk;</t>
    </r>
  </si>
  <si>
    <r>
      <t>tq;fpay;yh epjpapay; epWtdq;fs;</t>
    </r>
    <r>
      <rPr>
        <b/>
        <vertAlign val="superscript"/>
        <sz val="11"/>
        <color rgb="FF8C2A70"/>
        <rFont val="Baamini"/>
      </rPr>
      <t>(m)</t>
    </r>
  </si>
  <si>
    <t>fhR kw;Wk; tq;fp kPjpfs;</t>
  </si>
  <si>
    <t>ifapYs;s fhR</t>
  </si>
  <si>
    <t>tHj;jf tq;fpfSldhd Nfs;tp itg;Gf;fs;</t>
  </si>
  <si>
    <t>th;j;jf tq;fpfSldhd jtiz kw;Wk; Nrkpg;G itg;Gf;fs;</t>
  </si>
  <si>
    <t>Vida itg;Gf;fs; Vw;Fk; epWtdq;fSldhd itg;Gf;fs;</t>
  </si>
  <si>
    <t>,yq;if mur gpizaq;fs; kPjhd KjyPLfs;</t>
  </si>
  <si>
    <t>tHj;jf KjyPLfSf;fhf itj;jpUe;j gq;Ffs;</t>
  </si>
  <si>
    <t>njhFjpf; fld;fs;</t>
  </si>
  <si>
    <t>Vida fk;gdpfspYs;s gq;Ffs;</t>
  </si>
  <si>
    <t>Jiz kw;Wk; ,izf; fk;gdpfspYs;s gq;Ffs;</t>
  </si>
  <si>
    <t>KjyPl;Lr; nrhj;Jf;fs;</t>
  </si>
  <si>
    <t>gpizaq;fspd; KjyPl;Lg; ngWkjpapy; Vw;gLk; tPo;r;rpf;fhd Vw;ghLfs;</t>
  </si>
  <si>
    <t>fld;fSk; Kw;gzq;fSk; (Njwpa)</t>
  </si>
  <si>
    <t>Fj;jif</t>
  </si>
  <si>
    <t>thliff; nfhs;tdT</t>
  </si>
  <si>
    <t>cz;ikr; nrhj;J</t>
  </si>
  <si>
    <t>Jizf;fk;gdpfs; kw;Wk; njhlh;G fk;gdpfsplkpUe;jhd epYitfs;</t>
  </si>
  <si>
    <t>Vida fld;fs;</t>
  </si>
  <si>
    <t>fld; ,og;G Vw;ghLfs; kw;Wk; njhq;fypYs;s tl;b</t>
  </si>
  <si>
    <t>tHj;jfg;gLj;jg;gLk; ,Ug;Gf;fs;</t>
  </si>
  <si>
    <t>epiyahd nrhj;Jf;fs;</t>
  </si>
  <si>
    <r>
      <t xml:space="preserve">tpw;gidf;fhd CHjp kw;Wk; NtW rhjdk; </t>
    </r>
    <r>
      <rPr>
        <vertAlign val="superscript"/>
        <sz val="10"/>
        <color rgb="FF2B2A29"/>
        <rFont val="Baamini"/>
      </rPr>
      <t>(c)</t>
    </r>
  </si>
  <si>
    <r>
      <t>mlFf;fhd Kw;gzq;fs; kw;Wk; jq;ff; fld;fs;</t>
    </r>
    <r>
      <rPr>
        <vertAlign val="superscript"/>
        <sz val="10"/>
        <color rgb="FF2B2A29"/>
        <rFont val="Baamini"/>
      </rPr>
      <t>(&lt;)</t>
    </r>
  </si>
  <si>
    <t>%yjdf; fzf;F</t>
  </si>
  <si>
    <t>nrYj;jg;gl;l %yjdk;</t>
  </si>
  <si>
    <t>gpbj;Jitf;fg;gl;l tUtha;fs; kw;Wk; xJf;Ffs;</t>
  </si>
  <si>
    <t>epiyahd itg;Gf;fs;</t>
  </si>
  <si>
    <t>itg;Gr; rhd;wpjo;fs;</t>
  </si>
  <si>
    <t>epjpapay; epWtdq;fs;</t>
  </si>
  <si>
    <t>epWtdq;fspd; vz;zpf;if</t>
  </si>
  <si>
    <t>tq;fpay;yh epjpapay; epWtdq;fs; JiwahdJ chpkk; ngw;w epjpf; fk;gdpfs; kw;Wk; rpwg;gpay;G tha;e;j Fj;jiff;FtpLk; fk;gdpfs; vd;gdtw;iw gpurd;dg;gLj;Jfpd;wJ.</t>
  </si>
  <si>
    <t>2021 jpnrk;gUf;F Kd;dh; mlFitj;jy; Kw;gzq;fs; khj;jpuk; fUj;jpw;nfhs;sg;gl;ld</t>
  </si>
  <si>
    <t>2021 jpnrk;gUf;F Kd;dh; kPs;clikahf;fg;gl;l tplaq;fs; cs;slf;fg;gl;ld.</t>
  </si>
  <si>
    <t>(C) </t>
  </si>
  <si>
    <t>ml;ltiz 7.10</t>
  </si>
  <si>
    <r>
      <t>2023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,</t>
    </r>
    <r>
      <rPr>
        <vertAlign val="superscript"/>
        <sz val="11"/>
        <color rgb="FF2B2A29"/>
        <rFont val="Calibri"/>
        <family val="2"/>
        <scheme val="minor"/>
      </rPr>
      <t>)</t>
    </r>
  </si>
  <si>
    <r>
      <t>37</t>
    </r>
    <r>
      <rPr>
        <b/>
        <vertAlign val="superscript"/>
        <sz val="10"/>
        <color rgb="FF2B2A29"/>
        <rFont val="Calibri"/>
        <family val="2"/>
        <scheme val="minor"/>
      </rPr>
      <t>(</t>
    </r>
    <r>
      <rPr>
        <b/>
        <vertAlign val="superscript"/>
        <sz val="10"/>
        <color rgb="FF2B2A29"/>
        <rFont val="Baamini"/>
      </rPr>
      <t>C</t>
    </r>
    <r>
      <rPr>
        <b/>
        <vertAlign val="superscript"/>
        <sz val="10"/>
        <color rgb="FF2B2A29"/>
        <rFont val="Calibri"/>
        <family val="2"/>
        <scheme val="minor"/>
      </rPr>
      <t>)</t>
    </r>
  </si>
  <si>
    <r>
      <t>34</t>
    </r>
    <r>
      <rPr>
        <b/>
        <vertAlign val="superscript"/>
        <sz val="10"/>
        <rFont val="Calibri"/>
        <family val="2"/>
        <scheme val="minor"/>
      </rPr>
      <t>(</t>
    </r>
    <r>
      <rPr>
        <b/>
        <vertAlign val="superscript"/>
        <sz val="10"/>
        <rFont val="Baamini"/>
      </rPr>
      <t>C</t>
    </r>
    <r>
      <rPr>
        <b/>
        <vertAlign val="superscript"/>
        <sz val="10"/>
        <rFont val="Calibri"/>
        <family val="2"/>
        <scheme val="minor"/>
      </rPr>
      <t>)</t>
    </r>
  </si>
  <si>
    <t>ml;ltiz 7.11</t>
  </si>
  <si>
    <t>$W ek;gpf;iffs;</t>
  </si>
  <si>
    <r>
      <t>2021</t>
    </r>
    <r>
      <rPr>
        <vertAlign val="superscript"/>
        <sz val="11"/>
        <color rgb="FF2B2A29"/>
        <rFont val="Calibri"/>
        <family val="2"/>
        <scheme val="minor"/>
      </rPr>
      <t>(</t>
    </r>
    <r>
      <rPr>
        <vertAlign val="superscript"/>
        <sz val="11"/>
        <color rgb="FF2B2A29"/>
        <rFont val="Baamini"/>
      </rPr>
      <t>m</t>
    </r>
    <r>
      <rPr>
        <vertAlign val="superscript"/>
        <sz val="11"/>
        <color rgb="FF2B2A29"/>
        <rFont val="Calibri"/>
        <family val="2"/>
        <scheme val="minor"/>
      </rPr>
      <t>)</t>
    </r>
  </si>
  <si>
    <t>nkhj;jr; nrhj;Jf;fs; (&amp;. gpy;.)</t>
  </si>
  <si>
    <t>Njwpa nrhj;Jg; ngWkjp (&amp;. gpy;.)</t>
  </si>
  <si>
    <t>nrhj;J xJf;Ffs;</t>
  </si>
  <si>
    <t>gq;Fhpik %yjdq;fspy; KjyPLfs; (&amp;.gpy;.)</t>
  </si>
  <si>
    <t>mur gpizaq;fspy; KjyPLfs; (&amp;.gpy;.)</t>
  </si>
  <si>
    <t>$W ek;gpf;iffspd; vz;zpf;if</t>
  </si>
  <si>
    <t>epjpaj;jpd; tiffs;:</t>
  </si>
  <si>
    <t>rkepiyg;gLj;jg;gl;l epjpaq;fspd; vz;zpf;if</t>
  </si>
  <si>
    <t>tsHr;rp epjpaq;fspd; vz;zpf;if</t>
  </si>
  <si>
    <t>tsh;r;rpapd; vz;zpf;if kw;Wk; epiyahd tUkhd epjpaq;fs;</t>
  </si>
  <si>
    <t>tUkhd epjpaq;fspd; vz;zpf;if</t>
  </si>
  <si>
    <t>caH ghJfhg;G epjpaq;fspd; vz;zpf;if</t>
  </si>
  <si>
    <t>gzr; re;ij epjpaq;fspd; vz;zpf;if</t>
  </si>
  <si>
    <t>Muk;gg; nghJ toq;fy; epjpaq;fspd; vz;zpf;if</t>
  </si>
  <si>
    <t>nlhyH Kwp epjpaq;fspd; vz;zpf;if</t>
  </si>
  <si>
    <t>toq;fg;gl;l $Wfspd; vz;zpf;if (kpy;.)</t>
  </si>
  <si>
    <t>$nwhd;wpw;fhd Njwpa nrhj;Jg; ngWkjp</t>
  </si>
  <si>
    <t>nkhj;jf; $W clikahsHfspd; vz;zpf;if</t>
  </si>
  <si>
    <r>
      <t>nkhj;jj; Njwpa nrhj;Jf;fspd; gq;F (</t>
    </r>
    <r>
      <rPr>
        <sz val="10"/>
        <color rgb="FF2B2A29"/>
        <rFont val="Times New Roman"/>
        <family val="1"/>
      </rPr>
      <t>%</t>
    </r>
    <r>
      <rPr>
        <sz val="10"/>
        <color rgb="FF2B2A29"/>
        <rFont val="Baamini"/>
      </rPr>
      <t>)</t>
    </r>
  </si>
  <si>
    <r>
      <t>nkhj;jj; Njwpa nrhj;Jf;fspd; gq;F (</t>
    </r>
    <r>
      <rPr>
        <sz val="10"/>
        <color rgb="FF2B2A29"/>
        <rFont val="T01ThibusTru"/>
      </rPr>
      <t>%</t>
    </r>
    <r>
      <rPr>
        <sz val="10"/>
        <color rgb="FF2B2A29"/>
        <rFont val="Baamini"/>
      </rPr>
      <t>)</t>
    </r>
  </si>
  <si>
    <t>rhpah epjpaq;fspd; vz;zpf;if</t>
  </si>
  <si>
    <r>
      <t>Rl;nlz;</t>
    </r>
    <r>
      <rPr>
        <sz val="10"/>
        <color rgb="FF2B2A29"/>
        <rFont val="Times New Roman"/>
        <family val="1"/>
      </rPr>
      <t>/</t>
    </r>
    <r>
      <rPr>
        <sz val="10"/>
        <color rgb="FF2B2A29"/>
        <rFont val="Baamini"/>
      </rPr>
      <t>Jiw epjpaq;fspd; vz;zpf;if</t>
    </r>
  </si>
  <si>
    <t>KjyPl;lhsh;fsplkpUe;J Nrfhpf;fg;gl;l epjpaq;fs;</t>
  </si>
  <si>
    <t xml:space="preserve">(M) </t>
  </si>
  <si>
    <t xml:space="preserve">%yq;fs;: </t>
  </si>
  <si>
    <t>,yq;if $W ek;gpf;iffspd; rq;fk;&gt;</t>
  </si>
  <si>
    <t xml:space="preserve"> ,yq;ifg; gpizaq;fs; ghptHj;jid Mizf;FO</t>
  </si>
  <si>
    <t>ml;ltiz 7.12</t>
  </si>
  <si>
    <t>$l;LwTf; fpuhkpa tq;fpfs; kw;Wk; nfhLfld; rq;fq;fspd; njhFg;G</t>
  </si>
  <si>
    <t>$l;LwTf; fpuhkpa tq;fpfs;</t>
  </si>
  <si>
    <t>tq;fpfspd; vz;zpf;if</t>
  </si>
  <si>
    <t>itg;Gf;fs;&gt; &amp;. kpy;.</t>
  </si>
  <si>
    <t>ntspepd;w fld;fs;&gt; &amp;. kpy;.</t>
  </si>
  <si>
    <t>Ntshz;ik kw;Wk; tpyq;F tsHg;G</t>
  </si>
  <si>
    <t>rpwpa ifj;njhopy;fs;</t>
  </si>
  <si>
    <t>tPlikg;G&gt; kpd;D}l;ly; kw;Wk; ePH toq;fy;</t>
  </si>
  <si>
    <t>tHj;jfk; kw;Wk; Vida nraw;wpl;lq;fs;</t>
  </si>
  <si>
    <t>rq;fq;fspd; vz;zpf;if</t>
  </si>
  <si>
    <t>toq;fg;gl;l fld;fs;&gt; &amp;. kpy;.</t>
  </si>
  <si>
    <r>
      <t>rpf;fd kw;Wk; nfhLfld; $l;LwTr; rq;fq;fs;</t>
    </r>
    <r>
      <rPr>
        <b/>
        <vertAlign val="superscript"/>
        <sz val="11"/>
        <color rgb="FF8C2A70"/>
        <rFont val="Baamini"/>
      </rPr>
      <t>(&lt;)</t>
    </r>
  </si>
  <si>
    <t>khr;R 31 ,Ys;sthW</t>
  </si>
  <si>
    <t>rzr $l;likg;gpd; 423 cWg;Gr; rq;fq;fspd; juTfis khj;jpuk; cs;slf;Ffpd;wJ.</t>
  </si>
  <si>
    <t>$l;LwT mgptpUj;jpj; jpizf;fsk;&gt;</t>
  </si>
  <si>
    <t xml:space="preserve"> rzr $l;likg;G</t>
  </si>
  <si>
    <r>
      <t>149,107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</si>
  <si>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62,913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</si>
  <si>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46,042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</si>
  <si>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25,189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</si>
  <si>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27,250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</si>
  <si>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16,408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c</t>
    </r>
    <r>
      <rPr>
        <vertAlign val="superscript"/>
        <sz val="10"/>
        <color rgb="FF2B2A29"/>
        <rFont val="Calibri"/>
        <family val="2"/>
        <scheme val="minor"/>
      </rPr>
      <t>)</t>
    </r>
  </si>
  <si>
    <t>tp.fp</t>
  </si>
  <si>
    <t>&lt;bI gpdhd;]; ypkpnll; ePq;fyhf</t>
  </si>
  <si>
    <t>rpf;fd kw;Wk; nfhLfld; $l;LwTr; rq;fq;fs;</t>
  </si>
  <si>
    <t>nkhj;jk; (C)</t>
  </si>
  <si>
    <t>jtiz kw;Wk; Nfs;tp itg;Gf;fs;</t>
  </si>
  <si>
    <t>Vida jahhpf;fg;gl;l cw;gj;jpfs;</t>
  </si>
  <si>
    <r>
      <t>30,924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</si>
  <si>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r>
      <t>15,117</t>
    </r>
    <r>
      <rPr>
        <vertAlign val="superscript"/>
        <sz val="10"/>
        <color rgb="FF2B2A29"/>
        <rFont val="Calibri"/>
        <family val="2"/>
        <scheme val="minor"/>
      </rPr>
      <t>(</t>
    </r>
    <r>
      <rPr>
        <vertAlign val="superscript"/>
        <sz val="10"/>
        <color rgb="FF2B2A29"/>
        <rFont val="Baamini"/>
      </rPr>
      <t>,</t>
    </r>
    <r>
      <rPr>
        <vertAlign val="superscript"/>
        <sz val="10"/>
        <color rgb="FF2B2A29"/>
        <rFont val="Calibri"/>
        <family val="2"/>
        <scheme val="minor"/>
      </rPr>
      <t>)</t>
    </r>
  </si>
  <si>
    <t>rzr mgptpUj;jp</t>
  </si>
  <si>
    <t>ml;ltiz 7.8</t>
  </si>
  <si>
    <r>
      <t xml:space="preserve">2023 ,Wjpapy; </t>
    </r>
    <r>
      <rPr>
        <b/>
        <vertAlign val="superscript"/>
        <sz val="10"/>
        <color rgb="FF8C2A70"/>
        <rFont val="Baamini"/>
      </rPr>
      <t>(,)</t>
    </r>
  </si>
  <si>
    <r>
      <t>bvt;rprp tq;fp gpvy;rp</t>
    </r>
    <r>
      <rPr>
        <vertAlign val="superscript"/>
        <sz val="11"/>
        <rFont val="Baamini"/>
      </rPr>
      <t>(m)</t>
    </r>
  </si>
  <si>
    <r>
      <t>gpuNjr mgptpUj;jp tq;f</t>
    </r>
    <r>
      <rPr>
        <vertAlign val="superscript"/>
        <sz val="11"/>
        <rFont val="Baamini"/>
      </rPr>
      <t>p(M)</t>
    </r>
  </si>
  <si>
    <r>
      <t xml:space="preserve">ntspehl;L tq;fpfs; </t>
    </r>
    <r>
      <rPr>
        <vertAlign val="superscript"/>
        <sz val="11"/>
        <rFont val="Baamini"/>
      </rPr>
      <t>(,)</t>
    </r>
    <r>
      <rPr>
        <sz val="11"/>
        <rFont val="Baamini"/>
      </rPr>
      <t xml:space="preserve"> </t>
    </r>
  </si>
  <si>
    <r>
      <t>tq;fpj;njhopy; mlHj;jpr; Rl;nlz;</t>
    </r>
    <r>
      <rPr>
        <vertAlign val="superscript"/>
        <sz val="11"/>
        <rFont val="Baamini"/>
      </rPr>
      <t>(&lt;)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</si>
</sst>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0.0"/>
    <numFmt numFmtId="166" formatCode="_(* #,##0_);_(* \(#,##0\);_(* &quot;-&quot;??_);_(@_)"/>
  </numFmts>
  <fonts count="47">
    <font>
      <sz val="10"/>
      <name val="Arial"/>
      <family val="2"/>
    </font>
    <font>
      <sz val="11"/>
      <name val="Calibri"/>
      <family val="2"/>
      <scheme val="minor"/>
    </font>
    <font>
      <sz val="11"/>
      <color rgb="FF2B2A29"/>
      <name val="Calibri"/>
      <family val="2"/>
      <scheme val="minor"/>
    </font>
    <font>
      <sz val="8"/>
      <name val="Arial"/>
      <family val="2"/>
    </font>
    <font>
      <b/>
      <sz val="11"/>
      <color rgb="FF8C2A70"/>
      <name val="Calibri"/>
      <family val="2"/>
      <scheme val="minor"/>
    </font>
    <font>
      <b/>
      <sz val="11"/>
      <color rgb="FF2B2A29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0"/>
      <color rgb="FF2B2A29"/>
      <name val="Calibri"/>
      <family val="2"/>
      <scheme val="minor"/>
    </font>
    <font>
      <sz val="10"/>
      <name val="Arial"/>
      <family val="2"/>
    </font>
    <font>
      <vertAlign val="superscript"/>
      <sz val="11"/>
      <color rgb="FF2B2A2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2B2A29"/>
      <name val="Calibri"/>
      <family val="2"/>
      <scheme val="minor"/>
    </font>
    <font>
      <i/>
      <sz val="10"/>
      <color rgb="FF2B2A29"/>
      <name val="Calibri"/>
      <family val="2"/>
      <scheme val="minor"/>
    </font>
    <font>
      <vertAlign val="superscript"/>
      <sz val="10"/>
      <color rgb="FF2B2A29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vertAlign val="superscript"/>
      <sz val="10"/>
      <color rgb="FF2B2A29"/>
      <name val="Calibri"/>
      <family val="2"/>
      <scheme val="minor"/>
    </font>
    <font>
      <b/>
      <vertAlign val="superscript"/>
      <sz val="10"/>
      <name val="Calibri"/>
      <family val="2"/>
      <scheme val="minor"/>
    </font>
    <font>
      <sz val="10"/>
      <color rgb="FF8C2A70"/>
      <name val="Calibri"/>
      <family val="2"/>
      <scheme val="minor"/>
    </font>
    <font>
      <b/>
      <sz val="12"/>
      <color theme="0"/>
      <name val="Baamini"/>
    </font>
    <font>
      <sz val="11"/>
      <color rgb="FF2B2A29"/>
      <name val="Baamini"/>
    </font>
    <font>
      <b/>
      <sz val="10"/>
      <color rgb="FF8C2A70"/>
      <name val="Baamini"/>
    </font>
    <font>
      <b/>
      <sz val="11"/>
      <color rgb="FF8C2A70"/>
      <name val="Baamini"/>
    </font>
    <font>
      <sz val="10"/>
      <color rgb="FF2B2A29"/>
      <name val="Baamini"/>
    </font>
    <font>
      <sz val="10"/>
      <name val="Baamini"/>
    </font>
    <font>
      <i/>
      <sz val="10"/>
      <color rgb="FF2B2A29"/>
      <name val="Baamini"/>
    </font>
    <font>
      <vertAlign val="superscript"/>
      <sz val="11"/>
      <color rgb="FF2B2A29"/>
      <name val="Baamini"/>
    </font>
    <font>
      <b/>
      <vertAlign val="superscript"/>
      <sz val="11"/>
      <color rgb="FF8C2A70"/>
      <name val="Baamini"/>
    </font>
    <font>
      <b/>
      <sz val="10"/>
      <color rgb="FF2B2A29"/>
      <name val="Baamini"/>
    </font>
    <font>
      <sz val="10"/>
      <color rgb="FF2B2A29"/>
      <name val="Times New Roman"/>
      <family val="1"/>
    </font>
    <font>
      <sz val="10"/>
      <color rgb="FF2B2A29"/>
      <name val="AngsanaUPC"/>
      <family val="1"/>
      <charset val="222"/>
    </font>
    <font>
      <sz val="9"/>
      <color rgb="FF2B2A29"/>
      <name val="Baamini"/>
    </font>
    <font>
      <vertAlign val="superscript"/>
      <sz val="10"/>
      <color rgb="FF2B2A29"/>
      <name val="Baamini"/>
    </font>
    <font>
      <vertAlign val="superscript"/>
      <sz val="10"/>
      <name val="Baamini"/>
    </font>
    <font>
      <sz val="10"/>
      <color rgb="FF8C2A70"/>
      <name val="Baamini"/>
    </font>
    <font>
      <b/>
      <vertAlign val="superscript"/>
      <sz val="10"/>
      <color rgb="FF8C2A70"/>
      <name val="Baamini"/>
    </font>
    <font>
      <i/>
      <sz val="11"/>
      <color rgb="FF2B2A29"/>
      <name val="Baamini"/>
    </font>
    <font>
      <sz val="11"/>
      <name val="Baamini"/>
    </font>
    <font>
      <b/>
      <vertAlign val="superscript"/>
      <sz val="10"/>
      <color rgb="FF2B2A29"/>
      <name val="Baamini"/>
    </font>
    <font>
      <b/>
      <sz val="10"/>
      <color rgb="FF8C2A70"/>
      <name val="Times New Roman"/>
      <family val="1"/>
    </font>
    <font>
      <b/>
      <vertAlign val="superscript"/>
      <sz val="10"/>
      <name val="Baamini"/>
    </font>
    <font>
      <sz val="10"/>
      <color rgb="FF2B2A29"/>
      <name val="T01ThibusTru"/>
    </font>
    <font>
      <vertAlign val="superscript"/>
      <sz val="11"/>
      <name val="Baamini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rgb="FF1F497D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63">
    <xf numFmtId="0" fontId="0" fillId="0" borderId="0" xfId="0"/>
    <xf numFmtId="0" fontId="12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16" fillId="0" borderId="0" xfId="0" applyNumberFormat="1" applyFont="1" applyAlignment="1" applyProtection="1">
      <alignment horizontal="right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1" fontId="8" fillId="0" borderId="0" xfId="0" applyNumberFormat="1" applyFont="1" applyAlignment="1" applyProtection="1">
      <alignment horizontal="right"/>
      <protection locked="0"/>
    </xf>
    <xf numFmtId="0" fontId="14" fillId="0" borderId="0" xfId="0" applyFont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/>
      <protection locked="0"/>
    </xf>
    <xf numFmtId="3" fontId="14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3" fontId="14" fillId="0" borderId="0" xfId="0" applyNumberFormat="1" applyFont="1" applyAlignment="1" applyProtection="1">
      <alignment horizontal="right"/>
      <protection locked="0"/>
    </xf>
    <xf numFmtId="4" fontId="14" fillId="0" borderId="0" xfId="0" applyNumberFormat="1" applyFont="1" applyProtection="1">
      <protection locked="0"/>
    </xf>
    <xf numFmtId="1" fontId="8" fillId="0" borderId="2" xfId="0" applyNumberFormat="1" applyFont="1" applyBorder="1" applyAlignment="1" applyProtection="1">
      <alignment horizontal="right"/>
      <protection locked="0"/>
    </xf>
    <xf numFmtId="166" fontId="8" fillId="0" borderId="2" xfId="1" applyNumberFormat="1" applyFont="1" applyBorder="1" applyAlignment="1" applyProtection="1">
      <alignment horizontal="right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1" fontId="8" fillId="0" borderId="0" xfId="0" applyNumberFormat="1" applyFont="1" applyAlignment="1" applyProtection="1">
      <alignment horizontal="left"/>
      <protection locked="0"/>
    </xf>
    <xf numFmtId="3" fontId="8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 wrapText="1"/>
      <protection locked="0"/>
    </xf>
    <xf numFmtId="1" fontId="5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right"/>
      <protection locked="0"/>
    </xf>
    <xf numFmtId="1" fontId="14" fillId="0" borderId="0" xfId="0" applyNumberFormat="1" applyFont="1" applyAlignment="1" applyProtection="1">
      <alignment horizontal="right"/>
      <protection locked="0"/>
    </xf>
    <xf numFmtId="1" fontId="16" fillId="0" borderId="0" xfId="0" applyNumberFormat="1" applyFont="1" applyAlignment="1" applyProtection="1">
      <alignment horizontal="right"/>
      <protection locked="0"/>
    </xf>
    <xf numFmtId="43" fontId="14" fillId="0" borderId="0" xfId="1" applyFont="1" applyAlignment="1" applyProtection="1">
      <alignment horizontal="right"/>
      <protection locked="0"/>
    </xf>
    <xf numFmtId="3" fontId="16" fillId="0" borderId="2" xfId="0" applyNumberFormat="1" applyFont="1" applyBorder="1" applyAlignment="1" applyProtection="1">
      <alignment horizontal="right"/>
      <protection locked="0"/>
    </xf>
    <xf numFmtId="0" fontId="14" fillId="0" borderId="0" xfId="0" applyFont="1" applyAlignment="1" applyProtection="1">
      <alignment horizontal="left" wrapText="1"/>
      <protection locked="0"/>
    </xf>
    <xf numFmtId="37" fontId="16" fillId="0" borderId="0" xfId="0" applyNumberFormat="1" applyFont="1" applyAlignment="1" applyProtection="1">
      <alignment horizontal="right"/>
      <protection locked="0"/>
    </xf>
    <xf numFmtId="37" fontId="13" fillId="0" borderId="0" xfId="0" applyNumberFormat="1" applyFont="1" applyAlignment="1" applyProtection="1">
      <alignment horizontal="right"/>
      <protection locked="0"/>
    </xf>
    <xf numFmtId="37" fontId="8" fillId="0" borderId="0" xfId="0" applyNumberFormat="1" applyFont="1" applyAlignment="1" applyProtection="1">
      <alignment horizontal="right"/>
      <protection locked="0"/>
    </xf>
    <xf numFmtId="37" fontId="14" fillId="0" borderId="0" xfId="0" applyNumberFormat="1" applyFont="1" applyAlignment="1" applyProtection="1">
      <alignment horizontal="right"/>
      <protection locked="0"/>
    </xf>
    <xf numFmtId="37" fontId="16" fillId="0" borderId="2" xfId="0" applyNumberFormat="1" applyFont="1" applyBorder="1" applyAlignment="1" applyProtection="1">
      <alignment horizontal="right"/>
      <protection locked="0"/>
    </xf>
    <xf numFmtId="37" fontId="13" fillId="0" borderId="2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1" fontId="13" fillId="0" borderId="0" xfId="0" applyNumberFormat="1" applyFont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165" fontId="8" fillId="0" borderId="0" xfId="0" applyNumberFormat="1" applyFont="1" applyAlignment="1" applyProtection="1">
      <alignment horizontal="right"/>
      <protection locked="0"/>
    </xf>
    <xf numFmtId="165" fontId="13" fillId="0" borderId="0" xfId="0" applyNumberFormat="1" applyFont="1" applyAlignment="1" applyProtection="1">
      <alignment horizontal="left"/>
      <protection locked="0"/>
    </xf>
    <xf numFmtId="2" fontId="13" fillId="0" borderId="0" xfId="0" applyNumberFormat="1" applyFont="1" applyProtection="1"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8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2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2" fontId="16" fillId="0" borderId="0" xfId="0" applyNumberFormat="1" applyFont="1" applyAlignment="1" applyProtection="1">
      <alignment horizontal="right"/>
      <protection locked="0"/>
    </xf>
    <xf numFmtId="2" fontId="8" fillId="0" borderId="0" xfId="0" applyNumberFormat="1" applyFont="1" applyAlignment="1" applyProtection="1">
      <alignment horizontal="right"/>
      <protection locked="0"/>
    </xf>
    <xf numFmtId="2" fontId="16" fillId="0" borderId="2" xfId="0" applyNumberFormat="1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left"/>
      <protection locked="0"/>
    </xf>
    <xf numFmtId="3" fontId="13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 applyAlignment="1" applyProtection="1">
      <alignment horizontal="right"/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2" fontId="16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2" fontId="16" fillId="0" borderId="2" xfId="0" applyNumberFormat="1" applyFont="1" applyBorder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right"/>
    </xf>
    <xf numFmtId="3" fontId="8" fillId="0" borderId="2" xfId="0" applyNumberFormat="1" applyFont="1" applyBorder="1" applyAlignment="1">
      <alignment horizontal="right"/>
    </xf>
    <xf numFmtId="0" fontId="23" fillId="3" borderId="0" xfId="0" applyFont="1" applyFill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left"/>
      <protection locked="0"/>
    </xf>
    <xf numFmtId="0" fontId="28" fillId="0" borderId="0" xfId="0" applyFont="1"/>
    <xf numFmtId="0" fontId="27" fillId="0" borderId="0" xfId="0" applyFont="1" applyAlignment="1" applyProtection="1">
      <alignment horizontal="left" indent="1"/>
      <protection locked="0"/>
    </xf>
    <xf numFmtId="0" fontId="27" fillId="0" borderId="0" xfId="0" applyFont="1" applyAlignment="1" applyProtection="1">
      <alignment horizontal="left" wrapText="1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25" fillId="0" borderId="2" xfId="0" applyFont="1" applyBorder="1" applyAlignment="1" applyProtection="1">
      <alignment horizontal="left"/>
      <protection locked="0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left" wrapText="1" indent="1"/>
    </xf>
    <xf numFmtId="0" fontId="27" fillId="0" borderId="0" xfId="0" applyFont="1" applyAlignment="1">
      <alignment horizontal="left" indent="1"/>
    </xf>
    <xf numFmtId="0" fontId="28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left"/>
      <protection locked="0"/>
    </xf>
    <xf numFmtId="0" fontId="25" fillId="0" borderId="2" xfId="0" applyFont="1" applyBorder="1" applyAlignment="1">
      <alignment horizontal="left"/>
    </xf>
    <xf numFmtId="0" fontId="32" fillId="0" borderId="0" xfId="0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32" fillId="0" borderId="0" xfId="0" applyFont="1" applyAlignment="1">
      <alignment horizontal="left" indent="2"/>
    </xf>
    <xf numFmtId="0" fontId="27" fillId="0" borderId="0" xfId="0" applyFont="1" applyAlignment="1">
      <alignment horizontal="left" indent="3"/>
    </xf>
    <xf numFmtId="0" fontId="27" fillId="0" borderId="0" xfId="0" applyFont="1" applyAlignment="1">
      <alignment horizontal="left" wrapText="1" indent="3"/>
    </xf>
    <xf numFmtId="0" fontId="27" fillId="0" borderId="0" xfId="0" applyFont="1" applyAlignment="1">
      <alignment horizontal="left" indent="4"/>
    </xf>
    <xf numFmtId="0" fontId="8" fillId="0" borderId="0" xfId="0" applyFont="1" applyAlignment="1">
      <alignment horizontal="left" indent="1"/>
    </xf>
    <xf numFmtId="0" fontId="14" fillId="0" borderId="0" xfId="0" applyFont="1" applyAlignment="1">
      <alignment horizontal="left"/>
    </xf>
    <xf numFmtId="0" fontId="23" fillId="3" borderId="0" xfId="0" applyFont="1" applyFill="1" applyAlignment="1" applyProtection="1">
      <alignment horizontal="left" vertical="center"/>
      <protection locked="0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indent="1"/>
    </xf>
    <xf numFmtId="0" fontId="26" fillId="0" borderId="2" xfId="0" applyFont="1" applyBorder="1" applyAlignment="1">
      <alignment horizontal="left"/>
    </xf>
    <xf numFmtId="0" fontId="32" fillId="0" borderId="0" xfId="0" applyFont="1" applyAlignment="1">
      <alignment horizontal="left"/>
    </xf>
    <xf numFmtId="0" fontId="24" fillId="0" borderId="0" xfId="0" applyFont="1" applyAlignment="1">
      <alignment horizontal="left" wrapText="1"/>
    </xf>
    <xf numFmtId="0" fontId="27" fillId="0" borderId="0" xfId="0" applyFont="1" applyAlignment="1">
      <alignment horizontal="left" wrapText="1"/>
    </xf>
    <xf numFmtId="0" fontId="35" fillId="2" borderId="0" xfId="0" applyFont="1" applyFill="1" applyAlignment="1">
      <alignment horizontal="center" vertical="center" wrapText="1"/>
    </xf>
    <xf numFmtId="0" fontId="32" fillId="0" borderId="0" xfId="0" applyFont="1" applyAlignment="1" applyProtection="1">
      <alignment horizontal="left" indent="1"/>
      <protection locked="0"/>
    </xf>
    <xf numFmtId="0" fontId="38" fillId="0" borderId="0" xfId="0" applyFont="1" applyAlignment="1" applyProtection="1">
      <alignment horizontal="left"/>
      <protection locked="0"/>
    </xf>
    <xf numFmtId="3" fontId="28" fillId="0" borderId="0" xfId="0" applyNumberFormat="1" applyFont="1" applyAlignment="1" applyProtection="1">
      <alignment horizontal="left"/>
      <protection locked="0"/>
    </xf>
    <xf numFmtId="0" fontId="24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wrapText="1"/>
    </xf>
    <xf numFmtId="0" fontId="27" fillId="0" borderId="0" xfId="0" applyFont="1" applyAlignment="1" applyProtection="1">
      <alignment horizontal="left" indent="3"/>
      <protection locked="0"/>
    </xf>
    <xf numFmtId="0" fontId="27" fillId="0" borderId="0" xfId="0" applyFont="1" applyAlignment="1">
      <alignment horizontal="left" vertical="top" wrapText="1" indent="1"/>
    </xf>
    <xf numFmtId="0" fontId="25" fillId="0" borderId="0" xfId="0" applyFont="1" applyAlignment="1">
      <alignment horizontal="left"/>
    </xf>
    <xf numFmtId="0" fontId="27" fillId="0" borderId="0" xfId="0" applyFont="1" applyAlignment="1" applyProtection="1">
      <alignment horizontal="center" vertical="top"/>
      <protection locked="0"/>
    </xf>
    <xf numFmtId="0" fontId="27" fillId="0" borderId="0" xfId="0" applyFont="1" applyAlignment="1" applyProtection="1">
      <alignment horizontal="center"/>
      <protection locked="0"/>
    </xf>
    <xf numFmtId="0" fontId="27" fillId="2" borderId="0" xfId="0" applyFont="1" applyFill="1" applyAlignment="1">
      <alignment horizontal="center"/>
    </xf>
    <xf numFmtId="0" fontId="25" fillId="0" borderId="5" xfId="0" applyFont="1" applyBorder="1" applyAlignment="1">
      <alignment vertical="center"/>
    </xf>
    <xf numFmtId="0" fontId="32" fillId="0" borderId="0" xfId="0" applyFont="1" applyAlignment="1">
      <alignment vertical="center"/>
    </xf>
    <xf numFmtId="0" fontId="27" fillId="0" borderId="0" xfId="0" applyFont="1" applyAlignment="1">
      <alignment horizontal="left" vertical="center" indent="1"/>
    </xf>
    <xf numFmtId="0" fontId="1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1" fillId="2" borderId="0" xfId="0" applyFont="1" applyFill="1" applyAlignment="1">
      <alignment horizontal="center" textRotation="90" wrapText="1"/>
    </xf>
    <xf numFmtId="0" fontId="41" fillId="2" borderId="0" xfId="0" applyFont="1" applyFill="1" applyAlignment="1">
      <alignment horizontal="right" textRotation="90" wrapText="1"/>
    </xf>
    <xf numFmtId="0" fontId="1" fillId="2" borderId="0" xfId="0" applyFont="1" applyFill="1" applyAlignment="1">
      <alignment horizontal="center" textRotation="90" wrapText="1"/>
    </xf>
    <xf numFmtId="0" fontId="41" fillId="2" borderId="0" xfId="0" applyFont="1" applyFill="1" applyAlignment="1">
      <alignment horizontal="left" textRotation="90" wrapText="1"/>
    </xf>
    <xf numFmtId="0" fontId="28" fillId="0" borderId="0" xfId="0" applyFont="1" applyAlignment="1" applyProtection="1">
      <alignment horizontal="left" wrapText="1"/>
      <protection locked="0"/>
    </xf>
    <xf numFmtId="0" fontId="28" fillId="0" borderId="0" xfId="0" applyFont="1" applyAlignment="1">
      <alignment horizontal="left" wrapText="1" indent="2"/>
    </xf>
    <xf numFmtId="0" fontId="32" fillId="0" borderId="0" xfId="0" applyFont="1" applyAlignment="1">
      <alignment horizontal="left" wrapText="1"/>
    </xf>
    <xf numFmtId="0" fontId="27" fillId="0" borderId="0" xfId="0" applyFont="1" applyProtection="1">
      <protection locked="0"/>
    </xf>
    <xf numFmtId="0" fontId="24" fillId="0" borderId="0" xfId="0" applyFont="1" applyAlignment="1">
      <alignment vertical="top"/>
    </xf>
    <xf numFmtId="0" fontId="27" fillId="0" borderId="0" xfId="0" applyFont="1" applyAlignment="1" applyProtection="1">
      <alignment horizontal="right"/>
      <protection locked="0"/>
    </xf>
    <xf numFmtId="0" fontId="26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27" fillId="2" borderId="2" xfId="0" applyFont="1" applyFill="1" applyBorder="1" applyAlignment="1" applyProtection="1">
      <alignment horizontal="right"/>
      <protection locked="0"/>
    </xf>
    <xf numFmtId="0" fontId="8" fillId="2" borderId="2" xfId="0" applyFont="1" applyFill="1" applyBorder="1" applyAlignment="1" applyProtection="1">
      <alignment horizontal="right"/>
      <protection locked="0"/>
    </xf>
    <xf numFmtId="0" fontId="26" fillId="2" borderId="0" xfId="0" applyFont="1" applyFill="1" applyAlignment="1">
      <alignment horizontal="center"/>
    </xf>
    <xf numFmtId="0" fontId="27" fillId="0" borderId="0" xfId="0" applyFont="1" applyAlignment="1">
      <alignment horizontal="left" vertical="top"/>
    </xf>
    <xf numFmtId="0" fontId="26" fillId="2" borderId="0" xfId="0" applyFont="1" applyFill="1" applyAlignment="1" applyProtection="1">
      <alignment horizontal="left"/>
      <protection locked="0"/>
    </xf>
    <xf numFmtId="0" fontId="24" fillId="2" borderId="0" xfId="0" applyFont="1" applyFill="1" applyAlignment="1" applyProtection="1">
      <alignment horizontal="center"/>
      <protection locked="0"/>
    </xf>
    <xf numFmtId="0" fontId="24" fillId="2" borderId="3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1" fontId="2" fillId="2" borderId="0" xfId="0" applyNumberFormat="1" applyFont="1" applyFill="1" applyAlignment="1" applyProtection="1">
      <alignment horizontal="center"/>
      <protection locked="0"/>
    </xf>
    <xf numFmtId="0" fontId="27" fillId="2" borderId="0" xfId="0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27" fillId="0" borderId="0" xfId="0" applyFont="1" applyAlignment="1">
      <alignment horizontal="left" vertical="top" wrapText="1"/>
    </xf>
    <xf numFmtId="0" fontId="28" fillId="0" borderId="0" xfId="0" applyFont="1" applyAlignment="1" applyProtection="1">
      <alignment horizontal="left" vertical="top" wrapText="1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25" fillId="0" borderId="2" xfId="0" applyFont="1" applyBorder="1" applyAlignment="1">
      <alignment horizontal="center"/>
    </xf>
    <xf numFmtId="0" fontId="24" fillId="0" borderId="0" xfId="0" applyFont="1" applyAlignment="1">
      <alignment horizontal="left" vertical="top"/>
    </xf>
    <xf numFmtId="0" fontId="28" fillId="0" borderId="0" xfId="0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horizontal="left" wrapText="1"/>
      <protection locked="0"/>
    </xf>
    <xf numFmtId="0" fontId="24" fillId="2" borderId="0" xfId="0" applyFont="1" applyFill="1" applyAlignment="1">
      <alignment horizontal="center" wrapText="1"/>
    </xf>
    <xf numFmtId="0" fontId="16" fillId="0" borderId="0" xfId="0" applyFont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ishanthini\Desktop\ESSR%202024%20Tamil\ESS%20-%20Tamil%20-%20old\ess_2023_chapter_7_T.xlsx" TargetMode="External"/><Relationship Id="rId1" Type="http://schemas.openxmlformats.org/officeDocument/2006/relationships/externalLinkPath" Target="/Users/ishanthini/Desktop/ESSR%202024%20Tamil/ESS%20-%20Tamil%20-%20old/ess_2023_chapter_7_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 7.1"/>
      <sheetName val="Table 7.2"/>
      <sheetName val="Table 7.3"/>
      <sheetName val="Table 7.4"/>
      <sheetName val="Table 7.5"/>
      <sheetName val="Table 7.6"/>
      <sheetName val="Table 7.7"/>
      <sheetName val="Table 7.8"/>
      <sheetName val="Table 7.9"/>
      <sheetName val="Table 7.10"/>
      <sheetName val="Table 7.11"/>
      <sheetName val="Table 7.12"/>
    </sheetNames>
    <sheetDataSet>
      <sheetData sheetId="0"/>
      <sheetData sheetId="1"/>
      <sheetData sheetId="2">
        <row r="1">
          <cell r="A1" t="str">
            <v>chpkk;ngw;w th;j;jf tq;fpfspd; nrhj;Jf;fSk; nghWg;Gf;fSk;</v>
          </cell>
        </row>
        <row r="3">
          <cell r="A3" t="str">
            <v>tplak;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7EDF5-8A48-4379-AC5E-A675718A3930}">
  <sheetPr codeName="Sheet1">
    <tabColor theme="3"/>
  </sheetPr>
  <dimension ref="A1:O35"/>
  <sheetViews>
    <sheetView zoomScale="124" zoomScaleNormal="124" workbookViewId="0">
      <pane xSplit="2" ySplit="4" topLeftCell="C13" activePane="bottomRight" state="frozen"/>
      <selection pane="topRight" activeCell="B1" sqref="B1"/>
      <selection pane="bottomLeft" activeCell="A4" sqref="A4"/>
      <selection pane="bottomRight" activeCell="D10" sqref="D10"/>
    </sheetView>
  </sheetViews>
  <sheetFormatPr defaultRowHeight="12.75"/>
  <cols>
    <col min="1" max="1" width="3" style="17" customWidth="1"/>
    <col min="2" max="2" width="45" style="19" customWidth="1"/>
    <col min="3" max="13" width="9.85546875" style="19" customWidth="1"/>
    <col min="14" max="14" width="9.140625" style="19"/>
    <col min="15" max="18" width="9.140625" style="17"/>
    <col min="19" max="19" width="8.42578125" style="17" customWidth="1"/>
    <col min="20" max="20" width="10.7109375" style="17" customWidth="1"/>
    <col min="21" max="16384" width="9.140625" style="17"/>
  </cols>
  <sheetData>
    <row r="1" spans="2:15" s="4" customFormat="1" ht="36" customHeight="1">
      <c r="B1" s="1" t="s">
        <v>185</v>
      </c>
      <c r="C1" s="2"/>
      <c r="D1" s="2"/>
      <c r="E1" s="2"/>
      <c r="F1" s="2"/>
      <c r="G1" s="2"/>
      <c r="H1" s="2"/>
      <c r="I1" s="84" t="s">
        <v>107</v>
      </c>
      <c r="J1" s="3"/>
    </row>
    <row r="2" spans="2:15" s="6" customFormat="1" ht="15">
      <c r="B2" s="140" t="s">
        <v>76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5"/>
    </row>
    <row r="3" spans="2:15" s="4" customFormat="1" ht="15">
      <c r="B3" s="142" t="s">
        <v>77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3"/>
    </row>
    <row r="4" spans="2:15" s="10" customFormat="1" ht="17.25">
      <c r="B4" s="85" t="s">
        <v>74</v>
      </c>
      <c r="C4" s="8">
        <v>2013</v>
      </c>
      <c r="D4" s="8">
        <v>2014</v>
      </c>
      <c r="E4" s="8">
        <v>2015</v>
      </c>
      <c r="F4" s="8">
        <v>2016</v>
      </c>
      <c r="G4" s="8">
        <v>2017</v>
      </c>
      <c r="H4" s="8">
        <v>2018</v>
      </c>
      <c r="I4" s="8">
        <v>2019</v>
      </c>
      <c r="J4" s="8">
        <v>2020</v>
      </c>
      <c r="K4" s="8">
        <v>2021</v>
      </c>
      <c r="L4" s="7">
        <v>2022</v>
      </c>
      <c r="M4" s="8" t="s">
        <v>106</v>
      </c>
      <c r="N4" s="9"/>
    </row>
    <row r="5" spans="2:15" s="13" customFormat="1">
      <c r="B5" s="86" t="s">
        <v>75</v>
      </c>
      <c r="C5" s="11">
        <v>1246008</v>
      </c>
      <c r="D5" s="11">
        <v>1464295</v>
      </c>
      <c r="E5" s="11">
        <v>1426259</v>
      </c>
      <c r="F5" s="11">
        <v>1529210</v>
      </c>
      <c r="G5" s="11">
        <v>1604834</v>
      </c>
      <c r="H5" s="11">
        <v>1917439</v>
      </c>
      <c r="I5" s="11">
        <v>1919417</v>
      </c>
      <c r="J5" s="11">
        <v>2421597</v>
      </c>
      <c r="K5" s="11">
        <v>3046278</v>
      </c>
      <c r="L5" s="11">
        <v>4510347</v>
      </c>
      <c r="M5" s="11" t="s">
        <v>1</v>
      </c>
      <c r="N5" s="12"/>
      <c r="O5" s="12"/>
    </row>
    <row r="6" spans="2:15">
      <c r="B6" s="87" t="s">
        <v>78</v>
      </c>
      <c r="C6" s="15">
        <v>1058355</v>
      </c>
      <c r="D6" s="15">
        <v>1129975</v>
      </c>
      <c r="E6" s="15">
        <v>1126674</v>
      </c>
      <c r="F6" s="15">
        <v>1049800</v>
      </c>
      <c r="G6" s="15">
        <v>1328413</v>
      </c>
      <c r="H6" s="15">
        <v>1402591</v>
      </c>
      <c r="I6" s="15">
        <v>1509777</v>
      </c>
      <c r="J6" s="15">
        <v>1384188</v>
      </c>
      <c r="K6" s="15">
        <v>744834</v>
      </c>
      <c r="L6" s="15">
        <v>991031</v>
      </c>
      <c r="M6" s="15" t="s">
        <v>2</v>
      </c>
      <c r="N6" s="16"/>
      <c r="O6" s="16"/>
    </row>
    <row r="7" spans="2:15" ht="25.5">
      <c r="B7" s="89" t="s">
        <v>79</v>
      </c>
      <c r="C7" s="15">
        <v>541148</v>
      </c>
      <c r="D7" s="15">
        <v>603773</v>
      </c>
      <c r="E7" s="15">
        <v>666961</v>
      </c>
      <c r="F7" s="15">
        <v>548126</v>
      </c>
      <c r="G7" s="15">
        <v>601551</v>
      </c>
      <c r="H7" s="15">
        <v>521810</v>
      </c>
      <c r="I7" s="15">
        <v>594095</v>
      </c>
      <c r="J7" s="15">
        <v>479514</v>
      </c>
      <c r="K7" s="15">
        <v>547895</v>
      </c>
      <c r="L7" s="15">
        <v>661691</v>
      </c>
      <c r="M7" s="15" t="s">
        <v>3</v>
      </c>
      <c r="N7" s="16"/>
      <c r="O7" s="16"/>
    </row>
    <row r="8" spans="2:15">
      <c r="B8" s="88" t="s">
        <v>80</v>
      </c>
      <c r="C8" s="15">
        <v>431703</v>
      </c>
      <c r="D8" s="15">
        <v>446262</v>
      </c>
      <c r="E8" s="15">
        <v>376041</v>
      </c>
      <c r="F8" s="15">
        <v>378427</v>
      </c>
      <c r="G8" s="15">
        <v>596218</v>
      </c>
      <c r="H8" s="15">
        <v>732344</v>
      </c>
      <c r="I8" s="15">
        <v>768470</v>
      </c>
      <c r="J8" s="15">
        <v>744000</v>
      </c>
      <c r="K8" s="15">
        <v>8874</v>
      </c>
      <c r="L8" s="15">
        <v>10867</v>
      </c>
      <c r="M8" s="15" t="s">
        <v>4</v>
      </c>
      <c r="N8" s="16"/>
      <c r="O8" s="16"/>
    </row>
    <row r="9" spans="2:15">
      <c r="B9" s="88" t="s">
        <v>81</v>
      </c>
      <c r="C9" s="15">
        <v>2032</v>
      </c>
      <c r="D9" s="15">
        <v>1200</v>
      </c>
      <c r="E9" s="18">
        <v>970</v>
      </c>
      <c r="F9" s="18">
        <v>303</v>
      </c>
      <c r="G9" s="18">
        <v>677</v>
      </c>
      <c r="H9" s="18">
        <v>217</v>
      </c>
      <c r="I9" s="15">
        <v>1320</v>
      </c>
      <c r="J9" s="18">
        <v>492</v>
      </c>
      <c r="K9" s="15">
        <v>24801</v>
      </c>
      <c r="L9" s="18">
        <v>626</v>
      </c>
      <c r="M9" s="18" t="s">
        <v>5</v>
      </c>
      <c r="N9" s="16"/>
      <c r="O9" s="16"/>
    </row>
    <row r="10" spans="2:15">
      <c r="B10" s="88" t="s">
        <v>82</v>
      </c>
      <c r="C10" s="15">
        <v>83369</v>
      </c>
      <c r="D10" s="15">
        <v>78616</v>
      </c>
      <c r="E10" s="15">
        <v>82666</v>
      </c>
      <c r="F10" s="15">
        <v>116705</v>
      </c>
      <c r="G10" s="15">
        <v>126161</v>
      </c>
      <c r="H10" s="15">
        <v>147201</v>
      </c>
      <c r="I10" s="15">
        <v>145831</v>
      </c>
      <c r="J10" s="15">
        <v>158465</v>
      </c>
      <c r="K10" s="15">
        <v>163245</v>
      </c>
      <c r="L10" s="15">
        <v>280765</v>
      </c>
      <c r="M10" s="15" t="s">
        <v>6</v>
      </c>
      <c r="N10" s="16"/>
      <c r="O10" s="16"/>
    </row>
    <row r="11" spans="2:15">
      <c r="B11" s="88" t="s">
        <v>83</v>
      </c>
      <c r="C11" s="18">
        <v>104</v>
      </c>
      <c r="D11" s="18">
        <v>124</v>
      </c>
      <c r="E11" s="18">
        <v>36</v>
      </c>
      <c r="F11" s="15">
        <v>6238</v>
      </c>
      <c r="G11" s="15">
        <v>3807</v>
      </c>
      <c r="H11" s="15">
        <v>1020</v>
      </c>
      <c r="I11" s="18">
        <v>62</v>
      </c>
      <c r="J11" s="15">
        <v>1716</v>
      </c>
      <c r="K11" s="18">
        <v>20</v>
      </c>
      <c r="L11" s="15">
        <v>37080</v>
      </c>
      <c r="M11" s="15" t="s">
        <v>7</v>
      </c>
      <c r="N11" s="16"/>
      <c r="O11" s="16"/>
    </row>
    <row r="12" spans="2:15">
      <c r="B12" s="90" t="s">
        <v>84</v>
      </c>
      <c r="C12" s="15">
        <v>110542</v>
      </c>
      <c r="D12" s="15">
        <v>145387</v>
      </c>
      <c r="E12" s="15">
        <v>152018</v>
      </c>
      <c r="F12" s="15">
        <v>83791</v>
      </c>
      <c r="G12" s="15">
        <v>200025</v>
      </c>
      <c r="H12" s="15">
        <v>198729</v>
      </c>
      <c r="I12" s="15">
        <v>236648</v>
      </c>
      <c r="J12" s="15">
        <v>264294</v>
      </c>
      <c r="K12" s="15">
        <v>240487</v>
      </c>
      <c r="L12" s="15">
        <v>263856</v>
      </c>
      <c r="M12" s="15" t="s">
        <v>8</v>
      </c>
      <c r="N12" s="16"/>
      <c r="O12" s="16"/>
    </row>
    <row r="13" spans="2:15">
      <c r="B13" s="88" t="s">
        <v>85</v>
      </c>
      <c r="C13" s="15">
        <v>109167</v>
      </c>
      <c r="D13" s="15">
        <v>143898</v>
      </c>
      <c r="E13" s="15">
        <v>151132</v>
      </c>
      <c r="F13" s="15">
        <v>83307</v>
      </c>
      <c r="G13" s="15">
        <v>199801</v>
      </c>
      <c r="H13" s="15">
        <v>198633</v>
      </c>
      <c r="I13" s="15">
        <v>236609</v>
      </c>
      <c r="J13" s="15">
        <v>153062</v>
      </c>
      <c r="K13" s="15">
        <v>150129</v>
      </c>
      <c r="L13" s="15">
        <v>235639</v>
      </c>
      <c r="M13" s="15" t="s">
        <v>9</v>
      </c>
      <c r="N13" s="16"/>
      <c r="O13" s="16"/>
    </row>
    <row r="14" spans="2:15">
      <c r="B14" s="88" t="s">
        <v>86</v>
      </c>
      <c r="C14" s="15">
        <v>1375</v>
      </c>
      <c r="D14" s="15">
        <v>1489</v>
      </c>
      <c r="E14" s="18">
        <v>886</v>
      </c>
      <c r="F14" s="18">
        <v>484</v>
      </c>
      <c r="G14" s="18">
        <v>224</v>
      </c>
      <c r="H14" s="18">
        <v>96</v>
      </c>
      <c r="I14" s="18">
        <v>39</v>
      </c>
      <c r="J14" s="15">
        <v>111232</v>
      </c>
      <c r="K14" s="15">
        <v>90358</v>
      </c>
      <c r="L14" s="15">
        <v>28217</v>
      </c>
      <c r="M14" s="15" t="s">
        <v>8</v>
      </c>
      <c r="N14" s="16"/>
      <c r="O14" s="16"/>
    </row>
    <row r="15" spans="2:15">
      <c r="B15" s="90" t="s">
        <v>87</v>
      </c>
      <c r="C15" s="15">
        <v>5252</v>
      </c>
      <c r="D15" s="15">
        <v>6078</v>
      </c>
      <c r="E15" s="15">
        <v>79217</v>
      </c>
      <c r="F15" s="15">
        <v>330043</v>
      </c>
      <c r="G15" s="15">
        <v>25576</v>
      </c>
      <c r="H15" s="15">
        <v>274486</v>
      </c>
      <c r="I15" s="15">
        <v>126867</v>
      </c>
      <c r="J15" s="15">
        <v>717260</v>
      </c>
      <c r="K15" s="15">
        <v>1945353</v>
      </c>
      <c r="L15" s="15">
        <v>3197064</v>
      </c>
      <c r="M15" s="15" t="s">
        <v>10</v>
      </c>
      <c r="N15" s="16"/>
      <c r="O15" s="16"/>
    </row>
    <row r="16" spans="2:15">
      <c r="B16" s="90" t="s">
        <v>88</v>
      </c>
      <c r="C16" s="15">
        <v>71858</v>
      </c>
      <c r="D16" s="15">
        <v>182855</v>
      </c>
      <c r="E16" s="15">
        <v>68349</v>
      </c>
      <c r="F16" s="15">
        <v>65577</v>
      </c>
      <c r="G16" s="15">
        <v>50819</v>
      </c>
      <c r="H16" s="15">
        <v>41634</v>
      </c>
      <c r="I16" s="15">
        <v>46126</v>
      </c>
      <c r="J16" s="15">
        <v>55855</v>
      </c>
      <c r="K16" s="15">
        <v>115604</v>
      </c>
      <c r="L16" s="15">
        <v>58397</v>
      </c>
      <c r="M16" s="15" t="s">
        <v>11</v>
      </c>
      <c r="N16" s="16"/>
      <c r="O16" s="16"/>
    </row>
    <row r="17" spans="1:15" s="13" customFormat="1">
      <c r="B17" s="91" t="s">
        <v>89</v>
      </c>
      <c r="C17" s="11">
        <v>1246008</v>
      </c>
      <c r="D17" s="11">
        <v>1464295</v>
      </c>
      <c r="E17" s="11">
        <v>1426259</v>
      </c>
      <c r="F17" s="11">
        <v>1529210</v>
      </c>
      <c r="G17" s="11">
        <v>1604834</v>
      </c>
      <c r="H17" s="11">
        <v>1917439</v>
      </c>
      <c r="I17" s="11">
        <v>1919417</v>
      </c>
      <c r="J17" s="11">
        <v>2421597</v>
      </c>
      <c r="K17" s="11">
        <v>3046278</v>
      </c>
      <c r="L17" s="11">
        <v>4510347</v>
      </c>
      <c r="M17" s="11" t="s">
        <v>1</v>
      </c>
      <c r="N17" s="12"/>
      <c r="O17" s="12"/>
    </row>
    <row r="18" spans="1:15">
      <c r="B18" s="92" t="s">
        <v>90</v>
      </c>
      <c r="C18" s="15">
        <v>35000</v>
      </c>
      <c r="D18" s="15">
        <v>50000</v>
      </c>
      <c r="E18" s="15">
        <v>50000</v>
      </c>
      <c r="F18" s="15">
        <v>50000</v>
      </c>
      <c r="G18" s="15">
        <v>50000</v>
      </c>
      <c r="H18" s="15">
        <v>50000</v>
      </c>
      <c r="I18" s="15">
        <v>50000</v>
      </c>
      <c r="J18" s="15">
        <v>50000</v>
      </c>
      <c r="K18" s="15">
        <v>50000</v>
      </c>
      <c r="L18" s="15">
        <v>50000</v>
      </c>
      <c r="M18" s="15" t="s">
        <v>12</v>
      </c>
      <c r="N18" s="16"/>
      <c r="O18" s="16"/>
    </row>
    <row r="19" spans="1:15">
      <c r="B19" s="92" t="s">
        <v>91</v>
      </c>
      <c r="C19" s="15">
        <v>339771</v>
      </c>
      <c r="D19" s="15">
        <v>416895</v>
      </c>
      <c r="E19" s="15">
        <v>491700</v>
      </c>
      <c r="F19" s="15">
        <v>552778</v>
      </c>
      <c r="G19" s="15">
        <v>598054</v>
      </c>
      <c r="H19" s="15">
        <v>640943</v>
      </c>
      <c r="I19" s="15">
        <v>677967</v>
      </c>
      <c r="J19" s="15">
        <v>834808</v>
      </c>
      <c r="K19" s="15">
        <v>1005099</v>
      </c>
      <c r="L19" s="15">
        <v>1026567</v>
      </c>
      <c r="M19" s="15" t="s">
        <v>13</v>
      </c>
      <c r="N19" s="16"/>
      <c r="O19" s="16"/>
    </row>
    <row r="20" spans="1:15">
      <c r="B20" s="93" t="s">
        <v>92</v>
      </c>
      <c r="C20" s="15">
        <v>332382</v>
      </c>
      <c r="D20" s="15">
        <v>408773</v>
      </c>
      <c r="E20" s="15">
        <v>481969</v>
      </c>
      <c r="F20" s="15">
        <v>541460</v>
      </c>
      <c r="G20" s="15">
        <v>585328</v>
      </c>
      <c r="H20" s="15">
        <v>627120</v>
      </c>
      <c r="I20" s="15">
        <v>663139</v>
      </c>
      <c r="J20" s="15">
        <v>819298</v>
      </c>
      <c r="K20" s="15">
        <v>988628</v>
      </c>
      <c r="L20" s="15">
        <v>1009094</v>
      </c>
      <c r="M20" s="15" t="s">
        <v>14</v>
      </c>
      <c r="N20" s="16"/>
      <c r="O20" s="16"/>
    </row>
    <row r="21" spans="1:15">
      <c r="B21" s="94" t="s">
        <v>93</v>
      </c>
      <c r="C21" s="15">
        <v>7389</v>
      </c>
      <c r="D21" s="15">
        <v>8122</v>
      </c>
      <c r="E21" s="15">
        <v>9731</v>
      </c>
      <c r="F21" s="15">
        <v>11318</v>
      </c>
      <c r="G21" s="15">
        <v>12726</v>
      </c>
      <c r="H21" s="15">
        <v>13822</v>
      </c>
      <c r="I21" s="15">
        <v>14828</v>
      </c>
      <c r="J21" s="15">
        <v>15509</v>
      </c>
      <c r="K21" s="15">
        <v>16472</v>
      </c>
      <c r="L21" s="15">
        <v>17474</v>
      </c>
      <c r="M21" s="15" t="s">
        <v>15</v>
      </c>
      <c r="N21" s="16"/>
      <c r="O21" s="16"/>
    </row>
    <row r="22" spans="1:15">
      <c r="B22" s="92" t="s">
        <v>94</v>
      </c>
      <c r="C22" s="15">
        <v>678469</v>
      </c>
      <c r="D22" s="15">
        <v>603314</v>
      </c>
      <c r="E22" s="15">
        <v>732662</v>
      </c>
      <c r="F22" s="15">
        <v>794927</v>
      </c>
      <c r="G22" s="15">
        <v>824353</v>
      </c>
      <c r="H22" s="15">
        <v>972553</v>
      </c>
      <c r="I22" s="15">
        <v>868902</v>
      </c>
      <c r="J22" s="15">
        <v>988519</v>
      </c>
      <c r="K22" s="15">
        <v>1434244</v>
      </c>
      <c r="L22" s="15">
        <v>2928018</v>
      </c>
      <c r="M22" s="15" t="s">
        <v>16</v>
      </c>
      <c r="N22" s="16"/>
      <c r="O22" s="16"/>
    </row>
    <row r="23" spans="1:15">
      <c r="B23" s="94" t="s">
        <v>95</v>
      </c>
      <c r="C23" s="18">
        <v>411</v>
      </c>
      <c r="D23" s="18">
        <v>305</v>
      </c>
      <c r="E23" s="18">
        <v>423</v>
      </c>
      <c r="F23" s="18">
        <v>333</v>
      </c>
      <c r="G23" s="18">
        <v>297</v>
      </c>
      <c r="H23" s="18">
        <v>301</v>
      </c>
      <c r="I23" s="18">
        <v>444</v>
      </c>
      <c r="J23" s="15">
        <v>1430</v>
      </c>
      <c r="K23" s="15">
        <v>1387</v>
      </c>
      <c r="L23" s="18">
        <v>210</v>
      </c>
      <c r="M23" s="18" t="s">
        <v>17</v>
      </c>
      <c r="N23" s="16"/>
      <c r="O23" s="16"/>
    </row>
    <row r="24" spans="1:15">
      <c r="B24" s="94" t="s">
        <v>96</v>
      </c>
      <c r="C24" s="15">
        <v>148810</v>
      </c>
      <c r="D24" s="15">
        <v>161009</v>
      </c>
      <c r="E24" s="15">
        <v>181727</v>
      </c>
      <c r="F24" s="15">
        <v>303251</v>
      </c>
      <c r="G24" s="15">
        <v>341712</v>
      </c>
      <c r="H24" s="15">
        <v>320106</v>
      </c>
      <c r="I24" s="15">
        <v>254582</v>
      </c>
      <c r="J24" s="15">
        <v>129602</v>
      </c>
      <c r="K24" s="15">
        <v>300704</v>
      </c>
      <c r="L24" s="15">
        <v>322810</v>
      </c>
      <c r="M24" s="15" t="s">
        <v>18</v>
      </c>
      <c r="N24" s="16"/>
      <c r="O24" s="16"/>
    </row>
    <row r="25" spans="1:15">
      <c r="B25" s="94" t="s">
        <v>97</v>
      </c>
      <c r="C25" s="18">
        <v>5</v>
      </c>
      <c r="D25" s="18">
        <v>7</v>
      </c>
      <c r="E25" s="18">
        <v>5</v>
      </c>
      <c r="F25" s="18">
        <v>118</v>
      </c>
      <c r="G25" s="18">
        <v>27</v>
      </c>
      <c r="H25" s="18">
        <v>48</v>
      </c>
      <c r="I25" s="18">
        <v>56</v>
      </c>
      <c r="J25" s="18">
        <v>30</v>
      </c>
      <c r="K25" s="18">
        <v>5</v>
      </c>
      <c r="L25" s="18">
        <v>12</v>
      </c>
      <c r="M25" s="18" t="s">
        <v>19</v>
      </c>
      <c r="N25" s="16"/>
      <c r="O25" s="16"/>
    </row>
    <row r="26" spans="1:15" ht="25.5">
      <c r="B26" s="93" t="s">
        <v>98</v>
      </c>
      <c r="C26" s="15">
        <v>529238</v>
      </c>
      <c r="D26" s="15">
        <v>441987</v>
      </c>
      <c r="E26" s="15">
        <v>550504</v>
      </c>
      <c r="F26" s="15">
        <v>491221</v>
      </c>
      <c r="G26" s="15">
        <v>482312</v>
      </c>
      <c r="H26" s="15">
        <v>652080</v>
      </c>
      <c r="I26" s="15">
        <v>613813</v>
      </c>
      <c r="J26" s="15">
        <v>857447</v>
      </c>
      <c r="K26" s="15">
        <v>1132139</v>
      </c>
      <c r="L26" s="15">
        <v>2604975</v>
      </c>
      <c r="M26" s="15" t="s">
        <v>20</v>
      </c>
      <c r="N26" s="16"/>
      <c r="O26" s="16"/>
    </row>
    <row r="27" spans="1:15">
      <c r="B27" s="94" t="s">
        <v>86</v>
      </c>
      <c r="C27" s="18">
        <v>5</v>
      </c>
      <c r="D27" s="18">
        <v>5</v>
      </c>
      <c r="E27" s="18">
        <v>3</v>
      </c>
      <c r="F27" s="18">
        <v>4</v>
      </c>
      <c r="G27" s="18">
        <v>4</v>
      </c>
      <c r="H27" s="18">
        <v>18</v>
      </c>
      <c r="I27" s="18">
        <v>8</v>
      </c>
      <c r="J27" s="18">
        <v>9</v>
      </c>
      <c r="K27" s="18">
        <v>9</v>
      </c>
      <c r="L27" s="18">
        <v>12</v>
      </c>
      <c r="M27" s="18" t="s">
        <v>21</v>
      </c>
      <c r="N27" s="16"/>
      <c r="O27" s="16"/>
    </row>
    <row r="28" spans="1:15">
      <c r="B28" s="92" t="s">
        <v>99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6"/>
      <c r="O28" s="16"/>
    </row>
    <row r="29" spans="1:15">
      <c r="B29" s="92" t="s">
        <v>100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6"/>
      <c r="O29" s="16"/>
    </row>
    <row r="30" spans="1:15">
      <c r="B30" s="92" t="s">
        <v>101</v>
      </c>
      <c r="C30" s="15">
        <v>192767</v>
      </c>
      <c r="D30" s="15">
        <v>394086</v>
      </c>
      <c r="E30" s="15">
        <v>151897</v>
      </c>
      <c r="F30" s="15">
        <v>131505</v>
      </c>
      <c r="G30" s="15">
        <v>132426</v>
      </c>
      <c r="H30" s="15">
        <v>253943</v>
      </c>
      <c r="I30" s="15">
        <v>322548</v>
      </c>
      <c r="J30" s="15">
        <v>548271</v>
      </c>
      <c r="K30" s="15">
        <v>556935</v>
      </c>
      <c r="L30" s="15">
        <v>505762</v>
      </c>
      <c r="M30" s="15" t="s">
        <v>22</v>
      </c>
      <c r="N30" s="16"/>
      <c r="O30" s="16"/>
    </row>
    <row r="31" spans="1: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  <c r="N31" s="16"/>
      <c r="O31" s="16"/>
    </row>
    <row r="32" spans="1:15">
      <c r="A32" s="90" t="s">
        <v>103</v>
      </c>
      <c r="B32" s="95" t="s">
        <v>102</v>
      </c>
    </row>
    <row r="33" spans="1:1">
      <c r="A33" s="14"/>
    </row>
    <row r="34" spans="1:1">
      <c r="A34" s="96" t="s">
        <v>105</v>
      </c>
    </row>
    <row r="35" spans="1:1">
      <c r="A35" s="96" t="s">
        <v>104</v>
      </c>
    </row>
  </sheetData>
  <mergeCells count="2">
    <mergeCell ref="B2:M2"/>
    <mergeCell ref="B3:M3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B7CB6-3221-4A61-9BE6-180DA6506B03}">
  <sheetPr codeName="Sheet10">
    <tabColor theme="3"/>
  </sheetPr>
  <dimension ref="A1:N58"/>
  <sheetViews>
    <sheetView zoomScale="98" zoomScaleNormal="98" workbookViewId="0">
      <pane xSplit="2" ySplit="4" topLeftCell="C33" activePane="bottomRight" state="frozen"/>
      <selection sqref="A1:XFD1048576"/>
      <selection pane="topRight" sqref="A1:XFD1048576"/>
      <selection pane="bottomLeft" sqref="A1:XFD1048576"/>
      <selection pane="bottomRight" activeCell="B57" sqref="B57"/>
    </sheetView>
  </sheetViews>
  <sheetFormatPr defaultRowHeight="12.75"/>
  <cols>
    <col min="1" max="1" width="3.28515625" style="17" customWidth="1"/>
    <col min="2" max="2" width="50.5703125" style="19" customWidth="1"/>
    <col min="3" max="11" width="11.7109375" style="19" customWidth="1"/>
    <col min="12" max="12" width="11.28515625" style="19" customWidth="1"/>
    <col min="13" max="14" width="9.140625" style="19"/>
    <col min="15" max="16384" width="9.140625" style="17"/>
  </cols>
  <sheetData>
    <row r="1" spans="2:14" s="4" customFormat="1" ht="36" customHeight="1">
      <c r="B1" s="106" t="s">
        <v>252</v>
      </c>
      <c r="C1" s="2"/>
      <c r="D1" s="2"/>
      <c r="E1" s="2"/>
      <c r="F1" s="2"/>
      <c r="G1" s="2"/>
      <c r="H1" s="2"/>
      <c r="I1" s="2"/>
      <c r="J1" s="2"/>
      <c r="K1" s="2"/>
      <c r="L1" s="84" t="s">
        <v>474</v>
      </c>
    </row>
    <row r="2" spans="2:14" s="6" customFormat="1" ht="17.25">
      <c r="B2" s="144" t="s">
        <v>439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5"/>
      <c r="N2" s="5"/>
    </row>
    <row r="3" spans="2:14" s="4" customFormat="1" ht="15">
      <c r="B3" s="142" t="s">
        <v>110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3"/>
      <c r="N3" s="3"/>
    </row>
    <row r="4" spans="2:14" s="10" customFormat="1" ht="17.25">
      <c r="B4" s="85" t="s">
        <v>111</v>
      </c>
      <c r="C4" s="8">
        <v>2014</v>
      </c>
      <c r="D4" s="8">
        <v>2015</v>
      </c>
      <c r="E4" s="8">
        <v>2016</v>
      </c>
      <c r="F4" s="8">
        <v>2017</v>
      </c>
      <c r="G4" s="8">
        <v>2018</v>
      </c>
      <c r="H4" s="8">
        <v>2019</v>
      </c>
      <c r="I4" s="8">
        <v>2020</v>
      </c>
      <c r="J4" s="7">
        <v>2021</v>
      </c>
      <c r="K4" s="7" t="s">
        <v>112</v>
      </c>
      <c r="L4" s="7" t="s">
        <v>475</v>
      </c>
      <c r="M4" s="9"/>
      <c r="N4" s="9"/>
    </row>
    <row r="5" spans="2:14" s="13" customFormat="1">
      <c r="B5" s="97" t="s">
        <v>201</v>
      </c>
      <c r="C5" s="39">
        <v>814553</v>
      </c>
      <c r="D5" s="39">
        <v>996127</v>
      </c>
      <c r="E5" s="39">
        <v>1211891</v>
      </c>
      <c r="F5" s="39">
        <v>1354991</v>
      </c>
      <c r="G5" s="39">
        <v>1431332</v>
      </c>
      <c r="H5" s="39">
        <v>1432675</v>
      </c>
      <c r="I5" s="39">
        <v>1401666</v>
      </c>
      <c r="J5" s="39">
        <v>1487689</v>
      </c>
      <c r="K5" s="39">
        <v>1611211</v>
      </c>
      <c r="L5" s="40">
        <v>1693146</v>
      </c>
      <c r="M5" s="12"/>
      <c r="N5" s="12"/>
    </row>
    <row r="6" spans="2:14" s="13" customFormat="1">
      <c r="B6" s="110" t="s">
        <v>440</v>
      </c>
      <c r="C6" s="39">
        <v>44091</v>
      </c>
      <c r="D6" s="39">
        <v>43844</v>
      </c>
      <c r="E6" s="39">
        <v>76129</v>
      </c>
      <c r="F6" s="39">
        <v>107746</v>
      </c>
      <c r="G6" s="39">
        <v>96271</v>
      </c>
      <c r="H6" s="39">
        <v>99886</v>
      </c>
      <c r="I6" s="39">
        <v>112156</v>
      </c>
      <c r="J6" s="39">
        <v>87680</v>
      </c>
      <c r="K6" s="39">
        <v>101397</v>
      </c>
      <c r="L6" s="40">
        <v>107037</v>
      </c>
      <c r="M6" s="12"/>
      <c r="N6" s="12"/>
    </row>
    <row r="7" spans="2:14">
      <c r="B7" s="94" t="s">
        <v>441</v>
      </c>
      <c r="C7" s="41">
        <v>3097</v>
      </c>
      <c r="D7" s="41">
        <v>3391</v>
      </c>
      <c r="E7" s="41">
        <v>4463</v>
      </c>
      <c r="F7" s="41">
        <v>6702</v>
      </c>
      <c r="G7" s="41">
        <v>7653</v>
      </c>
      <c r="H7" s="41">
        <v>7086</v>
      </c>
      <c r="I7" s="41">
        <v>7718</v>
      </c>
      <c r="J7" s="41">
        <v>9572</v>
      </c>
      <c r="K7" s="41">
        <v>9279</v>
      </c>
      <c r="L7" s="42">
        <v>16084</v>
      </c>
      <c r="M7" s="16"/>
      <c r="N7" s="16"/>
    </row>
    <row r="8" spans="2:14">
      <c r="B8" s="94" t="s">
        <v>442</v>
      </c>
      <c r="C8" s="41">
        <v>12637</v>
      </c>
      <c r="D8" s="41">
        <v>12977</v>
      </c>
      <c r="E8" s="41">
        <v>18869</v>
      </c>
      <c r="F8" s="41">
        <v>29671</v>
      </c>
      <c r="G8" s="41">
        <v>35154</v>
      </c>
      <c r="H8" s="41">
        <v>32031</v>
      </c>
      <c r="I8" s="41">
        <v>41561</v>
      </c>
      <c r="J8" s="41">
        <v>17441</v>
      </c>
      <c r="K8" s="41">
        <v>12222</v>
      </c>
      <c r="L8" s="42">
        <v>22053</v>
      </c>
      <c r="M8" s="16"/>
      <c r="N8" s="16"/>
    </row>
    <row r="9" spans="2:14" ht="25.5">
      <c r="B9" s="93" t="s">
        <v>443</v>
      </c>
      <c r="C9" s="41">
        <v>26149</v>
      </c>
      <c r="D9" s="41">
        <v>24726</v>
      </c>
      <c r="E9" s="41">
        <v>51175</v>
      </c>
      <c r="F9" s="41">
        <v>67187</v>
      </c>
      <c r="G9" s="41">
        <v>50323</v>
      </c>
      <c r="H9" s="41">
        <v>58854</v>
      </c>
      <c r="I9" s="41">
        <v>61992</v>
      </c>
      <c r="J9" s="41">
        <v>59033</v>
      </c>
      <c r="K9" s="41">
        <v>78880</v>
      </c>
      <c r="L9" s="42">
        <v>68715</v>
      </c>
      <c r="M9" s="16"/>
      <c r="N9" s="16"/>
    </row>
    <row r="10" spans="2:14" ht="25.5">
      <c r="B10" s="93" t="s">
        <v>444</v>
      </c>
      <c r="C10" s="41">
        <v>2208</v>
      </c>
      <c r="D10" s="41">
        <v>2750</v>
      </c>
      <c r="E10" s="41">
        <v>1623</v>
      </c>
      <c r="F10" s="41">
        <v>4186</v>
      </c>
      <c r="G10" s="41">
        <v>3140</v>
      </c>
      <c r="H10" s="41">
        <v>1914</v>
      </c>
      <c r="I10" s="41">
        <v>884</v>
      </c>
      <c r="J10" s="41">
        <v>1634</v>
      </c>
      <c r="K10" s="41">
        <v>1017</v>
      </c>
      <c r="L10" s="42">
        <v>184</v>
      </c>
      <c r="M10" s="16"/>
      <c r="N10" s="16"/>
    </row>
    <row r="11" spans="2:14" s="13" customFormat="1">
      <c r="B11" s="110" t="s">
        <v>131</v>
      </c>
      <c r="C11" s="39">
        <v>109717</v>
      </c>
      <c r="D11" s="39">
        <v>99634</v>
      </c>
      <c r="E11" s="39">
        <v>111708</v>
      </c>
      <c r="F11" s="39">
        <v>118068</v>
      </c>
      <c r="G11" s="39">
        <v>109667</v>
      </c>
      <c r="H11" s="39">
        <v>132150</v>
      </c>
      <c r="I11" s="39">
        <v>158857</v>
      </c>
      <c r="J11" s="39">
        <v>167369</v>
      </c>
      <c r="K11" s="39">
        <v>199630</v>
      </c>
      <c r="L11" s="40">
        <v>312700</v>
      </c>
      <c r="M11" s="12"/>
      <c r="N11" s="12"/>
    </row>
    <row r="12" spans="2:14">
      <c r="B12" s="94" t="s">
        <v>445</v>
      </c>
      <c r="C12" s="41">
        <v>62325</v>
      </c>
      <c r="D12" s="41">
        <v>58122</v>
      </c>
      <c r="E12" s="41">
        <v>73205</v>
      </c>
      <c r="F12" s="41">
        <v>65552</v>
      </c>
      <c r="G12" s="41">
        <v>65072</v>
      </c>
      <c r="H12" s="41">
        <v>73427</v>
      </c>
      <c r="I12" s="41">
        <v>75603</v>
      </c>
      <c r="J12" s="41">
        <v>92485</v>
      </c>
      <c r="K12" s="41">
        <v>115206</v>
      </c>
      <c r="L12" s="42">
        <v>200149</v>
      </c>
      <c r="M12" s="16"/>
      <c r="N12" s="16"/>
    </row>
    <row r="13" spans="2:14">
      <c r="B13" s="99" t="s">
        <v>132</v>
      </c>
      <c r="C13" s="41">
        <v>48690</v>
      </c>
      <c r="D13" s="41">
        <v>49040</v>
      </c>
      <c r="E13" s="41">
        <v>62679</v>
      </c>
      <c r="F13" s="41">
        <v>58603</v>
      </c>
      <c r="G13" s="41">
        <v>62806</v>
      </c>
      <c r="H13" s="41">
        <v>71768</v>
      </c>
      <c r="I13" s="41">
        <v>61323</v>
      </c>
      <c r="J13" s="41">
        <v>82061</v>
      </c>
      <c r="K13" s="41">
        <v>100182</v>
      </c>
      <c r="L13" s="42">
        <v>158133</v>
      </c>
      <c r="M13" s="16"/>
      <c r="N13" s="16"/>
    </row>
    <row r="14" spans="2:14">
      <c r="B14" s="99" t="s">
        <v>133</v>
      </c>
      <c r="C14" s="41">
        <v>13636</v>
      </c>
      <c r="D14" s="41">
        <v>9082</v>
      </c>
      <c r="E14" s="41">
        <v>10526</v>
      </c>
      <c r="F14" s="41">
        <v>6949</v>
      </c>
      <c r="G14" s="41">
        <v>2266</v>
      </c>
      <c r="H14" s="41">
        <v>1659</v>
      </c>
      <c r="I14" s="41">
        <v>14280</v>
      </c>
      <c r="J14" s="41">
        <v>10424</v>
      </c>
      <c r="K14" s="41">
        <v>15024</v>
      </c>
      <c r="L14" s="42">
        <v>42017</v>
      </c>
      <c r="M14" s="16"/>
      <c r="N14" s="16"/>
    </row>
    <row r="15" spans="2:14">
      <c r="B15" s="94" t="s">
        <v>446</v>
      </c>
      <c r="C15" s="41">
        <v>6990</v>
      </c>
      <c r="D15" s="41">
        <v>6269</v>
      </c>
      <c r="E15" s="41">
        <v>6221</v>
      </c>
      <c r="F15" s="41">
        <v>4566</v>
      </c>
      <c r="G15" s="41">
        <v>4424</v>
      </c>
      <c r="H15" s="41">
        <v>4070</v>
      </c>
      <c r="I15" s="41">
        <v>3324</v>
      </c>
      <c r="J15" s="41">
        <v>3431</v>
      </c>
      <c r="K15" s="41">
        <v>2738</v>
      </c>
      <c r="L15" s="42">
        <v>3703</v>
      </c>
      <c r="M15" s="16"/>
      <c r="N15" s="16"/>
    </row>
    <row r="16" spans="2:14">
      <c r="B16" s="94" t="s">
        <v>447</v>
      </c>
      <c r="C16" s="41">
        <v>909</v>
      </c>
      <c r="D16" s="41">
        <v>2418</v>
      </c>
      <c r="E16" s="41">
        <v>1238</v>
      </c>
      <c r="F16" s="41">
        <v>2544</v>
      </c>
      <c r="G16" s="41">
        <v>5440</v>
      </c>
      <c r="H16" s="41">
        <v>3695</v>
      </c>
      <c r="I16" s="41">
        <v>4553</v>
      </c>
      <c r="J16" s="41">
        <v>6286</v>
      </c>
      <c r="K16" s="41">
        <v>10792</v>
      </c>
      <c r="L16" s="42">
        <v>9641</v>
      </c>
      <c r="M16" s="16"/>
      <c r="N16" s="16"/>
    </row>
    <row r="17" spans="2:14">
      <c r="B17" s="94" t="s">
        <v>448</v>
      </c>
      <c r="C17" s="41">
        <v>1699</v>
      </c>
      <c r="D17" s="41">
        <v>2616</v>
      </c>
      <c r="E17" s="41">
        <v>1561</v>
      </c>
      <c r="F17" s="41">
        <v>1821</v>
      </c>
      <c r="G17" s="41">
        <v>1731</v>
      </c>
      <c r="H17" s="41">
        <v>1859</v>
      </c>
      <c r="I17" s="41">
        <v>4409</v>
      </c>
      <c r="J17" s="41">
        <v>6773</v>
      </c>
      <c r="K17" s="41">
        <v>2834</v>
      </c>
      <c r="L17" s="42">
        <v>3409</v>
      </c>
      <c r="M17" s="16"/>
      <c r="N17" s="16"/>
    </row>
    <row r="18" spans="2:14">
      <c r="B18" s="94" t="s">
        <v>449</v>
      </c>
      <c r="C18" s="41">
        <v>26821</v>
      </c>
      <c r="D18" s="41">
        <v>27408</v>
      </c>
      <c r="E18" s="41">
        <v>26676</v>
      </c>
      <c r="F18" s="41">
        <v>26955</v>
      </c>
      <c r="G18" s="41">
        <v>16674</v>
      </c>
      <c r="H18" s="41">
        <v>15861</v>
      </c>
      <c r="I18" s="41">
        <v>15032</v>
      </c>
      <c r="J18" s="41">
        <v>12317</v>
      </c>
      <c r="K18" s="41">
        <v>13354</v>
      </c>
      <c r="L18" s="42">
        <v>11939</v>
      </c>
      <c r="M18" s="16"/>
      <c r="N18" s="16"/>
    </row>
    <row r="19" spans="2:14">
      <c r="B19" s="94" t="s">
        <v>450</v>
      </c>
      <c r="C19" s="41">
        <v>8668</v>
      </c>
      <c r="D19" s="41">
        <v>9990</v>
      </c>
      <c r="E19" s="41">
        <v>11218</v>
      </c>
      <c r="F19" s="41">
        <v>14654</v>
      </c>
      <c r="G19" s="41">
        <v>18116</v>
      </c>
      <c r="H19" s="41">
        <v>25252</v>
      </c>
      <c r="I19" s="41">
        <v>29510</v>
      </c>
      <c r="J19" s="41">
        <v>35982</v>
      </c>
      <c r="K19" s="41">
        <v>48984</v>
      </c>
      <c r="L19" s="42">
        <v>55231</v>
      </c>
      <c r="M19" s="16"/>
      <c r="N19" s="16"/>
    </row>
    <row r="20" spans="2:14">
      <c r="B20" s="94" t="s">
        <v>136</v>
      </c>
      <c r="C20" s="41">
        <v>3382</v>
      </c>
      <c r="D20" s="41">
        <v>5302</v>
      </c>
      <c r="E20" s="41">
        <v>1543</v>
      </c>
      <c r="F20" s="41">
        <v>12461</v>
      </c>
      <c r="G20" s="41">
        <v>2431</v>
      </c>
      <c r="H20" s="41">
        <v>11728</v>
      </c>
      <c r="I20" s="41">
        <v>29505</v>
      </c>
      <c r="J20" s="41">
        <v>13360</v>
      </c>
      <c r="K20" s="41">
        <v>7058</v>
      </c>
      <c r="L20" s="42">
        <v>29633</v>
      </c>
      <c r="M20" s="16"/>
      <c r="N20" s="16"/>
    </row>
    <row r="21" spans="2:14" ht="25.5">
      <c r="B21" s="93" t="s">
        <v>451</v>
      </c>
      <c r="C21" s="41">
        <v>-1079</v>
      </c>
      <c r="D21" s="41">
        <v>-12492</v>
      </c>
      <c r="E21" s="41">
        <v>-9954</v>
      </c>
      <c r="F21" s="41">
        <v>-10487</v>
      </c>
      <c r="G21" s="41">
        <v>-4222</v>
      </c>
      <c r="H21" s="41">
        <v>-3743</v>
      </c>
      <c r="I21" s="41">
        <v>-3079</v>
      </c>
      <c r="J21" s="41">
        <v>-3264</v>
      </c>
      <c r="K21" s="41">
        <v>-1336</v>
      </c>
      <c r="L21" s="42">
        <v>-1006</v>
      </c>
      <c r="M21" s="16"/>
      <c r="N21" s="16"/>
    </row>
    <row r="22" spans="2:14" s="13" customFormat="1">
      <c r="B22" s="110" t="s">
        <v>452</v>
      </c>
      <c r="C22" s="39">
        <v>603748</v>
      </c>
      <c r="D22" s="39">
        <v>795844</v>
      </c>
      <c r="E22" s="39">
        <v>962672</v>
      </c>
      <c r="F22" s="39">
        <v>1057097</v>
      </c>
      <c r="G22" s="39">
        <v>1137046</v>
      </c>
      <c r="H22" s="39">
        <v>1102738</v>
      </c>
      <c r="I22" s="39">
        <v>1039827</v>
      </c>
      <c r="J22" s="39">
        <v>1142455</v>
      </c>
      <c r="K22" s="39">
        <v>1199159</v>
      </c>
      <c r="L22" s="40">
        <v>1161112</v>
      </c>
      <c r="M22" s="12"/>
      <c r="N22" s="12"/>
    </row>
    <row r="23" spans="2:14">
      <c r="B23" s="94" t="s">
        <v>453</v>
      </c>
      <c r="C23" s="41">
        <v>275593</v>
      </c>
      <c r="D23" s="41">
        <v>419296</v>
      </c>
      <c r="E23" s="41">
        <v>490412</v>
      </c>
      <c r="F23" s="41">
        <v>554274</v>
      </c>
      <c r="G23" s="41">
        <v>635651</v>
      </c>
      <c r="H23" s="41">
        <v>631800</v>
      </c>
      <c r="I23" s="41">
        <v>621833</v>
      </c>
      <c r="J23" s="41">
        <v>608052</v>
      </c>
      <c r="K23" s="41">
        <v>549290</v>
      </c>
      <c r="L23" s="42">
        <v>530586</v>
      </c>
      <c r="M23" s="16"/>
      <c r="N23" s="16"/>
    </row>
    <row r="24" spans="2:14">
      <c r="B24" s="94" t="s">
        <v>454</v>
      </c>
      <c r="C24" s="41">
        <v>120613</v>
      </c>
      <c r="D24" s="41">
        <v>73364</v>
      </c>
      <c r="E24" s="41">
        <v>42241</v>
      </c>
      <c r="F24" s="41">
        <v>27183</v>
      </c>
      <c r="G24" s="41">
        <v>19112</v>
      </c>
      <c r="H24" s="41">
        <v>14824</v>
      </c>
      <c r="I24" s="41">
        <v>11771</v>
      </c>
      <c r="J24" s="41">
        <v>20723</v>
      </c>
      <c r="K24" s="41">
        <v>31179</v>
      </c>
      <c r="L24" s="42">
        <v>38398</v>
      </c>
      <c r="M24" s="16"/>
      <c r="N24" s="16"/>
    </row>
    <row r="25" spans="2:14">
      <c r="B25" s="94" t="s">
        <v>455</v>
      </c>
      <c r="C25" s="41">
        <v>4308</v>
      </c>
      <c r="D25" s="41">
        <v>3619</v>
      </c>
      <c r="E25" s="41">
        <v>2194</v>
      </c>
      <c r="F25" s="41">
        <v>2479</v>
      </c>
      <c r="G25" s="41">
        <v>2919</v>
      </c>
      <c r="H25" s="41">
        <v>2782</v>
      </c>
      <c r="I25" s="41">
        <v>2366</v>
      </c>
      <c r="J25" s="41">
        <v>12972</v>
      </c>
      <c r="K25" s="41">
        <v>16314</v>
      </c>
      <c r="L25" s="42">
        <v>26768</v>
      </c>
      <c r="M25" s="16"/>
      <c r="N25" s="16"/>
    </row>
    <row r="26" spans="2:14" ht="15.75">
      <c r="B26" s="94" t="s">
        <v>462</v>
      </c>
      <c r="C26" s="41">
        <v>22577</v>
      </c>
      <c r="D26" s="41">
        <v>23934</v>
      </c>
      <c r="E26" s="41">
        <v>27225</v>
      </c>
      <c r="F26" s="41">
        <v>35099</v>
      </c>
      <c r="G26" s="41">
        <v>43943</v>
      </c>
      <c r="H26" s="41">
        <v>59467</v>
      </c>
      <c r="I26" s="41">
        <v>71355</v>
      </c>
      <c r="J26" s="41">
        <v>129490</v>
      </c>
      <c r="K26" s="41">
        <v>229800</v>
      </c>
      <c r="L26" s="42">
        <v>218923</v>
      </c>
      <c r="M26" s="16"/>
      <c r="N26" s="16"/>
    </row>
    <row r="27" spans="2:14" ht="25.5">
      <c r="B27" s="93" t="s">
        <v>456</v>
      </c>
      <c r="C27" s="41">
        <v>7554</v>
      </c>
      <c r="D27" s="41">
        <v>9643</v>
      </c>
      <c r="E27" s="41">
        <v>12901</v>
      </c>
      <c r="F27" s="41">
        <v>13666</v>
      </c>
      <c r="G27" s="41">
        <v>10964</v>
      </c>
      <c r="H27" s="41">
        <v>13491</v>
      </c>
      <c r="I27" s="41">
        <v>6050</v>
      </c>
      <c r="J27" s="41">
        <v>5549</v>
      </c>
      <c r="K27" s="41">
        <v>8681</v>
      </c>
      <c r="L27" s="42">
        <v>10065</v>
      </c>
      <c r="M27" s="16"/>
      <c r="N27" s="16"/>
    </row>
    <row r="28" spans="2:14">
      <c r="B28" s="94" t="s">
        <v>457</v>
      </c>
      <c r="C28" s="41">
        <v>210704</v>
      </c>
      <c r="D28" s="41">
        <v>307816</v>
      </c>
      <c r="E28" s="41">
        <v>431332</v>
      </c>
      <c r="F28" s="41">
        <v>475989</v>
      </c>
      <c r="G28" s="41">
        <v>492413</v>
      </c>
      <c r="H28" s="41">
        <v>472302</v>
      </c>
      <c r="I28" s="41">
        <v>445342</v>
      </c>
      <c r="J28" s="41">
        <v>483052</v>
      </c>
      <c r="K28" s="41">
        <v>483787</v>
      </c>
      <c r="L28" s="42">
        <v>452894</v>
      </c>
      <c r="M28" s="16"/>
      <c r="N28" s="16"/>
    </row>
    <row r="29" spans="2:14">
      <c r="B29" s="94" t="s">
        <v>458</v>
      </c>
      <c r="C29" s="41">
        <v>-37601</v>
      </c>
      <c r="D29" s="41">
        <v>-41828</v>
      </c>
      <c r="E29" s="41">
        <v>-43634</v>
      </c>
      <c r="F29" s="41">
        <v>-51594</v>
      </c>
      <c r="G29" s="41">
        <v>-67957</v>
      </c>
      <c r="H29" s="41">
        <v>-91929</v>
      </c>
      <c r="I29" s="41">
        <v>-118891</v>
      </c>
      <c r="J29" s="41">
        <v>-117382</v>
      </c>
      <c r="K29" s="41">
        <v>-119892</v>
      </c>
      <c r="L29" s="42">
        <v>-116523</v>
      </c>
      <c r="M29" s="16"/>
      <c r="N29" s="16"/>
    </row>
    <row r="30" spans="2:14" s="13" customFormat="1">
      <c r="B30" s="110" t="s">
        <v>459</v>
      </c>
      <c r="C30" s="39">
        <v>14572</v>
      </c>
      <c r="D30" s="39">
        <v>12936</v>
      </c>
      <c r="E30" s="39">
        <v>7662</v>
      </c>
      <c r="F30" s="39">
        <v>7756</v>
      </c>
      <c r="G30" s="39">
        <v>13852</v>
      </c>
      <c r="H30" s="39">
        <v>16379</v>
      </c>
      <c r="I30" s="39">
        <v>8434</v>
      </c>
      <c r="J30" s="39">
        <v>5210</v>
      </c>
      <c r="K30" s="39">
        <v>3987</v>
      </c>
      <c r="L30" s="40">
        <v>4276</v>
      </c>
      <c r="M30" s="12"/>
      <c r="N30" s="12"/>
    </row>
    <row r="31" spans="2:14">
      <c r="B31" s="94" t="s">
        <v>455</v>
      </c>
      <c r="C31" s="41">
        <v>7006</v>
      </c>
      <c r="D31" s="41">
        <v>5737</v>
      </c>
      <c r="E31" s="41">
        <v>2955</v>
      </c>
      <c r="F31" s="41">
        <v>2985</v>
      </c>
      <c r="G31" s="41">
        <v>3511</v>
      </c>
      <c r="H31" s="41">
        <v>3883</v>
      </c>
      <c r="I31" s="41">
        <v>2662</v>
      </c>
      <c r="J31" s="41">
        <v>2799</v>
      </c>
      <c r="K31" s="41">
        <v>1632</v>
      </c>
      <c r="L31" s="42">
        <v>1698</v>
      </c>
      <c r="M31" s="16"/>
      <c r="N31" s="16"/>
    </row>
    <row r="32" spans="2:14" ht="15.75">
      <c r="B32" s="94" t="s">
        <v>461</v>
      </c>
      <c r="C32" s="41">
        <v>6173</v>
      </c>
      <c r="D32" s="41">
        <v>4821</v>
      </c>
      <c r="E32" s="41">
        <v>4126</v>
      </c>
      <c r="F32" s="41">
        <v>4473</v>
      </c>
      <c r="G32" s="41">
        <v>9410</v>
      </c>
      <c r="H32" s="41">
        <v>10409</v>
      </c>
      <c r="I32" s="41">
        <v>3737</v>
      </c>
      <c r="J32" s="41">
        <v>367</v>
      </c>
      <c r="K32" s="41">
        <v>410</v>
      </c>
      <c r="L32" s="42">
        <v>870</v>
      </c>
      <c r="M32" s="16"/>
      <c r="N32" s="16"/>
    </row>
    <row r="33" spans="2:14">
      <c r="B33" s="94" t="s">
        <v>86</v>
      </c>
      <c r="C33" s="41">
        <v>1392</v>
      </c>
      <c r="D33" s="41">
        <v>2378</v>
      </c>
      <c r="E33" s="41">
        <v>582</v>
      </c>
      <c r="F33" s="41">
        <v>298</v>
      </c>
      <c r="G33" s="41">
        <v>930</v>
      </c>
      <c r="H33" s="41">
        <v>2088</v>
      </c>
      <c r="I33" s="41">
        <v>2035</v>
      </c>
      <c r="J33" s="41">
        <v>2044</v>
      </c>
      <c r="K33" s="41">
        <v>1945</v>
      </c>
      <c r="L33" s="42">
        <v>1708</v>
      </c>
      <c r="M33" s="16"/>
      <c r="N33" s="16"/>
    </row>
    <row r="34" spans="2:14" s="13" customFormat="1">
      <c r="B34" s="110" t="s">
        <v>460</v>
      </c>
      <c r="C34" s="39">
        <v>25840</v>
      </c>
      <c r="D34" s="39">
        <v>28305</v>
      </c>
      <c r="E34" s="39">
        <v>33326</v>
      </c>
      <c r="F34" s="39">
        <v>38446</v>
      </c>
      <c r="G34" s="39">
        <v>43925</v>
      </c>
      <c r="H34" s="39">
        <v>50792</v>
      </c>
      <c r="I34" s="39">
        <v>51154</v>
      </c>
      <c r="J34" s="39">
        <v>55458</v>
      </c>
      <c r="K34" s="39">
        <v>64738</v>
      </c>
      <c r="L34" s="40">
        <v>68561</v>
      </c>
      <c r="M34" s="12"/>
      <c r="N34" s="12"/>
    </row>
    <row r="35" spans="2:14" s="13" customFormat="1">
      <c r="B35" s="110" t="s">
        <v>144</v>
      </c>
      <c r="C35" s="39">
        <v>16585</v>
      </c>
      <c r="D35" s="39">
        <v>15565</v>
      </c>
      <c r="E35" s="39">
        <v>20394</v>
      </c>
      <c r="F35" s="39">
        <v>25878</v>
      </c>
      <c r="G35" s="39">
        <v>30572</v>
      </c>
      <c r="H35" s="39">
        <v>30730</v>
      </c>
      <c r="I35" s="39">
        <v>31238</v>
      </c>
      <c r="J35" s="39">
        <v>29517</v>
      </c>
      <c r="K35" s="39">
        <v>42299</v>
      </c>
      <c r="L35" s="40">
        <v>39461</v>
      </c>
      <c r="M35" s="12"/>
      <c r="N35" s="12"/>
    </row>
    <row r="36" spans="2:14" s="13" customFormat="1">
      <c r="B36" s="97" t="s">
        <v>89</v>
      </c>
      <c r="C36" s="39">
        <v>814553</v>
      </c>
      <c r="D36" s="39">
        <v>996127</v>
      </c>
      <c r="E36" s="39">
        <v>1211891</v>
      </c>
      <c r="F36" s="39">
        <v>1354991</v>
      </c>
      <c r="G36" s="39">
        <v>1431332</v>
      </c>
      <c r="H36" s="39">
        <v>1432675</v>
      </c>
      <c r="I36" s="39">
        <v>1401666</v>
      </c>
      <c r="J36" s="39">
        <v>1487689</v>
      </c>
      <c r="K36" s="39">
        <v>1611211</v>
      </c>
      <c r="L36" s="40">
        <v>1693146</v>
      </c>
      <c r="M36" s="12"/>
      <c r="N36" s="12"/>
    </row>
    <row r="37" spans="2:14" s="13" customFormat="1">
      <c r="B37" s="110" t="s">
        <v>463</v>
      </c>
      <c r="C37" s="39">
        <v>116870</v>
      </c>
      <c r="D37" s="39">
        <v>123139</v>
      </c>
      <c r="E37" s="39">
        <v>146107</v>
      </c>
      <c r="F37" s="39">
        <v>169674</v>
      </c>
      <c r="G37" s="39">
        <v>183671</v>
      </c>
      <c r="H37" s="39">
        <v>203222</v>
      </c>
      <c r="I37" s="39">
        <v>248053</v>
      </c>
      <c r="J37" s="39">
        <v>303991</v>
      </c>
      <c r="K37" s="39">
        <v>364090</v>
      </c>
      <c r="L37" s="40">
        <v>408866</v>
      </c>
      <c r="M37" s="12"/>
      <c r="N37" s="12"/>
    </row>
    <row r="38" spans="2:14">
      <c r="B38" s="94" t="s">
        <v>464</v>
      </c>
      <c r="C38" s="41">
        <v>65899</v>
      </c>
      <c r="D38" s="41">
        <v>63026</v>
      </c>
      <c r="E38" s="41">
        <v>64297</v>
      </c>
      <c r="F38" s="41">
        <v>66554</v>
      </c>
      <c r="G38" s="41">
        <v>71949</v>
      </c>
      <c r="H38" s="41">
        <v>82537</v>
      </c>
      <c r="I38" s="41">
        <v>84238</v>
      </c>
      <c r="J38" s="41">
        <v>102138</v>
      </c>
      <c r="K38" s="41">
        <v>303498</v>
      </c>
      <c r="L38" s="42">
        <v>396039</v>
      </c>
      <c r="M38" s="16"/>
      <c r="N38" s="16"/>
    </row>
    <row r="39" spans="2:14">
      <c r="B39" s="94" t="s">
        <v>465</v>
      </c>
      <c r="C39" s="41">
        <v>50971</v>
      </c>
      <c r="D39" s="41">
        <v>60113</v>
      </c>
      <c r="E39" s="41">
        <v>81810</v>
      </c>
      <c r="F39" s="41">
        <v>103120</v>
      </c>
      <c r="G39" s="41">
        <v>111723</v>
      </c>
      <c r="H39" s="41">
        <v>120685</v>
      </c>
      <c r="I39" s="41">
        <v>163815</v>
      </c>
      <c r="J39" s="41">
        <v>201853</v>
      </c>
      <c r="K39" s="41">
        <v>60593</v>
      </c>
      <c r="L39" s="42">
        <v>12827</v>
      </c>
      <c r="M39" s="16"/>
      <c r="N39" s="16"/>
    </row>
    <row r="40" spans="2:14" s="13" customFormat="1">
      <c r="B40" s="110" t="s">
        <v>94</v>
      </c>
      <c r="C40" s="39">
        <v>414116</v>
      </c>
      <c r="D40" s="39">
        <v>480636</v>
      </c>
      <c r="E40" s="39">
        <v>530740</v>
      </c>
      <c r="F40" s="39">
        <v>686720</v>
      </c>
      <c r="G40" s="39">
        <v>716848</v>
      </c>
      <c r="H40" s="39">
        <v>756687</v>
      </c>
      <c r="I40" s="39">
        <v>748578</v>
      </c>
      <c r="J40" s="39">
        <v>783286</v>
      </c>
      <c r="K40" s="39">
        <v>864469</v>
      </c>
      <c r="L40" s="40">
        <v>935280</v>
      </c>
      <c r="M40" s="12"/>
      <c r="N40" s="12"/>
    </row>
    <row r="41" spans="2:14">
      <c r="B41" s="94" t="s">
        <v>466</v>
      </c>
      <c r="C41" s="41">
        <v>396468</v>
      </c>
      <c r="D41" s="41">
        <v>457486</v>
      </c>
      <c r="E41" s="41">
        <v>507688</v>
      </c>
      <c r="F41" s="41">
        <v>655670</v>
      </c>
      <c r="G41" s="41">
        <v>681317</v>
      </c>
      <c r="H41" s="41">
        <v>722234</v>
      </c>
      <c r="I41" s="41">
        <v>710464</v>
      </c>
      <c r="J41" s="41">
        <v>744297</v>
      </c>
      <c r="K41" s="41">
        <v>830197</v>
      </c>
      <c r="L41" s="42">
        <v>902691</v>
      </c>
      <c r="M41" s="16"/>
      <c r="N41" s="16"/>
    </row>
    <row r="42" spans="2:14">
      <c r="B42" s="94" t="s">
        <v>222</v>
      </c>
      <c r="C42" s="41">
        <v>16984</v>
      </c>
      <c r="D42" s="41">
        <v>22568</v>
      </c>
      <c r="E42" s="41">
        <v>22184</v>
      </c>
      <c r="F42" s="41">
        <v>30014</v>
      </c>
      <c r="G42" s="41">
        <v>34601</v>
      </c>
      <c r="H42" s="41">
        <v>33528</v>
      </c>
      <c r="I42" s="41">
        <v>37333</v>
      </c>
      <c r="J42" s="41">
        <v>38372</v>
      </c>
      <c r="K42" s="41">
        <v>34261</v>
      </c>
      <c r="L42" s="42">
        <v>32588</v>
      </c>
      <c r="M42" s="16"/>
      <c r="N42" s="16"/>
    </row>
    <row r="43" spans="2:14">
      <c r="B43" s="94" t="s">
        <v>467</v>
      </c>
      <c r="C43" s="41">
        <v>664</v>
      </c>
      <c r="D43" s="41">
        <v>581</v>
      </c>
      <c r="E43" s="41">
        <v>869</v>
      </c>
      <c r="F43" s="41">
        <v>1036</v>
      </c>
      <c r="G43" s="41">
        <v>929</v>
      </c>
      <c r="H43" s="41">
        <v>925</v>
      </c>
      <c r="I43" s="41">
        <v>780</v>
      </c>
      <c r="J43" s="41">
        <v>617</v>
      </c>
      <c r="K43" s="41">
        <v>11</v>
      </c>
      <c r="L43" s="42">
        <v>0</v>
      </c>
      <c r="M43" s="16"/>
      <c r="N43" s="16"/>
    </row>
    <row r="44" spans="2:14" s="13" customFormat="1">
      <c r="B44" s="110" t="s">
        <v>148</v>
      </c>
      <c r="C44" s="39">
        <v>217385</v>
      </c>
      <c r="D44" s="39">
        <v>314295</v>
      </c>
      <c r="E44" s="39">
        <v>438662</v>
      </c>
      <c r="F44" s="39">
        <v>396030</v>
      </c>
      <c r="G44" s="39">
        <v>463817</v>
      </c>
      <c r="H44" s="39">
        <v>405590</v>
      </c>
      <c r="I44" s="39">
        <v>328040</v>
      </c>
      <c r="J44" s="39">
        <v>325925</v>
      </c>
      <c r="K44" s="39">
        <v>322584</v>
      </c>
      <c r="L44" s="40">
        <v>264896</v>
      </c>
      <c r="M44" s="12"/>
      <c r="N44" s="12"/>
    </row>
    <row r="45" spans="2:14">
      <c r="B45" s="94" t="s">
        <v>468</v>
      </c>
      <c r="C45" s="41">
        <v>110835</v>
      </c>
      <c r="D45" s="41">
        <v>176595</v>
      </c>
      <c r="E45" s="41">
        <v>276588</v>
      </c>
      <c r="F45" s="41">
        <v>235890</v>
      </c>
      <c r="G45" s="41">
        <v>340708</v>
      </c>
      <c r="H45" s="41">
        <v>303952</v>
      </c>
      <c r="I45" s="41">
        <v>242606</v>
      </c>
      <c r="J45" s="41">
        <v>242778</v>
      </c>
      <c r="K45" s="41">
        <v>238087</v>
      </c>
      <c r="L45" s="42">
        <v>205368</v>
      </c>
      <c r="M45" s="16"/>
      <c r="N45" s="16"/>
    </row>
    <row r="46" spans="2:14">
      <c r="B46" s="94" t="s">
        <v>86</v>
      </c>
      <c r="C46" s="41">
        <v>106550</v>
      </c>
      <c r="D46" s="41">
        <v>137700</v>
      </c>
      <c r="E46" s="41">
        <v>162074</v>
      </c>
      <c r="F46" s="41">
        <v>160140</v>
      </c>
      <c r="G46" s="41">
        <v>123109</v>
      </c>
      <c r="H46" s="41">
        <v>101639</v>
      </c>
      <c r="I46" s="41">
        <v>85434</v>
      </c>
      <c r="J46" s="41">
        <v>83147</v>
      </c>
      <c r="K46" s="41">
        <v>84497</v>
      </c>
      <c r="L46" s="42">
        <v>59528</v>
      </c>
      <c r="M46" s="16"/>
      <c r="N46" s="16"/>
    </row>
    <row r="47" spans="2:14" s="13" customFormat="1">
      <c r="B47" s="110" t="s">
        <v>151</v>
      </c>
      <c r="C47" s="39">
        <v>66181</v>
      </c>
      <c r="D47" s="39">
        <v>78058</v>
      </c>
      <c r="E47" s="39">
        <v>96382</v>
      </c>
      <c r="F47" s="39">
        <v>102567</v>
      </c>
      <c r="G47" s="39">
        <v>66996</v>
      </c>
      <c r="H47" s="39">
        <v>67175</v>
      </c>
      <c r="I47" s="39">
        <v>76995</v>
      </c>
      <c r="J47" s="39">
        <v>74488</v>
      </c>
      <c r="K47" s="39">
        <v>60067</v>
      </c>
      <c r="L47" s="40">
        <v>84104</v>
      </c>
      <c r="M47" s="12"/>
      <c r="N47" s="12"/>
    </row>
    <row r="48" spans="2:14" s="13" customFormat="1" ht="15.75">
      <c r="B48" s="110" t="s">
        <v>469</v>
      </c>
      <c r="C48" s="43">
        <v>56</v>
      </c>
      <c r="D48" s="43">
        <v>53</v>
      </c>
      <c r="E48" s="43">
        <v>53</v>
      </c>
      <c r="F48" s="43">
        <v>51</v>
      </c>
      <c r="G48" s="43">
        <v>48</v>
      </c>
      <c r="H48" s="43">
        <v>46</v>
      </c>
      <c r="I48" s="43">
        <v>43</v>
      </c>
      <c r="J48" s="43">
        <v>42</v>
      </c>
      <c r="K48" s="43" t="s">
        <v>476</v>
      </c>
      <c r="L48" s="44" t="s">
        <v>477</v>
      </c>
      <c r="M48" s="12"/>
      <c r="N48" s="12"/>
    </row>
    <row r="49" spans="1:14"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>
      <c r="A50" s="123" t="s">
        <v>228</v>
      </c>
      <c r="B50" s="95" t="s">
        <v>470</v>
      </c>
    </row>
    <row r="51" spans="1:14">
      <c r="A51" s="123" t="s">
        <v>229</v>
      </c>
      <c r="B51" s="95" t="s">
        <v>227</v>
      </c>
    </row>
    <row r="52" spans="1:14">
      <c r="A52" s="123" t="s">
        <v>230</v>
      </c>
      <c r="B52" s="95" t="s">
        <v>102</v>
      </c>
    </row>
    <row r="53" spans="1:14" ht="25.5">
      <c r="A53" s="123" t="s">
        <v>233</v>
      </c>
      <c r="B53" s="134" t="s">
        <v>471</v>
      </c>
    </row>
    <row r="54" spans="1:14" ht="25.5">
      <c r="A54" s="123" t="s">
        <v>73</v>
      </c>
      <c r="B54" s="134" t="s">
        <v>472</v>
      </c>
    </row>
    <row r="55" spans="1:14">
      <c r="A55" s="137" t="s">
        <v>473</v>
      </c>
      <c r="B55" s="95" t="s">
        <v>532</v>
      </c>
    </row>
    <row r="56" spans="1:14">
      <c r="A56" s="14"/>
    </row>
    <row r="57" spans="1:14">
      <c r="A57" s="96" t="s">
        <v>105</v>
      </c>
    </row>
    <row r="58" spans="1:14">
      <c r="A58" s="96" t="s">
        <v>104</v>
      </c>
    </row>
  </sheetData>
  <mergeCells count="2">
    <mergeCell ref="B2:L2"/>
    <mergeCell ref="B3:L3"/>
  </mergeCells>
  <phoneticPr fontId="3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9117A-7BE2-4FC3-9331-C24993F18F47}">
  <sheetPr codeName="Sheet11">
    <tabColor theme="3"/>
  </sheetPr>
  <dimension ref="A1:M34"/>
  <sheetViews>
    <sheetView zoomScale="95" zoomScaleNormal="95" workbookViewId="0">
      <pane xSplit="2" ySplit="3" topLeftCell="C4" activePane="bottomRight" state="frozen"/>
      <selection sqref="A1:XFD1048576"/>
      <selection pane="topRight" sqref="A1:XFD1048576"/>
      <selection pane="bottomLeft" sqref="A1:XFD1048576"/>
      <selection pane="bottomRight" activeCell="I1" sqref="I1"/>
    </sheetView>
  </sheetViews>
  <sheetFormatPr defaultRowHeight="12.75"/>
  <cols>
    <col min="1" max="1" width="3.28515625" style="17" customWidth="1"/>
    <col min="2" max="2" width="44.7109375" style="19" bestFit="1" customWidth="1"/>
    <col min="3" max="9" width="11.42578125" style="19" customWidth="1"/>
    <col min="10" max="10" width="9.140625" style="19"/>
    <col min="11" max="16384" width="9.140625" style="17"/>
  </cols>
  <sheetData>
    <row r="1" spans="2:13" s="4" customFormat="1" ht="36" customHeight="1">
      <c r="B1" s="106" t="s">
        <v>252</v>
      </c>
      <c r="C1" s="2"/>
      <c r="D1" s="2"/>
      <c r="E1" s="2"/>
      <c r="F1" s="2"/>
      <c r="G1" s="2"/>
      <c r="H1" s="2"/>
      <c r="I1" s="84" t="s">
        <v>478</v>
      </c>
      <c r="J1" s="3"/>
    </row>
    <row r="2" spans="2:13" s="6" customFormat="1" ht="15">
      <c r="B2" s="144" t="s">
        <v>479</v>
      </c>
      <c r="C2" s="144"/>
      <c r="D2" s="144"/>
      <c r="E2" s="144"/>
      <c r="F2" s="144"/>
      <c r="G2" s="144"/>
      <c r="H2" s="144"/>
      <c r="I2" s="144"/>
      <c r="J2" s="5"/>
    </row>
    <row r="3" spans="2:13" s="10" customFormat="1" ht="17.25">
      <c r="B3" s="85" t="s">
        <v>74</v>
      </c>
      <c r="C3" s="8">
        <v>2017</v>
      </c>
      <c r="D3" s="8">
        <v>2018</v>
      </c>
      <c r="E3" s="8">
        <v>2019</v>
      </c>
      <c r="F3" s="8">
        <v>2020</v>
      </c>
      <c r="G3" s="7" t="s">
        <v>480</v>
      </c>
      <c r="H3" s="7" t="s">
        <v>257</v>
      </c>
      <c r="I3" s="7" t="s">
        <v>258</v>
      </c>
      <c r="J3" s="9"/>
    </row>
    <row r="4" spans="2:13" s="6" customFormat="1" ht="15">
      <c r="B4" s="97" t="s">
        <v>481</v>
      </c>
      <c r="C4" s="32">
        <v>129</v>
      </c>
      <c r="D4" s="32">
        <v>64</v>
      </c>
      <c r="E4" s="32">
        <v>105</v>
      </c>
      <c r="F4" s="32">
        <v>202</v>
      </c>
      <c r="G4" s="32">
        <v>197</v>
      </c>
      <c r="H4" s="32">
        <v>150</v>
      </c>
      <c r="I4" s="21">
        <v>408</v>
      </c>
      <c r="J4" s="21"/>
      <c r="K4" s="33"/>
      <c r="L4" s="33"/>
      <c r="M4" s="33"/>
    </row>
    <row r="5" spans="2:13">
      <c r="B5" s="92" t="s">
        <v>482</v>
      </c>
      <c r="C5" s="18">
        <v>128</v>
      </c>
      <c r="D5" s="18">
        <v>64</v>
      </c>
      <c r="E5" s="18">
        <v>105</v>
      </c>
      <c r="F5" s="18">
        <v>201</v>
      </c>
      <c r="G5" s="18">
        <v>194</v>
      </c>
      <c r="H5" s="18">
        <v>150</v>
      </c>
      <c r="I5" s="16">
        <v>408</v>
      </c>
      <c r="J5" s="16"/>
      <c r="K5" s="16"/>
      <c r="L5" s="16"/>
      <c r="M5" s="16"/>
    </row>
    <row r="6" spans="2:13" s="13" customFormat="1">
      <c r="B6" s="97" t="s">
        <v>483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2:13">
      <c r="B7" s="92" t="s">
        <v>484</v>
      </c>
      <c r="C7" s="18">
        <v>13</v>
      </c>
      <c r="D7" s="18">
        <v>10</v>
      </c>
      <c r="E7" s="18">
        <v>10</v>
      </c>
      <c r="F7" s="18">
        <v>14</v>
      </c>
      <c r="G7" s="18">
        <v>18</v>
      </c>
      <c r="H7" s="18">
        <v>12</v>
      </c>
      <c r="I7" s="16">
        <v>19</v>
      </c>
      <c r="J7" s="16"/>
      <c r="K7" s="16"/>
      <c r="L7" s="16"/>
      <c r="M7" s="16"/>
    </row>
    <row r="8" spans="2:13">
      <c r="B8" s="94" t="s">
        <v>499</v>
      </c>
      <c r="C8" s="18">
        <v>10</v>
      </c>
      <c r="D8" s="18">
        <v>15</v>
      </c>
      <c r="E8" s="18">
        <v>9</v>
      </c>
      <c r="F8" s="18">
        <v>7</v>
      </c>
      <c r="G8" s="18">
        <v>9</v>
      </c>
      <c r="H8" s="18">
        <v>8</v>
      </c>
      <c r="I8" s="16">
        <v>5</v>
      </c>
      <c r="J8" s="16"/>
      <c r="K8" s="16"/>
      <c r="L8" s="16"/>
      <c r="M8" s="16"/>
    </row>
    <row r="9" spans="2:13">
      <c r="B9" s="92" t="s">
        <v>485</v>
      </c>
      <c r="C9" s="18">
        <v>23</v>
      </c>
      <c r="D9" s="18">
        <v>3</v>
      </c>
      <c r="E9" s="18">
        <v>4</v>
      </c>
      <c r="F9" s="18">
        <v>25</v>
      </c>
      <c r="G9" s="18">
        <v>23</v>
      </c>
      <c r="H9" s="18">
        <v>85</v>
      </c>
      <c r="I9" s="16">
        <v>315</v>
      </c>
      <c r="J9" s="16"/>
      <c r="K9" s="16"/>
      <c r="L9" s="16"/>
      <c r="M9" s="16"/>
    </row>
    <row r="10" spans="2:13">
      <c r="B10" s="94" t="s">
        <v>500</v>
      </c>
      <c r="C10" s="18">
        <v>18</v>
      </c>
      <c r="D10" s="18">
        <v>4</v>
      </c>
      <c r="E10" s="18">
        <v>4</v>
      </c>
      <c r="F10" s="18">
        <v>13</v>
      </c>
      <c r="G10" s="18">
        <v>12</v>
      </c>
      <c r="H10" s="18">
        <v>57</v>
      </c>
      <c r="I10" s="34">
        <v>77.2</v>
      </c>
      <c r="J10" s="16"/>
      <c r="K10" s="16"/>
      <c r="L10" s="16"/>
      <c r="M10" s="16"/>
    </row>
    <row r="11" spans="2:13" s="13" customFormat="1">
      <c r="B11" s="110" t="s">
        <v>486</v>
      </c>
      <c r="C11" s="35">
        <v>79</v>
      </c>
      <c r="D11" s="35">
        <v>75</v>
      </c>
      <c r="E11" s="35">
        <v>71</v>
      </c>
      <c r="F11" s="35">
        <v>75</v>
      </c>
      <c r="G11" s="35">
        <v>75</v>
      </c>
      <c r="H11" s="35">
        <v>80</v>
      </c>
      <c r="I11" s="12">
        <v>84</v>
      </c>
      <c r="J11" s="12"/>
      <c r="K11" s="12"/>
      <c r="L11" s="12"/>
      <c r="M11" s="12"/>
    </row>
    <row r="12" spans="2:13" s="13" customFormat="1">
      <c r="B12" s="97" t="s">
        <v>487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2:13">
      <c r="B13" s="94" t="s">
        <v>488</v>
      </c>
      <c r="C13" s="18">
        <v>11</v>
      </c>
      <c r="D13" s="18">
        <v>11</v>
      </c>
      <c r="E13" s="18">
        <v>9</v>
      </c>
      <c r="F13" s="18">
        <v>10</v>
      </c>
      <c r="G13" s="18">
        <v>9</v>
      </c>
      <c r="H13" s="18">
        <v>10</v>
      </c>
      <c r="I13" s="16">
        <v>10</v>
      </c>
      <c r="J13" s="16"/>
      <c r="K13" s="16"/>
      <c r="L13" s="16"/>
      <c r="M13" s="34"/>
    </row>
    <row r="14" spans="2:13">
      <c r="B14" s="94" t="s">
        <v>489</v>
      </c>
      <c r="C14" s="18">
        <v>8</v>
      </c>
      <c r="D14" s="18">
        <v>8</v>
      </c>
      <c r="E14" s="18">
        <v>8</v>
      </c>
      <c r="F14" s="18">
        <v>9</v>
      </c>
      <c r="G14" s="18">
        <v>10</v>
      </c>
      <c r="H14" s="18">
        <v>10</v>
      </c>
      <c r="I14" s="16">
        <v>13</v>
      </c>
      <c r="J14" s="16"/>
      <c r="K14" s="16"/>
      <c r="L14" s="16"/>
      <c r="M14" s="16"/>
    </row>
    <row r="15" spans="2:13" ht="25.5">
      <c r="B15" s="93" t="s">
        <v>490</v>
      </c>
      <c r="C15" s="23" t="s">
        <v>0</v>
      </c>
      <c r="D15" s="23" t="s">
        <v>0</v>
      </c>
      <c r="E15" s="23" t="s">
        <v>0</v>
      </c>
      <c r="F15" s="23" t="s">
        <v>0</v>
      </c>
      <c r="G15" s="23" t="s">
        <v>0</v>
      </c>
      <c r="H15" s="18">
        <v>1</v>
      </c>
      <c r="I15" s="36">
        <v>0</v>
      </c>
      <c r="J15" s="16"/>
      <c r="K15" s="16"/>
      <c r="L15" s="16"/>
      <c r="M15" s="16"/>
    </row>
    <row r="16" spans="2:13">
      <c r="B16" s="94" t="s">
        <v>502</v>
      </c>
      <c r="C16" s="18">
        <v>4</v>
      </c>
      <c r="D16" s="18">
        <v>4</v>
      </c>
      <c r="E16" s="18">
        <v>5</v>
      </c>
      <c r="F16" s="18">
        <v>4</v>
      </c>
      <c r="G16" s="18">
        <v>4</v>
      </c>
      <c r="H16" s="18">
        <v>4</v>
      </c>
      <c r="I16" s="16">
        <v>4</v>
      </c>
      <c r="J16" s="16"/>
      <c r="K16" s="16"/>
      <c r="L16" s="16"/>
      <c r="M16" s="16"/>
    </row>
    <row r="17" spans="1:13">
      <c r="B17" s="94" t="s">
        <v>491</v>
      </c>
      <c r="C17" s="18">
        <v>17</v>
      </c>
      <c r="D17" s="18">
        <v>16</v>
      </c>
      <c r="E17" s="18">
        <v>13</v>
      </c>
      <c r="F17" s="18">
        <v>15</v>
      </c>
      <c r="G17" s="18">
        <v>16</v>
      </c>
      <c r="H17" s="18">
        <v>18</v>
      </c>
      <c r="I17" s="16">
        <v>18</v>
      </c>
      <c r="J17" s="16"/>
      <c r="K17" s="16"/>
      <c r="L17" s="16"/>
      <c r="M17" s="16"/>
    </row>
    <row r="18" spans="1:13">
      <c r="B18" s="94" t="s">
        <v>492</v>
      </c>
      <c r="C18" s="18">
        <v>16</v>
      </c>
      <c r="D18" s="18">
        <v>14</v>
      </c>
      <c r="E18" s="18">
        <v>13</v>
      </c>
      <c r="F18" s="18">
        <v>12</v>
      </c>
      <c r="G18" s="18">
        <v>11</v>
      </c>
      <c r="H18" s="18">
        <v>12</v>
      </c>
      <c r="I18" s="16">
        <v>11</v>
      </c>
      <c r="J18" s="16"/>
      <c r="K18" s="16"/>
      <c r="L18" s="16"/>
      <c r="M18" s="16"/>
    </row>
    <row r="19" spans="1:13">
      <c r="B19" s="94" t="s">
        <v>493</v>
      </c>
      <c r="C19" s="18">
        <v>16</v>
      </c>
      <c r="D19" s="18">
        <v>15</v>
      </c>
      <c r="E19" s="18">
        <v>17</v>
      </c>
      <c r="F19" s="18">
        <v>19</v>
      </c>
      <c r="G19" s="18">
        <v>17</v>
      </c>
      <c r="H19" s="18">
        <v>18</v>
      </c>
      <c r="I19" s="16">
        <v>19</v>
      </c>
      <c r="J19" s="16"/>
      <c r="K19" s="16"/>
      <c r="L19" s="16"/>
      <c r="M19" s="16"/>
    </row>
    <row r="20" spans="1:13">
      <c r="B20" s="94" t="s">
        <v>494</v>
      </c>
      <c r="C20" s="18">
        <v>2</v>
      </c>
      <c r="D20" s="18">
        <v>2</v>
      </c>
      <c r="E20" s="18">
        <v>1</v>
      </c>
      <c r="F20" s="18">
        <v>1</v>
      </c>
      <c r="G20" s="18">
        <v>1</v>
      </c>
      <c r="H20" s="18">
        <v>1</v>
      </c>
      <c r="I20" s="16">
        <v>1</v>
      </c>
      <c r="J20" s="16"/>
      <c r="K20" s="16"/>
      <c r="L20" s="16"/>
      <c r="M20" s="16"/>
    </row>
    <row r="21" spans="1:13">
      <c r="B21" s="94" t="s">
        <v>501</v>
      </c>
      <c r="C21" s="18">
        <v>4</v>
      </c>
      <c r="D21" s="18">
        <v>4</v>
      </c>
      <c r="E21" s="18">
        <v>4</v>
      </c>
      <c r="F21" s="18">
        <v>4</v>
      </c>
      <c r="G21" s="18">
        <v>4</v>
      </c>
      <c r="H21" s="18">
        <v>3</v>
      </c>
      <c r="I21" s="16">
        <v>3</v>
      </c>
      <c r="J21" s="16"/>
      <c r="K21" s="16"/>
      <c r="L21" s="16"/>
      <c r="M21" s="16"/>
    </row>
    <row r="22" spans="1:13">
      <c r="B22" s="94" t="s">
        <v>495</v>
      </c>
      <c r="C22" s="18">
        <v>1</v>
      </c>
      <c r="D22" s="18">
        <v>1</v>
      </c>
      <c r="E22" s="18">
        <v>1</v>
      </c>
      <c r="F22" s="18">
        <v>1</v>
      </c>
      <c r="G22" s="18">
        <v>3</v>
      </c>
      <c r="H22" s="18">
        <v>3</v>
      </c>
      <c r="I22" s="16">
        <v>3</v>
      </c>
      <c r="J22" s="16"/>
      <c r="K22" s="16"/>
      <c r="L22" s="16"/>
      <c r="M22" s="16"/>
    </row>
    <row r="23" spans="1:13">
      <c r="B23" s="88" t="s">
        <v>503</v>
      </c>
      <c r="C23" s="18"/>
      <c r="D23" s="18"/>
      <c r="E23" s="18" t="s">
        <v>0</v>
      </c>
      <c r="F23" s="18" t="s">
        <v>0</v>
      </c>
      <c r="G23" s="18" t="s">
        <v>0</v>
      </c>
      <c r="H23" s="18" t="s">
        <v>0</v>
      </c>
      <c r="I23" s="16">
        <v>2</v>
      </c>
      <c r="J23" s="16"/>
      <c r="K23" s="16"/>
      <c r="L23" s="16"/>
      <c r="M23" s="16"/>
    </row>
    <row r="24" spans="1:13" s="13" customFormat="1">
      <c r="B24" s="110" t="s">
        <v>496</v>
      </c>
      <c r="C24" s="11">
        <v>7638</v>
      </c>
      <c r="D24" s="11">
        <v>3368</v>
      </c>
      <c r="E24" s="11">
        <v>4769</v>
      </c>
      <c r="F24" s="11">
        <v>8014</v>
      </c>
      <c r="G24" s="11">
        <v>7835</v>
      </c>
      <c r="H24" s="11">
        <v>6283</v>
      </c>
      <c r="I24" s="11">
        <v>13371</v>
      </c>
      <c r="J24" s="12"/>
      <c r="K24" s="12"/>
      <c r="L24" s="12"/>
      <c r="M24" s="12"/>
    </row>
    <row r="25" spans="1:13">
      <c r="B25" s="94" t="s">
        <v>497</v>
      </c>
      <c r="C25" s="18">
        <v>17</v>
      </c>
      <c r="D25" s="18">
        <v>19</v>
      </c>
      <c r="E25" s="18">
        <v>22</v>
      </c>
      <c r="F25" s="18">
        <v>25</v>
      </c>
      <c r="G25" s="18">
        <v>25</v>
      </c>
      <c r="H25" s="18">
        <v>24</v>
      </c>
      <c r="I25" s="16">
        <v>31</v>
      </c>
      <c r="J25" s="16"/>
      <c r="K25" s="16"/>
      <c r="L25" s="16"/>
      <c r="M25" s="16"/>
    </row>
    <row r="26" spans="1:13" s="13" customFormat="1">
      <c r="B26" s="110" t="s">
        <v>498</v>
      </c>
      <c r="C26" s="37">
        <v>41037</v>
      </c>
      <c r="D26" s="37">
        <v>42093</v>
      </c>
      <c r="E26" s="37">
        <v>46481</v>
      </c>
      <c r="F26" s="37">
        <v>52402</v>
      </c>
      <c r="G26" s="37">
        <v>59426</v>
      </c>
      <c r="H26" s="37">
        <v>67912</v>
      </c>
      <c r="I26" s="37">
        <v>93450</v>
      </c>
      <c r="J26" s="12"/>
      <c r="K26" s="12"/>
      <c r="L26" s="12"/>
      <c r="M26" s="12"/>
    </row>
    <row r="27" spans="1:13">
      <c r="B27" s="14"/>
      <c r="C27" s="15"/>
      <c r="D27" s="15"/>
      <c r="E27" s="15"/>
      <c r="F27" s="15"/>
      <c r="G27" s="15"/>
      <c r="H27" s="15"/>
      <c r="I27" s="16"/>
      <c r="J27" s="16"/>
      <c r="K27" s="16"/>
      <c r="L27" s="16"/>
      <c r="M27" s="16"/>
    </row>
    <row r="28" spans="1:13" ht="14.25">
      <c r="A28" s="90" t="s">
        <v>103</v>
      </c>
      <c r="B28" s="111" t="s">
        <v>227</v>
      </c>
    </row>
    <row r="29" spans="1:13" ht="14.25">
      <c r="A29" s="90" t="s">
        <v>504</v>
      </c>
      <c r="B29" s="111" t="s">
        <v>102</v>
      </c>
    </row>
    <row r="30" spans="1:13">
      <c r="A30" s="14"/>
    </row>
    <row r="31" spans="1:13">
      <c r="A31" s="96" t="s">
        <v>505</v>
      </c>
    </row>
    <row r="32" spans="1:13">
      <c r="A32" s="96" t="s">
        <v>506</v>
      </c>
    </row>
    <row r="33" spans="1:2">
      <c r="A33" s="96" t="s">
        <v>507</v>
      </c>
    </row>
    <row r="34" spans="1:2">
      <c r="B34" s="38"/>
    </row>
  </sheetData>
  <mergeCells count="1">
    <mergeCell ref="B2:I2"/>
  </mergeCells>
  <phoneticPr fontId="3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EB59-D6C3-444C-A4C2-CAF4F68739D9}">
  <sheetPr codeName="Sheet12">
    <tabColor theme="3"/>
  </sheetPr>
  <dimension ref="A1:AG34"/>
  <sheetViews>
    <sheetView zoomScale="91" zoomScaleNormal="91" workbookViewId="0">
      <pane xSplit="2" ySplit="3" topLeftCell="E4" activePane="bottomRight" state="frozen"/>
      <selection sqref="A1:XFD1048576"/>
      <selection pane="topRight" sqref="A1:XFD1048576"/>
      <selection pane="bottomLeft" sqref="A1:XFD1048576"/>
      <selection pane="bottomRight" activeCell="J18" sqref="J18"/>
    </sheetView>
  </sheetViews>
  <sheetFormatPr defaultRowHeight="12.75"/>
  <cols>
    <col min="1" max="1" width="3.42578125" style="17" customWidth="1"/>
    <col min="2" max="2" width="70.28515625" style="19" bestFit="1" customWidth="1"/>
    <col min="3" max="9" width="7.85546875" style="19" customWidth="1"/>
    <col min="10" max="10" width="9.7109375" style="19" customWidth="1"/>
    <col min="11" max="13" width="7.85546875" style="19" customWidth="1"/>
    <col min="14" max="14" width="9.140625" style="19"/>
    <col min="15" max="16384" width="9.140625" style="17"/>
  </cols>
  <sheetData>
    <row r="1" spans="2:33" s="4" customFormat="1" ht="36" customHeight="1">
      <c r="B1" s="106" t="s">
        <v>252</v>
      </c>
      <c r="C1" s="2"/>
      <c r="D1" s="2"/>
      <c r="E1" s="2"/>
      <c r="F1" s="2"/>
      <c r="G1" s="2"/>
      <c r="H1" s="2"/>
      <c r="I1" s="2"/>
      <c r="J1" s="2"/>
      <c r="K1" s="2"/>
      <c r="L1" s="2"/>
      <c r="M1" s="84" t="s">
        <v>508</v>
      </c>
    </row>
    <row r="2" spans="2:33" s="6" customFormat="1" ht="15">
      <c r="B2" s="144" t="s">
        <v>509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5"/>
    </row>
    <row r="3" spans="2:33" s="10" customFormat="1" ht="17.25">
      <c r="B3" s="85" t="s">
        <v>111</v>
      </c>
      <c r="C3" s="8">
        <v>2013</v>
      </c>
      <c r="D3" s="8">
        <v>2014</v>
      </c>
      <c r="E3" s="8">
        <v>2015</v>
      </c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7">
        <v>2021</v>
      </c>
      <c r="L3" s="7" t="s">
        <v>257</v>
      </c>
      <c r="M3" s="7" t="s">
        <v>258</v>
      </c>
      <c r="N3" s="9"/>
    </row>
    <row r="4" spans="2:33" s="6" customFormat="1" ht="15">
      <c r="B4" s="109" t="s">
        <v>510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2:33" ht="14.25">
      <c r="B5" s="107" t="s">
        <v>511</v>
      </c>
      <c r="C5" s="15">
        <v>2080</v>
      </c>
      <c r="D5" s="15">
        <v>2185</v>
      </c>
      <c r="E5" s="15">
        <v>2210</v>
      </c>
      <c r="F5" s="15">
        <v>2227</v>
      </c>
      <c r="G5" s="15">
        <v>2258</v>
      </c>
      <c r="H5" s="15">
        <v>2284</v>
      </c>
      <c r="I5" s="15">
        <v>2328</v>
      </c>
      <c r="J5" s="15">
        <v>2333</v>
      </c>
      <c r="K5" s="15">
        <v>2342</v>
      </c>
      <c r="L5" s="15">
        <v>2387</v>
      </c>
      <c r="M5" s="15">
        <v>2424</v>
      </c>
      <c r="N5" s="16"/>
      <c r="Y5" s="22"/>
      <c r="Z5" s="22"/>
      <c r="AA5" s="22"/>
      <c r="AB5" s="22"/>
      <c r="AC5" s="22"/>
      <c r="AD5" s="22"/>
      <c r="AE5" s="22"/>
      <c r="AF5" s="22"/>
      <c r="AG5" s="22"/>
    </row>
    <row r="6" spans="2:33" ht="15.75">
      <c r="B6" s="107" t="s">
        <v>512</v>
      </c>
      <c r="C6" s="15">
        <v>79355</v>
      </c>
      <c r="D6" s="15">
        <v>84640</v>
      </c>
      <c r="E6" s="15">
        <v>87157</v>
      </c>
      <c r="F6" s="15">
        <v>91810</v>
      </c>
      <c r="G6" s="15">
        <v>102249</v>
      </c>
      <c r="H6" s="15">
        <v>124640</v>
      </c>
      <c r="I6" s="15">
        <v>128779</v>
      </c>
      <c r="J6" s="23" t="s">
        <v>525</v>
      </c>
      <c r="K6" s="15">
        <v>183425</v>
      </c>
      <c r="L6" s="15">
        <v>197248</v>
      </c>
      <c r="M6" s="15">
        <v>178034.25</v>
      </c>
      <c r="N6" s="16"/>
      <c r="Y6" s="22"/>
      <c r="Z6" s="22"/>
      <c r="AA6" s="22"/>
      <c r="AB6" s="22"/>
      <c r="AC6" s="22"/>
      <c r="AD6" s="22"/>
      <c r="AE6" s="22"/>
      <c r="AF6" s="22"/>
      <c r="AG6" s="22"/>
    </row>
    <row r="7" spans="2:33" ht="14.25">
      <c r="B7" s="108" t="s">
        <v>222</v>
      </c>
      <c r="C7" s="15">
        <v>33816</v>
      </c>
      <c r="D7" s="15">
        <v>37759</v>
      </c>
      <c r="E7" s="15">
        <v>40666</v>
      </c>
      <c r="F7" s="15">
        <v>42500</v>
      </c>
      <c r="G7" s="15">
        <v>45939</v>
      </c>
      <c r="H7" s="15">
        <v>51955</v>
      </c>
      <c r="I7" s="15">
        <v>67331</v>
      </c>
      <c r="J7" s="15">
        <v>71407</v>
      </c>
      <c r="K7" s="15">
        <v>95659</v>
      </c>
      <c r="L7" s="15">
        <v>80165</v>
      </c>
      <c r="M7" s="15">
        <v>65822.16</v>
      </c>
      <c r="N7" s="24"/>
      <c r="Y7" s="22"/>
      <c r="Z7" s="22"/>
      <c r="AA7" s="22"/>
      <c r="AB7" s="22"/>
      <c r="AC7" s="22"/>
      <c r="AD7" s="22"/>
      <c r="AE7" s="22"/>
      <c r="AF7" s="22"/>
      <c r="AG7" s="22"/>
    </row>
    <row r="8" spans="2:33" ht="14.25">
      <c r="B8" s="108" t="s">
        <v>226</v>
      </c>
      <c r="C8" s="15">
        <v>45539</v>
      </c>
      <c r="D8" s="15">
        <v>46881</v>
      </c>
      <c r="E8" s="15">
        <v>46490</v>
      </c>
      <c r="F8" s="15">
        <v>49310</v>
      </c>
      <c r="G8" s="15">
        <v>56311</v>
      </c>
      <c r="H8" s="15">
        <v>72685</v>
      </c>
      <c r="I8" s="15">
        <v>61447</v>
      </c>
      <c r="J8" s="15">
        <v>77700</v>
      </c>
      <c r="K8" s="15">
        <v>87767</v>
      </c>
      <c r="L8" s="15">
        <v>117083</v>
      </c>
      <c r="M8" s="15">
        <v>112212.09</v>
      </c>
      <c r="N8" s="16"/>
      <c r="Y8" s="22"/>
      <c r="Z8" s="22"/>
      <c r="AA8" s="22"/>
      <c r="AB8" s="22"/>
      <c r="AC8" s="22"/>
      <c r="AD8" s="22"/>
      <c r="AE8" s="22"/>
      <c r="AF8" s="22"/>
      <c r="AG8" s="22"/>
    </row>
    <row r="9" spans="2:33" ht="15.75">
      <c r="B9" s="107" t="s">
        <v>513</v>
      </c>
      <c r="C9" s="15">
        <v>39520</v>
      </c>
      <c r="D9" s="15">
        <v>37757</v>
      </c>
      <c r="E9" s="15">
        <v>45130</v>
      </c>
      <c r="F9" s="15">
        <v>49770</v>
      </c>
      <c r="G9" s="15">
        <v>55488</v>
      </c>
      <c r="H9" s="15">
        <v>72788</v>
      </c>
      <c r="I9" s="15">
        <v>62331</v>
      </c>
      <c r="J9" s="23" t="s">
        <v>526</v>
      </c>
      <c r="K9" s="15">
        <v>65315</v>
      </c>
      <c r="L9" s="15">
        <v>81832</v>
      </c>
      <c r="M9" s="15">
        <v>78740.539999999994</v>
      </c>
      <c r="N9" s="16"/>
      <c r="Y9" s="22"/>
      <c r="Z9" s="22"/>
      <c r="AA9" s="22"/>
      <c r="AB9" s="22"/>
      <c r="AC9" s="22"/>
      <c r="AD9" s="22"/>
      <c r="AE9" s="22"/>
      <c r="AF9" s="22"/>
      <c r="AG9" s="22"/>
    </row>
    <row r="10" spans="2:33" ht="14.25">
      <c r="B10" s="108" t="s">
        <v>514</v>
      </c>
      <c r="C10" s="15">
        <v>2083</v>
      </c>
      <c r="D10" s="15">
        <v>2344</v>
      </c>
      <c r="E10" s="15">
        <v>4475</v>
      </c>
      <c r="F10" s="15">
        <v>2796</v>
      </c>
      <c r="G10" s="15">
        <v>2690</v>
      </c>
      <c r="H10" s="15">
        <v>2579</v>
      </c>
      <c r="I10" s="15">
        <v>3089</v>
      </c>
      <c r="J10" s="15">
        <v>2544</v>
      </c>
      <c r="K10" s="15">
        <v>3454</v>
      </c>
      <c r="L10" s="15">
        <v>3307</v>
      </c>
      <c r="M10" s="15">
        <v>4476.83</v>
      </c>
      <c r="N10" s="16"/>
      <c r="Y10" s="22"/>
      <c r="Z10" s="22"/>
      <c r="AA10" s="22"/>
      <c r="AB10" s="22"/>
      <c r="AC10" s="22"/>
      <c r="AD10" s="22"/>
      <c r="AE10" s="22"/>
      <c r="AF10" s="22"/>
      <c r="AG10" s="22"/>
    </row>
    <row r="11" spans="2:33" ht="14.25">
      <c r="B11" s="108" t="s">
        <v>515</v>
      </c>
      <c r="C11" s="15">
        <v>2858</v>
      </c>
      <c r="D11" s="15">
        <v>1906</v>
      </c>
      <c r="E11" s="15">
        <v>2668</v>
      </c>
      <c r="F11" s="15">
        <v>3098</v>
      </c>
      <c r="G11" s="15">
        <v>3563</v>
      </c>
      <c r="H11" s="15">
        <v>3177</v>
      </c>
      <c r="I11" s="15">
        <v>2985</v>
      </c>
      <c r="J11" s="15">
        <v>4651</v>
      </c>
      <c r="K11" s="15">
        <v>3382</v>
      </c>
      <c r="L11" s="15">
        <v>5546</v>
      </c>
      <c r="M11" s="15">
        <v>3717.63</v>
      </c>
      <c r="N11" s="16"/>
      <c r="Y11" s="22"/>
      <c r="Z11" s="22"/>
      <c r="AA11" s="22"/>
      <c r="AB11" s="22"/>
      <c r="AC11" s="22"/>
      <c r="AD11" s="22"/>
      <c r="AE11" s="22"/>
      <c r="AF11" s="22"/>
      <c r="AG11" s="22"/>
    </row>
    <row r="12" spans="2:33" ht="14.25">
      <c r="B12" s="108" t="s">
        <v>516</v>
      </c>
      <c r="C12" s="15">
        <v>14013</v>
      </c>
      <c r="D12" s="15">
        <v>12983</v>
      </c>
      <c r="E12" s="15">
        <v>21094</v>
      </c>
      <c r="F12" s="15">
        <v>24810</v>
      </c>
      <c r="G12" s="15">
        <v>29370</v>
      </c>
      <c r="H12" s="15">
        <v>37218</v>
      </c>
      <c r="I12" s="15">
        <v>30883</v>
      </c>
      <c r="J12" s="15">
        <v>33164</v>
      </c>
      <c r="K12" s="15">
        <v>32432</v>
      </c>
      <c r="L12" s="15">
        <v>42794</v>
      </c>
      <c r="M12" s="15">
        <v>35513.33</v>
      </c>
      <c r="N12" s="16"/>
      <c r="Y12" s="22"/>
      <c r="Z12" s="22"/>
      <c r="AA12" s="22"/>
      <c r="AB12" s="22"/>
      <c r="AC12" s="22"/>
      <c r="AD12" s="22"/>
      <c r="AE12" s="22"/>
      <c r="AF12" s="22"/>
      <c r="AG12" s="22"/>
    </row>
    <row r="13" spans="2:33" ht="14.25">
      <c r="B13" s="108" t="s">
        <v>517</v>
      </c>
      <c r="C13" s="15">
        <v>8298</v>
      </c>
      <c r="D13" s="15">
        <v>7737</v>
      </c>
      <c r="E13" s="15">
        <v>5854</v>
      </c>
      <c r="F13" s="15">
        <v>5440</v>
      </c>
      <c r="G13" s="15">
        <v>6504</v>
      </c>
      <c r="H13" s="15">
        <v>10782</v>
      </c>
      <c r="I13" s="15">
        <v>8663</v>
      </c>
      <c r="J13" s="15">
        <v>5593</v>
      </c>
      <c r="K13" s="15">
        <v>6987</v>
      </c>
      <c r="L13" s="15">
        <v>8643</v>
      </c>
      <c r="M13" s="15">
        <v>9456.9699999999993</v>
      </c>
      <c r="N13" s="16"/>
      <c r="Y13" s="22"/>
      <c r="Z13" s="22"/>
      <c r="AA13" s="22"/>
      <c r="AB13" s="22"/>
      <c r="AC13" s="22"/>
      <c r="AD13" s="22"/>
      <c r="AE13" s="22"/>
      <c r="AF13" s="22"/>
      <c r="AG13" s="22"/>
    </row>
    <row r="14" spans="2:33" ht="14.25">
      <c r="B14" s="108" t="s">
        <v>86</v>
      </c>
      <c r="C14" s="15">
        <v>12269</v>
      </c>
      <c r="D14" s="15">
        <v>12786</v>
      </c>
      <c r="E14" s="15">
        <v>11038</v>
      </c>
      <c r="F14" s="15">
        <v>13626</v>
      </c>
      <c r="G14" s="15">
        <v>13362</v>
      </c>
      <c r="H14" s="15">
        <v>19033</v>
      </c>
      <c r="I14" s="15">
        <v>16711</v>
      </c>
      <c r="J14" s="15">
        <v>16960</v>
      </c>
      <c r="K14" s="15">
        <v>19059</v>
      </c>
      <c r="L14" s="15">
        <v>21542</v>
      </c>
      <c r="M14" s="15">
        <v>25575.78</v>
      </c>
      <c r="N14" s="16"/>
      <c r="Y14" s="22"/>
      <c r="Z14" s="22"/>
      <c r="AA14" s="22"/>
      <c r="AB14" s="22"/>
      <c r="AC14" s="22"/>
      <c r="AD14" s="22"/>
      <c r="AE14" s="22"/>
      <c r="AF14" s="22"/>
      <c r="AG14" s="22"/>
    </row>
    <row r="15" spans="2:33" s="13" customFormat="1" ht="16.5">
      <c r="B15" s="109" t="s">
        <v>520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2:33" ht="14.25">
      <c r="B16" s="107" t="s">
        <v>518</v>
      </c>
      <c r="C16" s="15">
        <v>8424</v>
      </c>
      <c r="D16" s="15">
        <v>8424</v>
      </c>
      <c r="E16" s="15">
        <v>8424</v>
      </c>
      <c r="F16" s="15">
        <v>8423</v>
      </c>
      <c r="G16" s="15">
        <v>8423</v>
      </c>
      <c r="H16" s="15">
        <v>8423</v>
      </c>
      <c r="I16" s="15">
        <v>8423</v>
      </c>
      <c r="J16" s="15">
        <v>8423</v>
      </c>
      <c r="K16" s="15">
        <v>8423</v>
      </c>
      <c r="L16" s="15">
        <v>494</v>
      </c>
      <c r="M16" s="15">
        <v>498</v>
      </c>
      <c r="N16" s="16"/>
      <c r="Y16" s="22"/>
      <c r="Z16" s="22"/>
      <c r="AA16" s="22"/>
      <c r="AB16" s="22"/>
      <c r="AC16" s="22"/>
      <c r="AD16" s="22"/>
      <c r="AE16" s="22"/>
      <c r="AF16" s="22"/>
      <c r="AG16" s="22"/>
    </row>
    <row r="17" spans="1:33" ht="15.75">
      <c r="B17" s="107" t="s">
        <v>512</v>
      </c>
      <c r="C17" s="15">
        <v>5588</v>
      </c>
      <c r="D17" s="15">
        <v>3883</v>
      </c>
      <c r="E17" s="15">
        <v>1603</v>
      </c>
      <c r="F17" s="15">
        <v>4300</v>
      </c>
      <c r="G17" s="15">
        <v>5820</v>
      </c>
      <c r="H17" s="15">
        <v>12145</v>
      </c>
      <c r="I17" s="23" t="s">
        <v>527</v>
      </c>
      <c r="J17" s="23" t="s">
        <v>529</v>
      </c>
      <c r="K17" s="15">
        <v>25952</v>
      </c>
      <c r="L17" s="78">
        <f>281279779.91/1000000</f>
        <v>281.27977991</v>
      </c>
      <c r="M17" s="78">
        <f>349785766.44/1000000</f>
        <v>349.78576643999997</v>
      </c>
      <c r="N17" s="16"/>
      <c r="O17" s="25"/>
      <c r="Y17" s="22"/>
      <c r="Z17" s="22"/>
      <c r="AA17" s="22"/>
      <c r="AB17" s="22"/>
      <c r="AC17" s="22"/>
      <c r="AD17" s="22"/>
      <c r="AE17" s="22"/>
      <c r="AF17" s="22"/>
      <c r="AG17" s="22"/>
    </row>
    <row r="18" spans="1:33" ht="15.75">
      <c r="B18" s="107" t="s">
        <v>519</v>
      </c>
      <c r="C18" s="15">
        <v>4766</v>
      </c>
      <c r="D18" s="15">
        <v>4808</v>
      </c>
      <c r="E18" s="15">
        <v>7060</v>
      </c>
      <c r="F18" s="15">
        <v>18200</v>
      </c>
      <c r="G18" s="15">
        <v>15664</v>
      </c>
      <c r="H18" s="15">
        <v>23256</v>
      </c>
      <c r="I18" s="23" t="s">
        <v>528</v>
      </c>
      <c r="J18" s="23" t="s">
        <v>530</v>
      </c>
      <c r="K18" s="15">
        <v>15626</v>
      </c>
      <c r="L18" s="78">
        <f>SUM(L19:L23)</f>
        <v>250.09690603999996</v>
      </c>
      <c r="M18" s="78">
        <f>SUM(M19:M23)</f>
        <v>223.50782566999999</v>
      </c>
      <c r="N18" s="16"/>
      <c r="Y18" s="22"/>
      <c r="Z18" s="22"/>
      <c r="AA18" s="22"/>
      <c r="AB18" s="22"/>
      <c r="AC18" s="22"/>
      <c r="AD18" s="22"/>
      <c r="AE18" s="22"/>
      <c r="AF18" s="22"/>
      <c r="AG18" s="22"/>
    </row>
    <row r="19" spans="1:33" ht="14.25">
      <c r="B19" s="108" t="s">
        <v>514</v>
      </c>
      <c r="C19" s="15">
        <v>1561</v>
      </c>
      <c r="D19" s="15">
        <v>1734</v>
      </c>
      <c r="E19" s="15">
        <v>1959</v>
      </c>
      <c r="F19" s="15">
        <v>5049</v>
      </c>
      <c r="G19" s="15">
        <v>3163</v>
      </c>
      <c r="H19" s="15">
        <v>3030</v>
      </c>
      <c r="I19" s="15">
        <v>3282</v>
      </c>
      <c r="J19" s="15">
        <v>5220</v>
      </c>
      <c r="K19" s="15">
        <v>4972</v>
      </c>
      <c r="L19" s="78">
        <f>10000000/1000000</f>
        <v>10</v>
      </c>
      <c r="M19" s="78">
        <f>42078052.98/1000000</f>
        <v>42.078052979999995</v>
      </c>
      <c r="N19" s="16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33" ht="14.25">
      <c r="B20" s="108" t="s">
        <v>515</v>
      </c>
      <c r="C20" s="18">
        <v>476</v>
      </c>
      <c r="D20" s="18">
        <v>357</v>
      </c>
      <c r="E20" s="15">
        <v>1047</v>
      </c>
      <c r="F20" s="15">
        <v>2699</v>
      </c>
      <c r="G20" s="15">
        <v>2450</v>
      </c>
      <c r="H20" s="15">
        <v>5109</v>
      </c>
      <c r="I20" s="15">
        <v>5534</v>
      </c>
      <c r="J20" s="15">
        <v>2791</v>
      </c>
      <c r="K20" s="15">
        <v>2658</v>
      </c>
      <c r="L20" s="78">
        <f>72002881.55/1000000</f>
        <v>72.002881549999998</v>
      </c>
      <c r="M20" s="78">
        <f>20000000/1000000</f>
        <v>20</v>
      </c>
      <c r="N20" s="16"/>
      <c r="Y20" s="22"/>
      <c r="Z20" s="22"/>
      <c r="AA20" s="22"/>
      <c r="AB20" s="22"/>
      <c r="AC20" s="22"/>
      <c r="AD20" s="22"/>
      <c r="AE20" s="22"/>
      <c r="AF20" s="22"/>
      <c r="AG20" s="22"/>
    </row>
    <row r="21" spans="1:33" ht="14.25">
      <c r="B21" s="108" t="s">
        <v>516</v>
      </c>
      <c r="C21" s="15">
        <v>1603</v>
      </c>
      <c r="D21" s="15">
        <v>1460</v>
      </c>
      <c r="E21" s="15">
        <v>2554</v>
      </c>
      <c r="F21" s="15">
        <v>6583</v>
      </c>
      <c r="G21" s="15">
        <v>7073</v>
      </c>
      <c r="H21" s="15">
        <v>8277</v>
      </c>
      <c r="I21" s="15">
        <v>8965</v>
      </c>
      <c r="J21" s="15">
        <v>6807</v>
      </c>
      <c r="K21" s="15">
        <v>6482</v>
      </c>
      <c r="L21" s="23" t="s">
        <v>0</v>
      </c>
      <c r="M21" s="23" t="s">
        <v>0</v>
      </c>
      <c r="N21" s="16"/>
      <c r="Y21" s="22"/>
      <c r="Z21" s="22"/>
      <c r="AA21" s="22"/>
      <c r="AB21" s="22"/>
      <c r="AC21" s="22"/>
      <c r="AD21" s="22"/>
      <c r="AE21" s="22"/>
      <c r="AF21" s="22"/>
      <c r="AG21" s="22"/>
    </row>
    <row r="22" spans="1:33" ht="14.25">
      <c r="B22" s="108" t="s">
        <v>517</v>
      </c>
      <c r="C22" s="18">
        <v>664</v>
      </c>
      <c r="D22" s="18">
        <v>734</v>
      </c>
      <c r="E22" s="18">
        <v>904</v>
      </c>
      <c r="F22" s="15">
        <v>2331</v>
      </c>
      <c r="G22" s="15">
        <v>2173</v>
      </c>
      <c r="H22" s="15">
        <v>5857</v>
      </c>
      <c r="I22" s="15">
        <v>6344</v>
      </c>
      <c r="J22" s="23" t="s">
        <v>0</v>
      </c>
      <c r="K22" s="23" t="s">
        <v>0</v>
      </c>
      <c r="L22" s="81">
        <f>1281615.26/1000000</f>
        <v>1.2816152599999999</v>
      </c>
      <c r="M22" s="81">
        <f>1401435.66/1000000</f>
        <v>1.40143566</v>
      </c>
      <c r="N22" s="16"/>
      <c r="Y22" s="22"/>
      <c r="Z22" s="22"/>
      <c r="AA22" s="22"/>
      <c r="AB22" s="22"/>
      <c r="AC22" s="22"/>
      <c r="AD22" s="22"/>
      <c r="AE22" s="22"/>
      <c r="AF22" s="22"/>
      <c r="AG22" s="22"/>
    </row>
    <row r="23" spans="1:33" ht="14.25">
      <c r="B23" s="108" t="s">
        <v>86</v>
      </c>
      <c r="C23" s="26">
        <v>462</v>
      </c>
      <c r="D23" s="26">
        <v>523</v>
      </c>
      <c r="E23" s="26">
        <v>597</v>
      </c>
      <c r="F23" s="27">
        <v>1538</v>
      </c>
      <c r="G23" s="26">
        <v>805</v>
      </c>
      <c r="H23" s="26">
        <v>983</v>
      </c>
      <c r="I23" s="28">
        <v>1065</v>
      </c>
      <c r="J23" s="28">
        <v>1590</v>
      </c>
      <c r="K23" s="28">
        <v>1514</v>
      </c>
      <c r="L23" s="83">
        <f>166812409.23/1000000</f>
        <v>166.81240922999999</v>
      </c>
      <c r="M23" s="83">
        <f>160028337.03/1000000</f>
        <v>160.02833702999999</v>
      </c>
      <c r="N23" s="16"/>
      <c r="Y23" s="22"/>
      <c r="Z23" s="22"/>
      <c r="AA23" s="22"/>
      <c r="AB23" s="22"/>
      <c r="AC23" s="22"/>
      <c r="AD23" s="22"/>
      <c r="AE23" s="22"/>
      <c r="AF23" s="22"/>
      <c r="AG23" s="22"/>
    </row>
    <row r="24" spans="1:33">
      <c r="B24" s="14"/>
      <c r="C24" s="29"/>
      <c r="D24" s="29"/>
      <c r="E24" s="29"/>
      <c r="F24" s="29"/>
      <c r="G24" s="29"/>
      <c r="H24" s="29"/>
      <c r="I24" s="30"/>
      <c r="J24" s="30"/>
      <c r="K24" s="30"/>
      <c r="L24" s="30"/>
    </row>
    <row r="25" spans="1:33">
      <c r="A25" s="137" t="s">
        <v>228</v>
      </c>
      <c r="B25" s="95" t="s">
        <v>227</v>
      </c>
    </row>
    <row r="26" spans="1:33">
      <c r="A26" s="137" t="s">
        <v>229</v>
      </c>
      <c r="B26" s="95" t="s">
        <v>102</v>
      </c>
    </row>
    <row r="27" spans="1:33">
      <c r="A27" s="137" t="s">
        <v>230</v>
      </c>
      <c r="B27" s="95" t="s">
        <v>521</v>
      </c>
    </row>
    <row r="28" spans="1:33">
      <c r="A28" s="137" t="s">
        <v>233</v>
      </c>
      <c r="B28" s="95" t="s">
        <v>231</v>
      </c>
    </row>
    <row r="29" spans="1:33">
      <c r="A29" s="137" t="s">
        <v>73</v>
      </c>
      <c r="B29" s="95" t="s">
        <v>522</v>
      </c>
    </row>
    <row r="30" spans="1:33">
      <c r="A30" s="14"/>
    </row>
    <row r="31" spans="1:33">
      <c r="A31" s="96" t="s">
        <v>505</v>
      </c>
    </row>
    <row r="32" spans="1:33">
      <c r="A32" s="96" t="s">
        <v>523</v>
      </c>
    </row>
    <row r="33" spans="1:2">
      <c r="A33" s="96" t="s">
        <v>524</v>
      </c>
    </row>
    <row r="34" spans="1:2">
      <c r="B34" s="31"/>
    </row>
  </sheetData>
  <mergeCells count="1">
    <mergeCell ref="B2:M2"/>
  </mergeCells>
  <phoneticPr fontId="3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</sheetPr>
  <dimension ref="A1:J82"/>
  <sheetViews>
    <sheetView zoomScale="148" zoomScaleNormal="148" workbookViewId="0">
      <pane xSplit="2" ySplit="4" topLeftCell="C67" activePane="bottomRight" state="frozen"/>
      <selection sqref="A1:XFD1048576"/>
      <selection pane="topRight" sqref="A1:XFD1048576"/>
      <selection pane="bottomLeft" sqref="A1:XFD1048576"/>
      <selection pane="bottomRight" activeCell="C64" sqref="C64"/>
    </sheetView>
  </sheetViews>
  <sheetFormatPr defaultRowHeight="12.75"/>
  <cols>
    <col min="1" max="1" width="3.42578125" style="17" customWidth="1"/>
    <col min="2" max="2" width="65.140625" style="19" customWidth="1"/>
    <col min="3" max="4" width="10.140625" style="19" bestFit="1" customWidth="1"/>
    <col min="5" max="5" width="10.7109375" style="19" customWidth="1"/>
    <col min="6" max="7" width="9.140625" style="19"/>
    <col min="8" max="16384" width="9.140625" style="17"/>
  </cols>
  <sheetData>
    <row r="1" spans="2:10" s="4" customFormat="1" ht="36" customHeight="1">
      <c r="B1" s="1" t="s">
        <v>186</v>
      </c>
      <c r="C1" s="2"/>
      <c r="D1" s="2"/>
      <c r="E1" s="84" t="s">
        <v>108</v>
      </c>
      <c r="F1" s="69"/>
      <c r="G1" s="69"/>
      <c r="H1" s="69"/>
      <c r="J1" s="3"/>
    </row>
    <row r="2" spans="2:10" s="6" customFormat="1" ht="17.25">
      <c r="B2" s="144" t="s">
        <v>109</v>
      </c>
      <c r="C2" s="144"/>
      <c r="D2" s="144"/>
      <c r="E2" s="144"/>
      <c r="F2" s="5"/>
      <c r="G2" s="5"/>
    </row>
    <row r="3" spans="2:10" s="6" customFormat="1" ht="15">
      <c r="B3" s="142" t="s">
        <v>110</v>
      </c>
      <c r="C3" s="143"/>
      <c r="D3" s="143"/>
      <c r="E3" s="143"/>
      <c r="F3" s="5"/>
      <c r="G3" s="5"/>
    </row>
    <row r="4" spans="2:10" s="10" customFormat="1" ht="17.25">
      <c r="B4" s="85" t="s">
        <v>111</v>
      </c>
      <c r="C4" s="7">
        <v>2021</v>
      </c>
      <c r="D4" s="7" t="s">
        <v>112</v>
      </c>
      <c r="E4" s="7" t="s">
        <v>113</v>
      </c>
      <c r="F4" s="9"/>
      <c r="G4" s="9"/>
    </row>
    <row r="5" spans="2:10" s="13" customFormat="1">
      <c r="B5" s="97" t="s">
        <v>114</v>
      </c>
      <c r="C5" s="12"/>
      <c r="D5" s="12"/>
      <c r="E5" s="12"/>
      <c r="F5" s="12"/>
      <c r="G5" s="12"/>
      <c r="H5" s="12"/>
    </row>
    <row r="6" spans="2:10" s="13" customFormat="1">
      <c r="B6" s="98" t="s">
        <v>115</v>
      </c>
      <c r="C6" s="11">
        <v>1346651</v>
      </c>
      <c r="D6" s="11">
        <v>2359928</v>
      </c>
      <c r="E6" s="70">
        <v>2815727</v>
      </c>
      <c r="F6" s="12"/>
      <c r="G6" s="12"/>
      <c r="H6" s="12"/>
    </row>
    <row r="7" spans="2:10">
      <c r="B7" s="99" t="s">
        <v>116</v>
      </c>
      <c r="C7" s="15">
        <v>1193789</v>
      </c>
      <c r="D7" s="15">
        <v>2079368</v>
      </c>
      <c r="E7" s="24">
        <v>2608971</v>
      </c>
      <c r="F7" s="16"/>
      <c r="G7" s="16"/>
      <c r="H7" s="16"/>
    </row>
    <row r="8" spans="2:10">
      <c r="B8" s="99" t="s">
        <v>117</v>
      </c>
      <c r="C8" s="15">
        <v>152861</v>
      </c>
      <c r="D8" s="15">
        <v>280560</v>
      </c>
      <c r="E8" s="24">
        <v>206756</v>
      </c>
      <c r="F8" s="16"/>
      <c r="G8" s="16"/>
      <c r="H8" s="16"/>
    </row>
    <row r="9" spans="2:10" s="13" customFormat="1">
      <c r="B9" s="98" t="s">
        <v>118</v>
      </c>
      <c r="C9" s="11">
        <v>910689</v>
      </c>
      <c r="D9" s="11">
        <v>1652549</v>
      </c>
      <c r="E9" s="70">
        <v>2268440</v>
      </c>
      <c r="F9" s="12"/>
      <c r="G9" s="12"/>
      <c r="H9" s="12"/>
    </row>
    <row r="10" spans="2:10">
      <c r="B10" s="99" t="s">
        <v>119</v>
      </c>
      <c r="C10" s="15">
        <v>643903</v>
      </c>
      <c r="D10" s="15">
        <v>1328554</v>
      </c>
      <c r="E10" s="24">
        <v>1895197</v>
      </c>
      <c r="F10" s="16"/>
      <c r="G10" s="16"/>
      <c r="H10" s="16"/>
    </row>
    <row r="11" spans="2:10">
      <c r="B11" s="99" t="s">
        <v>120</v>
      </c>
      <c r="C11" s="15">
        <v>266786</v>
      </c>
      <c r="D11" s="15">
        <v>323994</v>
      </c>
      <c r="E11" s="24">
        <v>373243</v>
      </c>
      <c r="F11" s="16"/>
      <c r="G11" s="16"/>
      <c r="H11" s="16"/>
    </row>
    <row r="12" spans="2:10" s="13" customFormat="1">
      <c r="B12" s="98" t="s">
        <v>121</v>
      </c>
      <c r="C12" s="11">
        <v>549886</v>
      </c>
      <c r="D12" s="11">
        <v>750814</v>
      </c>
      <c r="E12" s="70">
        <v>713774</v>
      </c>
      <c r="F12" s="12"/>
      <c r="G12" s="12"/>
      <c r="H12" s="12"/>
    </row>
    <row r="13" spans="2:10">
      <c r="B13" s="94" t="s">
        <v>122</v>
      </c>
      <c r="C13" s="15">
        <v>157625</v>
      </c>
      <c r="D13" s="15">
        <v>468836</v>
      </c>
      <c r="E13" s="24">
        <v>163826</v>
      </c>
      <c r="F13" s="16"/>
      <c r="G13" s="16"/>
      <c r="H13" s="16"/>
    </row>
    <row r="14" spans="2:10" s="13" customFormat="1">
      <c r="B14" s="98" t="s">
        <v>123</v>
      </c>
      <c r="C14" s="11">
        <v>227451</v>
      </c>
      <c r="D14" s="11">
        <v>177798</v>
      </c>
      <c r="E14" s="70">
        <v>294389</v>
      </c>
      <c r="F14" s="12"/>
      <c r="G14" s="12"/>
      <c r="H14" s="12"/>
    </row>
    <row r="15" spans="2:10" s="13" customFormat="1">
      <c r="B15" s="98" t="s">
        <v>124</v>
      </c>
      <c r="C15" s="11">
        <v>172056</v>
      </c>
      <c r="D15" s="11">
        <v>153758</v>
      </c>
      <c r="E15" s="70">
        <v>188885</v>
      </c>
      <c r="F15" s="12"/>
      <c r="G15" s="12"/>
      <c r="H15" s="12"/>
    </row>
    <row r="16" spans="2:10" s="13" customFormat="1">
      <c r="B16" s="97" t="s">
        <v>125</v>
      </c>
      <c r="C16" s="12"/>
      <c r="D16" s="12"/>
      <c r="E16" s="12"/>
      <c r="F16" s="12"/>
      <c r="G16" s="12"/>
      <c r="H16" s="12"/>
    </row>
    <row r="17" spans="2:8" s="13" customFormat="1">
      <c r="B17" s="98" t="s">
        <v>126</v>
      </c>
      <c r="C17" s="11">
        <v>16826213</v>
      </c>
      <c r="D17" s="11">
        <v>19416593</v>
      </c>
      <c r="E17" s="70">
        <v>20405726</v>
      </c>
      <c r="F17" s="12"/>
      <c r="G17" s="12"/>
      <c r="H17" s="12"/>
    </row>
    <row r="18" spans="2:8" s="13" customFormat="1">
      <c r="B18" s="100" t="s">
        <v>127</v>
      </c>
      <c r="C18" s="11">
        <v>1161816</v>
      </c>
      <c r="D18" s="11">
        <v>2196296</v>
      </c>
      <c r="E18" s="70">
        <v>2123532</v>
      </c>
      <c r="F18" s="12"/>
      <c r="G18" s="12"/>
      <c r="H18" s="12"/>
    </row>
    <row r="19" spans="2:8">
      <c r="B19" s="101" t="s">
        <v>128</v>
      </c>
      <c r="C19" s="15">
        <v>236796</v>
      </c>
      <c r="D19" s="15">
        <v>281944</v>
      </c>
      <c r="E19" s="24">
        <v>315377</v>
      </c>
      <c r="F19" s="16"/>
      <c r="G19" s="16"/>
      <c r="H19" s="16"/>
    </row>
    <row r="20" spans="2:8">
      <c r="B20" s="101" t="s">
        <v>129</v>
      </c>
      <c r="C20" s="15">
        <v>400902</v>
      </c>
      <c r="D20" s="15">
        <v>672294</v>
      </c>
      <c r="E20" s="24">
        <v>385276</v>
      </c>
      <c r="F20" s="16"/>
      <c r="G20" s="16"/>
      <c r="H20" s="16"/>
    </row>
    <row r="21" spans="2:8" ht="25.5">
      <c r="B21" s="102" t="s">
        <v>130</v>
      </c>
      <c r="C21" s="15">
        <v>524118</v>
      </c>
      <c r="D21" s="15">
        <v>1242057</v>
      </c>
      <c r="E21" s="24">
        <v>1422880</v>
      </c>
      <c r="F21" s="16"/>
      <c r="G21" s="16"/>
      <c r="H21" s="16"/>
    </row>
    <row r="22" spans="2:8" s="13" customFormat="1">
      <c r="B22" s="100" t="s">
        <v>131</v>
      </c>
      <c r="C22" s="11">
        <v>4968468</v>
      </c>
      <c r="D22" s="11">
        <v>5931716</v>
      </c>
      <c r="E22" s="70">
        <v>7314033</v>
      </c>
      <c r="F22" s="12"/>
      <c r="G22" s="12"/>
      <c r="H22" s="12"/>
    </row>
    <row r="23" spans="2:8">
      <c r="B23" s="101" t="s">
        <v>132</v>
      </c>
      <c r="C23" s="15">
        <v>601832</v>
      </c>
      <c r="D23" s="15">
        <v>703919</v>
      </c>
      <c r="E23" s="24">
        <v>2207714</v>
      </c>
      <c r="F23" s="16"/>
      <c r="G23" s="16"/>
      <c r="H23" s="16"/>
    </row>
    <row r="24" spans="2:8">
      <c r="B24" s="101" t="s">
        <v>133</v>
      </c>
      <c r="C24" s="15">
        <v>3287759</v>
      </c>
      <c r="D24" s="15">
        <v>4109290</v>
      </c>
      <c r="E24" s="24">
        <v>4358259</v>
      </c>
      <c r="F24" s="16"/>
      <c r="G24" s="16"/>
      <c r="H24" s="16"/>
    </row>
    <row r="25" spans="2:8">
      <c r="B25" s="101" t="s">
        <v>134</v>
      </c>
      <c r="C25" s="15">
        <v>767585</v>
      </c>
      <c r="D25" s="15">
        <v>998624</v>
      </c>
      <c r="E25" s="24">
        <v>608682</v>
      </c>
      <c r="F25" s="16"/>
      <c r="G25" s="16"/>
      <c r="H25" s="16"/>
    </row>
    <row r="26" spans="2:8">
      <c r="B26" s="101" t="s">
        <v>135</v>
      </c>
      <c r="C26" s="15">
        <v>35918</v>
      </c>
      <c r="D26" s="15">
        <v>40130</v>
      </c>
      <c r="E26" s="24">
        <v>40336</v>
      </c>
      <c r="F26" s="16"/>
      <c r="G26" s="16"/>
      <c r="H26" s="16"/>
    </row>
    <row r="27" spans="2:8">
      <c r="B27" s="101" t="s">
        <v>136</v>
      </c>
      <c r="C27" s="15">
        <v>275374</v>
      </c>
      <c r="D27" s="15">
        <v>79752</v>
      </c>
      <c r="E27" s="24">
        <v>99042</v>
      </c>
      <c r="F27" s="16"/>
      <c r="G27" s="16"/>
      <c r="H27" s="16"/>
    </row>
    <row r="28" spans="2:8" s="13" customFormat="1">
      <c r="B28" s="100" t="s">
        <v>137</v>
      </c>
      <c r="C28" s="11">
        <v>10726723</v>
      </c>
      <c r="D28" s="11">
        <v>11312515</v>
      </c>
      <c r="E28" s="70">
        <v>11017690</v>
      </c>
      <c r="F28" s="12"/>
      <c r="G28" s="12"/>
      <c r="H28" s="12"/>
    </row>
    <row r="29" spans="2:8">
      <c r="B29" s="101" t="s">
        <v>138</v>
      </c>
      <c r="C29" s="15">
        <v>10726723</v>
      </c>
      <c r="D29" s="15">
        <v>11312515</v>
      </c>
      <c r="E29" s="24">
        <v>11017690</v>
      </c>
      <c r="F29" s="16"/>
      <c r="G29" s="16"/>
      <c r="H29" s="16"/>
    </row>
    <row r="30" spans="2:8">
      <c r="B30" s="101" t="s">
        <v>139</v>
      </c>
      <c r="C30" s="15">
        <v>566075</v>
      </c>
      <c r="D30" s="15">
        <v>913699</v>
      </c>
      <c r="E30" s="24">
        <v>961186</v>
      </c>
      <c r="F30" s="16"/>
      <c r="G30" s="16"/>
      <c r="H30" s="16"/>
    </row>
    <row r="31" spans="2:8">
      <c r="B31" s="103" t="s">
        <v>140</v>
      </c>
      <c r="C31" s="15">
        <v>266279</v>
      </c>
      <c r="D31" s="15">
        <v>482751</v>
      </c>
      <c r="E31" s="24">
        <v>543717</v>
      </c>
      <c r="F31" s="16"/>
      <c r="G31" s="16"/>
      <c r="H31" s="16"/>
    </row>
    <row r="32" spans="2:8">
      <c r="B32" s="103" t="s">
        <v>141</v>
      </c>
      <c r="C32" s="15">
        <v>299795</v>
      </c>
      <c r="D32" s="15">
        <v>430948</v>
      </c>
      <c r="E32" s="24">
        <v>417470</v>
      </c>
      <c r="F32" s="16"/>
      <c r="G32" s="16"/>
      <c r="H32" s="16"/>
    </row>
    <row r="33" spans="2:8">
      <c r="B33" s="101" t="s">
        <v>142</v>
      </c>
      <c r="C33" s="15">
        <v>10160649</v>
      </c>
      <c r="D33" s="15">
        <v>10398816</v>
      </c>
      <c r="E33" s="24">
        <v>10056503</v>
      </c>
      <c r="F33" s="16"/>
      <c r="G33" s="16"/>
      <c r="H33" s="16"/>
    </row>
    <row r="34" spans="2:8" s="13" customFormat="1">
      <c r="B34" s="100" t="s">
        <v>143</v>
      </c>
      <c r="C34" s="11">
        <v>194939</v>
      </c>
      <c r="D34" s="11">
        <v>193517</v>
      </c>
      <c r="E34" s="70">
        <v>199057</v>
      </c>
      <c r="F34" s="12"/>
      <c r="G34" s="12"/>
      <c r="H34" s="12"/>
    </row>
    <row r="35" spans="2:8" s="13" customFormat="1">
      <c r="B35" s="100" t="s">
        <v>144</v>
      </c>
      <c r="C35" s="11">
        <v>340342</v>
      </c>
      <c r="D35" s="11">
        <v>696248</v>
      </c>
      <c r="E35" s="70">
        <v>712602</v>
      </c>
      <c r="F35" s="12"/>
      <c r="G35" s="12"/>
      <c r="H35" s="12"/>
    </row>
    <row r="36" spans="2:8" s="13" customFormat="1">
      <c r="B36" s="98" t="s">
        <v>145</v>
      </c>
      <c r="C36" s="11">
        <v>16826213</v>
      </c>
      <c r="D36" s="11">
        <v>19416593</v>
      </c>
      <c r="E36" s="70">
        <v>20405726</v>
      </c>
      <c r="F36" s="12"/>
      <c r="G36" s="12"/>
      <c r="H36" s="12"/>
    </row>
    <row r="37" spans="2:8" s="13" customFormat="1">
      <c r="B37" s="100" t="s">
        <v>94</v>
      </c>
      <c r="C37" s="11">
        <v>12879161</v>
      </c>
      <c r="D37" s="11">
        <v>15298654</v>
      </c>
      <c r="E37" s="70">
        <v>16623636</v>
      </c>
      <c r="F37" s="12"/>
      <c r="G37" s="12"/>
      <c r="H37" s="12"/>
    </row>
    <row r="38" spans="2:8">
      <c r="B38" s="101" t="s">
        <v>146</v>
      </c>
      <c r="C38" s="15">
        <v>10704750</v>
      </c>
      <c r="D38" s="15">
        <v>11572658</v>
      </c>
      <c r="E38" s="24">
        <v>13034158</v>
      </c>
      <c r="F38" s="16"/>
      <c r="G38" s="16"/>
      <c r="H38" s="16"/>
    </row>
    <row r="39" spans="2:8">
      <c r="B39" s="101" t="s">
        <v>147</v>
      </c>
      <c r="C39" s="15">
        <v>2174411</v>
      </c>
      <c r="D39" s="15">
        <v>3725996</v>
      </c>
      <c r="E39" s="24">
        <v>3589478</v>
      </c>
      <c r="F39" s="16"/>
      <c r="G39" s="16"/>
      <c r="H39" s="16"/>
    </row>
    <row r="40" spans="2:8" s="13" customFormat="1">
      <c r="B40" s="100" t="s">
        <v>148</v>
      </c>
      <c r="C40" s="11">
        <v>2172949</v>
      </c>
      <c r="D40" s="11">
        <v>1871563</v>
      </c>
      <c r="E40" s="70">
        <v>1389019</v>
      </c>
      <c r="F40" s="12"/>
      <c r="G40" s="12"/>
      <c r="H40" s="12"/>
    </row>
    <row r="41" spans="2:8">
      <c r="B41" s="101" t="s">
        <v>149</v>
      </c>
      <c r="C41" s="15">
        <v>1488521</v>
      </c>
      <c r="D41" s="15">
        <v>1316358</v>
      </c>
      <c r="E41" s="24">
        <v>1060399</v>
      </c>
      <c r="F41" s="16"/>
      <c r="G41" s="16"/>
      <c r="H41" s="16"/>
    </row>
    <row r="42" spans="2:8">
      <c r="B42" s="101" t="s">
        <v>150</v>
      </c>
      <c r="C42" s="15">
        <v>684428</v>
      </c>
      <c r="D42" s="15">
        <v>555205</v>
      </c>
      <c r="E42" s="24">
        <v>328620</v>
      </c>
      <c r="F42" s="16"/>
      <c r="G42" s="16"/>
      <c r="H42" s="16"/>
    </row>
    <row r="43" spans="2:8" s="13" customFormat="1">
      <c r="B43" s="100" t="s">
        <v>151</v>
      </c>
      <c r="C43" s="11">
        <v>425841</v>
      </c>
      <c r="D43" s="11">
        <v>648274</v>
      </c>
      <c r="E43" s="70">
        <v>626631</v>
      </c>
      <c r="F43" s="12"/>
      <c r="G43" s="12"/>
      <c r="H43" s="12"/>
    </row>
    <row r="44" spans="2:8" s="13" customFormat="1">
      <c r="B44" s="100" t="s">
        <v>152</v>
      </c>
      <c r="C44" s="11">
        <v>1348261</v>
      </c>
      <c r="D44" s="11">
        <v>1598102</v>
      </c>
      <c r="E44" s="70">
        <v>1766441</v>
      </c>
      <c r="F44" s="12"/>
      <c r="G44" s="12"/>
      <c r="H44" s="12"/>
    </row>
    <row r="45" spans="2:8">
      <c r="B45" s="102" t="s">
        <v>153</v>
      </c>
      <c r="C45" s="15">
        <v>353560</v>
      </c>
      <c r="D45" s="15">
        <v>366968</v>
      </c>
      <c r="E45" s="24">
        <v>385806</v>
      </c>
      <c r="F45" s="16"/>
      <c r="G45" s="16"/>
      <c r="H45" s="16"/>
    </row>
    <row r="46" spans="2:8">
      <c r="B46" s="101" t="s">
        <v>154</v>
      </c>
      <c r="C46" s="15">
        <v>69102</v>
      </c>
      <c r="D46" s="15">
        <v>79178</v>
      </c>
      <c r="E46" s="24">
        <v>82953</v>
      </c>
      <c r="F46" s="16"/>
      <c r="G46" s="16"/>
      <c r="H46" s="16"/>
    </row>
    <row r="47" spans="2:8">
      <c r="B47" s="101" t="s">
        <v>155</v>
      </c>
      <c r="C47" s="15">
        <v>925599</v>
      </c>
      <c r="D47" s="15">
        <v>1151956</v>
      </c>
      <c r="E47" s="24">
        <v>1297683</v>
      </c>
      <c r="F47" s="16"/>
      <c r="G47" s="16"/>
      <c r="H47" s="16"/>
    </row>
    <row r="48" spans="2:8" s="13" customFormat="1">
      <c r="B48" s="100" t="s">
        <v>156</v>
      </c>
      <c r="C48" s="11">
        <v>5018865</v>
      </c>
      <c r="D48" s="11">
        <v>4956365</v>
      </c>
      <c r="E48" s="70">
        <v>5975941</v>
      </c>
      <c r="F48" s="12"/>
      <c r="G48" s="12"/>
      <c r="H48" s="12"/>
    </row>
    <row r="49" spans="2:8">
      <c r="B49" s="101" t="s">
        <v>157</v>
      </c>
      <c r="C49" s="15">
        <v>2030282</v>
      </c>
      <c r="D49" s="15">
        <v>1656814</v>
      </c>
      <c r="E49" s="24">
        <v>1472257</v>
      </c>
      <c r="F49" s="16"/>
      <c r="G49" s="16"/>
      <c r="H49" s="16"/>
    </row>
    <row r="50" spans="2:8">
      <c r="B50" s="101" t="s">
        <v>158</v>
      </c>
      <c r="C50" s="15">
        <v>1805662</v>
      </c>
      <c r="D50" s="15">
        <v>2245131</v>
      </c>
      <c r="E50" s="24">
        <v>2498311</v>
      </c>
      <c r="F50" s="16"/>
      <c r="G50" s="16"/>
      <c r="H50" s="16"/>
    </row>
    <row r="51" spans="2:8">
      <c r="B51" s="101" t="s">
        <v>159</v>
      </c>
      <c r="C51" s="15">
        <v>207217</v>
      </c>
      <c r="D51" s="15">
        <v>332099</v>
      </c>
      <c r="E51" s="24">
        <v>608826</v>
      </c>
      <c r="F51" s="16"/>
      <c r="G51" s="16"/>
      <c r="H51" s="16"/>
    </row>
    <row r="52" spans="2:8">
      <c r="B52" s="101" t="s">
        <v>160</v>
      </c>
      <c r="C52" s="15">
        <v>975704</v>
      </c>
      <c r="D52" s="15">
        <v>722322</v>
      </c>
      <c r="E52" s="24">
        <v>1396547</v>
      </c>
      <c r="F52" s="16"/>
      <c r="G52" s="16"/>
      <c r="H52" s="16"/>
    </row>
    <row r="53" spans="2:8" s="13" customFormat="1">
      <c r="B53" s="97" t="s">
        <v>161</v>
      </c>
      <c r="C53" s="12"/>
      <c r="D53" s="12"/>
      <c r="E53" s="12"/>
      <c r="F53" s="12"/>
      <c r="G53" s="12"/>
      <c r="H53" s="12"/>
    </row>
    <row r="54" spans="2:8">
      <c r="B54" s="93" t="s">
        <v>162</v>
      </c>
      <c r="C54" s="71">
        <v>4471.5</v>
      </c>
      <c r="D54" s="71">
        <v>4591.2</v>
      </c>
      <c r="E54" s="72">
        <v>7327.6</v>
      </c>
      <c r="F54" s="16"/>
      <c r="G54" s="16"/>
      <c r="H54" s="16"/>
    </row>
    <row r="55" spans="2:8" ht="25.5">
      <c r="B55" s="93" t="s">
        <v>163</v>
      </c>
      <c r="C55" s="54">
        <v>33.799999999999997</v>
      </c>
      <c r="D55" s="54">
        <v>29.9</v>
      </c>
      <c r="E55" s="16">
        <v>44.9</v>
      </c>
      <c r="F55" s="16"/>
      <c r="G55" s="16"/>
      <c r="H55" s="16"/>
    </row>
    <row r="56" spans="2:8" s="13" customFormat="1">
      <c r="B56" s="97" t="s">
        <v>164</v>
      </c>
      <c r="C56" s="12"/>
      <c r="D56" s="12"/>
      <c r="E56" s="12"/>
      <c r="F56" s="12"/>
      <c r="G56" s="12"/>
      <c r="H56" s="12"/>
    </row>
    <row r="57" spans="2:8">
      <c r="B57" s="94" t="s">
        <v>167</v>
      </c>
      <c r="C57" s="15">
        <v>1053681</v>
      </c>
      <c r="D57" s="15">
        <v>1208544</v>
      </c>
      <c r="E57" s="24">
        <v>1231467</v>
      </c>
      <c r="F57" s="16"/>
      <c r="G57" s="16"/>
      <c r="H57" s="16"/>
    </row>
    <row r="58" spans="2:8">
      <c r="B58" s="94" t="s">
        <v>168</v>
      </c>
      <c r="C58" s="15">
        <v>1083785</v>
      </c>
      <c r="D58" s="15">
        <v>1238642</v>
      </c>
      <c r="E58" s="24">
        <v>1261567</v>
      </c>
      <c r="F58" s="16"/>
      <c r="G58" s="16"/>
      <c r="H58" s="16"/>
    </row>
    <row r="59" spans="2:8">
      <c r="B59" s="94" t="s">
        <v>165</v>
      </c>
      <c r="C59" s="15">
        <v>1363611</v>
      </c>
      <c r="D59" s="15">
        <v>1517419</v>
      </c>
      <c r="E59" s="24">
        <v>1551771</v>
      </c>
      <c r="F59" s="16"/>
      <c r="G59" s="16"/>
      <c r="H59" s="16"/>
    </row>
    <row r="60" spans="2:8">
      <c r="B60" s="94" t="s">
        <v>169</v>
      </c>
      <c r="C60" s="54">
        <v>12.8</v>
      </c>
      <c r="D60" s="54">
        <v>12.9</v>
      </c>
      <c r="E60" s="16">
        <v>13.4</v>
      </c>
      <c r="F60" s="16"/>
      <c r="G60" s="16"/>
      <c r="H60" s="16"/>
    </row>
    <row r="61" spans="2:8" ht="14.25">
      <c r="B61" s="94" t="s">
        <v>170</v>
      </c>
      <c r="C61" s="54">
        <v>13.2</v>
      </c>
      <c r="D61" s="54">
        <v>13.2</v>
      </c>
      <c r="E61" s="16">
        <v>13.8</v>
      </c>
      <c r="F61" s="16"/>
      <c r="G61" s="16"/>
      <c r="H61" s="16"/>
    </row>
    <row r="62" spans="2:8">
      <c r="B62" s="94" t="s">
        <v>171</v>
      </c>
      <c r="C62" s="54">
        <v>16.5</v>
      </c>
      <c r="D62" s="54">
        <v>16.2</v>
      </c>
      <c r="E62" s="16">
        <v>16.899999999999999</v>
      </c>
      <c r="F62" s="16"/>
      <c r="G62" s="16"/>
      <c r="H62" s="16"/>
    </row>
    <row r="63" spans="2:8" s="13" customFormat="1">
      <c r="B63" s="97" t="s">
        <v>166</v>
      </c>
      <c r="C63" s="12"/>
      <c r="D63" s="12"/>
      <c r="E63" s="12"/>
      <c r="F63" s="12"/>
      <c r="G63" s="12"/>
      <c r="H63" s="12"/>
    </row>
    <row r="64" spans="2:8" ht="25.5">
      <c r="B64" s="93" t="s">
        <v>172</v>
      </c>
      <c r="C64" s="139" t="s">
        <v>531</v>
      </c>
      <c r="D64" s="54">
        <v>11.6</v>
      </c>
      <c r="E64" s="16">
        <v>12.7</v>
      </c>
      <c r="F64" s="16"/>
      <c r="G64" s="16"/>
      <c r="H64" s="16"/>
    </row>
    <row r="65" spans="1:8" ht="25.5">
      <c r="B65" s="93" t="s">
        <v>173</v>
      </c>
      <c r="C65" s="54">
        <v>7.6</v>
      </c>
      <c r="D65" s="54">
        <v>11.3</v>
      </c>
      <c r="E65" s="16">
        <v>12.8</v>
      </c>
      <c r="F65" s="16"/>
      <c r="G65" s="16"/>
      <c r="H65" s="16"/>
    </row>
    <row r="66" spans="1:8" ht="25.5">
      <c r="B66" s="93" t="s">
        <v>175</v>
      </c>
      <c r="C66" s="54">
        <v>46.3</v>
      </c>
      <c r="D66" s="54">
        <v>45.2</v>
      </c>
      <c r="E66" s="16">
        <v>49</v>
      </c>
      <c r="F66" s="16"/>
      <c r="G66" s="16"/>
      <c r="H66" s="16"/>
    </row>
    <row r="67" spans="1:8" ht="25.5">
      <c r="B67" s="93" t="s">
        <v>176</v>
      </c>
      <c r="C67" s="54">
        <v>5</v>
      </c>
      <c r="D67" s="54">
        <v>7.9</v>
      </c>
      <c r="E67" s="16">
        <v>8.6</v>
      </c>
      <c r="F67" s="16"/>
      <c r="G67" s="16"/>
      <c r="H67" s="16"/>
    </row>
    <row r="68" spans="1:8" s="13" customFormat="1">
      <c r="B68" s="97" t="s">
        <v>174</v>
      </c>
      <c r="C68" s="12"/>
      <c r="D68" s="12"/>
      <c r="E68" s="12"/>
      <c r="F68" s="12"/>
      <c r="G68" s="12"/>
      <c r="H68" s="12"/>
    </row>
    <row r="69" spans="1:8">
      <c r="B69" s="104" t="s">
        <v>177</v>
      </c>
      <c r="C69" s="54">
        <v>1.4</v>
      </c>
      <c r="D69" s="54">
        <v>0.9</v>
      </c>
      <c r="E69" s="16">
        <v>1.5</v>
      </c>
      <c r="F69" s="16"/>
      <c r="G69" s="16"/>
      <c r="H69" s="16"/>
    </row>
    <row r="70" spans="1:8">
      <c r="B70" s="104" t="s">
        <v>178</v>
      </c>
      <c r="C70" s="54">
        <v>1.1000000000000001</v>
      </c>
      <c r="D70" s="54">
        <v>0.8</v>
      </c>
      <c r="E70" s="16">
        <v>0.9</v>
      </c>
      <c r="F70" s="16"/>
      <c r="G70" s="16"/>
      <c r="H70" s="16"/>
    </row>
    <row r="71" spans="1:8">
      <c r="B71" s="104" t="s">
        <v>179</v>
      </c>
      <c r="C71" s="54">
        <v>13.4</v>
      </c>
      <c r="D71" s="54">
        <v>10.4</v>
      </c>
      <c r="E71" s="16">
        <v>10.6</v>
      </c>
      <c r="F71" s="16"/>
      <c r="G71" s="16"/>
      <c r="H71" s="16"/>
    </row>
    <row r="72" spans="1:8">
      <c r="B72" s="104" t="s">
        <v>180</v>
      </c>
      <c r="C72" s="54">
        <v>3.5</v>
      </c>
      <c r="D72" s="54">
        <v>4</v>
      </c>
      <c r="E72" s="16">
        <v>3.6</v>
      </c>
      <c r="F72" s="16"/>
      <c r="G72" s="16"/>
      <c r="H72" s="16"/>
    </row>
    <row r="73" spans="1:8">
      <c r="C73" s="16"/>
      <c r="D73" s="16"/>
      <c r="E73" s="16"/>
      <c r="F73" s="16"/>
      <c r="G73" s="16"/>
      <c r="H73" s="16"/>
    </row>
    <row r="74" spans="1:8">
      <c r="A74" s="145" t="s">
        <v>181</v>
      </c>
      <c r="B74" s="145"/>
      <c r="C74" s="145"/>
      <c r="D74" s="145"/>
    </row>
    <row r="75" spans="1:8">
      <c r="A75" s="92" t="s">
        <v>182</v>
      </c>
      <c r="B75" s="105"/>
      <c r="C75" s="105"/>
      <c r="D75" s="105"/>
    </row>
    <row r="76" spans="1:8">
      <c r="A76" s="92" t="s">
        <v>183</v>
      </c>
      <c r="B76" s="105"/>
      <c r="C76" s="105"/>
      <c r="D76" s="105"/>
    </row>
    <row r="77" spans="1:8">
      <c r="A77" s="92" t="s">
        <v>184</v>
      </c>
      <c r="B77" s="105"/>
      <c r="C77" s="105"/>
      <c r="D77" s="105"/>
    </row>
    <row r="78" spans="1:8">
      <c r="A78" s="14"/>
    </row>
    <row r="79" spans="1:8">
      <c r="A79" s="96" t="s">
        <v>105</v>
      </c>
    </row>
    <row r="80" spans="1:8">
      <c r="A80" s="96" t="s">
        <v>104</v>
      </c>
      <c r="B80" s="38"/>
    </row>
    <row r="81" spans="2:2">
      <c r="B81" s="38"/>
    </row>
    <row r="82" spans="2:2">
      <c r="B82" s="38"/>
    </row>
  </sheetData>
  <mergeCells count="3">
    <mergeCell ref="B2:E2"/>
    <mergeCell ref="B3:E3"/>
    <mergeCell ref="A74:D7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C7B3-94F8-45B4-B38D-E062FE6413EC}">
  <sheetPr codeName="Sheet3">
    <tabColor theme="3"/>
  </sheetPr>
  <dimension ref="A1:O43"/>
  <sheetViews>
    <sheetView zoomScaleNormal="100" workbookViewId="0">
      <pane xSplit="2" ySplit="4" topLeftCell="C17" activePane="bottomRight" state="frozen"/>
      <selection sqref="A1:XFD1048576"/>
      <selection pane="topRight" sqref="A1:XFD1048576"/>
      <selection pane="bottomLeft" sqref="A1:XFD1048576"/>
      <selection pane="bottomRight" activeCell="B40" sqref="B40"/>
    </sheetView>
  </sheetViews>
  <sheetFormatPr defaultRowHeight="12.75"/>
  <cols>
    <col min="1" max="1" width="3" style="17" customWidth="1"/>
    <col min="2" max="2" width="57" style="19" bestFit="1" customWidth="1"/>
    <col min="3" max="9" width="9.140625" style="19" bestFit="1" customWidth="1"/>
    <col min="10" max="12" width="10.140625" style="19" bestFit="1" customWidth="1"/>
    <col min="13" max="13" width="10.28515625" style="19" customWidth="1"/>
    <col min="14" max="14" width="9.140625" style="19"/>
    <col min="15" max="16384" width="9.140625" style="17"/>
  </cols>
  <sheetData>
    <row r="1" spans="2:15" s="4" customFormat="1" ht="36" customHeight="1">
      <c r="B1" s="106" t="s">
        <v>187</v>
      </c>
      <c r="C1" s="2"/>
      <c r="D1" s="2"/>
      <c r="E1" s="2"/>
      <c r="F1" s="2"/>
      <c r="G1" s="2"/>
      <c r="H1" s="2"/>
      <c r="I1" s="2"/>
      <c r="J1" s="2"/>
      <c r="K1" s="2"/>
      <c r="L1" s="2"/>
      <c r="M1" s="84" t="s">
        <v>188</v>
      </c>
    </row>
    <row r="2" spans="2:15" s="6" customFormat="1" ht="15">
      <c r="B2" s="146" t="str">
        <f>'[1]Table 7.3'!$A$1</f>
        <v>chpkk;ngw;w th;j;jf tq;fpfspd; nrhj;Jf;fSk; nghWg;Gf;fSk;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5"/>
    </row>
    <row r="3" spans="2:15" s="4" customFormat="1" ht="15">
      <c r="B3" s="142" t="s">
        <v>110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3"/>
    </row>
    <row r="4" spans="2:15" s="10" customFormat="1" ht="17.25">
      <c r="B4" s="85" t="str">
        <f>'[1]Table 7.3'!$A$3</f>
        <v>tplak;</v>
      </c>
      <c r="C4" s="8">
        <v>2013</v>
      </c>
      <c r="D4" s="8">
        <v>2014</v>
      </c>
      <c r="E4" s="8">
        <v>2015</v>
      </c>
      <c r="F4" s="8">
        <v>2016</v>
      </c>
      <c r="G4" s="8">
        <v>2017</v>
      </c>
      <c r="H4" s="8">
        <v>2018</v>
      </c>
      <c r="I4" s="8">
        <v>2019</v>
      </c>
      <c r="J4" s="8">
        <v>2020</v>
      </c>
      <c r="K4" s="8">
        <v>2021</v>
      </c>
      <c r="L4" s="7">
        <v>2022</v>
      </c>
      <c r="M4" s="7" t="s">
        <v>216</v>
      </c>
      <c r="N4" s="9"/>
    </row>
    <row r="5" spans="2:15" s="13" customFormat="1">
      <c r="B5" s="97" t="s">
        <v>201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2:15">
      <c r="B6" s="92" t="s">
        <v>189</v>
      </c>
      <c r="C6" s="15">
        <v>75164</v>
      </c>
      <c r="D6" s="15">
        <v>87469</v>
      </c>
      <c r="E6" s="15">
        <v>103643</v>
      </c>
      <c r="F6" s="15">
        <v>123276</v>
      </c>
      <c r="G6" s="15">
        <v>158658</v>
      </c>
      <c r="H6" s="15">
        <v>167876</v>
      </c>
      <c r="I6" s="15">
        <v>183759</v>
      </c>
      <c r="J6" s="15">
        <v>193798</v>
      </c>
      <c r="K6" s="15">
        <v>220649</v>
      </c>
      <c r="L6" s="15">
        <v>284525</v>
      </c>
      <c r="M6" s="15" t="s">
        <v>23</v>
      </c>
      <c r="N6" s="16"/>
      <c r="O6" s="16"/>
    </row>
    <row r="7" spans="2:15">
      <c r="B7" s="92" t="s">
        <v>190</v>
      </c>
      <c r="C7" s="15">
        <v>151200</v>
      </c>
      <c r="D7" s="15">
        <v>164428</v>
      </c>
      <c r="E7" s="15">
        <v>199646</v>
      </c>
      <c r="F7" s="15">
        <v>308671</v>
      </c>
      <c r="G7" s="15">
        <v>341828</v>
      </c>
      <c r="H7" s="15">
        <v>336267</v>
      </c>
      <c r="I7" s="15">
        <v>280549</v>
      </c>
      <c r="J7" s="15">
        <v>290369</v>
      </c>
      <c r="K7" s="15">
        <v>398543</v>
      </c>
      <c r="L7" s="15">
        <v>630941</v>
      </c>
      <c r="M7" s="15" t="s">
        <v>24</v>
      </c>
      <c r="N7" s="16"/>
      <c r="O7" s="16"/>
    </row>
    <row r="8" spans="2:15">
      <c r="B8" s="92" t="s">
        <v>191</v>
      </c>
      <c r="C8" s="15">
        <v>25568</v>
      </c>
      <c r="D8" s="15">
        <v>43810</v>
      </c>
      <c r="E8" s="15">
        <v>80582</v>
      </c>
      <c r="F8" s="15">
        <v>74813</v>
      </c>
      <c r="G8" s="15">
        <v>78804</v>
      </c>
      <c r="H8" s="15">
        <v>78638</v>
      </c>
      <c r="I8" s="15">
        <v>87748</v>
      </c>
      <c r="J8" s="15">
        <v>83792</v>
      </c>
      <c r="K8" s="15">
        <v>123414</v>
      </c>
      <c r="L8" s="15">
        <v>139330</v>
      </c>
      <c r="M8" s="15" t="s">
        <v>25</v>
      </c>
      <c r="N8" s="16"/>
      <c r="O8" s="16"/>
    </row>
    <row r="9" spans="2:15">
      <c r="B9" s="92" t="s">
        <v>192</v>
      </c>
      <c r="C9" s="15">
        <v>25762</v>
      </c>
      <c r="D9" s="15">
        <v>14831</v>
      </c>
      <c r="E9" s="15">
        <v>17591</v>
      </c>
      <c r="F9" s="15">
        <v>20289</v>
      </c>
      <c r="G9" s="15">
        <v>24048</v>
      </c>
      <c r="H9" s="15">
        <v>28255</v>
      </c>
      <c r="I9" s="15">
        <v>31687</v>
      </c>
      <c r="J9" s="15">
        <v>30663</v>
      </c>
      <c r="K9" s="15">
        <v>35538</v>
      </c>
      <c r="L9" s="15">
        <v>32728</v>
      </c>
      <c r="M9" s="15" t="s">
        <v>26</v>
      </c>
      <c r="N9" s="16"/>
      <c r="O9" s="16"/>
    </row>
    <row r="10" spans="2:15">
      <c r="B10" s="92" t="s">
        <v>193</v>
      </c>
      <c r="C10" s="15">
        <v>108503</v>
      </c>
      <c r="D10" s="15">
        <v>196950</v>
      </c>
      <c r="E10" s="15">
        <v>359740</v>
      </c>
      <c r="F10" s="15">
        <v>432933</v>
      </c>
      <c r="G10" s="15">
        <v>525901</v>
      </c>
      <c r="H10" s="15">
        <v>772110</v>
      </c>
      <c r="I10" s="15">
        <v>497961</v>
      </c>
      <c r="J10" s="15">
        <v>702852</v>
      </c>
      <c r="K10" s="15">
        <v>663891</v>
      </c>
      <c r="L10" s="15">
        <v>1131213</v>
      </c>
      <c r="M10" s="15" t="s">
        <v>27</v>
      </c>
      <c r="N10" s="16"/>
      <c r="O10" s="16"/>
    </row>
    <row r="11" spans="2:15">
      <c r="B11" s="92" t="s">
        <v>194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2:15">
      <c r="B12" s="92" t="s">
        <v>131</v>
      </c>
      <c r="C12" s="15">
        <v>980866</v>
      </c>
      <c r="D12" s="15">
        <v>1063637</v>
      </c>
      <c r="E12" s="15">
        <v>1189962</v>
      </c>
      <c r="F12" s="15">
        <v>1282031</v>
      </c>
      <c r="G12" s="15">
        <v>1567654</v>
      </c>
      <c r="H12" s="15">
        <v>1566548</v>
      </c>
      <c r="I12" s="15">
        <v>1921778</v>
      </c>
      <c r="J12" s="15">
        <v>2878921</v>
      </c>
      <c r="K12" s="15">
        <v>2779151</v>
      </c>
      <c r="L12" s="15">
        <v>3845386</v>
      </c>
      <c r="M12" s="15" t="s">
        <v>28</v>
      </c>
      <c r="N12" s="16"/>
      <c r="O12" s="16"/>
    </row>
    <row r="13" spans="2:15">
      <c r="B13" s="94" t="s">
        <v>132</v>
      </c>
      <c r="C13" s="15">
        <v>398394</v>
      </c>
      <c r="D13" s="15">
        <v>262049</v>
      </c>
      <c r="E13" s="15">
        <v>325001</v>
      </c>
      <c r="F13" s="15">
        <v>227517</v>
      </c>
      <c r="G13" s="15">
        <v>428452</v>
      </c>
      <c r="H13" s="15">
        <v>447299</v>
      </c>
      <c r="I13" s="15">
        <v>621407</v>
      </c>
      <c r="J13" s="15">
        <v>777239</v>
      </c>
      <c r="K13" s="15">
        <v>577516</v>
      </c>
      <c r="L13" s="15">
        <v>624935</v>
      </c>
      <c r="M13" s="15" t="s">
        <v>29</v>
      </c>
      <c r="N13" s="16"/>
      <c r="O13" s="16"/>
    </row>
    <row r="14" spans="2:15">
      <c r="B14" s="94" t="s">
        <v>195</v>
      </c>
      <c r="C14" s="15">
        <v>514241</v>
      </c>
      <c r="D14" s="15">
        <v>718972</v>
      </c>
      <c r="E14" s="15">
        <v>741493</v>
      </c>
      <c r="F14" s="15">
        <v>937305</v>
      </c>
      <c r="G14" s="15">
        <v>1022461</v>
      </c>
      <c r="H14" s="15">
        <v>1008509</v>
      </c>
      <c r="I14" s="15">
        <v>1202157</v>
      </c>
      <c r="J14" s="15">
        <v>2010434</v>
      </c>
      <c r="K14" s="15">
        <v>2084542</v>
      </c>
      <c r="L14" s="15">
        <v>3100646</v>
      </c>
      <c r="M14" s="15" t="s">
        <v>30</v>
      </c>
      <c r="N14" s="16"/>
      <c r="O14" s="16"/>
    </row>
    <row r="15" spans="2:15">
      <c r="B15" s="94" t="s">
        <v>86</v>
      </c>
      <c r="C15" s="15">
        <v>68231</v>
      </c>
      <c r="D15" s="15">
        <v>82616</v>
      </c>
      <c r="E15" s="15">
        <v>123468</v>
      </c>
      <c r="F15" s="15">
        <v>117209</v>
      </c>
      <c r="G15" s="15">
        <v>116741</v>
      </c>
      <c r="H15" s="15">
        <v>110740</v>
      </c>
      <c r="I15" s="15">
        <v>98214</v>
      </c>
      <c r="J15" s="15">
        <v>91247</v>
      </c>
      <c r="K15" s="15">
        <v>117094</v>
      </c>
      <c r="L15" s="15">
        <v>119805</v>
      </c>
      <c r="M15" s="15" t="s">
        <v>31</v>
      </c>
      <c r="N15" s="16"/>
      <c r="O15" s="16"/>
    </row>
    <row r="16" spans="2:15">
      <c r="B16" s="92" t="s">
        <v>84</v>
      </c>
      <c r="C16" s="15">
        <v>2547662</v>
      </c>
      <c r="D16" s="15">
        <v>2776488</v>
      </c>
      <c r="E16" s="15">
        <v>3477653</v>
      </c>
      <c r="F16" s="15">
        <v>4205719</v>
      </c>
      <c r="G16" s="15">
        <v>4890778</v>
      </c>
      <c r="H16" s="15">
        <v>5755754</v>
      </c>
      <c r="I16" s="15">
        <v>6014952</v>
      </c>
      <c r="J16" s="15">
        <v>6765556</v>
      </c>
      <c r="K16" s="15">
        <v>8208011</v>
      </c>
      <c r="L16" s="15">
        <v>8397208</v>
      </c>
      <c r="M16" s="15" t="s">
        <v>32</v>
      </c>
      <c r="N16" s="16"/>
      <c r="O16" s="16"/>
    </row>
    <row r="17" spans="2:15">
      <c r="B17" s="93" t="s">
        <v>196</v>
      </c>
      <c r="C17" s="15">
        <v>45008</v>
      </c>
      <c r="D17" s="15">
        <v>42580</v>
      </c>
      <c r="E17" s="15">
        <v>19029</v>
      </c>
      <c r="F17" s="15">
        <v>20063</v>
      </c>
      <c r="G17" s="15">
        <v>24711</v>
      </c>
      <c r="H17" s="15">
        <v>33585</v>
      </c>
      <c r="I17" s="15">
        <v>26885</v>
      </c>
      <c r="J17" s="15">
        <v>27418</v>
      </c>
      <c r="K17" s="15">
        <v>29701</v>
      </c>
      <c r="L17" s="15">
        <v>34253</v>
      </c>
      <c r="M17" s="15" t="s">
        <v>33</v>
      </c>
      <c r="N17" s="16"/>
      <c r="O17" s="16"/>
    </row>
    <row r="18" spans="2:15">
      <c r="B18" s="94" t="s">
        <v>197</v>
      </c>
      <c r="C18" s="15">
        <v>489383</v>
      </c>
      <c r="D18" s="15">
        <v>531878</v>
      </c>
      <c r="E18" s="15">
        <v>605893</v>
      </c>
      <c r="F18" s="15">
        <v>707018</v>
      </c>
      <c r="G18" s="15">
        <v>864011</v>
      </c>
      <c r="H18" s="15">
        <v>1037776</v>
      </c>
      <c r="I18" s="15">
        <v>996307</v>
      </c>
      <c r="J18" s="15">
        <v>1077666</v>
      </c>
      <c r="K18" s="15">
        <v>1543965</v>
      </c>
      <c r="L18" s="15">
        <v>921837</v>
      </c>
      <c r="M18" s="15" t="s">
        <v>34</v>
      </c>
      <c r="N18" s="16"/>
      <c r="O18" s="16"/>
    </row>
    <row r="19" spans="2:15">
      <c r="B19" s="94" t="s">
        <v>198</v>
      </c>
      <c r="C19" s="15">
        <v>2013271</v>
      </c>
      <c r="D19" s="15">
        <v>2202030</v>
      </c>
      <c r="E19" s="15">
        <v>2852731</v>
      </c>
      <c r="F19" s="15">
        <v>3478638</v>
      </c>
      <c r="G19" s="15">
        <v>4002056</v>
      </c>
      <c r="H19" s="15">
        <v>4684393</v>
      </c>
      <c r="I19" s="15">
        <v>4991760</v>
      </c>
      <c r="J19" s="15">
        <v>5660472</v>
      </c>
      <c r="K19" s="15">
        <v>6634345</v>
      </c>
      <c r="L19" s="15">
        <v>7441119</v>
      </c>
      <c r="M19" s="15" t="s">
        <v>35</v>
      </c>
      <c r="N19" s="16"/>
      <c r="O19" s="16"/>
    </row>
    <row r="20" spans="2:15">
      <c r="B20" s="92" t="s">
        <v>199</v>
      </c>
      <c r="C20" s="15">
        <v>413542</v>
      </c>
      <c r="D20" s="15">
        <v>508326</v>
      </c>
      <c r="E20" s="15">
        <v>269706</v>
      </c>
      <c r="F20" s="15">
        <v>234850</v>
      </c>
      <c r="G20" s="15">
        <v>237169</v>
      </c>
      <c r="H20" s="15">
        <v>340216</v>
      </c>
      <c r="I20" s="15">
        <v>722664</v>
      </c>
      <c r="J20" s="15">
        <v>779487</v>
      </c>
      <c r="K20" s="15">
        <v>898233</v>
      </c>
      <c r="L20" s="15">
        <v>1423015</v>
      </c>
      <c r="M20" s="15" t="s">
        <v>36</v>
      </c>
      <c r="N20" s="16"/>
      <c r="O20" s="16"/>
    </row>
    <row r="21" spans="2:15" s="13" customFormat="1">
      <c r="B21" s="110" t="s">
        <v>200</v>
      </c>
      <c r="C21" s="11">
        <v>4328266</v>
      </c>
      <c r="D21" s="11">
        <v>4855940</v>
      </c>
      <c r="E21" s="11">
        <v>5698522</v>
      </c>
      <c r="F21" s="11">
        <v>6682581</v>
      </c>
      <c r="G21" s="11">
        <v>7824839</v>
      </c>
      <c r="H21" s="11">
        <v>9045664</v>
      </c>
      <c r="I21" s="11">
        <v>9741099</v>
      </c>
      <c r="J21" s="11">
        <v>11725438</v>
      </c>
      <c r="K21" s="11">
        <v>13327430</v>
      </c>
      <c r="L21" s="11">
        <v>15884345</v>
      </c>
      <c r="M21" s="11">
        <v>17273329</v>
      </c>
      <c r="N21" s="12"/>
      <c r="O21" s="12"/>
    </row>
    <row r="22" spans="2:15" s="13" customFormat="1">
      <c r="B22" s="97" t="s">
        <v>89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2:15" ht="25.5">
      <c r="B23" s="112" t="s">
        <v>202</v>
      </c>
      <c r="C23" s="15">
        <v>444945</v>
      </c>
      <c r="D23" s="15">
        <v>528661</v>
      </c>
      <c r="E23" s="15">
        <v>608898</v>
      </c>
      <c r="F23" s="15">
        <v>716963</v>
      </c>
      <c r="G23" s="15">
        <v>850931</v>
      </c>
      <c r="H23" s="15">
        <v>1002594</v>
      </c>
      <c r="I23" s="15">
        <v>1126850</v>
      </c>
      <c r="J23" s="15">
        <v>1258773</v>
      </c>
      <c r="K23" s="15">
        <v>1452953</v>
      </c>
      <c r="L23" s="15">
        <v>1785317</v>
      </c>
      <c r="M23" s="15" t="s">
        <v>37</v>
      </c>
      <c r="N23" s="16"/>
      <c r="O23" s="16"/>
    </row>
    <row r="24" spans="2:15">
      <c r="B24" s="92" t="s">
        <v>203</v>
      </c>
      <c r="C24" s="15">
        <v>272753</v>
      </c>
      <c r="D24" s="15">
        <v>339458</v>
      </c>
      <c r="E24" s="15">
        <v>389293</v>
      </c>
      <c r="F24" s="15">
        <v>405152</v>
      </c>
      <c r="G24" s="15">
        <v>425822</v>
      </c>
      <c r="H24" s="15">
        <v>461546</v>
      </c>
      <c r="I24" s="15">
        <v>442406</v>
      </c>
      <c r="J24" s="15">
        <v>624017</v>
      </c>
      <c r="K24" s="15">
        <v>771716</v>
      </c>
      <c r="L24" s="15">
        <v>848974</v>
      </c>
      <c r="M24" s="15" t="s">
        <v>38</v>
      </c>
      <c r="N24" s="16"/>
      <c r="O24" s="16"/>
    </row>
    <row r="25" spans="2:15">
      <c r="B25" s="94" t="s">
        <v>204</v>
      </c>
      <c r="C25" s="15">
        <v>22321</v>
      </c>
      <c r="D25" s="15">
        <v>11629</v>
      </c>
      <c r="E25" s="15">
        <v>9539</v>
      </c>
      <c r="F25" s="15">
        <v>8923</v>
      </c>
      <c r="G25" s="15">
        <v>16193</v>
      </c>
      <c r="H25" s="15">
        <v>22496</v>
      </c>
      <c r="I25" s="15">
        <v>17040</v>
      </c>
      <c r="J25" s="15">
        <v>21764</v>
      </c>
      <c r="K25" s="15">
        <v>24400</v>
      </c>
      <c r="L25" s="15">
        <v>19009</v>
      </c>
      <c r="M25" s="15" t="s">
        <v>39</v>
      </c>
      <c r="N25" s="16"/>
      <c r="O25" s="16"/>
    </row>
    <row r="26" spans="2:15">
      <c r="B26" s="94" t="s">
        <v>205</v>
      </c>
      <c r="C26" s="15">
        <v>24754</v>
      </c>
      <c r="D26" s="15">
        <v>34441</v>
      </c>
      <c r="E26" s="15">
        <v>44182</v>
      </c>
      <c r="F26" s="15">
        <v>41661</v>
      </c>
      <c r="G26" s="15">
        <v>46843</v>
      </c>
      <c r="H26" s="15">
        <v>45295</v>
      </c>
      <c r="I26" s="15">
        <v>43876</v>
      </c>
      <c r="J26" s="15">
        <v>50645</v>
      </c>
      <c r="K26" s="15">
        <v>47706</v>
      </c>
      <c r="L26" s="15">
        <v>60762</v>
      </c>
      <c r="M26" s="15" t="s">
        <v>40</v>
      </c>
      <c r="N26" s="16"/>
      <c r="O26" s="16"/>
    </row>
    <row r="27" spans="2:15">
      <c r="B27" s="94" t="s">
        <v>206</v>
      </c>
      <c r="C27" s="15">
        <v>219966</v>
      </c>
      <c r="D27" s="15">
        <v>282722</v>
      </c>
      <c r="E27" s="15">
        <v>326926</v>
      </c>
      <c r="F27" s="15">
        <v>347005</v>
      </c>
      <c r="G27" s="15">
        <v>353876</v>
      </c>
      <c r="H27" s="15">
        <v>357680</v>
      </c>
      <c r="I27" s="15">
        <v>371203</v>
      </c>
      <c r="J27" s="15">
        <v>536110</v>
      </c>
      <c r="K27" s="15">
        <v>675440</v>
      </c>
      <c r="L27" s="15">
        <v>711544</v>
      </c>
      <c r="M27" s="15" t="s">
        <v>41</v>
      </c>
      <c r="N27" s="16"/>
      <c r="O27" s="16"/>
    </row>
    <row r="28" spans="2:15">
      <c r="B28" s="94" t="s">
        <v>207</v>
      </c>
      <c r="C28" s="15">
        <v>5713</v>
      </c>
      <c r="D28" s="15">
        <v>10667</v>
      </c>
      <c r="E28" s="15">
        <v>8645</v>
      </c>
      <c r="F28" s="15">
        <v>7563</v>
      </c>
      <c r="G28" s="15">
        <v>8910</v>
      </c>
      <c r="H28" s="15">
        <v>36075</v>
      </c>
      <c r="I28" s="15">
        <v>10287</v>
      </c>
      <c r="J28" s="15">
        <v>15498</v>
      </c>
      <c r="K28" s="15">
        <v>24170</v>
      </c>
      <c r="L28" s="15">
        <v>57659</v>
      </c>
      <c r="M28" s="15" t="s">
        <v>42</v>
      </c>
      <c r="N28" s="16"/>
      <c r="O28" s="16"/>
    </row>
    <row r="29" spans="2:15">
      <c r="B29" s="92" t="s">
        <v>208</v>
      </c>
      <c r="C29" s="15">
        <v>2980394</v>
      </c>
      <c r="D29" s="15">
        <v>3301517</v>
      </c>
      <c r="E29" s="15">
        <v>3901124</v>
      </c>
      <c r="F29" s="15">
        <v>4672937</v>
      </c>
      <c r="G29" s="15">
        <v>5566871</v>
      </c>
      <c r="H29" s="15">
        <v>6432665</v>
      </c>
      <c r="I29" s="15">
        <v>6902028</v>
      </c>
      <c r="J29" s="15">
        <v>8349267</v>
      </c>
      <c r="K29" s="15">
        <v>9465164</v>
      </c>
      <c r="L29" s="15">
        <v>11209875</v>
      </c>
      <c r="M29" s="15" t="s">
        <v>43</v>
      </c>
      <c r="N29" s="16"/>
      <c r="O29" s="16"/>
    </row>
    <row r="30" spans="2:15">
      <c r="B30" s="94" t="s">
        <v>205</v>
      </c>
      <c r="C30" s="15">
        <v>26422</v>
      </c>
      <c r="D30" s="15">
        <v>30513</v>
      </c>
      <c r="E30" s="15">
        <v>29150</v>
      </c>
      <c r="F30" s="15">
        <v>16419</v>
      </c>
      <c r="G30" s="15">
        <v>27973</v>
      </c>
      <c r="H30" s="15">
        <v>75433</v>
      </c>
      <c r="I30" s="15">
        <v>71846</v>
      </c>
      <c r="J30" s="15">
        <v>69628</v>
      </c>
      <c r="K30" s="15">
        <v>122397</v>
      </c>
      <c r="L30" s="15">
        <v>128037</v>
      </c>
      <c r="M30" s="15" t="s">
        <v>44</v>
      </c>
      <c r="N30" s="16"/>
      <c r="O30" s="16"/>
    </row>
    <row r="31" spans="2:15">
      <c r="B31" s="94" t="s">
        <v>209</v>
      </c>
      <c r="C31" s="15">
        <v>2574215</v>
      </c>
      <c r="D31" s="15">
        <v>2848402</v>
      </c>
      <c r="E31" s="15">
        <v>3342224</v>
      </c>
      <c r="F31" s="15">
        <v>4046935</v>
      </c>
      <c r="G31" s="15">
        <v>4872014</v>
      </c>
      <c r="H31" s="15">
        <v>5596536</v>
      </c>
      <c r="I31" s="15">
        <v>6047243</v>
      </c>
      <c r="J31" s="15">
        <v>7318638</v>
      </c>
      <c r="K31" s="15">
        <v>8179010</v>
      </c>
      <c r="L31" s="15">
        <v>9043455</v>
      </c>
      <c r="M31" s="15" t="s">
        <v>45</v>
      </c>
      <c r="N31" s="16"/>
      <c r="O31" s="16"/>
    </row>
    <row r="32" spans="2:15">
      <c r="B32" s="94" t="s">
        <v>210</v>
      </c>
      <c r="C32" s="15">
        <v>379757</v>
      </c>
      <c r="D32" s="15">
        <v>422601</v>
      </c>
      <c r="E32" s="15">
        <v>529750</v>
      </c>
      <c r="F32" s="15">
        <v>609584</v>
      </c>
      <c r="G32" s="15">
        <v>666884</v>
      </c>
      <c r="H32" s="15">
        <v>760696</v>
      </c>
      <c r="I32" s="15">
        <v>782939</v>
      </c>
      <c r="J32" s="15">
        <v>961001</v>
      </c>
      <c r="K32" s="15">
        <v>1163757</v>
      </c>
      <c r="L32" s="15">
        <v>2038383</v>
      </c>
      <c r="M32" s="15" t="s">
        <v>46</v>
      </c>
      <c r="N32" s="16"/>
      <c r="O32" s="16"/>
    </row>
    <row r="33" spans="1:15">
      <c r="B33" s="92" t="s">
        <v>148</v>
      </c>
      <c r="C33" s="15">
        <v>239441</v>
      </c>
      <c r="D33" s="15">
        <v>283758</v>
      </c>
      <c r="E33" s="15">
        <v>377930</v>
      </c>
      <c r="F33" s="15">
        <v>418504</v>
      </c>
      <c r="G33" s="15">
        <v>417328</v>
      </c>
      <c r="H33" s="15">
        <v>442584</v>
      </c>
      <c r="I33" s="15">
        <v>481784</v>
      </c>
      <c r="J33" s="15">
        <v>653149</v>
      </c>
      <c r="K33" s="15">
        <v>710467</v>
      </c>
      <c r="L33" s="15">
        <v>634503</v>
      </c>
      <c r="M33" s="15" t="s">
        <v>47</v>
      </c>
      <c r="N33" s="16"/>
      <c r="O33" s="16"/>
    </row>
    <row r="34" spans="1:15">
      <c r="B34" s="94" t="s">
        <v>211</v>
      </c>
      <c r="C34" s="15">
        <v>127460</v>
      </c>
      <c r="D34" s="15">
        <v>145315</v>
      </c>
      <c r="E34" s="15">
        <v>182212</v>
      </c>
      <c r="F34" s="15">
        <v>206131</v>
      </c>
      <c r="G34" s="15">
        <v>254942</v>
      </c>
      <c r="H34" s="15">
        <v>268771</v>
      </c>
      <c r="I34" s="15">
        <v>294479</v>
      </c>
      <c r="J34" s="15">
        <v>455177</v>
      </c>
      <c r="K34" s="15">
        <v>550927</v>
      </c>
      <c r="L34" s="15">
        <v>362071</v>
      </c>
      <c r="M34" s="15" t="s">
        <v>48</v>
      </c>
      <c r="N34" s="16"/>
      <c r="O34" s="16"/>
    </row>
    <row r="35" spans="1:15">
      <c r="B35" s="94" t="s">
        <v>212</v>
      </c>
      <c r="C35" s="15">
        <v>111981</v>
      </c>
      <c r="D35" s="15">
        <v>138443</v>
      </c>
      <c r="E35" s="15">
        <v>195717</v>
      </c>
      <c r="F35" s="15">
        <v>212374</v>
      </c>
      <c r="G35" s="15">
        <v>162385</v>
      </c>
      <c r="H35" s="15">
        <v>173813</v>
      </c>
      <c r="I35" s="15">
        <v>187305</v>
      </c>
      <c r="J35" s="15">
        <v>197972</v>
      </c>
      <c r="K35" s="15">
        <v>159540</v>
      </c>
      <c r="L35" s="15">
        <v>272432</v>
      </c>
      <c r="M35" s="15" t="s">
        <v>49</v>
      </c>
      <c r="N35" s="16"/>
      <c r="O35" s="16"/>
    </row>
    <row r="36" spans="1:15">
      <c r="B36" s="92" t="s">
        <v>151</v>
      </c>
      <c r="C36" s="15">
        <v>390732</v>
      </c>
      <c r="D36" s="15">
        <v>402545</v>
      </c>
      <c r="E36" s="15">
        <v>421277</v>
      </c>
      <c r="F36" s="15">
        <v>469025</v>
      </c>
      <c r="G36" s="15">
        <v>563888</v>
      </c>
      <c r="H36" s="15">
        <v>706274</v>
      </c>
      <c r="I36" s="15">
        <v>788030</v>
      </c>
      <c r="J36" s="15">
        <v>840232</v>
      </c>
      <c r="K36" s="15">
        <v>927129</v>
      </c>
      <c r="L36" s="15">
        <v>1405676</v>
      </c>
      <c r="M36" s="15" t="s">
        <v>50</v>
      </c>
      <c r="N36" s="16"/>
      <c r="O36" s="16"/>
    </row>
    <row r="37" spans="1:15" s="13" customFormat="1">
      <c r="B37" s="110" t="s">
        <v>200</v>
      </c>
      <c r="C37" s="11">
        <v>4328266</v>
      </c>
      <c r="D37" s="11">
        <v>4855940</v>
      </c>
      <c r="E37" s="11">
        <v>5698522</v>
      </c>
      <c r="F37" s="11">
        <v>6682581</v>
      </c>
      <c r="G37" s="11">
        <v>7824839</v>
      </c>
      <c r="H37" s="11">
        <v>9045664</v>
      </c>
      <c r="I37" s="11">
        <v>9741099</v>
      </c>
      <c r="J37" s="11">
        <v>11725438</v>
      </c>
      <c r="K37" s="11">
        <v>13327430</v>
      </c>
      <c r="L37" s="11">
        <v>15884345</v>
      </c>
      <c r="M37" s="11">
        <v>17273329</v>
      </c>
      <c r="N37" s="12"/>
      <c r="O37" s="12"/>
    </row>
    <row r="38" spans="1:15"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  <c r="N38" s="16"/>
      <c r="O38" s="16"/>
    </row>
    <row r="39" spans="1:15">
      <c r="A39" s="90" t="s">
        <v>103</v>
      </c>
      <c r="B39" s="112" t="s">
        <v>102</v>
      </c>
    </row>
    <row r="40" spans="1:15">
      <c r="A40" s="90" t="s">
        <v>214</v>
      </c>
    </row>
    <row r="41" spans="1:15">
      <c r="A41" s="14"/>
    </row>
    <row r="42" spans="1:15">
      <c r="A42" s="96" t="s">
        <v>215</v>
      </c>
    </row>
    <row r="43" spans="1:15">
      <c r="A43" s="96" t="s">
        <v>104</v>
      </c>
      <c r="B43" s="38"/>
    </row>
  </sheetData>
  <mergeCells count="2">
    <mergeCell ref="B2:M2"/>
    <mergeCell ref="B3:M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D9CE-02A7-469C-A392-64D11E8DC8EC}">
  <sheetPr codeName="Sheet4">
    <tabColor theme="3"/>
  </sheetPr>
  <dimension ref="A1:O32"/>
  <sheetViews>
    <sheetView zoomScale="154" zoomScaleNormal="154" workbookViewId="0">
      <selection activeCell="B31" sqref="B31"/>
    </sheetView>
  </sheetViews>
  <sheetFormatPr defaultRowHeight="12.75"/>
  <cols>
    <col min="1" max="1" width="3.42578125" style="17" customWidth="1"/>
    <col min="2" max="2" width="40.5703125" style="19" customWidth="1"/>
    <col min="3" max="4" width="9.140625" style="19" bestFit="1" customWidth="1"/>
    <col min="5" max="7" width="10.140625" style="19" bestFit="1" customWidth="1"/>
    <col min="8" max="8" width="10.140625" style="19" customWidth="1"/>
    <col min="9" max="11" width="6.5703125" style="19" bestFit="1" customWidth="1"/>
    <col min="12" max="12" width="7.42578125" style="19" bestFit="1" customWidth="1"/>
    <col min="13" max="13" width="7.5703125" style="19" bestFit="1" customWidth="1"/>
    <col min="14" max="15" width="9.140625" style="19"/>
    <col min="16" max="16384" width="9.140625" style="17"/>
  </cols>
  <sheetData>
    <row r="1" spans="2:15" s="4" customFormat="1" ht="36" customHeight="1">
      <c r="B1" s="106" t="s">
        <v>187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84" t="s">
        <v>218</v>
      </c>
    </row>
    <row r="2" spans="2:15" s="6" customFormat="1" ht="15">
      <c r="B2" s="140" t="s">
        <v>217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5"/>
    </row>
    <row r="3" spans="2:15" s="4" customFormat="1" ht="15">
      <c r="B3" s="147" t="s">
        <v>111</v>
      </c>
      <c r="C3" s="147" t="s">
        <v>219</v>
      </c>
      <c r="D3" s="147"/>
      <c r="E3" s="147"/>
      <c r="F3" s="147"/>
      <c r="G3" s="147"/>
      <c r="H3" s="148"/>
      <c r="I3" s="147" t="s">
        <v>220</v>
      </c>
      <c r="J3" s="147"/>
      <c r="K3" s="147"/>
      <c r="L3" s="147"/>
      <c r="M3" s="147"/>
      <c r="N3" s="147"/>
      <c r="O3" s="3"/>
    </row>
    <row r="4" spans="2:15" s="10" customFormat="1" ht="17.25">
      <c r="B4" s="147"/>
      <c r="C4" s="8">
        <v>2018</v>
      </c>
      <c r="D4" s="8">
        <v>2019</v>
      </c>
      <c r="E4" s="8">
        <v>2020</v>
      </c>
      <c r="F4" s="8">
        <v>2021</v>
      </c>
      <c r="G4" s="7" t="s">
        <v>257</v>
      </c>
      <c r="H4" s="65" t="s">
        <v>258</v>
      </c>
      <c r="I4" s="8">
        <v>2018</v>
      </c>
      <c r="J4" s="8">
        <v>2019</v>
      </c>
      <c r="K4" s="8">
        <v>2020</v>
      </c>
      <c r="L4" s="7">
        <v>2021</v>
      </c>
      <c r="M4" s="7" t="s">
        <v>257</v>
      </c>
      <c r="N4" s="7" t="s">
        <v>258</v>
      </c>
      <c r="O4" s="9"/>
    </row>
    <row r="5" spans="2:15" s="13" customFormat="1">
      <c r="B5" s="91" t="s">
        <v>203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2:15" s="13" customFormat="1">
      <c r="B6" s="114" t="s">
        <v>221</v>
      </c>
      <c r="C6" s="11">
        <v>543966</v>
      </c>
      <c r="D6" s="11">
        <v>528752</v>
      </c>
      <c r="E6" s="11">
        <v>696902</v>
      </c>
      <c r="F6" s="11">
        <v>889166</v>
      </c>
      <c r="G6" s="11">
        <v>1060027</v>
      </c>
      <c r="H6" s="11">
        <v>1079045</v>
      </c>
      <c r="I6" s="66">
        <v>5.95</v>
      </c>
      <c r="J6" s="66">
        <v>5.34</v>
      </c>
      <c r="K6" s="66">
        <v>5.91</v>
      </c>
      <c r="L6" s="66">
        <v>6.69</v>
      </c>
      <c r="M6" s="73">
        <f>G6/G$19*100</f>
        <v>6.5321102658679866</v>
      </c>
      <c r="N6" s="73">
        <f>H6/H$19*100</f>
        <v>6.1561187364228909</v>
      </c>
      <c r="O6" s="12"/>
    </row>
    <row r="7" spans="2:15" s="13" customFormat="1">
      <c r="B7" s="91" t="s">
        <v>222</v>
      </c>
      <c r="C7" s="11">
        <v>2269487</v>
      </c>
      <c r="D7" s="11">
        <v>2475910</v>
      </c>
      <c r="E7" s="11">
        <v>3274510</v>
      </c>
      <c r="F7" s="11">
        <v>3891888</v>
      </c>
      <c r="G7" s="76">
        <f>SUM(G8:G10,G12,15)</f>
        <v>3827398</v>
      </c>
      <c r="H7" s="76">
        <f>SUM(H8:H10,H12,27)</f>
        <v>4391462.16</v>
      </c>
      <c r="I7" s="66">
        <v>24.83</v>
      </c>
      <c r="J7" s="66">
        <v>25.02</v>
      </c>
      <c r="K7" s="66">
        <v>27.76</v>
      </c>
      <c r="L7" s="66">
        <v>29.26</v>
      </c>
      <c r="M7" s="73">
        <f t="shared" ref="M7:N19" si="0">G7/G$19*100</f>
        <v>23.58523487360473</v>
      </c>
      <c r="N7" s="73">
        <f t="shared" si="0"/>
        <v>25.053971320443669</v>
      </c>
      <c r="O7" s="12"/>
    </row>
    <row r="8" spans="2:15">
      <c r="B8" s="88" t="s">
        <v>221</v>
      </c>
      <c r="C8" s="15">
        <v>1909489</v>
      </c>
      <c r="D8" s="15">
        <v>2055438</v>
      </c>
      <c r="E8" s="15">
        <v>2785439</v>
      </c>
      <c r="F8" s="15">
        <v>3324449</v>
      </c>
      <c r="G8" s="15">
        <v>3357977</v>
      </c>
      <c r="H8" s="15">
        <v>3917087</v>
      </c>
      <c r="I8" s="67">
        <v>20.89</v>
      </c>
      <c r="J8" s="67">
        <v>20.77</v>
      </c>
      <c r="K8" s="67">
        <v>23.62</v>
      </c>
      <c r="L8" s="67">
        <v>24.99</v>
      </c>
      <c r="M8" s="74">
        <f t="shared" si="0"/>
        <v>20.692563523616457</v>
      </c>
      <c r="N8" s="74">
        <f t="shared" si="0"/>
        <v>22.347587610246588</v>
      </c>
      <c r="O8" s="16"/>
    </row>
    <row r="9" spans="2:15">
      <c r="B9" s="88" t="s">
        <v>223</v>
      </c>
      <c r="C9" s="15">
        <v>261297</v>
      </c>
      <c r="D9" s="15">
        <v>288689</v>
      </c>
      <c r="E9" s="15">
        <v>364424</v>
      </c>
      <c r="F9" s="15">
        <v>418259</v>
      </c>
      <c r="G9" s="15">
        <v>354980</v>
      </c>
      <c r="H9" s="15">
        <v>375938</v>
      </c>
      <c r="I9" s="67">
        <v>2.86</v>
      </c>
      <c r="J9" s="67">
        <v>2.92</v>
      </c>
      <c r="K9" s="67">
        <v>3.09</v>
      </c>
      <c r="L9" s="67">
        <v>3.14</v>
      </c>
      <c r="M9" s="74">
        <f t="shared" si="0"/>
        <v>2.1874617365197473</v>
      </c>
      <c r="N9" s="74">
        <f t="shared" si="0"/>
        <v>2.1447844765819299</v>
      </c>
      <c r="O9" s="16"/>
    </row>
    <row r="10" spans="2:15">
      <c r="B10" s="88" t="s">
        <v>224</v>
      </c>
      <c r="C10" s="15">
        <v>34601</v>
      </c>
      <c r="D10" s="15">
        <v>33528</v>
      </c>
      <c r="E10" s="15">
        <v>37333</v>
      </c>
      <c r="F10" s="15">
        <v>38372</v>
      </c>
      <c r="G10" s="15">
        <v>34261</v>
      </c>
      <c r="H10" s="15">
        <v>32588</v>
      </c>
      <c r="I10" s="67">
        <v>0.38</v>
      </c>
      <c r="J10" s="67">
        <v>0.34</v>
      </c>
      <c r="K10" s="67">
        <v>0.32</v>
      </c>
      <c r="L10" s="67">
        <v>0.28999999999999998</v>
      </c>
      <c r="M10" s="74">
        <f t="shared" si="0"/>
        <v>0.21112351838104415</v>
      </c>
      <c r="N10" s="74">
        <f t="shared" si="0"/>
        <v>0.18591958387513882</v>
      </c>
      <c r="O10" s="16"/>
    </row>
    <row r="11" spans="2:15" ht="15.75">
      <c r="B11" s="88" t="s">
        <v>533</v>
      </c>
      <c r="C11" s="15">
        <v>12145</v>
      </c>
      <c r="D11" s="23" t="s">
        <v>537</v>
      </c>
      <c r="E11" s="23" t="s">
        <v>253</v>
      </c>
      <c r="F11" s="23" t="s">
        <v>254</v>
      </c>
      <c r="G11" s="15" t="s">
        <v>259</v>
      </c>
      <c r="H11" s="15" t="s">
        <v>260</v>
      </c>
      <c r="I11" s="67">
        <v>0.13</v>
      </c>
      <c r="J11" s="67">
        <v>0.31</v>
      </c>
      <c r="K11" s="67">
        <v>0.13</v>
      </c>
      <c r="L11" s="67">
        <v>0.11</v>
      </c>
      <c r="M11" s="74">
        <f>15/G$19*100</f>
        <v>9.2433168200451316E-5</v>
      </c>
      <c r="N11" s="74">
        <f>27/H$19*100</f>
        <v>1.5403917898087479E-4</v>
      </c>
      <c r="O11" s="16"/>
    </row>
    <row r="12" spans="2:15" ht="15.75">
      <c r="B12" s="88" t="s">
        <v>225</v>
      </c>
      <c r="C12" s="15">
        <v>51955</v>
      </c>
      <c r="D12" s="15">
        <v>67331</v>
      </c>
      <c r="E12" s="23" t="s">
        <v>255</v>
      </c>
      <c r="F12" s="23" t="s">
        <v>256</v>
      </c>
      <c r="G12" s="15">
        <v>80165</v>
      </c>
      <c r="H12" s="15">
        <v>65822.16</v>
      </c>
      <c r="I12" s="67">
        <v>0.56999999999999995</v>
      </c>
      <c r="J12" s="67">
        <v>0.68</v>
      </c>
      <c r="K12" s="67">
        <v>0.61</v>
      </c>
      <c r="L12" s="67">
        <v>0.72</v>
      </c>
      <c r="M12" s="74">
        <f t="shared" si="0"/>
        <v>0.49399366191927863</v>
      </c>
      <c r="N12" s="74">
        <f t="shared" si="0"/>
        <v>0.37552561056102879</v>
      </c>
      <c r="O12" s="16"/>
    </row>
    <row r="13" spans="2:15" s="13" customFormat="1">
      <c r="B13" s="91" t="s">
        <v>226</v>
      </c>
      <c r="C13" s="11">
        <v>6325794</v>
      </c>
      <c r="D13" s="11">
        <v>6892268</v>
      </c>
      <c r="E13" s="11">
        <v>7822604</v>
      </c>
      <c r="F13" s="11">
        <v>8519748</v>
      </c>
      <c r="G13" s="76">
        <f>SUM(G14:G16,G18,259)</f>
        <v>11340516</v>
      </c>
      <c r="H13" s="76">
        <f>SUM(H14:H16,H18,316)</f>
        <v>12057501.09</v>
      </c>
      <c r="I13" s="66">
        <v>69.22</v>
      </c>
      <c r="J13" s="66">
        <v>69.64</v>
      </c>
      <c r="K13" s="66">
        <v>66.33</v>
      </c>
      <c r="L13" s="66">
        <v>64.05</v>
      </c>
      <c r="M13" s="73">
        <f t="shared" si="0"/>
        <v>69.882654860527282</v>
      </c>
      <c r="N13" s="73">
        <f t="shared" si="0"/>
        <v>68.789909943133438</v>
      </c>
      <c r="O13" s="12"/>
    </row>
    <row r="14" spans="2:15">
      <c r="B14" s="88" t="s">
        <v>221</v>
      </c>
      <c r="C14" s="15">
        <v>4751133</v>
      </c>
      <c r="D14" s="15">
        <v>5114557</v>
      </c>
      <c r="E14" s="15">
        <v>5846390</v>
      </c>
      <c r="F14" s="15">
        <v>6345869</v>
      </c>
      <c r="G14" s="15">
        <v>8866469</v>
      </c>
      <c r="H14" s="15">
        <v>9507174</v>
      </c>
      <c r="I14" s="67">
        <v>51.99</v>
      </c>
      <c r="J14" s="67">
        <v>51.68</v>
      </c>
      <c r="K14" s="67">
        <v>49.57</v>
      </c>
      <c r="L14" s="67">
        <v>47.71</v>
      </c>
      <c r="M14" s="74">
        <f t="shared" si="0"/>
        <v>54.637054694739149</v>
      </c>
      <c r="N14" s="74">
        <f t="shared" si="0"/>
        <v>54.239899162530349</v>
      </c>
      <c r="O14" s="16"/>
    </row>
    <row r="15" spans="2:15">
      <c r="B15" s="88" t="s">
        <v>223</v>
      </c>
      <c r="C15" s="15">
        <v>813792</v>
      </c>
      <c r="D15" s="15">
        <v>977988</v>
      </c>
      <c r="E15" s="15">
        <v>1175927</v>
      </c>
      <c r="F15" s="15">
        <v>1330396</v>
      </c>
      <c r="G15" s="15">
        <v>1526497</v>
      </c>
      <c r="H15" s="15">
        <v>1535108</v>
      </c>
      <c r="I15" s="67">
        <v>8.9</v>
      </c>
      <c r="J15" s="67">
        <v>9.8800000000000008</v>
      </c>
      <c r="K15" s="67">
        <v>9.9700000000000006</v>
      </c>
      <c r="L15" s="67">
        <v>10</v>
      </c>
      <c r="M15" s="74">
        <f t="shared" si="0"/>
        <v>9.4065969305656214</v>
      </c>
      <c r="N15" s="74">
        <f t="shared" si="0"/>
        <v>8.7580287395175098</v>
      </c>
      <c r="O15" s="16"/>
    </row>
    <row r="16" spans="2:15">
      <c r="B16" s="88" t="s">
        <v>224</v>
      </c>
      <c r="C16" s="15">
        <v>682247</v>
      </c>
      <c r="D16" s="15">
        <v>723159</v>
      </c>
      <c r="E16" s="15">
        <v>711244</v>
      </c>
      <c r="F16" s="15">
        <v>744913</v>
      </c>
      <c r="G16" s="15">
        <v>830208</v>
      </c>
      <c r="H16" s="15">
        <v>902691</v>
      </c>
      <c r="I16" s="67">
        <v>7.47</v>
      </c>
      <c r="J16" s="67">
        <v>7.31</v>
      </c>
      <c r="K16" s="67">
        <v>6.03</v>
      </c>
      <c r="L16" s="67">
        <v>5.6</v>
      </c>
      <c r="M16" s="74">
        <f t="shared" si="0"/>
        <v>5.1159170470240181</v>
      </c>
      <c r="N16" s="74">
        <f t="shared" si="0"/>
        <v>5.1499918708675878</v>
      </c>
      <c r="O16" s="16"/>
    </row>
    <row r="17" spans="1:15" ht="15.75">
      <c r="B17" s="88" t="s">
        <v>533</v>
      </c>
      <c r="C17" s="15">
        <v>5937</v>
      </c>
      <c r="D17" s="23" t="s">
        <v>538</v>
      </c>
      <c r="E17" s="23" t="s">
        <v>262</v>
      </c>
      <c r="F17" s="23" t="s">
        <v>263</v>
      </c>
      <c r="G17" s="15" t="s">
        <v>265</v>
      </c>
      <c r="H17" s="23" t="s">
        <v>266</v>
      </c>
      <c r="I17" s="67">
        <v>0.06</v>
      </c>
      <c r="J17" s="67">
        <v>0.15</v>
      </c>
      <c r="K17" s="67">
        <v>0.1</v>
      </c>
      <c r="L17" s="67">
        <v>0.08</v>
      </c>
      <c r="M17" s="74">
        <f>259/G$19*100</f>
        <v>1.5960127042611259E-3</v>
      </c>
      <c r="N17" s="74">
        <f>316/H$19*100</f>
        <v>1.802828909553942E-3</v>
      </c>
      <c r="O17" s="16"/>
    </row>
    <row r="18" spans="1:15" ht="15.75">
      <c r="B18" s="88" t="s">
        <v>225</v>
      </c>
      <c r="C18" s="15">
        <v>72685</v>
      </c>
      <c r="D18" s="15">
        <v>61447</v>
      </c>
      <c r="E18" s="23" t="s">
        <v>261</v>
      </c>
      <c r="F18" s="23" t="s">
        <v>264</v>
      </c>
      <c r="G18" s="15">
        <v>117083</v>
      </c>
      <c r="H18" s="15">
        <v>112212.09</v>
      </c>
      <c r="I18" s="67">
        <v>0.8</v>
      </c>
      <c r="J18" s="67">
        <v>0.62</v>
      </c>
      <c r="K18" s="67">
        <v>0.66</v>
      </c>
      <c r="L18" s="67">
        <v>0.66</v>
      </c>
      <c r="M18" s="74">
        <f t="shared" si="0"/>
        <v>0.72149017549422934</v>
      </c>
      <c r="N18" s="74">
        <f t="shared" si="0"/>
        <v>0.64018734130844557</v>
      </c>
      <c r="O18" s="16"/>
    </row>
    <row r="19" spans="1:15" s="13" customFormat="1">
      <c r="B19" s="91" t="s">
        <v>534</v>
      </c>
      <c r="C19" s="37">
        <v>9139247</v>
      </c>
      <c r="D19" s="37">
        <v>9896930</v>
      </c>
      <c r="E19" s="37">
        <v>11794016</v>
      </c>
      <c r="F19" s="37">
        <v>13300802</v>
      </c>
      <c r="G19" s="77">
        <f>G13+G7+G6</f>
        <v>16227941</v>
      </c>
      <c r="H19" s="77">
        <f>H13+H7+H6</f>
        <v>17528008.25</v>
      </c>
      <c r="I19" s="68">
        <v>100</v>
      </c>
      <c r="J19" s="68">
        <v>100</v>
      </c>
      <c r="K19" s="68">
        <v>100</v>
      </c>
      <c r="L19" s="68">
        <v>100</v>
      </c>
      <c r="M19" s="75">
        <f t="shared" si="0"/>
        <v>100</v>
      </c>
      <c r="N19" s="75">
        <f t="shared" si="0"/>
        <v>100</v>
      </c>
      <c r="O19" s="12"/>
    </row>
    <row r="20" spans="1:15">
      <c r="B20" s="115"/>
      <c r="C20" s="15"/>
      <c r="D20" s="15"/>
      <c r="E20" s="15"/>
      <c r="F20" s="15"/>
      <c r="G20" s="15"/>
      <c r="H20" s="15"/>
      <c r="I20" s="67"/>
      <c r="J20" s="67"/>
      <c r="K20" s="67"/>
      <c r="L20" s="67"/>
      <c r="M20" s="67"/>
      <c r="N20" s="16"/>
      <c r="O20" s="16"/>
    </row>
    <row r="21" spans="1:15">
      <c r="A21" s="90" t="s">
        <v>228</v>
      </c>
      <c r="B21" s="95" t="s">
        <v>227</v>
      </c>
      <c r="C21" s="95"/>
      <c r="D21" s="95"/>
      <c r="E21" s="95"/>
      <c r="F21" s="116"/>
      <c r="G21" s="116"/>
    </row>
    <row r="22" spans="1:15">
      <c r="A22" s="90" t="s">
        <v>229</v>
      </c>
      <c r="B22" s="95" t="s">
        <v>102</v>
      </c>
      <c r="C22" s="95"/>
      <c r="D22" s="95"/>
      <c r="E22" s="95"/>
      <c r="F22" s="95"/>
      <c r="G22" s="95"/>
    </row>
    <row r="23" spans="1:15">
      <c r="A23" s="90" t="s">
        <v>230</v>
      </c>
      <c r="B23" s="95" t="s">
        <v>522</v>
      </c>
      <c r="C23" s="95"/>
      <c r="D23" s="95"/>
      <c r="E23" s="95"/>
      <c r="F23" s="95"/>
      <c r="G23" s="95"/>
    </row>
    <row r="24" spans="1:15">
      <c r="A24" s="90" t="s">
        <v>233</v>
      </c>
      <c r="B24" s="95" t="s">
        <v>231</v>
      </c>
      <c r="C24" s="95"/>
      <c r="D24" s="95"/>
      <c r="E24" s="95"/>
      <c r="F24" s="95"/>
      <c r="G24" s="95"/>
    </row>
    <row r="25" spans="1:15" ht="14.25" customHeight="1">
      <c r="A25" s="90" t="s">
        <v>73</v>
      </c>
      <c r="B25" s="95" t="s">
        <v>232</v>
      </c>
      <c r="C25" s="95"/>
      <c r="D25" s="95"/>
      <c r="E25" s="95"/>
      <c r="F25" s="95"/>
      <c r="G25" s="95"/>
    </row>
    <row r="26" spans="1:15">
      <c r="A26" s="90" t="s">
        <v>235</v>
      </c>
      <c r="B26" s="95" t="s">
        <v>234</v>
      </c>
      <c r="C26" s="95"/>
      <c r="D26" s="95"/>
      <c r="E26" s="95"/>
      <c r="F26" s="95"/>
      <c r="G26" s="95"/>
    </row>
    <row r="27" spans="1:15">
      <c r="A27" s="14"/>
    </row>
    <row r="28" spans="1:15">
      <c r="A28" s="96" t="s">
        <v>236</v>
      </c>
      <c r="B28" s="95"/>
    </row>
    <row r="29" spans="1:15">
      <c r="A29" s="96" t="s">
        <v>237</v>
      </c>
      <c r="B29" s="95"/>
    </row>
    <row r="30" spans="1:15">
      <c r="A30" s="96" t="s">
        <v>539</v>
      </c>
      <c r="B30" s="95"/>
    </row>
    <row r="31" spans="1:15">
      <c r="A31" s="96" t="s">
        <v>104</v>
      </c>
      <c r="B31" s="95"/>
    </row>
    <row r="32" spans="1:15">
      <c r="B32" s="38"/>
    </row>
  </sheetData>
  <mergeCells count="4">
    <mergeCell ref="B3:B4"/>
    <mergeCell ref="I3:N3"/>
    <mergeCell ref="C3:H3"/>
    <mergeCell ref="B2:N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  <ignoredErrors>
    <ignoredError sqref="M11:N11 M17:N1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12AFE-599F-4320-8D18-455DBAB0A336}">
  <sheetPr codeName="Sheet5">
    <tabColor theme="3"/>
  </sheetPr>
  <dimension ref="A1:Q22"/>
  <sheetViews>
    <sheetView zoomScale="112" zoomScaleNormal="112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activeCell="P11" sqref="P11"/>
    </sheetView>
  </sheetViews>
  <sheetFormatPr defaultRowHeight="12.75"/>
  <cols>
    <col min="1" max="1" width="3.140625" style="17" customWidth="1"/>
    <col min="2" max="2" width="41.28515625" style="19" bestFit="1" customWidth="1"/>
    <col min="3" max="3" width="8.7109375" style="19" bestFit="1" customWidth="1"/>
    <col min="4" max="4" width="9.140625" style="19" bestFit="1" customWidth="1"/>
    <col min="5" max="5" width="8.7109375" style="19" bestFit="1" customWidth="1"/>
    <col min="6" max="6" width="9.140625" style="19" bestFit="1" customWidth="1"/>
    <col min="7" max="7" width="8.7109375" style="19" bestFit="1" customWidth="1"/>
    <col min="8" max="8" width="9.140625" style="19" bestFit="1" customWidth="1"/>
    <col min="9" max="9" width="8.7109375" style="19" bestFit="1" customWidth="1"/>
    <col min="10" max="10" width="9.140625" style="19" bestFit="1" customWidth="1"/>
    <col min="11" max="11" width="8.7109375" style="19" bestFit="1" customWidth="1"/>
    <col min="12" max="12" width="9.140625" style="19" bestFit="1" customWidth="1"/>
    <col min="13" max="13" width="8.7109375" style="19" bestFit="1" customWidth="1"/>
    <col min="14" max="14" width="10.140625" style="19" bestFit="1" customWidth="1"/>
    <col min="15" max="15" width="10.28515625" style="19" customWidth="1"/>
    <col min="16" max="16" width="11.28515625" style="19" customWidth="1"/>
    <col min="17" max="16384" width="9.140625" style="17"/>
  </cols>
  <sheetData>
    <row r="1" spans="2:17" s="4" customFormat="1" ht="36" customHeight="1">
      <c r="B1" s="106" t="s">
        <v>187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84" t="s">
        <v>250</v>
      </c>
    </row>
    <row r="2" spans="2:17" s="6" customFormat="1" ht="14.25">
      <c r="B2" s="144" t="s">
        <v>238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</row>
    <row r="3" spans="2:17" s="4" customFormat="1">
      <c r="B3" s="142" t="s">
        <v>251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</row>
    <row r="4" spans="2:17" s="4" customFormat="1" ht="17.25">
      <c r="B4" s="147" t="s">
        <v>239</v>
      </c>
      <c r="C4" s="150">
        <v>2017</v>
      </c>
      <c r="D4" s="150"/>
      <c r="E4" s="150">
        <v>2018</v>
      </c>
      <c r="F4" s="150"/>
      <c r="G4" s="150">
        <v>2019</v>
      </c>
      <c r="H4" s="150"/>
      <c r="I4" s="150">
        <v>2020</v>
      </c>
      <c r="J4" s="150"/>
      <c r="K4" s="150">
        <v>2021</v>
      </c>
      <c r="L4" s="150"/>
      <c r="M4" s="149">
        <v>2022</v>
      </c>
      <c r="N4" s="149"/>
      <c r="O4" s="149" t="s">
        <v>249</v>
      </c>
      <c r="P4" s="149"/>
    </row>
    <row r="5" spans="2:17" s="64" customFormat="1" ht="60">
      <c r="B5" s="149"/>
      <c r="C5" s="113" t="s">
        <v>203</v>
      </c>
      <c r="D5" s="113" t="s">
        <v>208</v>
      </c>
      <c r="E5" s="113" t="s">
        <v>203</v>
      </c>
      <c r="F5" s="113" t="s">
        <v>208</v>
      </c>
      <c r="G5" s="113" t="s">
        <v>203</v>
      </c>
      <c r="H5" s="113" t="s">
        <v>208</v>
      </c>
      <c r="I5" s="113" t="s">
        <v>203</v>
      </c>
      <c r="J5" s="113" t="s">
        <v>208</v>
      </c>
      <c r="K5" s="113" t="s">
        <v>203</v>
      </c>
      <c r="L5" s="113" t="s">
        <v>208</v>
      </c>
      <c r="M5" s="113" t="s">
        <v>203</v>
      </c>
      <c r="N5" s="113" t="s">
        <v>535</v>
      </c>
      <c r="O5" s="113" t="s">
        <v>203</v>
      </c>
      <c r="P5" s="113" t="s">
        <v>208</v>
      </c>
    </row>
    <row r="6" spans="2:17">
      <c r="B6" s="92" t="s">
        <v>95</v>
      </c>
      <c r="C6" s="15">
        <v>46843</v>
      </c>
      <c r="D6" s="15">
        <v>27973</v>
      </c>
      <c r="E6" s="15">
        <v>45295</v>
      </c>
      <c r="F6" s="15">
        <v>75433</v>
      </c>
      <c r="G6" s="15">
        <v>43876</v>
      </c>
      <c r="H6" s="15">
        <v>71846</v>
      </c>
      <c r="I6" s="15">
        <v>50645</v>
      </c>
      <c r="J6" s="15">
        <v>69628</v>
      </c>
      <c r="K6" s="15">
        <v>47706</v>
      </c>
      <c r="L6" s="15">
        <v>122397</v>
      </c>
      <c r="M6" s="15">
        <v>60762</v>
      </c>
      <c r="N6" s="15">
        <v>128037</v>
      </c>
      <c r="O6" s="16" t="s">
        <v>51</v>
      </c>
      <c r="P6" s="16" t="s">
        <v>52</v>
      </c>
      <c r="Q6" s="16"/>
    </row>
    <row r="7" spans="2:17" ht="15.75">
      <c r="B7" s="92" t="s">
        <v>248</v>
      </c>
      <c r="C7" s="15">
        <v>22563</v>
      </c>
      <c r="D7" s="15">
        <v>166064</v>
      </c>
      <c r="E7" s="15">
        <v>22352</v>
      </c>
      <c r="F7" s="15">
        <v>160130</v>
      </c>
      <c r="G7" s="15">
        <v>26724</v>
      </c>
      <c r="H7" s="15">
        <v>192723</v>
      </c>
      <c r="I7" s="15">
        <v>28554</v>
      </c>
      <c r="J7" s="15">
        <v>265518</v>
      </c>
      <c r="K7" s="15">
        <v>30102</v>
      </c>
      <c r="L7" s="15">
        <v>238127</v>
      </c>
      <c r="M7" s="15">
        <v>26914</v>
      </c>
      <c r="N7" s="15">
        <v>225487</v>
      </c>
      <c r="O7" s="16" t="s">
        <v>53</v>
      </c>
      <c r="P7" s="16" t="s">
        <v>54</v>
      </c>
      <c r="Q7" s="16"/>
    </row>
    <row r="8" spans="2:17">
      <c r="B8" s="92" t="s">
        <v>240</v>
      </c>
      <c r="C8" s="15">
        <v>8440</v>
      </c>
      <c r="D8" s="15">
        <v>11706</v>
      </c>
      <c r="E8" s="15">
        <v>5796</v>
      </c>
      <c r="F8" s="15">
        <v>13796</v>
      </c>
      <c r="G8" s="15">
        <v>5625</v>
      </c>
      <c r="H8" s="15">
        <v>13905</v>
      </c>
      <c r="I8" s="15">
        <v>8499</v>
      </c>
      <c r="J8" s="15">
        <v>25288</v>
      </c>
      <c r="K8" s="15">
        <v>16969</v>
      </c>
      <c r="L8" s="15">
        <v>25069</v>
      </c>
      <c r="M8" s="15">
        <v>19825</v>
      </c>
      <c r="N8" s="15">
        <v>16375</v>
      </c>
      <c r="O8" s="16" t="s">
        <v>55</v>
      </c>
      <c r="P8" s="16" t="s">
        <v>56</v>
      </c>
      <c r="Q8" s="16"/>
    </row>
    <row r="9" spans="2:17">
      <c r="B9" s="92" t="s">
        <v>241</v>
      </c>
      <c r="C9" s="15">
        <v>32501</v>
      </c>
      <c r="D9" s="15">
        <v>67124</v>
      </c>
      <c r="E9" s="15">
        <v>28920</v>
      </c>
      <c r="F9" s="15">
        <v>66915</v>
      </c>
      <c r="G9" s="15">
        <v>34758</v>
      </c>
      <c r="H9" s="15">
        <v>64120</v>
      </c>
      <c r="I9" s="15">
        <v>52928</v>
      </c>
      <c r="J9" s="15">
        <v>103160</v>
      </c>
      <c r="K9" s="15">
        <v>68420</v>
      </c>
      <c r="L9" s="15">
        <v>111770</v>
      </c>
      <c r="M9" s="15">
        <v>77463</v>
      </c>
      <c r="N9" s="15">
        <v>113927</v>
      </c>
      <c r="O9" s="16" t="s">
        <v>57</v>
      </c>
      <c r="P9" s="16" t="s">
        <v>58</v>
      </c>
      <c r="Q9" s="16"/>
    </row>
    <row r="10" spans="2:17">
      <c r="B10" s="92" t="s">
        <v>242</v>
      </c>
      <c r="C10" s="15">
        <v>16297</v>
      </c>
      <c r="D10" s="15">
        <v>69224</v>
      </c>
      <c r="E10" s="15">
        <v>20398</v>
      </c>
      <c r="F10" s="15">
        <v>82396</v>
      </c>
      <c r="G10" s="15">
        <v>25488</v>
      </c>
      <c r="H10" s="15">
        <v>92133</v>
      </c>
      <c r="I10" s="15">
        <v>39583</v>
      </c>
      <c r="J10" s="15">
        <v>125886</v>
      </c>
      <c r="K10" s="15">
        <v>47585</v>
      </c>
      <c r="L10" s="15">
        <v>125070</v>
      </c>
      <c r="M10" s="15">
        <v>51122</v>
      </c>
      <c r="N10" s="15">
        <v>164065</v>
      </c>
      <c r="O10" s="16" t="s">
        <v>59</v>
      </c>
      <c r="P10" s="16" t="s">
        <v>60</v>
      </c>
      <c r="Q10" s="16"/>
    </row>
    <row r="11" spans="2:17">
      <c r="B11" s="92" t="s">
        <v>243</v>
      </c>
      <c r="C11" s="15">
        <v>115186</v>
      </c>
      <c r="D11" s="15">
        <v>541053</v>
      </c>
      <c r="E11" s="15">
        <v>122026</v>
      </c>
      <c r="F11" s="15">
        <v>819476</v>
      </c>
      <c r="G11" s="15">
        <v>143909</v>
      </c>
      <c r="H11" s="15">
        <v>895918</v>
      </c>
      <c r="I11" s="15">
        <v>183714</v>
      </c>
      <c r="J11" s="15">
        <v>1260013</v>
      </c>
      <c r="K11" s="15">
        <v>259596</v>
      </c>
      <c r="L11" s="15">
        <v>1043821</v>
      </c>
      <c r="M11" s="15">
        <v>244629</v>
      </c>
      <c r="N11" s="15">
        <v>1196191</v>
      </c>
      <c r="O11" s="16" t="s">
        <v>61</v>
      </c>
      <c r="P11" s="16" t="s">
        <v>62</v>
      </c>
      <c r="Q11" s="16"/>
    </row>
    <row r="12" spans="2:17">
      <c r="B12" s="92" t="s">
        <v>244</v>
      </c>
      <c r="C12" s="15">
        <v>29847</v>
      </c>
      <c r="D12" s="15">
        <v>149023</v>
      </c>
      <c r="E12" s="15">
        <v>33177</v>
      </c>
      <c r="F12" s="15">
        <v>184309</v>
      </c>
      <c r="G12" s="15">
        <v>29048</v>
      </c>
      <c r="H12" s="15">
        <v>280102</v>
      </c>
      <c r="I12" s="15">
        <v>39810</v>
      </c>
      <c r="J12" s="15">
        <v>383092</v>
      </c>
      <c r="K12" s="15">
        <v>45042</v>
      </c>
      <c r="L12" s="15">
        <v>372331</v>
      </c>
      <c r="M12" s="15">
        <v>40366</v>
      </c>
      <c r="N12" s="15">
        <v>405213</v>
      </c>
      <c r="O12" s="16" t="s">
        <v>63</v>
      </c>
      <c r="P12" s="16" t="s">
        <v>64</v>
      </c>
      <c r="Q12" s="16"/>
    </row>
    <row r="13" spans="2:17">
      <c r="B13" s="92" t="s">
        <v>245</v>
      </c>
      <c r="C13" s="15">
        <v>122145</v>
      </c>
      <c r="D13" s="15">
        <v>3642324</v>
      </c>
      <c r="E13" s="15">
        <v>128199</v>
      </c>
      <c r="F13" s="15">
        <v>3843356</v>
      </c>
      <c r="G13" s="15">
        <v>118644</v>
      </c>
      <c r="H13" s="15">
        <v>4256278</v>
      </c>
      <c r="I13" s="15">
        <v>159528</v>
      </c>
      <c r="J13" s="15">
        <v>5088441</v>
      </c>
      <c r="K13" s="15">
        <v>246530</v>
      </c>
      <c r="L13" s="15">
        <v>6085271</v>
      </c>
      <c r="M13" s="15">
        <v>205823</v>
      </c>
      <c r="N13" s="15">
        <v>6889569</v>
      </c>
      <c r="O13" s="16" t="s">
        <v>65</v>
      </c>
      <c r="P13" s="16" t="s">
        <v>66</v>
      </c>
      <c r="Q13" s="16"/>
    </row>
    <row r="14" spans="2:17">
      <c r="B14" s="112" t="s">
        <v>246</v>
      </c>
      <c r="C14" s="15">
        <v>18035</v>
      </c>
      <c r="D14" s="15">
        <v>11174</v>
      </c>
      <c r="E14" s="15">
        <v>22145</v>
      </c>
      <c r="F14" s="15">
        <v>13157</v>
      </c>
      <c r="G14" s="15">
        <v>21337</v>
      </c>
      <c r="H14" s="15">
        <v>15503</v>
      </c>
      <c r="I14" s="15">
        <v>23462</v>
      </c>
      <c r="J14" s="15">
        <v>16608</v>
      </c>
      <c r="K14" s="15">
        <v>29254</v>
      </c>
      <c r="L14" s="15">
        <v>20597</v>
      </c>
      <c r="M14" s="15">
        <v>19490</v>
      </c>
      <c r="N14" s="15">
        <v>15646</v>
      </c>
      <c r="O14" s="16" t="s">
        <v>67</v>
      </c>
      <c r="P14" s="16" t="s">
        <v>68</v>
      </c>
      <c r="Q14" s="16"/>
    </row>
    <row r="15" spans="2:17">
      <c r="B15" s="92" t="s">
        <v>147</v>
      </c>
      <c r="C15" s="15">
        <v>40369</v>
      </c>
      <c r="D15" s="15">
        <v>816303</v>
      </c>
      <c r="E15" s="15">
        <v>81944</v>
      </c>
      <c r="F15" s="15">
        <v>984894</v>
      </c>
      <c r="G15" s="15">
        <v>61529</v>
      </c>
      <c r="H15" s="15">
        <v>1103325</v>
      </c>
      <c r="I15" s="15">
        <v>85220</v>
      </c>
      <c r="J15" s="15">
        <v>1349547</v>
      </c>
      <c r="K15" s="15">
        <v>85032</v>
      </c>
      <c r="L15" s="15">
        <v>1540513</v>
      </c>
      <c r="M15" s="15">
        <v>200301</v>
      </c>
      <c r="N15" s="15">
        <v>2686090</v>
      </c>
      <c r="O15" s="16" t="s">
        <v>69</v>
      </c>
      <c r="P15" s="16" t="s">
        <v>70</v>
      </c>
      <c r="Q15" s="16"/>
    </row>
    <row r="16" spans="2:17" s="13" customFormat="1">
      <c r="B16" s="110" t="s">
        <v>200</v>
      </c>
      <c r="C16" s="11">
        <v>452225</v>
      </c>
      <c r="D16" s="11">
        <v>5501968</v>
      </c>
      <c r="E16" s="11">
        <v>510252</v>
      </c>
      <c r="F16" s="11">
        <v>6243862</v>
      </c>
      <c r="G16" s="11">
        <v>510940</v>
      </c>
      <c r="H16" s="11">
        <v>6985853</v>
      </c>
      <c r="I16" s="11">
        <v>671942</v>
      </c>
      <c r="J16" s="11">
        <v>8687181</v>
      </c>
      <c r="K16" s="11">
        <v>876236</v>
      </c>
      <c r="L16" s="11">
        <v>9684964</v>
      </c>
      <c r="M16" s="11">
        <v>946695</v>
      </c>
      <c r="N16" s="11">
        <v>11840600</v>
      </c>
      <c r="O16" s="12" t="s">
        <v>71</v>
      </c>
      <c r="P16" s="12" t="s">
        <v>72</v>
      </c>
      <c r="Q16" s="12"/>
    </row>
    <row r="17" spans="1:17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1:17">
      <c r="A18" s="90" t="s">
        <v>213</v>
      </c>
      <c r="B18" s="95" t="s">
        <v>102</v>
      </c>
    </row>
    <row r="19" spans="1:17">
      <c r="A19" s="90" t="s">
        <v>229</v>
      </c>
      <c r="B19" s="95" t="s">
        <v>247</v>
      </c>
    </row>
    <row r="20" spans="1:17">
      <c r="A20" s="14"/>
    </row>
    <row r="21" spans="1:17">
      <c r="A21" s="96" t="s">
        <v>105</v>
      </c>
    </row>
    <row r="22" spans="1:17">
      <c r="A22" s="96" t="s">
        <v>104</v>
      </c>
      <c r="B22" s="38"/>
    </row>
  </sheetData>
  <mergeCells count="10">
    <mergeCell ref="O4:P4"/>
    <mergeCell ref="B4:B5"/>
    <mergeCell ref="B3:P3"/>
    <mergeCell ref="B2:P2"/>
    <mergeCell ref="M4:N4"/>
    <mergeCell ref="K4:L4"/>
    <mergeCell ref="I4:J4"/>
    <mergeCell ref="G4:H4"/>
    <mergeCell ref="E4:F4"/>
    <mergeCell ref="C4:D4"/>
  </mergeCells>
  <pageMargins left="0.7" right="0.7" top="0.75" bottom="0.75" header="0.3" footer="0.3"/>
  <pageSetup paperSize="8" orientation="landscape" horizontalDpi="300" verticalDpi="300" r:id="rId1"/>
  <headerFooter>
    <oddHeader>&amp;L&amp;"Calibri"&amp;10&amp;K000000 [Limited Sharing]&amp;1#_x000D_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B310B-4965-47C5-AE2F-51319CD5A5A3}">
  <sheetPr codeName="Sheet6">
    <tabColor theme="3"/>
  </sheetPr>
  <dimension ref="A1:M59"/>
  <sheetViews>
    <sheetView zoomScaleNormal="100" workbookViewId="0">
      <pane xSplit="2" ySplit="4" topLeftCell="C5" activePane="bottomRight" state="frozen"/>
      <selection sqref="A1:XFD1048576"/>
      <selection pane="topRight" sqref="A1:XFD1048576"/>
      <selection pane="bottomLeft" sqref="A1:XFD1048576"/>
      <selection pane="bottomRight" activeCell="J7" sqref="J7"/>
    </sheetView>
  </sheetViews>
  <sheetFormatPr defaultRowHeight="12.75"/>
  <cols>
    <col min="1" max="1" width="3.140625" style="17" customWidth="1"/>
    <col min="2" max="2" width="54" style="19" customWidth="1"/>
    <col min="3" max="8" width="10.28515625" style="19" customWidth="1"/>
    <col min="9" max="13" width="9.140625" style="19"/>
    <col min="14" max="16384" width="9.140625" style="17"/>
  </cols>
  <sheetData>
    <row r="1" spans="2:13" s="4" customFormat="1" ht="36" customHeight="1">
      <c r="B1" s="106" t="s">
        <v>252</v>
      </c>
      <c r="C1" s="2"/>
      <c r="D1" s="2"/>
      <c r="E1" s="2"/>
      <c r="F1" s="2"/>
      <c r="G1" s="2"/>
      <c r="H1" s="84" t="s">
        <v>267</v>
      </c>
      <c r="I1" s="3"/>
      <c r="J1" s="3"/>
    </row>
    <row r="2" spans="2:13" s="6" customFormat="1" ht="17.25">
      <c r="B2" s="144" t="s">
        <v>268</v>
      </c>
      <c r="C2" s="144"/>
      <c r="D2" s="144"/>
      <c r="E2" s="144"/>
      <c r="F2" s="144"/>
      <c r="G2" s="144"/>
      <c r="H2" s="144"/>
      <c r="I2" s="5"/>
      <c r="J2" s="5"/>
      <c r="K2" s="5"/>
      <c r="L2" s="5"/>
      <c r="M2" s="5"/>
    </row>
    <row r="3" spans="2:13" s="4" customFormat="1" ht="15">
      <c r="B3" s="151" t="s">
        <v>110</v>
      </c>
      <c r="C3" s="152"/>
      <c r="D3" s="152"/>
      <c r="E3" s="152"/>
      <c r="F3" s="152"/>
      <c r="G3" s="152"/>
      <c r="H3" s="152"/>
      <c r="I3" s="3"/>
      <c r="J3" s="3"/>
      <c r="K3" s="3"/>
      <c r="L3" s="3"/>
      <c r="M3" s="3"/>
    </row>
    <row r="4" spans="2:13" s="10" customFormat="1" ht="29.25">
      <c r="B4" s="117" t="s">
        <v>111</v>
      </c>
      <c r="C4" s="118" t="s">
        <v>269</v>
      </c>
      <c r="D4" s="118" t="s">
        <v>270</v>
      </c>
      <c r="E4" s="118" t="s">
        <v>271</v>
      </c>
      <c r="F4" s="118" t="s">
        <v>272</v>
      </c>
      <c r="G4" s="118" t="s">
        <v>273</v>
      </c>
      <c r="H4" s="118" t="s">
        <v>274</v>
      </c>
      <c r="I4" s="9"/>
      <c r="J4" s="9"/>
      <c r="K4" s="9"/>
      <c r="L4" s="9"/>
      <c r="M4" s="9"/>
    </row>
    <row r="5" spans="2:13" s="13" customFormat="1">
      <c r="B5" s="97" t="s">
        <v>275</v>
      </c>
      <c r="C5" s="11">
        <v>469959</v>
      </c>
      <c r="D5" s="11">
        <v>471132</v>
      </c>
      <c r="E5" s="11">
        <v>489698</v>
      </c>
      <c r="F5" s="11">
        <v>551682</v>
      </c>
      <c r="G5" s="11">
        <v>643635</v>
      </c>
      <c r="H5" s="11">
        <v>650019</v>
      </c>
      <c r="I5" s="12"/>
      <c r="J5" s="12"/>
      <c r="K5" s="60"/>
      <c r="L5" s="60"/>
      <c r="M5" s="60"/>
    </row>
    <row r="6" spans="2:13">
      <c r="B6" s="92" t="s">
        <v>276</v>
      </c>
      <c r="C6" s="16"/>
      <c r="D6" s="16"/>
      <c r="E6" s="16"/>
      <c r="F6" s="16"/>
      <c r="G6" s="16"/>
      <c r="H6" s="16"/>
      <c r="I6" s="16"/>
      <c r="J6" s="16"/>
    </row>
    <row r="7" spans="2:13">
      <c r="B7" s="94" t="s">
        <v>277</v>
      </c>
      <c r="C7" s="15">
        <v>99980</v>
      </c>
      <c r="D7" s="15">
        <v>95828</v>
      </c>
      <c r="E7" s="15">
        <v>102009</v>
      </c>
      <c r="F7" s="15">
        <v>101224</v>
      </c>
      <c r="G7" s="15">
        <v>125563</v>
      </c>
      <c r="H7" s="15">
        <v>129482</v>
      </c>
      <c r="I7" s="16"/>
      <c r="J7" s="16"/>
    </row>
    <row r="8" spans="2:13">
      <c r="B8" s="94" t="s">
        <v>278</v>
      </c>
      <c r="C8" s="15">
        <v>34391</v>
      </c>
      <c r="D8" s="15">
        <v>25899</v>
      </c>
      <c r="E8" s="15">
        <v>30812</v>
      </c>
      <c r="F8" s="15">
        <v>41418</v>
      </c>
      <c r="G8" s="15">
        <v>59730</v>
      </c>
      <c r="H8" s="15">
        <v>51182</v>
      </c>
      <c r="I8" s="16"/>
      <c r="J8" s="16"/>
    </row>
    <row r="9" spans="2:13">
      <c r="B9" s="94" t="s">
        <v>279</v>
      </c>
      <c r="C9" s="15">
        <v>24520</v>
      </c>
      <c r="D9" s="15">
        <v>24717</v>
      </c>
      <c r="E9" s="15">
        <v>27849</v>
      </c>
      <c r="F9" s="15">
        <v>33743</v>
      </c>
      <c r="G9" s="15">
        <v>29260</v>
      </c>
      <c r="H9" s="15">
        <v>28795</v>
      </c>
      <c r="I9" s="16"/>
      <c r="J9" s="16"/>
    </row>
    <row r="10" spans="2:13">
      <c r="B10" s="94" t="s">
        <v>280</v>
      </c>
      <c r="C10" s="15">
        <v>35735</v>
      </c>
      <c r="D10" s="15">
        <v>38015</v>
      </c>
      <c r="E10" s="15">
        <v>38554</v>
      </c>
      <c r="F10" s="15">
        <v>44446</v>
      </c>
      <c r="G10" s="15">
        <v>34452</v>
      </c>
      <c r="H10" s="15">
        <v>41054</v>
      </c>
      <c r="I10" s="16"/>
      <c r="J10" s="16"/>
    </row>
    <row r="11" spans="2:13" ht="25.5">
      <c r="B11" s="93" t="s">
        <v>281</v>
      </c>
      <c r="C11" s="15">
        <v>37869</v>
      </c>
      <c r="D11" s="15">
        <v>30822</v>
      </c>
      <c r="E11" s="15">
        <v>29193</v>
      </c>
      <c r="F11" s="15">
        <v>30889</v>
      </c>
      <c r="G11" s="15">
        <v>35383</v>
      </c>
      <c r="H11" s="15">
        <v>34229</v>
      </c>
      <c r="I11" s="16"/>
      <c r="J11" s="16"/>
    </row>
    <row r="12" spans="2:13">
      <c r="B12" s="94" t="s">
        <v>282</v>
      </c>
      <c r="C12" s="15">
        <v>24518</v>
      </c>
      <c r="D12" s="15">
        <v>26176</v>
      </c>
      <c r="E12" s="15">
        <v>26248</v>
      </c>
      <c r="F12" s="15">
        <v>27702</v>
      </c>
      <c r="G12" s="15">
        <v>40875</v>
      </c>
      <c r="H12" s="15">
        <v>42261</v>
      </c>
      <c r="I12" s="16"/>
      <c r="J12" s="16"/>
    </row>
    <row r="13" spans="2:13">
      <c r="B13" s="94" t="s">
        <v>283</v>
      </c>
      <c r="C13" s="15">
        <v>20132</v>
      </c>
      <c r="D13" s="15">
        <v>21532</v>
      </c>
      <c r="E13" s="15">
        <v>20531</v>
      </c>
      <c r="F13" s="15">
        <v>24020</v>
      </c>
      <c r="G13" s="15">
        <v>28275</v>
      </c>
      <c r="H13" s="15">
        <v>31337</v>
      </c>
      <c r="I13" s="16"/>
      <c r="J13" s="16"/>
    </row>
    <row r="14" spans="2:13" s="13" customFormat="1">
      <c r="B14" s="97" t="s">
        <v>284</v>
      </c>
      <c r="C14" s="11">
        <v>2354355</v>
      </c>
      <c r="D14" s="11">
        <v>2427025</v>
      </c>
      <c r="E14" s="11">
        <v>2540105</v>
      </c>
      <c r="F14" s="11">
        <v>2860878</v>
      </c>
      <c r="G14" s="11">
        <v>3116863</v>
      </c>
      <c r="H14" s="11">
        <v>2967890</v>
      </c>
      <c r="I14" s="12"/>
      <c r="J14" s="12"/>
      <c r="K14" s="60"/>
      <c r="L14" s="60"/>
      <c r="M14" s="60"/>
    </row>
    <row r="15" spans="2:13">
      <c r="B15" s="92" t="s">
        <v>276</v>
      </c>
      <c r="C15" s="16"/>
      <c r="D15" s="16"/>
      <c r="E15" s="16"/>
      <c r="F15" s="16"/>
      <c r="G15" s="16"/>
      <c r="H15" s="16"/>
      <c r="I15" s="16"/>
      <c r="J15" s="16"/>
    </row>
    <row r="16" spans="2:13">
      <c r="B16" s="94" t="s">
        <v>285</v>
      </c>
      <c r="C16" s="15">
        <v>1133752</v>
      </c>
      <c r="D16" s="15">
        <v>1197629</v>
      </c>
      <c r="E16" s="15">
        <v>1348558</v>
      </c>
      <c r="F16" s="15">
        <v>1525082</v>
      </c>
      <c r="G16" s="15">
        <v>1486849</v>
      </c>
      <c r="H16" s="15">
        <v>1422458</v>
      </c>
      <c r="I16" s="16"/>
      <c r="J16" s="16"/>
    </row>
    <row r="17" spans="2:13">
      <c r="B17" s="99" t="s">
        <v>276</v>
      </c>
      <c r="C17" s="16"/>
      <c r="D17" s="16"/>
      <c r="E17" s="16"/>
      <c r="F17" s="16"/>
      <c r="G17" s="16"/>
      <c r="H17" s="16"/>
      <c r="I17" s="16"/>
      <c r="J17" s="16"/>
    </row>
    <row r="18" spans="2:13">
      <c r="B18" s="119" t="s">
        <v>286</v>
      </c>
      <c r="C18" s="15">
        <v>534851</v>
      </c>
      <c r="D18" s="15">
        <v>563625</v>
      </c>
      <c r="E18" s="15">
        <v>633359</v>
      </c>
      <c r="F18" s="15">
        <v>749509</v>
      </c>
      <c r="G18" s="15">
        <v>651387</v>
      </c>
      <c r="H18" s="15">
        <v>602927</v>
      </c>
      <c r="I18" s="16"/>
      <c r="J18" s="16"/>
    </row>
    <row r="19" spans="2:13">
      <c r="B19" s="101" t="s">
        <v>287</v>
      </c>
      <c r="C19" s="15">
        <v>78774</v>
      </c>
      <c r="D19" s="15">
        <v>85956</v>
      </c>
      <c r="E19" s="15">
        <v>91726</v>
      </c>
      <c r="F19" s="15">
        <v>99552</v>
      </c>
      <c r="G19" s="15">
        <v>91592</v>
      </c>
      <c r="H19" s="15">
        <v>88192</v>
      </c>
      <c r="I19" s="16"/>
      <c r="J19" s="16"/>
    </row>
    <row r="20" spans="2:13">
      <c r="B20" s="94" t="s">
        <v>288</v>
      </c>
      <c r="C20" s="15">
        <v>124644</v>
      </c>
      <c r="D20" s="15">
        <v>130800</v>
      </c>
      <c r="E20" s="15">
        <v>148321</v>
      </c>
      <c r="F20" s="15">
        <v>174692</v>
      </c>
      <c r="G20" s="15">
        <v>218326</v>
      </c>
      <c r="H20" s="15">
        <v>223403</v>
      </c>
      <c r="I20" s="16"/>
      <c r="J20" s="16"/>
    </row>
    <row r="21" spans="2:13">
      <c r="B21" s="94" t="s">
        <v>289</v>
      </c>
      <c r="C21" s="15">
        <v>201556</v>
      </c>
      <c r="D21" s="15">
        <v>214632</v>
      </c>
      <c r="E21" s="15">
        <v>235127</v>
      </c>
      <c r="F21" s="15">
        <v>273076</v>
      </c>
      <c r="G21" s="15">
        <v>315971</v>
      </c>
      <c r="H21" s="15">
        <v>277775</v>
      </c>
      <c r="I21" s="16"/>
      <c r="J21" s="16"/>
    </row>
    <row r="22" spans="2:13">
      <c r="B22" s="93" t="s">
        <v>290</v>
      </c>
      <c r="C22" s="15">
        <v>19988</v>
      </c>
      <c r="D22" s="15">
        <v>21462</v>
      </c>
      <c r="E22" s="15">
        <v>19244</v>
      </c>
      <c r="F22" s="15">
        <v>23597</v>
      </c>
      <c r="G22" s="15">
        <v>19176</v>
      </c>
      <c r="H22" s="15">
        <v>28427</v>
      </c>
      <c r="I22" s="16"/>
      <c r="J22" s="16"/>
    </row>
    <row r="23" spans="2:13">
      <c r="B23" s="94" t="s">
        <v>291</v>
      </c>
      <c r="C23" s="15">
        <v>20490</v>
      </c>
      <c r="D23" s="15">
        <v>21446</v>
      </c>
      <c r="E23" s="15">
        <v>19341</v>
      </c>
      <c r="F23" s="15">
        <v>19674</v>
      </c>
      <c r="G23" s="15">
        <v>20156</v>
      </c>
      <c r="H23" s="15">
        <v>31353</v>
      </c>
      <c r="I23" s="16"/>
      <c r="J23" s="16"/>
    </row>
    <row r="24" spans="2:13" ht="25.5">
      <c r="B24" s="93" t="s">
        <v>292</v>
      </c>
      <c r="C24" s="15">
        <v>121853</v>
      </c>
      <c r="D24" s="15">
        <v>119807</v>
      </c>
      <c r="E24" s="15">
        <v>115946</v>
      </c>
      <c r="F24" s="15">
        <v>141194</v>
      </c>
      <c r="G24" s="15">
        <v>174696</v>
      </c>
      <c r="H24" s="15">
        <v>181637</v>
      </c>
      <c r="I24" s="16"/>
      <c r="J24" s="16"/>
    </row>
    <row r="25" spans="2:13">
      <c r="B25" s="93" t="s">
        <v>293</v>
      </c>
      <c r="C25" s="15">
        <v>30905</v>
      </c>
      <c r="D25" s="15">
        <v>32137</v>
      </c>
      <c r="E25" s="15">
        <v>15127</v>
      </c>
      <c r="F25" s="15">
        <v>11344</v>
      </c>
      <c r="G25" s="15">
        <v>17119</v>
      </c>
      <c r="H25" s="15">
        <v>30078</v>
      </c>
      <c r="I25" s="16"/>
      <c r="J25" s="16"/>
    </row>
    <row r="26" spans="2:13">
      <c r="B26" s="94" t="s">
        <v>294</v>
      </c>
      <c r="C26" s="15">
        <v>36599</v>
      </c>
      <c r="D26" s="15">
        <v>42639</v>
      </c>
      <c r="E26" s="15">
        <v>49507</v>
      </c>
      <c r="F26" s="15">
        <v>59619</v>
      </c>
      <c r="G26" s="15">
        <v>54347</v>
      </c>
      <c r="H26" s="15">
        <v>50235</v>
      </c>
      <c r="I26" s="16"/>
      <c r="J26" s="16"/>
    </row>
    <row r="27" spans="2:13" ht="25.5">
      <c r="B27" s="120" t="s">
        <v>295</v>
      </c>
      <c r="C27" s="15">
        <v>202720</v>
      </c>
      <c r="D27" s="15">
        <v>192281</v>
      </c>
      <c r="E27" s="15">
        <v>132890</v>
      </c>
      <c r="F27" s="15">
        <v>152754</v>
      </c>
      <c r="G27" s="15">
        <v>143256</v>
      </c>
      <c r="H27" s="15">
        <v>171589</v>
      </c>
      <c r="I27" s="16"/>
      <c r="J27" s="16"/>
    </row>
    <row r="28" spans="2:13">
      <c r="B28" s="93" t="s">
        <v>536</v>
      </c>
      <c r="C28" s="15">
        <v>21300</v>
      </c>
      <c r="D28" s="15">
        <v>25168</v>
      </c>
      <c r="E28" s="15">
        <v>25672</v>
      </c>
      <c r="F28" s="15">
        <v>24619</v>
      </c>
      <c r="G28" s="15">
        <v>90369</v>
      </c>
      <c r="H28" s="15">
        <v>69864</v>
      </c>
      <c r="I28" s="16"/>
      <c r="J28" s="16"/>
    </row>
    <row r="29" spans="2:13" s="13" customFormat="1">
      <c r="B29" s="97" t="s">
        <v>296</v>
      </c>
      <c r="C29" s="11">
        <v>1641377</v>
      </c>
      <c r="D29" s="11">
        <v>1692781</v>
      </c>
      <c r="E29" s="11">
        <v>1716712</v>
      </c>
      <c r="F29" s="11">
        <v>1996478</v>
      </c>
      <c r="G29" s="11">
        <v>2028191</v>
      </c>
      <c r="H29" s="11">
        <v>2043424</v>
      </c>
      <c r="I29" s="12"/>
      <c r="J29" s="12"/>
      <c r="K29" s="60"/>
      <c r="L29" s="60"/>
      <c r="M29" s="60"/>
    </row>
    <row r="30" spans="2:13">
      <c r="B30" s="92" t="s">
        <v>276</v>
      </c>
      <c r="C30" s="16"/>
      <c r="D30" s="16"/>
      <c r="E30" s="16"/>
      <c r="F30" s="16"/>
      <c r="G30" s="16"/>
      <c r="H30" s="16"/>
      <c r="I30" s="16"/>
      <c r="J30" s="16"/>
    </row>
    <row r="31" spans="2:13">
      <c r="B31" s="94" t="s">
        <v>297</v>
      </c>
      <c r="C31" s="15">
        <v>486686</v>
      </c>
      <c r="D31" s="15">
        <v>502401</v>
      </c>
      <c r="E31" s="15">
        <v>501803</v>
      </c>
      <c r="F31" s="15">
        <v>570250</v>
      </c>
      <c r="G31" s="15">
        <v>554950</v>
      </c>
      <c r="H31" s="15">
        <v>569148</v>
      </c>
      <c r="I31" s="16"/>
      <c r="J31" s="16"/>
    </row>
    <row r="32" spans="2:13">
      <c r="B32" s="94" t="s">
        <v>298</v>
      </c>
      <c r="C32" s="15">
        <v>198323</v>
      </c>
      <c r="D32" s="15">
        <v>235059</v>
      </c>
      <c r="E32" s="15">
        <v>261734</v>
      </c>
      <c r="F32" s="15">
        <v>288197</v>
      </c>
      <c r="G32" s="15">
        <v>384687</v>
      </c>
      <c r="H32" s="15">
        <v>348387</v>
      </c>
      <c r="I32" s="16"/>
      <c r="J32" s="16"/>
    </row>
    <row r="33" spans="2:13">
      <c r="B33" s="94" t="s">
        <v>299</v>
      </c>
      <c r="C33" s="15">
        <v>396279</v>
      </c>
      <c r="D33" s="15">
        <v>370614</v>
      </c>
      <c r="E33" s="15">
        <v>350141</v>
      </c>
      <c r="F33" s="15">
        <v>437183</v>
      </c>
      <c r="G33" s="15">
        <v>354377</v>
      </c>
      <c r="H33" s="15">
        <v>336374</v>
      </c>
      <c r="I33" s="16"/>
      <c r="J33" s="16"/>
    </row>
    <row r="34" spans="2:13">
      <c r="B34" s="94" t="s">
        <v>300</v>
      </c>
      <c r="C34" s="15">
        <v>88752</v>
      </c>
      <c r="D34" s="15">
        <v>89438</v>
      </c>
      <c r="E34" s="15">
        <v>71981</v>
      </c>
      <c r="F34" s="15">
        <v>80711</v>
      </c>
      <c r="G34" s="15">
        <v>66676</v>
      </c>
      <c r="H34" s="15">
        <v>58655</v>
      </c>
      <c r="I34" s="16"/>
      <c r="J34" s="16"/>
    </row>
    <row r="35" spans="2:13">
      <c r="B35" s="94" t="s">
        <v>301</v>
      </c>
      <c r="C35" s="15">
        <v>58950</v>
      </c>
      <c r="D35" s="15">
        <v>61837</v>
      </c>
      <c r="E35" s="15">
        <v>63254</v>
      </c>
      <c r="F35" s="15">
        <v>96593</v>
      </c>
      <c r="G35" s="15">
        <v>71906</v>
      </c>
      <c r="H35" s="15">
        <v>130369</v>
      </c>
      <c r="I35" s="16"/>
      <c r="J35" s="16"/>
    </row>
    <row r="36" spans="2:13">
      <c r="B36" s="94" t="s">
        <v>302</v>
      </c>
      <c r="C36" s="15">
        <v>26243</v>
      </c>
      <c r="D36" s="15">
        <v>26194</v>
      </c>
      <c r="E36" s="15">
        <v>24684</v>
      </c>
      <c r="F36" s="15">
        <v>31528</v>
      </c>
      <c r="G36" s="15">
        <v>27484</v>
      </c>
      <c r="H36" s="15">
        <v>30453</v>
      </c>
      <c r="I36" s="16"/>
      <c r="J36" s="16"/>
    </row>
    <row r="37" spans="2:13">
      <c r="B37" s="94" t="s">
        <v>303</v>
      </c>
      <c r="C37" s="15">
        <v>12124</v>
      </c>
      <c r="D37" s="15">
        <v>13034</v>
      </c>
      <c r="E37" s="15">
        <v>16365</v>
      </c>
      <c r="F37" s="15">
        <v>30474</v>
      </c>
      <c r="G37" s="15">
        <v>37727</v>
      </c>
      <c r="H37" s="15">
        <v>32042</v>
      </c>
      <c r="I37" s="16"/>
      <c r="J37" s="16"/>
    </row>
    <row r="38" spans="2:13">
      <c r="B38" s="94" t="s">
        <v>304</v>
      </c>
      <c r="C38" s="15">
        <v>39320</v>
      </c>
      <c r="D38" s="15">
        <v>44729</v>
      </c>
      <c r="E38" s="15">
        <v>50720</v>
      </c>
      <c r="F38" s="15">
        <v>60887</v>
      </c>
      <c r="G38" s="15">
        <v>139812</v>
      </c>
      <c r="H38" s="15">
        <v>116769</v>
      </c>
      <c r="I38" s="16"/>
      <c r="J38" s="16"/>
    </row>
    <row r="39" spans="2:13">
      <c r="B39" s="93" t="s">
        <v>305</v>
      </c>
      <c r="C39" s="15">
        <v>25384</v>
      </c>
      <c r="D39" s="15">
        <v>27219</v>
      </c>
      <c r="E39" s="15">
        <v>21600</v>
      </c>
      <c r="F39" s="15">
        <v>30251</v>
      </c>
      <c r="G39" s="15">
        <v>30826</v>
      </c>
      <c r="H39" s="15">
        <v>39732</v>
      </c>
      <c r="I39" s="16"/>
      <c r="J39" s="16"/>
    </row>
    <row r="40" spans="2:13" s="13" customFormat="1" ht="15.75">
      <c r="B40" s="97" t="s">
        <v>306</v>
      </c>
      <c r="C40" s="11">
        <v>1267443</v>
      </c>
      <c r="D40" s="11">
        <v>1418468</v>
      </c>
      <c r="E40" s="11">
        <v>1632088</v>
      </c>
      <c r="F40" s="11">
        <v>1799776</v>
      </c>
      <c r="G40" s="11">
        <v>1813121</v>
      </c>
      <c r="H40" s="11">
        <v>1814397</v>
      </c>
      <c r="I40" s="12"/>
      <c r="J40" s="12"/>
      <c r="K40" s="60"/>
      <c r="L40" s="60"/>
      <c r="M40" s="60"/>
    </row>
    <row r="41" spans="2:13">
      <c r="B41" s="92" t="s">
        <v>276</v>
      </c>
      <c r="C41" s="16"/>
      <c r="D41" s="16"/>
      <c r="E41" s="16"/>
      <c r="F41" s="16"/>
      <c r="G41" s="16"/>
      <c r="H41" s="16"/>
      <c r="I41" s="16"/>
      <c r="J41" s="16"/>
    </row>
    <row r="42" spans="2:13">
      <c r="B42" s="94" t="s">
        <v>307</v>
      </c>
      <c r="C42" s="15">
        <v>228438</v>
      </c>
      <c r="D42" s="15">
        <v>239104</v>
      </c>
      <c r="E42" s="15">
        <v>330839</v>
      </c>
      <c r="F42" s="15">
        <v>374974</v>
      </c>
      <c r="G42" s="15">
        <v>360494</v>
      </c>
      <c r="H42" s="15">
        <v>319937</v>
      </c>
      <c r="I42" s="16"/>
      <c r="J42" s="16"/>
    </row>
    <row r="43" spans="2:13">
      <c r="B43" s="94" t="s">
        <v>308</v>
      </c>
      <c r="C43" s="15">
        <v>171732</v>
      </c>
      <c r="D43" s="15">
        <v>210954</v>
      </c>
      <c r="E43" s="15">
        <v>248714</v>
      </c>
      <c r="F43" s="15">
        <v>302401</v>
      </c>
      <c r="G43" s="15">
        <v>410972</v>
      </c>
      <c r="H43" s="15">
        <v>546689</v>
      </c>
      <c r="I43" s="16"/>
      <c r="J43" s="16"/>
    </row>
    <row r="44" spans="2:13">
      <c r="B44" s="94" t="s">
        <v>309</v>
      </c>
      <c r="C44" s="15">
        <v>106586</v>
      </c>
      <c r="D44" s="15">
        <v>131028</v>
      </c>
      <c r="E44" s="15">
        <v>127767</v>
      </c>
      <c r="F44" s="15">
        <v>144755</v>
      </c>
      <c r="G44" s="15">
        <v>150073</v>
      </c>
      <c r="H44" s="15">
        <v>156102</v>
      </c>
      <c r="I44" s="16"/>
      <c r="J44" s="16"/>
    </row>
    <row r="45" spans="2:13">
      <c r="B45" s="94" t="s">
        <v>310</v>
      </c>
      <c r="C45" s="15">
        <v>4531</v>
      </c>
      <c r="D45" s="15">
        <v>8544</v>
      </c>
      <c r="E45" s="15">
        <v>10371</v>
      </c>
      <c r="F45" s="15">
        <v>13089</v>
      </c>
      <c r="G45" s="15">
        <v>20203</v>
      </c>
      <c r="H45" s="15">
        <v>24990</v>
      </c>
      <c r="I45" s="16"/>
      <c r="J45" s="16"/>
    </row>
    <row r="46" spans="2:13">
      <c r="B46" s="94" t="s">
        <v>311</v>
      </c>
      <c r="C46" s="15">
        <v>2860</v>
      </c>
      <c r="D46" s="15">
        <v>3444</v>
      </c>
      <c r="E46" s="15">
        <v>2061</v>
      </c>
      <c r="F46" s="15">
        <v>1952</v>
      </c>
      <c r="G46" s="15">
        <v>3764</v>
      </c>
      <c r="H46" s="15">
        <v>1152</v>
      </c>
      <c r="I46" s="16"/>
      <c r="J46" s="16"/>
    </row>
    <row r="47" spans="2:13">
      <c r="B47" s="94" t="s">
        <v>86</v>
      </c>
      <c r="C47" s="15">
        <v>709396</v>
      </c>
      <c r="D47" s="15">
        <v>773807</v>
      </c>
      <c r="E47" s="15">
        <v>854829</v>
      </c>
      <c r="F47" s="15">
        <v>889739</v>
      </c>
      <c r="G47" s="15">
        <v>816600</v>
      </c>
      <c r="H47" s="15">
        <v>725028</v>
      </c>
      <c r="I47" s="16"/>
      <c r="J47" s="16"/>
    </row>
    <row r="48" spans="2:13" s="13" customFormat="1" ht="15.75">
      <c r="B48" s="121" t="s">
        <v>312</v>
      </c>
      <c r="C48" s="11">
        <v>5733134</v>
      </c>
      <c r="D48" s="11">
        <v>6009406</v>
      </c>
      <c r="E48" s="11">
        <v>6378604</v>
      </c>
      <c r="F48" s="11">
        <v>7208813</v>
      </c>
      <c r="G48" s="11">
        <v>7601810</v>
      </c>
      <c r="H48" s="11">
        <v>7475731</v>
      </c>
      <c r="I48" s="12"/>
      <c r="J48" s="12"/>
      <c r="K48" s="60"/>
      <c r="L48" s="60"/>
      <c r="M48" s="60"/>
    </row>
    <row r="49" spans="1:8">
      <c r="B49" s="63"/>
      <c r="C49" s="30"/>
      <c r="D49" s="30"/>
      <c r="E49" s="30"/>
      <c r="F49" s="30"/>
      <c r="G49" s="30"/>
    </row>
    <row r="50" spans="1:8" ht="29.25" customHeight="1">
      <c r="A50" s="122" t="s">
        <v>228</v>
      </c>
      <c r="B50" s="153" t="s">
        <v>313</v>
      </c>
      <c r="C50" s="153"/>
      <c r="D50" s="153"/>
      <c r="E50" s="153"/>
      <c r="F50" s="153"/>
      <c r="G50" s="153"/>
      <c r="H50" s="153"/>
    </row>
    <row r="51" spans="1:8">
      <c r="A51" s="123" t="s">
        <v>229</v>
      </c>
      <c r="B51" s="153" t="s">
        <v>314</v>
      </c>
      <c r="C51" s="153"/>
      <c r="D51" s="153"/>
      <c r="E51" s="153"/>
      <c r="F51" s="153"/>
      <c r="G51" s="153"/>
      <c r="H51" s="153"/>
    </row>
    <row r="52" spans="1:8">
      <c r="A52" s="123" t="s">
        <v>230</v>
      </c>
      <c r="B52" s="95" t="s">
        <v>315</v>
      </c>
    </row>
    <row r="53" spans="1:8">
      <c r="A53" s="123" t="s">
        <v>233</v>
      </c>
      <c r="B53" s="153" t="s">
        <v>102</v>
      </c>
      <c r="C53" s="153"/>
      <c r="D53" s="153"/>
      <c r="E53" s="153"/>
      <c r="F53" s="153"/>
      <c r="G53" s="153"/>
      <c r="H53" s="153"/>
    </row>
    <row r="54" spans="1:8" ht="29.25" customHeight="1">
      <c r="A54" s="122" t="s">
        <v>73</v>
      </c>
      <c r="B54" s="154" t="s">
        <v>316</v>
      </c>
      <c r="C54" s="155"/>
      <c r="D54" s="155"/>
      <c r="E54" s="155"/>
      <c r="F54" s="155"/>
      <c r="G54" s="155"/>
      <c r="H54" s="155"/>
    </row>
    <row r="55" spans="1:8" ht="30" customHeight="1">
      <c r="A55" s="122" t="s">
        <v>235</v>
      </c>
      <c r="B55" s="154" t="s">
        <v>317</v>
      </c>
      <c r="C55" s="155"/>
      <c r="D55" s="155"/>
      <c r="E55" s="155"/>
      <c r="F55" s="155"/>
      <c r="G55" s="155"/>
      <c r="H55" s="155"/>
    </row>
    <row r="56" spans="1:8">
      <c r="A56" s="14"/>
    </row>
    <row r="57" spans="1:8">
      <c r="A57" s="96" t="s">
        <v>105</v>
      </c>
    </row>
    <row r="58" spans="1:8">
      <c r="A58" s="96" t="s">
        <v>104</v>
      </c>
      <c r="B58" s="38"/>
    </row>
    <row r="59" spans="1:8">
      <c r="B59" s="38"/>
    </row>
  </sheetData>
  <mergeCells count="7">
    <mergeCell ref="B2:H2"/>
    <mergeCell ref="B3:H3"/>
    <mergeCell ref="B50:H50"/>
    <mergeCell ref="B54:H54"/>
    <mergeCell ref="B55:H55"/>
    <mergeCell ref="B51:H51"/>
    <mergeCell ref="B53:H53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D2C6-AC3F-42A8-B466-9AA1E5B28FDD}">
  <sheetPr codeName="Sheet7">
    <tabColor theme="3"/>
  </sheetPr>
  <dimension ref="A1:N93"/>
  <sheetViews>
    <sheetView zoomScale="95" zoomScaleNormal="95" workbookViewId="0">
      <pane xSplit="2" ySplit="4" topLeftCell="C49" activePane="bottomRight" state="frozen"/>
      <selection sqref="A1:XFD1048576"/>
      <selection pane="topRight" sqref="A1:XFD1048576"/>
      <selection pane="bottomLeft" sqref="A1:XFD1048576"/>
      <selection pane="bottomRight" activeCell="C59" sqref="C59:L59"/>
    </sheetView>
  </sheetViews>
  <sheetFormatPr defaultRowHeight="12.75"/>
  <cols>
    <col min="1" max="1" width="3.28515625" style="17" customWidth="1"/>
    <col min="2" max="2" width="57.140625" style="19" customWidth="1"/>
    <col min="3" max="3" width="8.5703125" style="19" bestFit="1" customWidth="1"/>
    <col min="4" max="4" width="7.42578125" style="19" bestFit="1" customWidth="1"/>
    <col min="5" max="6" width="9.140625" style="19"/>
    <col min="7" max="7" width="11.42578125" style="19" bestFit="1" customWidth="1"/>
    <col min="8" max="8" width="14.28515625" style="19" bestFit="1" customWidth="1"/>
    <col min="9" max="9" width="13.140625" style="19" bestFit="1" customWidth="1"/>
    <col min="10" max="10" width="4.28515625" style="19" bestFit="1" customWidth="1"/>
    <col min="11" max="11" width="9.85546875" style="19" customWidth="1"/>
    <col min="12" max="14" width="9.140625" style="19"/>
    <col min="15" max="16384" width="9.140625" style="17"/>
  </cols>
  <sheetData>
    <row r="1" spans="2:14" s="4" customFormat="1" ht="36" customHeight="1">
      <c r="B1" s="106" t="s">
        <v>252</v>
      </c>
      <c r="C1" s="2"/>
      <c r="D1" s="2"/>
      <c r="E1" s="2"/>
      <c r="F1" s="2"/>
      <c r="G1" s="2"/>
      <c r="H1" s="2"/>
      <c r="I1" s="2"/>
      <c r="J1" s="2"/>
      <c r="K1" s="2"/>
      <c r="L1" s="84" t="s">
        <v>319</v>
      </c>
    </row>
    <row r="2" spans="2:14" s="6" customFormat="1" ht="15">
      <c r="B2" s="144" t="s">
        <v>318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5"/>
      <c r="N2" s="5"/>
    </row>
    <row r="3" spans="2:14" s="4" customFormat="1" ht="15">
      <c r="B3" s="142" t="s">
        <v>330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3"/>
      <c r="N3" s="3"/>
    </row>
    <row r="4" spans="2:14" s="10" customFormat="1" ht="26.25">
      <c r="B4" s="117" t="s">
        <v>111</v>
      </c>
      <c r="C4" s="124" t="s">
        <v>320</v>
      </c>
      <c r="D4" s="124" t="s">
        <v>321</v>
      </c>
      <c r="E4" s="124" t="s">
        <v>322</v>
      </c>
      <c r="F4" s="124" t="s">
        <v>323</v>
      </c>
      <c r="G4" s="124" t="s">
        <v>324</v>
      </c>
      <c r="H4" s="124" t="s">
        <v>325</v>
      </c>
      <c r="I4" s="124" t="s">
        <v>326</v>
      </c>
      <c r="J4" s="124" t="s">
        <v>327</v>
      </c>
      <c r="K4" s="124" t="s">
        <v>328</v>
      </c>
      <c r="L4" s="118" t="s">
        <v>329</v>
      </c>
      <c r="M4" s="9"/>
      <c r="N4" s="9"/>
    </row>
    <row r="5" spans="2:14" s="59" customFormat="1">
      <c r="B5" s="58"/>
      <c r="C5" s="156" t="s">
        <v>331</v>
      </c>
      <c r="D5" s="156"/>
      <c r="E5" s="156"/>
      <c r="F5" s="156"/>
      <c r="G5" s="156"/>
      <c r="H5" s="156"/>
      <c r="I5" s="156"/>
      <c r="J5" s="156"/>
      <c r="K5" s="156"/>
      <c r="L5" s="156"/>
    </row>
    <row r="6" spans="2:14" s="13" customFormat="1" ht="13.5" thickBot="1">
      <c r="B6" s="125" t="s">
        <v>333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2:14" s="13" customFormat="1">
      <c r="B7" s="126" t="s">
        <v>334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2:14">
      <c r="B8" s="127" t="s">
        <v>335</v>
      </c>
      <c r="C8" s="18">
        <v>10</v>
      </c>
      <c r="D8" s="18">
        <v>5</v>
      </c>
      <c r="E8" s="18">
        <v>1</v>
      </c>
      <c r="F8" s="18">
        <v>0</v>
      </c>
      <c r="G8" s="18">
        <v>9</v>
      </c>
      <c r="H8" s="18">
        <v>3</v>
      </c>
      <c r="I8" s="18">
        <v>2</v>
      </c>
      <c r="J8" s="18">
        <v>1</v>
      </c>
      <c r="K8" s="18">
        <v>2</v>
      </c>
      <c r="L8" s="18">
        <v>33</v>
      </c>
      <c r="M8" s="16"/>
      <c r="N8" s="16"/>
    </row>
    <row r="9" spans="2:14">
      <c r="B9" s="127" t="s">
        <v>336</v>
      </c>
      <c r="C9" s="18">
        <v>169</v>
      </c>
      <c r="D9" s="18">
        <v>75</v>
      </c>
      <c r="E9" s="18">
        <v>70</v>
      </c>
      <c r="F9" s="18">
        <v>72</v>
      </c>
      <c r="G9" s="18">
        <v>62</v>
      </c>
      <c r="H9" s="18">
        <v>64</v>
      </c>
      <c r="I9" s="18">
        <v>50</v>
      </c>
      <c r="J9" s="18">
        <v>45</v>
      </c>
      <c r="K9" s="18">
        <v>51</v>
      </c>
      <c r="L9" s="18">
        <v>658</v>
      </c>
      <c r="M9" s="16"/>
      <c r="N9" s="16"/>
    </row>
    <row r="10" spans="2:14">
      <c r="B10" s="127" t="s">
        <v>337</v>
      </c>
      <c r="C10" s="18">
        <v>7</v>
      </c>
      <c r="D10" s="18">
        <v>4</v>
      </c>
      <c r="E10" s="18">
        <v>2</v>
      </c>
      <c r="F10" s="18">
        <v>3</v>
      </c>
      <c r="G10" s="18">
        <v>0</v>
      </c>
      <c r="H10" s="18">
        <v>2</v>
      </c>
      <c r="I10" s="18">
        <v>1</v>
      </c>
      <c r="J10" s="18">
        <v>1</v>
      </c>
      <c r="K10" s="18">
        <v>1</v>
      </c>
      <c r="L10" s="18">
        <v>21</v>
      </c>
      <c r="M10" s="16"/>
      <c r="N10" s="16"/>
    </row>
    <row r="11" spans="2:14">
      <c r="B11" s="127" t="s">
        <v>338</v>
      </c>
      <c r="C11" s="18">
        <v>133</v>
      </c>
      <c r="D11" s="18">
        <v>23</v>
      </c>
      <c r="E11" s="18">
        <v>29</v>
      </c>
      <c r="F11" s="18">
        <v>18</v>
      </c>
      <c r="G11" s="18">
        <v>10</v>
      </c>
      <c r="H11" s="18">
        <v>23</v>
      </c>
      <c r="I11" s="18">
        <v>8</v>
      </c>
      <c r="J11" s="18">
        <v>9</v>
      </c>
      <c r="K11" s="18">
        <v>15</v>
      </c>
      <c r="L11" s="18">
        <v>269</v>
      </c>
      <c r="M11" s="16"/>
      <c r="N11" s="16"/>
    </row>
    <row r="12" spans="2:14" ht="15.75">
      <c r="B12" s="127" t="s">
        <v>349</v>
      </c>
      <c r="C12" s="18">
        <v>41</v>
      </c>
      <c r="D12" s="18">
        <v>15</v>
      </c>
      <c r="E12" s="18">
        <v>23</v>
      </c>
      <c r="F12" s="18">
        <v>6</v>
      </c>
      <c r="G12" s="18">
        <v>10</v>
      </c>
      <c r="H12" s="18">
        <v>11</v>
      </c>
      <c r="I12" s="18">
        <v>9</v>
      </c>
      <c r="J12" s="18">
        <v>9</v>
      </c>
      <c r="K12" s="18">
        <v>16</v>
      </c>
      <c r="L12" s="18">
        <v>139</v>
      </c>
      <c r="M12" s="16"/>
      <c r="N12" s="16"/>
    </row>
    <row r="13" spans="2:14">
      <c r="B13" s="127" t="s">
        <v>339</v>
      </c>
      <c r="C13" s="18">
        <v>96</v>
      </c>
      <c r="D13" s="18">
        <v>24</v>
      </c>
      <c r="E13" s="18">
        <v>25</v>
      </c>
      <c r="F13" s="18">
        <v>21</v>
      </c>
      <c r="G13" s="18">
        <v>25</v>
      </c>
      <c r="H13" s="18">
        <v>18</v>
      </c>
      <c r="I13" s="18">
        <v>10</v>
      </c>
      <c r="J13" s="18">
        <v>12</v>
      </c>
      <c r="K13" s="18">
        <v>11</v>
      </c>
      <c r="L13" s="18">
        <v>242</v>
      </c>
      <c r="M13" s="16"/>
      <c r="N13" s="16"/>
    </row>
    <row r="14" spans="2:14">
      <c r="B14" s="127" t="s">
        <v>340</v>
      </c>
      <c r="C14" s="18">
        <v>52</v>
      </c>
      <c r="D14" s="18">
        <v>10</v>
      </c>
      <c r="E14" s="18">
        <v>11</v>
      </c>
      <c r="F14" s="18">
        <v>7</v>
      </c>
      <c r="G14" s="18">
        <v>6</v>
      </c>
      <c r="H14" s="18">
        <v>11</v>
      </c>
      <c r="I14" s="18">
        <v>5</v>
      </c>
      <c r="J14" s="18">
        <v>4</v>
      </c>
      <c r="K14" s="18">
        <v>7</v>
      </c>
      <c r="L14" s="18">
        <v>113</v>
      </c>
      <c r="M14" s="16"/>
      <c r="N14" s="16"/>
    </row>
    <row r="15" spans="2:14">
      <c r="B15" s="127" t="s">
        <v>341</v>
      </c>
      <c r="C15" s="18">
        <v>50</v>
      </c>
      <c r="D15" s="18">
        <v>10</v>
      </c>
      <c r="E15" s="18">
        <v>13</v>
      </c>
      <c r="F15" s="18">
        <v>3</v>
      </c>
      <c r="G15" s="18">
        <v>4</v>
      </c>
      <c r="H15" s="18">
        <v>7</v>
      </c>
      <c r="I15" s="18">
        <v>2</v>
      </c>
      <c r="J15" s="18">
        <v>3</v>
      </c>
      <c r="K15" s="18">
        <v>4</v>
      </c>
      <c r="L15" s="18">
        <v>96</v>
      </c>
      <c r="M15" s="16"/>
      <c r="N15" s="16"/>
    </row>
    <row r="16" spans="2:14">
      <c r="B16" s="127" t="s">
        <v>342</v>
      </c>
      <c r="C16" s="18">
        <v>39</v>
      </c>
      <c r="D16" s="18">
        <v>11</v>
      </c>
      <c r="E16" s="18">
        <v>8</v>
      </c>
      <c r="F16" s="18">
        <v>5</v>
      </c>
      <c r="G16" s="18">
        <v>5</v>
      </c>
      <c r="H16" s="18">
        <v>6</v>
      </c>
      <c r="I16" s="18">
        <v>3</v>
      </c>
      <c r="J16" s="18">
        <v>3</v>
      </c>
      <c r="K16" s="18">
        <v>6</v>
      </c>
      <c r="L16" s="18">
        <v>86</v>
      </c>
      <c r="M16" s="16"/>
      <c r="N16" s="16"/>
    </row>
    <row r="17" spans="2:14">
      <c r="B17" s="127" t="s">
        <v>343</v>
      </c>
      <c r="C17" s="18">
        <v>219</v>
      </c>
      <c r="D17" s="18">
        <v>96</v>
      </c>
      <c r="E17" s="18">
        <v>86</v>
      </c>
      <c r="F17" s="18">
        <v>48</v>
      </c>
      <c r="G17" s="18">
        <v>64</v>
      </c>
      <c r="H17" s="18">
        <v>74</v>
      </c>
      <c r="I17" s="18">
        <v>49</v>
      </c>
      <c r="J17" s="18">
        <v>49</v>
      </c>
      <c r="K17" s="18">
        <v>58</v>
      </c>
      <c r="L17" s="18">
        <v>743</v>
      </c>
      <c r="M17" s="16"/>
      <c r="N17" s="16"/>
    </row>
    <row r="18" spans="2:14">
      <c r="B18" s="127" t="s">
        <v>344</v>
      </c>
      <c r="C18" s="18">
        <v>102</v>
      </c>
      <c r="D18" s="18">
        <v>22</v>
      </c>
      <c r="E18" s="18">
        <v>24</v>
      </c>
      <c r="F18" s="18">
        <v>13</v>
      </c>
      <c r="G18" s="18">
        <v>17</v>
      </c>
      <c r="H18" s="18">
        <v>21</v>
      </c>
      <c r="I18" s="18">
        <v>9</v>
      </c>
      <c r="J18" s="18">
        <v>9</v>
      </c>
      <c r="K18" s="18">
        <v>14</v>
      </c>
      <c r="L18" s="18">
        <v>231</v>
      </c>
      <c r="M18" s="16"/>
      <c r="N18" s="16"/>
    </row>
    <row r="19" spans="2:14">
      <c r="B19" s="127" t="s">
        <v>345</v>
      </c>
      <c r="C19" s="18">
        <v>75</v>
      </c>
      <c r="D19" s="18">
        <v>15</v>
      </c>
      <c r="E19" s="18">
        <v>13</v>
      </c>
      <c r="F19" s="18">
        <v>10</v>
      </c>
      <c r="G19" s="18">
        <v>12</v>
      </c>
      <c r="H19" s="18">
        <v>18</v>
      </c>
      <c r="I19" s="18">
        <v>11</v>
      </c>
      <c r="J19" s="18">
        <v>7</v>
      </c>
      <c r="K19" s="18">
        <v>11</v>
      </c>
      <c r="L19" s="18">
        <v>172</v>
      </c>
      <c r="M19" s="16"/>
      <c r="N19" s="16"/>
    </row>
    <row r="20" spans="2:14">
      <c r="B20" s="127" t="s">
        <v>346</v>
      </c>
      <c r="C20" s="18">
        <v>27</v>
      </c>
      <c r="D20" s="18">
        <v>6</v>
      </c>
      <c r="E20" s="18">
        <v>7</v>
      </c>
      <c r="F20" s="18">
        <v>5</v>
      </c>
      <c r="G20" s="18">
        <v>2</v>
      </c>
      <c r="H20" s="18">
        <v>7</v>
      </c>
      <c r="I20" s="18">
        <v>5</v>
      </c>
      <c r="J20" s="18">
        <v>3</v>
      </c>
      <c r="K20" s="18">
        <v>5</v>
      </c>
      <c r="L20" s="18">
        <v>67</v>
      </c>
      <c r="M20" s="16"/>
      <c r="N20" s="16"/>
    </row>
    <row r="21" spans="2:14" s="13" customFormat="1">
      <c r="B21" s="126" t="s">
        <v>347</v>
      </c>
      <c r="C21" s="35">
        <v>37</v>
      </c>
      <c r="D21" s="35">
        <v>3</v>
      </c>
      <c r="E21" s="35">
        <v>3</v>
      </c>
      <c r="F21" s="35">
        <v>2</v>
      </c>
      <c r="G21" s="35">
        <v>1</v>
      </c>
      <c r="H21" s="35">
        <v>0</v>
      </c>
      <c r="I21" s="35">
        <v>0</v>
      </c>
      <c r="J21" s="35">
        <v>0</v>
      </c>
      <c r="K21" s="35">
        <v>0</v>
      </c>
      <c r="L21" s="35">
        <v>46</v>
      </c>
      <c r="M21" s="12"/>
      <c r="N21" s="12"/>
    </row>
    <row r="22" spans="2:14" s="13" customFormat="1">
      <c r="B22" s="126" t="s">
        <v>200</v>
      </c>
      <c r="C22" s="11">
        <v>1057</v>
      </c>
      <c r="D22" s="35">
        <v>319</v>
      </c>
      <c r="E22" s="35">
        <v>315</v>
      </c>
      <c r="F22" s="35">
        <v>213</v>
      </c>
      <c r="G22" s="35">
        <v>227</v>
      </c>
      <c r="H22" s="35">
        <v>265</v>
      </c>
      <c r="I22" s="35">
        <v>164</v>
      </c>
      <c r="J22" s="35">
        <v>155</v>
      </c>
      <c r="K22" s="35">
        <v>201</v>
      </c>
      <c r="L22" s="11">
        <v>2916</v>
      </c>
      <c r="M22" s="12"/>
      <c r="N22" s="12"/>
    </row>
    <row r="23" spans="2:14" s="13" customFormat="1" ht="13.5" thickBot="1">
      <c r="B23" s="125" t="s">
        <v>348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2:14">
      <c r="B24" s="94" t="s">
        <v>350</v>
      </c>
      <c r="C24" s="18">
        <v>13</v>
      </c>
      <c r="D24" s="18">
        <v>5</v>
      </c>
      <c r="E24" s="18">
        <v>5</v>
      </c>
      <c r="F24" s="18">
        <v>2</v>
      </c>
      <c r="G24" s="18">
        <v>3</v>
      </c>
      <c r="H24" s="18">
        <v>4</v>
      </c>
      <c r="I24" s="18">
        <v>2</v>
      </c>
      <c r="J24" s="18">
        <v>2</v>
      </c>
      <c r="K24" s="18">
        <v>3</v>
      </c>
      <c r="L24" s="18">
        <v>39</v>
      </c>
      <c r="M24" s="16"/>
      <c r="N24" s="16"/>
    </row>
    <row r="25" spans="2:14">
      <c r="B25" s="94" t="s">
        <v>351</v>
      </c>
      <c r="C25" s="18">
        <v>83</v>
      </c>
      <c r="D25" s="18">
        <v>28</v>
      </c>
      <c r="E25" s="18">
        <v>41</v>
      </c>
      <c r="F25" s="18">
        <v>21</v>
      </c>
      <c r="G25" s="18">
        <v>17</v>
      </c>
      <c r="H25" s="18">
        <v>27</v>
      </c>
      <c r="I25" s="18">
        <v>15</v>
      </c>
      <c r="J25" s="18">
        <v>13</v>
      </c>
      <c r="K25" s="18">
        <v>22</v>
      </c>
      <c r="L25" s="18">
        <v>267</v>
      </c>
      <c r="M25" s="16"/>
      <c r="N25" s="16"/>
    </row>
    <row r="26" spans="2:14" ht="15.75">
      <c r="B26" s="94" t="s">
        <v>352</v>
      </c>
      <c r="C26" s="18">
        <v>35</v>
      </c>
      <c r="D26" s="18">
        <v>34</v>
      </c>
      <c r="E26" s="18">
        <v>55</v>
      </c>
      <c r="F26" s="18">
        <v>7</v>
      </c>
      <c r="G26" s="18">
        <v>22</v>
      </c>
      <c r="H26" s="18">
        <v>36</v>
      </c>
      <c r="I26" s="18">
        <v>26</v>
      </c>
      <c r="J26" s="18">
        <v>26</v>
      </c>
      <c r="K26" s="18">
        <v>35</v>
      </c>
      <c r="L26" s="18">
        <v>276</v>
      </c>
      <c r="M26" s="16"/>
      <c r="N26" s="16"/>
    </row>
    <row r="27" spans="2:14">
      <c r="B27" s="94" t="s">
        <v>353</v>
      </c>
      <c r="C27" s="18">
        <v>20</v>
      </c>
      <c r="D27" s="18">
        <v>9</v>
      </c>
      <c r="E27" s="18">
        <v>13</v>
      </c>
      <c r="F27" s="18">
        <v>6</v>
      </c>
      <c r="G27" s="18">
        <v>14</v>
      </c>
      <c r="H27" s="18">
        <v>9</v>
      </c>
      <c r="I27" s="18">
        <v>10</v>
      </c>
      <c r="J27" s="18">
        <v>5</v>
      </c>
      <c r="K27" s="18">
        <v>8</v>
      </c>
      <c r="L27" s="18">
        <v>94</v>
      </c>
      <c r="M27" s="16"/>
      <c r="N27" s="16"/>
    </row>
    <row r="28" spans="2:14">
      <c r="B28" s="94" t="s">
        <v>354</v>
      </c>
      <c r="C28" s="18">
        <v>1</v>
      </c>
      <c r="D28" s="18">
        <v>0</v>
      </c>
      <c r="E28" s="18">
        <v>1</v>
      </c>
      <c r="F28" s="18">
        <v>1</v>
      </c>
      <c r="G28" s="18">
        <v>0</v>
      </c>
      <c r="H28" s="18">
        <v>0</v>
      </c>
      <c r="I28" s="18">
        <v>1</v>
      </c>
      <c r="J28" s="18">
        <v>0</v>
      </c>
      <c r="K28" s="18">
        <v>0</v>
      </c>
      <c r="L28" s="18">
        <v>4</v>
      </c>
      <c r="M28" s="16"/>
      <c r="N28" s="16"/>
    </row>
    <row r="29" spans="2:14">
      <c r="B29" s="94" t="s">
        <v>355</v>
      </c>
      <c r="C29" s="18">
        <v>7</v>
      </c>
      <c r="D29" s="18">
        <v>3</v>
      </c>
      <c r="E29" s="18">
        <v>3</v>
      </c>
      <c r="F29" s="18">
        <v>2</v>
      </c>
      <c r="G29" s="18">
        <v>2</v>
      </c>
      <c r="H29" s="18">
        <v>2</v>
      </c>
      <c r="I29" s="18">
        <v>2</v>
      </c>
      <c r="J29" s="18">
        <v>2</v>
      </c>
      <c r="K29" s="18">
        <v>2</v>
      </c>
      <c r="L29" s="18">
        <v>25</v>
      </c>
      <c r="M29" s="16"/>
      <c r="N29" s="16"/>
    </row>
    <row r="30" spans="2:14" s="13" customFormat="1">
      <c r="B30" s="110" t="s">
        <v>200</v>
      </c>
      <c r="C30" s="35">
        <v>159</v>
      </c>
      <c r="D30" s="35">
        <v>79</v>
      </c>
      <c r="E30" s="35">
        <v>118</v>
      </c>
      <c r="F30" s="35">
        <v>39</v>
      </c>
      <c r="G30" s="35">
        <v>58</v>
      </c>
      <c r="H30" s="35">
        <v>78</v>
      </c>
      <c r="I30" s="35">
        <v>56</v>
      </c>
      <c r="J30" s="35">
        <v>48</v>
      </c>
      <c r="K30" s="35">
        <v>70</v>
      </c>
      <c r="L30" s="35">
        <v>705</v>
      </c>
      <c r="M30" s="12"/>
      <c r="N30" s="12"/>
    </row>
    <row r="31" spans="2:14" s="13" customFormat="1">
      <c r="B31" s="110" t="s">
        <v>356</v>
      </c>
      <c r="C31" s="11">
        <v>1216</v>
      </c>
      <c r="D31" s="35">
        <v>398</v>
      </c>
      <c r="E31" s="35">
        <v>433</v>
      </c>
      <c r="F31" s="35">
        <v>252</v>
      </c>
      <c r="G31" s="35">
        <v>285</v>
      </c>
      <c r="H31" s="35">
        <v>343</v>
      </c>
      <c r="I31" s="35">
        <v>220</v>
      </c>
      <c r="J31" s="35">
        <v>203</v>
      </c>
      <c r="K31" s="35">
        <v>271</v>
      </c>
      <c r="L31" s="11">
        <v>3621</v>
      </c>
      <c r="M31" s="12"/>
      <c r="N31" s="12"/>
    </row>
    <row r="32" spans="2:14" s="13" customFormat="1">
      <c r="B32" s="60"/>
      <c r="C32" s="156" t="s">
        <v>332</v>
      </c>
      <c r="D32" s="156"/>
      <c r="E32" s="156"/>
      <c r="F32" s="156"/>
      <c r="G32" s="156"/>
      <c r="H32" s="156"/>
      <c r="I32" s="156"/>
      <c r="J32" s="156"/>
      <c r="K32" s="156"/>
      <c r="L32" s="156"/>
      <c r="M32" s="12"/>
      <c r="N32" s="12"/>
    </row>
    <row r="33" spans="2:14" s="13" customFormat="1">
      <c r="B33" s="97" t="s">
        <v>333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</row>
    <row r="34" spans="2:14" s="13" customFormat="1">
      <c r="B34" s="110" t="s">
        <v>334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2:14">
      <c r="B35" s="94" t="s">
        <v>335</v>
      </c>
      <c r="C35" s="18">
        <v>10</v>
      </c>
      <c r="D35" s="18">
        <v>5</v>
      </c>
      <c r="E35" s="18">
        <v>1</v>
      </c>
      <c r="F35" s="18">
        <v>0</v>
      </c>
      <c r="G35" s="18">
        <v>9</v>
      </c>
      <c r="H35" s="18">
        <v>3</v>
      </c>
      <c r="I35" s="18">
        <v>2</v>
      </c>
      <c r="J35" s="18">
        <v>1</v>
      </c>
      <c r="K35" s="18">
        <v>2</v>
      </c>
      <c r="L35" s="18">
        <v>33</v>
      </c>
      <c r="M35" s="16"/>
      <c r="N35" s="16"/>
    </row>
    <row r="36" spans="2:14">
      <c r="B36" s="94" t="s">
        <v>336</v>
      </c>
      <c r="C36" s="18">
        <v>170</v>
      </c>
      <c r="D36" s="18">
        <v>75</v>
      </c>
      <c r="E36" s="18">
        <v>70</v>
      </c>
      <c r="F36" s="18">
        <v>73</v>
      </c>
      <c r="G36" s="18">
        <v>62</v>
      </c>
      <c r="H36" s="18">
        <v>64</v>
      </c>
      <c r="I36" s="18">
        <v>50</v>
      </c>
      <c r="J36" s="18">
        <v>47</v>
      </c>
      <c r="K36" s="18">
        <v>51</v>
      </c>
      <c r="L36" s="18">
        <v>662</v>
      </c>
      <c r="M36" s="16"/>
      <c r="N36" s="16"/>
    </row>
    <row r="37" spans="2:14">
      <c r="B37" s="94" t="s">
        <v>337</v>
      </c>
      <c r="C37" s="18">
        <v>8</v>
      </c>
      <c r="D37" s="18">
        <v>4</v>
      </c>
      <c r="E37" s="18">
        <v>2</v>
      </c>
      <c r="F37" s="18">
        <v>3</v>
      </c>
      <c r="G37" s="18">
        <v>0</v>
      </c>
      <c r="H37" s="18">
        <v>2</v>
      </c>
      <c r="I37" s="18">
        <v>2</v>
      </c>
      <c r="J37" s="18">
        <v>1</v>
      </c>
      <c r="K37" s="18">
        <v>1</v>
      </c>
      <c r="L37" s="18">
        <v>23</v>
      </c>
      <c r="M37" s="16"/>
      <c r="N37" s="16"/>
    </row>
    <row r="38" spans="2:14">
      <c r="B38" s="94" t="s">
        <v>338</v>
      </c>
      <c r="C38" s="18">
        <v>134</v>
      </c>
      <c r="D38" s="18">
        <v>23</v>
      </c>
      <c r="E38" s="18">
        <v>29</v>
      </c>
      <c r="F38" s="18">
        <v>18</v>
      </c>
      <c r="G38" s="18">
        <v>10</v>
      </c>
      <c r="H38" s="18">
        <v>23</v>
      </c>
      <c r="I38" s="18">
        <v>8</v>
      </c>
      <c r="J38" s="18">
        <v>9</v>
      </c>
      <c r="K38" s="18">
        <v>16</v>
      </c>
      <c r="L38" s="18">
        <v>270</v>
      </c>
      <c r="M38" s="16"/>
      <c r="N38" s="16"/>
    </row>
    <row r="39" spans="2:14" ht="15.75">
      <c r="B39" s="94" t="s">
        <v>349</v>
      </c>
      <c r="C39" s="18">
        <v>41</v>
      </c>
      <c r="D39" s="18">
        <v>15</v>
      </c>
      <c r="E39" s="18">
        <v>23</v>
      </c>
      <c r="F39" s="18">
        <v>6</v>
      </c>
      <c r="G39" s="18">
        <v>10</v>
      </c>
      <c r="H39" s="18">
        <v>11</v>
      </c>
      <c r="I39" s="18">
        <v>9</v>
      </c>
      <c r="J39" s="18">
        <v>9</v>
      </c>
      <c r="K39" s="18">
        <v>15</v>
      </c>
      <c r="L39" s="18">
        <v>139</v>
      </c>
      <c r="M39" s="16"/>
      <c r="N39" s="16"/>
    </row>
    <row r="40" spans="2:14">
      <c r="B40" s="94" t="s">
        <v>339</v>
      </c>
      <c r="C40" s="18">
        <v>96</v>
      </c>
      <c r="D40" s="18">
        <v>24</v>
      </c>
      <c r="E40" s="18">
        <v>25</v>
      </c>
      <c r="F40" s="18">
        <v>21</v>
      </c>
      <c r="G40" s="18">
        <v>25</v>
      </c>
      <c r="H40" s="18">
        <v>18</v>
      </c>
      <c r="I40" s="18">
        <v>10</v>
      </c>
      <c r="J40" s="18">
        <v>12</v>
      </c>
      <c r="K40" s="18">
        <v>11</v>
      </c>
      <c r="L40" s="18">
        <v>242</v>
      </c>
      <c r="M40" s="16"/>
      <c r="N40" s="16"/>
    </row>
    <row r="41" spans="2:14">
      <c r="B41" s="94" t="s">
        <v>340</v>
      </c>
      <c r="C41" s="18">
        <v>52</v>
      </c>
      <c r="D41" s="18">
        <v>10</v>
      </c>
      <c r="E41" s="18">
        <v>11</v>
      </c>
      <c r="F41" s="18">
        <v>7</v>
      </c>
      <c r="G41" s="18">
        <v>6</v>
      </c>
      <c r="H41" s="18">
        <v>11</v>
      </c>
      <c r="I41" s="18">
        <v>5</v>
      </c>
      <c r="J41" s="18">
        <v>4</v>
      </c>
      <c r="K41" s="18">
        <v>7</v>
      </c>
      <c r="L41" s="18">
        <v>113</v>
      </c>
      <c r="M41" s="16"/>
      <c r="N41" s="16"/>
    </row>
    <row r="42" spans="2:14">
      <c r="B42" s="94" t="s">
        <v>341</v>
      </c>
      <c r="C42" s="18">
        <v>50</v>
      </c>
      <c r="D42" s="18">
        <v>10</v>
      </c>
      <c r="E42" s="18">
        <v>13</v>
      </c>
      <c r="F42" s="18">
        <v>3</v>
      </c>
      <c r="G42" s="18">
        <v>4</v>
      </c>
      <c r="H42" s="18">
        <v>7</v>
      </c>
      <c r="I42" s="18">
        <v>2</v>
      </c>
      <c r="J42" s="18">
        <v>3</v>
      </c>
      <c r="K42" s="18">
        <v>4</v>
      </c>
      <c r="L42" s="18">
        <v>96</v>
      </c>
      <c r="M42" s="16"/>
      <c r="N42" s="16"/>
    </row>
    <row r="43" spans="2:14">
      <c r="B43" s="94" t="s">
        <v>342</v>
      </c>
      <c r="C43" s="18">
        <v>39</v>
      </c>
      <c r="D43" s="18">
        <v>11</v>
      </c>
      <c r="E43" s="18">
        <v>8</v>
      </c>
      <c r="F43" s="18">
        <v>5</v>
      </c>
      <c r="G43" s="18">
        <v>5</v>
      </c>
      <c r="H43" s="18">
        <v>6</v>
      </c>
      <c r="I43" s="18">
        <v>3</v>
      </c>
      <c r="J43" s="18">
        <v>3</v>
      </c>
      <c r="K43" s="18">
        <v>6</v>
      </c>
      <c r="L43" s="18">
        <v>86</v>
      </c>
      <c r="M43" s="16"/>
      <c r="N43" s="16"/>
    </row>
    <row r="44" spans="2:14">
      <c r="B44" s="94" t="s">
        <v>343</v>
      </c>
      <c r="C44" s="18">
        <v>220</v>
      </c>
      <c r="D44" s="18">
        <v>96</v>
      </c>
      <c r="E44" s="18">
        <v>87</v>
      </c>
      <c r="F44" s="18">
        <v>48</v>
      </c>
      <c r="G44" s="18">
        <v>64</v>
      </c>
      <c r="H44" s="18">
        <v>74</v>
      </c>
      <c r="I44" s="18">
        <v>49</v>
      </c>
      <c r="J44" s="18">
        <v>50</v>
      </c>
      <c r="K44" s="18">
        <v>58</v>
      </c>
      <c r="L44" s="18">
        <v>746</v>
      </c>
      <c r="M44" s="16"/>
      <c r="N44" s="16"/>
    </row>
    <row r="45" spans="2:14">
      <c r="B45" s="94" t="s">
        <v>344</v>
      </c>
      <c r="C45" s="18">
        <v>102</v>
      </c>
      <c r="D45" s="18">
        <v>22</v>
      </c>
      <c r="E45" s="18">
        <v>24</v>
      </c>
      <c r="F45" s="18">
        <v>13</v>
      </c>
      <c r="G45" s="18">
        <v>17</v>
      </c>
      <c r="H45" s="18">
        <v>21</v>
      </c>
      <c r="I45" s="18">
        <v>9</v>
      </c>
      <c r="J45" s="18">
        <v>9</v>
      </c>
      <c r="K45" s="18">
        <v>14</v>
      </c>
      <c r="L45" s="18">
        <v>231</v>
      </c>
      <c r="M45" s="16"/>
      <c r="N45" s="16"/>
    </row>
    <row r="46" spans="2:14">
      <c r="B46" s="94" t="s">
        <v>345</v>
      </c>
      <c r="C46" s="18">
        <v>75</v>
      </c>
      <c r="D46" s="18">
        <v>15</v>
      </c>
      <c r="E46" s="18">
        <v>13</v>
      </c>
      <c r="F46" s="18">
        <v>10</v>
      </c>
      <c r="G46" s="18">
        <v>12</v>
      </c>
      <c r="H46" s="18">
        <v>18</v>
      </c>
      <c r="I46" s="18">
        <v>11</v>
      </c>
      <c r="J46" s="18">
        <v>7</v>
      </c>
      <c r="K46" s="18">
        <v>11</v>
      </c>
      <c r="L46" s="18">
        <v>172</v>
      </c>
      <c r="M46" s="16"/>
      <c r="N46" s="16"/>
    </row>
    <row r="47" spans="2:14">
      <c r="B47" s="94" t="s">
        <v>346</v>
      </c>
      <c r="C47" s="18">
        <v>27</v>
      </c>
      <c r="D47" s="18">
        <v>6</v>
      </c>
      <c r="E47" s="18">
        <v>7</v>
      </c>
      <c r="F47" s="18">
        <v>5</v>
      </c>
      <c r="G47" s="18">
        <v>2</v>
      </c>
      <c r="H47" s="18">
        <v>7</v>
      </c>
      <c r="I47" s="18">
        <v>5</v>
      </c>
      <c r="J47" s="18">
        <v>3</v>
      </c>
      <c r="K47" s="18">
        <v>5</v>
      </c>
      <c r="L47" s="18">
        <v>67</v>
      </c>
      <c r="M47" s="16"/>
      <c r="N47" s="16"/>
    </row>
    <row r="48" spans="2:14" s="13" customFormat="1">
      <c r="B48" s="110" t="s">
        <v>347</v>
      </c>
      <c r="C48" s="35">
        <v>39</v>
      </c>
      <c r="D48" s="35">
        <v>3</v>
      </c>
      <c r="E48" s="35">
        <v>2</v>
      </c>
      <c r="F48" s="35">
        <v>2</v>
      </c>
      <c r="G48" s="35">
        <v>0</v>
      </c>
      <c r="H48" s="35">
        <v>0</v>
      </c>
      <c r="I48" s="35">
        <v>0</v>
      </c>
      <c r="J48" s="35">
        <v>0</v>
      </c>
      <c r="K48" s="35">
        <v>0</v>
      </c>
      <c r="L48" s="35">
        <v>46</v>
      </c>
      <c r="M48" s="12"/>
      <c r="N48" s="12"/>
    </row>
    <row r="49" spans="2:14" s="13" customFormat="1">
      <c r="B49" s="110" t="s">
        <v>200</v>
      </c>
      <c r="C49" s="11">
        <v>1063</v>
      </c>
      <c r="D49" s="35">
        <v>319</v>
      </c>
      <c r="E49" s="35">
        <v>315</v>
      </c>
      <c r="F49" s="35">
        <v>214</v>
      </c>
      <c r="G49" s="35">
        <v>226</v>
      </c>
      <c r="H49" s="35">
        <v>265</v>
      </c>
      <c r="I49" s="35">
        <v>165</v>
      </c>
      <c r="J49" s="35">
        <v>158</v>
      </c>
      <c r="K49" s="35">
        <v>201</v>
      </c>
      <c r="L49" s="11">
        <v>2926</v>
      </c>
      <c r="M49" s="12"/>
      <c r="N49" s="12"/>
    </row>
    <row r="50" spans="2:14">
      <c r="B50" s="97" t="s">
        <v>357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2:14">
      <c r="B51" s="94" t="s">
        <v>350</v>
      </c>
      <c r="C51" s="18">
        <v>13</v>
      </c>
      <c r="D51" s="18">
        <v>5</v>
      </c>
      <c r="E51" s="18">
        <v>5</v>
      </c>
      <c r="F51" s="18">
        <v>2</v>
      </c>
      <c r="G51" s="18">
        <v>3</v>
      </c>
      <c r="H51" s="18">
        <v>4</v>
      </c>
      <c r="I51" s="18">
        <v>2</v>
      </c>
      <c r="J51" s="18">
        <v>2</v>
      </c>
      <c r="K51" s="18">
        <v>3</v>
      </c>
      <c r="L51" s="18">
        <v>39</v>
      </c>
      <c r="M51" s="16"/>
      <c r="N51" s="16"/>
    </row>
    <row r="52" spans="2:14">
      <c r="B52" s="94" t="s">
        <v>351</v>
      </c>
      <c r="C52" s="18">
        <v>83</v>
      </c>
      <c r="D52" s="18">
        <v>28</v>
      </c>
      <c r="E52" s="18">
        <v>41</v>
      </c>
      <c r="F52" s="18">
        <v>21</v>
      </c>
      <c r="G52" s="18">
        <v>17</v>
      </c>
      <c r="H52" s="18">
        <v>28</v>
      </c>
      <c r="I52" s="18">
        <v>15</v>
      </c>
      <c r="J52" s="18">
        <v>13</v>
      </c>
      <c r="K52" s="18">
        <v>22</v>
      </c>
      <c r="L52" s="18">
        <v>268</v>
      </c>
      <c r="M52" s="16"/>
      <c r="N52" s="16"/>
    </row>
    <row r="53" spans="2:14" ht="15.75">
      <c r="B53" s="94" t="s">
        <v>352</v>
      </c>
      <c r="C53" s="18">
        <v>35</v>
      </c>
      <c r="D53" s="18">
        <v>34</v>
      </c>
      <c r="E53" s="18">
        <v>55</v>
      </c>
      <c r="F53" s="18">
        <v>7</v>
      </c>
      <c r="G53" s="18">
        <v>22</v>
      </c>
      <c r="H53" s="18">
        <v>36</v>
      </c>
      <c r="I53" s="18">
        <v>26</v>
      </c>
      <c r="J53" s="18">
        <v>26</v>
      </c>
      <c r="K53" s="18">
        <v>35</v>
      </c>
      <c r="L53" s="18">
        <v>276</v>
      </c>
      <c r="M53" s="16"/>
      <c r="N53" s="16"/>
    </row>
    <row r="54" spans="2:14">
      <c r="B54" s="94" t="s">
        <v>353</v>
      </c>
      <c r="C54" s="18">
        <v>20</v>
      </c>
      <c r="D54" s="18">
        <v>9</v>
      </c>
      <c r="E54" s="18">
        <v>13</v>
      </c>
      <c r="F54" s="18">
        <v>6</v>
      </c>
      <c r="G54" s="18">
        <v>14</v>
      </c>
      <c r="H54" s="18">
        <v>9</v>
      </c>
      <c r="I54" s="18">
        <v>10</v>
      </c>
      <c r="J54" s="18">
        <v>5</v>
      </c>
      <c r="K54" s="18">
        <v>8</v>
      </c>
      <c r="L54" s="18">
        <v>94</v>
      </c>
      <c r="M54" s="16"/>
      <c r="N54" s="16"/>
    </row>
    <row r="55" spans="2:14">
      <c r="B55" s="94" t="s">
        <v>354</v>
      </c>
      <c r="C55" s="18">
        <v>1</v>
      </c>
      <c r="D55" s="18">
        <v>0</v>
      </c>
      <c r="E55" s="18">
        <v>1</v>
      </c>
      <c r="F55" s="18">
        <v>1</v>
      </c>
      <c r="G55" s="18">
        <v>0</v>
      </c>
      <c r="H55" s="18">
        <v>0</v>
      </c>
      <c r="I55" s="18">
        <v>1</v>
      </c>
      <c r="J55" s="18">
        <v>0</v>
      </c>
      <c r="K55" s="18">
        <v>0</v>
      </c>
      <c r="L55" s="18">
        <v>4</v>
      </c>
      <c r="M55" s="16"/>
      <c r="N55" s="16"/>
    </row>
    <row r="56" spans="2:14">
      <c r="B56" s="94" t="s">
        <v>355</v>
      </c>
      <c r="C56" s="18">
        <v>7</v>
      </c>
      <c r="D56" s="18">
        <v>3</v>
      </c>
      <c r="E56" s="18">
        <v>3</v>
      </c>
      <c r="F56" s="18">
        <v>2</v>
      </c>
      <c r="G56" s="18">
        <v>2</v>
      </c>
      <c r="H56" s="18">
        <v>2</v>
      </c>
      <c r="I56" s="18">
        <v>2</v>
      </c>
      <c r="J56" s="18">
        <v>2</v>
      </c>
      <c r="K56" s="18">
        <v>2</v>
      </c>
      <c r="L56" s="18">
        <v>25</v>
      </c>
      <c r="M56" s="16"/>
      <c r="N56" s="16"/>
    </row>
    <row r="57" spans="2:14" s="13" customFormat="1">
      <c r="B57" s="110" t="s">
        <v>200</v>
      </c>
      <c r="C57" s="35">
        <v>159</v>
      </c>
      <c r="D57" s="35">
        <v>79</v>
      </c>
      <c r="E57" s="35">
        <v>118</v>
      </c>
      <c r="F57" s="35">
        <v>39</v>
      </c>
      <c r="G57" s="35">
        <v>58</v>
      </c>
      <c r="H57" s="35">
        <v>79</v>
      </c>
      <c r="I57" s="35">
        <v>56</v>
      </c>
      <c r="J57" s="35">
        <v>48</v>
      </c>
      <c r="K57" s="35">
        <v>70</v>
      </c>
      <c r="L57" s="35">
        <v>706</v>
      </c>
      <c r="M57" s="12"/>
      <c r="N57" s="12"/>
    </row>
    <row r="58" spans="2:14" s="13" customFormat="1">
      <c r="B58" s="110" t="s">
        <v>356</v>
      </c>
      <c r="C58" s="11">
        <v>1222</v>
      </c>
      <c r="D58" s="35">
        <v>398</v>
      </c>
      <c r="E58" s="35">
        <v>433</v>
      </c>
      <c r="F58" s="35">
        <v>253</v>
      </c>
      <c r="G58" s="35">
        <v>284</v>
      </c>
      <c r="H58" s="35">
        <v>344</v>
      </c>
      <c r="I58" s="35">
        <v>221</v>
      </c>
      <c r="J58" s="35">
        <v>206</v>
      </c>
      <c r="K58" s="35">
        <v>271</v>
      </c>
      <c r="L58" s="11">
        <v>3632</v>
      </c>
      <c r="M58" s="12"/>
      <c r="N58" s="12"/>
    </row>
    <row r="59" spans="2:14" ht="15.75">
      <c r="B59" s="60"/>
      <c r="C59" s="156" t="s">
        <v>541</v>
      </c>
      <c r="D59" s="156"/>
      <c r="E59" s="156"/>
      <c r="F59" s="156"/>
      <c r="G59" s="156"/>
      <c r="H59" s="156"/>
      <c r="I59" s="156"/>
      <c r="J59" s="156"/>
      <c r="K59" s="156"/>
      <c r="L59" s="156"/>
      <c r="M59" s="16"/>
      <c r="N59" s="16"/>
    </row>
    <row r="60" spans="2:14" ht="13.5" thickBot="1">
      <c r="B60" s="125" t="s">
        <v>333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6"/>
      <c r="N60" s="16"/>
    </row>
    <row r="61" spans="2:14">
      <c r="B61" s="126" t="s">
        <v>334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6"/>
      <c r="N61" s="16"/>
    </row>
    <row r="62" spans="2:14">
      <c r="B62" s="127" t="s">
        <v>335</v>
      </c>
      <c r="C62" s="18">
        <v>10</v>
      </c>
      <c r="D62" s="18">
        <v>5</v>
      </c>
      <c r="E62" s="18">
        <v>1</v>
      </c>
      <c r="F62" s="18">
        <v>0</v>
      </c>
      <c r="G62" s="18">
        <v>9</v>
      </c>
      <c r="H62" s="18">
        <v>3</v>
      </c>
      <c r="I62" s="18">
        <v>2</v>
      </c>
      <c r="J62" s="18">
        <v>1</v>
      </c>
      <c r="K62" s="18">
        <v>2</v>
      </c>
      <c r="L62" s="18">
        <v>33</v>
      </c>
      <c r="M62" s="16"/>
      <c r="N62" s="16"/>
    </row>
    <row r="63" spans="2:14">
      <c r="B63" s="127" t="s">
        <v>336</v>
      </c>
      <c r="C63" s="18">
        <v>171</v>
      </c>
      <c r="D63" s="18">
        <v>75</v>
      </c>
      <c r="E63" s="18">
        <v>70</v>
      </c>
      <c r="F63" s="18">
        <v>73</v>
      </c>
      <c r="G63" s="18">
        <v>62</v>
      </c>
      <c r="H63" s="18">
        <v>65</v>
      </c>
      <c r="I63" s="18">
        <v>50</v>
      </c>
      <c r="J63" s="18">
        <v>47</v>
      </c>
      <c r="K63" s="18">
        <v>51</v>
      </c>
      <c r="L63" s="18">
        <v>664</v>
      </c>
      <c r="M63" s="16"/>
      <c r="N63" s="16"/>
    </row>
    <row r="64" spans="2:14">
      <c r="B64" s="127" t="s">
        <v>337</v>
      </c>
      <c r="C64" s="18">
        <v>8</v>
      </c>
      <c r="D64" s="18">
        <v>4</v>
      </c>
      <c r="E64" s="18">
        <v>2</v>
      </c>
      <c r="F64" s="18">
        <v>3</v>
      </c>
      <c r="G64" s="18">
        <v>0</v>
      </c>
      <c r="H64" s="18">
        <v>2</v>
      </c>
      <c r="I64" s="18">
        <v>2</v>
      </c>
      <c r="J64" s="18">
        <v>2</v>
      </c>
      <c r="K64" s="18">
        <v>1</v>
      </c>
      <c r="L64" s="18">
        <v>24</v>
      </c>
      <c r="M64" s="16"/>
      <c r="N64" s="16"/>
    </row>
    <row r="65" spans="2:14">
      <c r="B65" s="127" t="s">
        <v>338</v>
      </c>
      <c r="C65" s="18">
        <v>134</v>
      </c>
      <c r="D65" s="18">
        <v>23</v>
      </c>
      <c r="E65" s="18">
        <v>29</v>
      </c>
      <c r="F65" s="18">
        <v>18</v>
      </c>
      <c r="G65" s="18">
        <v>11</v>
      </c>
      <c r="H65" s="18">
        <v>24</v>
      </c>
      <c r="I65" s="18">
        <v>8</v>
      </c>
      <c r="J65" s="18">
        <v>9</v>
      </c>
      <c r="K65" s="18">
        <v>16</v>
      </c>
      <c r="L65" s="18">
        <v>272</v>
      </c>
      <c r="M65" s="16"/>
      <c r="N65" s="16"/>
    </row>
    <row r="66" spans="2:14" ht="15.75">
      <c r="B66" s="127" t="s">
        <v>349</v>
      </c>
      <c r="C66" s="18">
        <v>41</v>
      </c>
      <c r="D66" s="18">
        <v>15</v>
      </c>
      <c r="E66" s="18">
        <v>23</v>
      </c>
      <c r="F66" s="18">
        <v>6</v>
      </c>
      <c r="G66" s="18">
        <v>10</v>
      </c>
      <c r="H66" s="18">
        <v>11</v>
      </c>
      <c r="I66" s="18">
        <v>9</v>
      </c>
      <c r="J66" s="18">
        <v>9</v>
      </c>
      <c r="K66" s="18">
        <v>15</v>
      </c>
      <c r="L66" s="18">
        <v>139</v>
      </c>
      <c r="M66" s="16"/>
      <c r="N66" s="16"/>
    </row>
    <row r="67" spans="2:14">
      <c r="B67" s="127" t="s">
        <v>339</v>
      </c>
      <c r="C67" s="18">
        <v>96</v>
      </c>
      <c r="D67" s="18">
        <v>24</v>
      </c>
      <c r="E67" s="18">
        <v>25</v>
      </c>
      <c r="F67" s="18">
        <v>21</v>
      </c>
      <c r="G67" s="18">
        <v>25</v>
      </c>
      <c r="H67" s="18">
        <v>18</v>
      </c>
      <c r="I67" s="18">
        <v>10</v>
      </c>
      <c r="J67" s="18">
        <v>12</v>
      </c>
      <c r="K67" s="18">
        <v>11</v>
      </c>
      <c r="L67" s="18">
        <v>242</v>
      </c>
      <c r="M67" s="16"/>
      <c r="N67" s="16"/>
    </row>
    <row r="68" spans="2:14">
      <c r="B68" s="127" t="s">
        <v>340</v>
      </c>
      <c r="C68" s="18">
        <v>52</v>
      </c>
      <c r="D68" s="18">
        <v>10</v>
      </c>
      <c r="E68" s="18">
        <v>11</v>
      </c>
      <c r="F68" s="18">
        <v>7</v>
      </c>
      <c r="G68" s="18">
        <v>6</v>
      </c>
      <c r="H68" s="18">
        <v>11</v>
      </c>
      <c r="I68" s="18">
        <v>5</v>
      </c>
      <c r="J68" s="18">
        <v>4</v>
      </c>
      <c r="K68" s="18">
        <v>7</v>
      </c>
      <c r="L68" s="18">
        <v>113</v>
      </c>
      <c r="M68" s="16"/>
      <c r="N68" s="16"/>
    </row>
    <row r="69" spans="2:14">
      <c r="B69" s="127" t="s">
        <v>341</v>
      </c>
      <c r="C69" s="18">
        <v>50</v>
      </c>
      <c r="D69" s="18">
        <v>10</v>
      </c>
      <c r="E69" s="18">
        <v>13</v>
      </c>
      <c r="F69" s="18">
        <v>3</v>
      </c>
      <c r="G69" s="18">
        <v>4</v>
      </c>
      <c r="H69" s="18">
        <v>7</v>
      </c>
      <c r="I69" s="18">
        <v>2</v>
      </c>
      <c r="J69" s="18">
        <v>3</v>
      </c>
      <c r="K69" s="18">
        <v>4</v>
      </c>
      <c r="L69" s="18">
        <v>96</v>
      </c>
      <c r="M69" s="16"/>
      <c r="N69" s="16"/>
    </row>
    <row r="70" spans="2:14">
      <c r="B70" s="127" t="s">
        <v>342</v>
      </c>
      <c r="C70" s="18">
        <v>39</v>
      </c>
      <c r="D70" s="18">
        <v>11</v>
      </c>
      <c r="E70" s="18">
        <v>8</v>
      </c>
      <c r="F70" s="18">
        <v>5</v>
      </c>
      <c r="G70" s="18">
        <v>5</v>
      </c>
      <c r="H70" s="18">
        <v>6</v>
      </c>
      <c r="I70" s="18">
        <v>3</v>
      </c>
      <c r="J70" s="18">
        <v>3</v>
      </c>
      <c r="K70" s="18">
        <v>6</v>
      </c>
      <c r="L70" s="18">
        <v>86</v>
      </c>
      <c r="M70" s="16"/>
      <c r="N70" s="16"/>
    </row>
    <row r="71" spans="2:14">
      <c r="B71" s="127" t="s">
        <v>343</v>
      </c>
      <c r="C71" s="18">
        <v>220</v>
      </c>
      <c r="D71" s="18">
        <v>96</v>
      </c>
      <c r="E71" s="18">
        <v>87</v>
      </c>
      <c r="F71" s="18">
        <v>49</v>
      </c>
      <c r="G71" s="18">
        <v>64</v>
      </c>
      <c r="H71" s="18">
        <v>74</v>
      </c>
      <c r="I71" s="18">
        <v>49</v>
      </c>
      <c r="J71" s="18">
        <v>51</v>
      </c>
      <c r="K71" s="18">
        <v>58</v>
      </c>
      <c r="L71" s="18">
        <v>748</v>
      </c>
      <c r="M71" s="16"/>
      <c r="N71" s="16"/>
    </row>
    <row r="72" spans="2:14">
      <c r="B72" s="127" t="s">
        <v>344</v>
      </c>
      <c r="C72" s="18">
        <v>102</v>
      </c>
      <c r="D72" s="18">
        <v>22</v>
      </c>
      <c r="E72" s="18">
        <v>24</v>
      </c>
      <c r="F72" s="18">
        <v>13</v>
      </c>
      <c r="G72" s="18">
        <v>17</v>
      </c>
      <c r="H72" s="18">
        <v>21</v>
      </c>
      <c r="I72" s="18">
        <v>9</v>
      </c>
      <c r="J72" s="18">
        <v>9</v>
      </c>
      <c r="K72" s="18">
        <v>14</v>
      </c>
      <c r="L72" s="18">
        <v>231</v>
      </c>
      <c r="M72" s="16"/>
      <c r="N72" s="16"/>
    </row>
    <row r="73" spans="2:14">
      <c r="B73" s="127" t="s">
        <v>345</v>
      </c>
      <c r="C73" s="18">
        <v>75</v>
      </c>
      <c r="D73" s="18">
        <v>15</v>
      </c>
      <c r="E73" s="18">
        <v>13</v>
      </c>
      <c r="F73" s="18">
        <v>10</v>
      </c>
      <c r="G73" s="18">
        <v>12</v>
      </c>
      <c r="H73" s="18">
        <v>18</v>
      </c>
      <c r="I73" s="18">
        <v>11</v>
      </c>
      <c r="J73" s="18">
        <v>7</v>
      </c>
      <c r="K73" s="18">
        <v>11</v>
      </c>
      <c r="L73" s="18">
        <v>172</v>
      </c>
      <c r="M73" s="16"/>
      <c r="N73" s="16"/>
    </row>
    <row r="74" spans="2:14">
      <c r="B74" s="127" t="s">
        <v>346</v>
      </c>
      <c r="C74" s="18">
        <v>27</v>
      </c>
      <c r="D74" s="18">
        <v>6</v>
      </c>
      <c r="E74" s="18">
        <v>6</v>
      </c>
      <c r="F74" s="18">
        <v>4</v>
      </c>
      <c r="G74" s="18">
        <v>2</v>
      </c>
      <c r="H74" s="18">
        <v>7</v>
      </c>
      <c r="I74" s="18">
        <v>3</v>
      </c>
      <c r="J74" s="18">
        <v>3</v>
      </c>
      <c r="K74" s="18">
        <v>5</v>
      </c>
      <c r="L74" s="18">
        <v>63</v>
      </c>
      <c r="M74" s="16"/>
      <c r="N74" s="16"/>
    </row>
    <row r="75" spans="2:14">
      <c r="B75" s="126" t="s">
        <v>347</v>
      </c>
      <c r="C75" s="35">
        <v>39</v>
      </c>
      <c r="D75" s="35">
        <v>3</v>
      </c>
      <c r="E75" s="35">
        <v>2</v>
      </c>
      <c r="F75" s="35">
        <v>2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46</v>
      </c>
      <c r="M75" s="16"/>
      <c r="N75" s="16"/>
    </row>
    <row r="76" spans="2:14">
      <c r="B76" s="126" t="s">
        <v>200</v>
      </c>
      <c r="C76" s="11">
        <v>1064</v>
      </c>
      <c r="D76" s="35">
        <v>319</v>
      </c>
      <c r="E76" s="35">
        <v>314</v>
      </c>
      <c r="F76" s="35">
        <v>214</v>
      </c>
      <c r="G76" s="35">
        <v>227</v>
      </c>
      <c r="H76" s="35">
        <v>267</v>
      </c>
      <c r="I76" s="35">
        <v>163</v>
      </c>
      <c r="J76" s="35">
        <v>160</v>
      </c>
      <c r="K76" s="35">
        <v>201</v>
      </c>
      <c r="L76" s="11">
        <v>2929</v>
      </c>
      <c r="M76" s="16"/>
      <c r="N76" s="16"/>
    </row>
    <row r="77" spans="2:14" ht="13.5" thickBot="1">
      <c r="B77" s="125" t="s">
        <v>348</v>
      </c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</row>
    <row r="78" spans="2:14">
      <c r="B78" s="94" t="s">
        <v>350</v>
      </c>
      <c r="C78" s="18">
        <v>13</v>
      </c>
      <c r="D78" s="18">
        <v>5</v>
      </c>
      <c r="E78" s="18">
        <v>5</v>
      </c>
      <c r="F78" s="18">
        <v>2</v>
      </c>
      <c r="G78" s="18">
        <v>3</v>
      </c>
      <c r="H78" s="18">
        <v>4</v>
      </c>
      <c r="I78" s="18">
        <v>2</v>
      </c>
      <c r="J78" s="18">
        <v>2</v>
      </c>
      <c r="K78" s="18">
        <v>3</v>
      </c>
      <c r="L78" s="18">
        <v>39</v>
      </c>
      <c r="M78" s="16"/>
      <c r="N78" s="16"/>
    </row>
    <row r="79" spans="2:14">
      <c r="B79" s="94" t="s">
        <v>351</v>
      </c>
      <c r="C79" s="18">
        <v>83</v>
      </c>
      <c r="D79" s="18">
        <v>28</v>
      </c>
      <c r="E79" s="18">
        <v>41</v>
      </c>
      <c r="F79" s="18">
        <v>21</v>
      </c>
      <c r="G79" s="18">
        <v>17</v>
      </c>
      <c r="H79" s="18">
        <v>28</v>
      </c>
      <c r="I79" s="18">
        <v>15</v>
      </c>
      <c r="J79" s="18">
        <v>13</v>
      </c>
      <c r="K79" s="18">
        <v>22</v>
      </c>
      <c r="L79" s="18">
        <v>268</v>
      </c>
      <c r="M79" s="16"/>
      <c r="N79" s="16"/>
    </row>
    <row r="80" spans="2:14" ht="15.75">
      <c r="B80" s="94" t="s">
        <v>352</v>
      </c>
      <c r="C80" s="18">
        <v>35</v>
      </c>
      <c r="D80" s="18">
        <v>34</v>
      </c>
      <c r="E80" s="18">
        <v>55</v>
      </c>
      <c r="F80" s="18">
        <v>7</v>
      </c>
      <c r="G80" s="18">
        <v>22</v>
      </c>
      <c r="H80" s="18">
        <v>36</v>
      </c>
      <c r="I80" s="18">
        <v>26</v>
      </c>
      <c r="J80" s="18">
        <v>26</v>
      </c>
      <c r="K80" s="18">
        <v>35</v>
      </c>
      <c r="L80" s="18">
        <v>276</v>
      </c>
      <c r="M80" s="16"/>
      <c r="N80" s="16"/>
    </row>
    <row r="81" spans="1:14">
      <c r="B81" s="94" t="s">
        <v>353</v>
      </c>
      <c r="C81" s="18">
        <v>20</v>
      </c>
      <c r="D81" s="18">
        <v>9</v>
      </c>
      <c r="E81" s="18">
        <v>13</v>
      </c>
      <c r="F81" s="18">
        <v>6</v>
      </c>
      <c r="G81" s="18">
        <v>14</v>
      </c>
      <c r="H81" s="18">
        <v>9</v>
      </c>
      <c r="I81" s="18">
        <v>10</v>
      </c>
      <c r="J81" s="18">
        <v>5</v>
      </c>
      <c r="K81" s="18">
        <v>8</v>
      </c>
      <c r="L81" s="18">
        <v>94</v>
      </c>
      <c r="M81" s="16"/>
      <c r="N81" s="16"/>
    </row>
    <row r="82" spans="1:14">
      <c r="B82" s="94" t="s">
        <v>354</v>
      </c>
      <c r="C82" s="18">
        <v>1</v>
      </c>
      <c r="D82" s="18">
        <v>0</v>
      </c>
      <c r="E82" s="18">
        <v>1</v>
      </c>
      <c r="F82" s="18">
        <v>1</v>
      </c>
      <c r="G82" s="18">
        <v>0</v>
      </c>
      <c r="H82" s="18">
        <v>0</v>
      </c>
      <c r="I82" s="18">
        <v>1</v>
      </c>
      <c r="J82" s="18">
        <v>0</v>
      </c>
      <c r="K82" s="18">
        <v>0</v>
      </c>
      <c r="L82" s="18">
        <v>4</v>
      </c>
      <c r="M82" s="16"/>
      <c r="N82" s="16"/>
    </row>
    <row r="83" spans="1:14">
      <c r="B83" s="94" t="s">
        <v>355</v>
      </c>
      <c r="C83" s="18">
        <v>7</v>
      </c>
      <c r="D83" s="18">
        <v>3</v>
      </c>
      <c r="E83" s="18">
        <v>3</v>
      </c>
      <c r="F83" s="18">
        <v>2</v>
      </c>
      <c r="G83" s="18">
        <v>2</v>
      </c>
      <c r="H83" s="18">
        <v>2</v>
      </c>
      <c r="I83" s="18">
        <v>2</v>
      </c>
      <c r="J83" s="18">
        <v>2</v>
      </c>
      <c r="K83" s="18">
        <v>2</v>
      </c>
      <c r="L83" s="18">
        <v>25</v>
      </c>
      <c r="M83" s="16"/>
      <c r="N83" s="16"/>
    </row>
    <row r="84" spans="1:14">
      <c r="B84" s="110" t="s">
        <v>200</v>
      </c>
      <c r="C84" s="35">
        <v>159</v>
      </c>
      <c r="D84" s="35">
        <v>79</v>
      </c>
      <c r="E84" s="35">
        <v>118</v>
      </c>
      <c r="F84" s="35">
        <v>39</v>
      </c>
      <c r="G84" s="35">
        <v>58</v>
      </c>
      <c r="H84" s="35">
        <v>79</v>
      </c>
      <c r="I84" s="35">
        <v>56</v>
      </c>
      <c r="J84" s="35">
        <v>48</v>
      </c>
      <c r="K84" s="35">
        <v>70</v>
      </c>
      <c r="L84" s="35">
        <v>706</v>
      </c>
      <c r="M84" s="16"/>
      <c r="N84" s="16"/>
    </row>
    <row r="85" spans="1:14">
      <c r="B85" s="110" t="s">
        <v>356</v>
      </c>
      <c r="C85" s="11">
        <v>1223</v>
      </c>
      <c r="D85" s="35">
        <v>398</v>
      </c>
      <c r="E85" s="35">
        <v>432</v>
      </c>
      <c r="F85" s="35">
        <v>253</v>
      </c>
      <c r="G85" s="35">
        <v>285</v>
      </c>
      <c r="H85" s="35">
        <v>346</v>
      </c>
      <c r="I85" s="35">
        <v>219</v>
      </c>
      <c r="J85" s="35">
        <v>208</v>
      </c>
      <c r="K85" s="35">
        <v>271</v>
      </c>
      <c r="L85" s="11">
        <v>3635</v>
      </c>
      <c r="M85" s="16"/>
      <c r="N85" s="16"/>
    </row>
    <row r="86" spans="1:14"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</row>
    <row r="87" spans="1:14" ht="14.25">
      <c r="A87" s="138" t="s">
        <v>358</v>
      </c>
      <c r="B87" s="138"/>
      <c r="C87" s="138"/>
      <c r="D87" s="138"/>
      <c r="E87" s="138"/>
      <c r="F87" s="138"/>
      <c r="G87" s="138"/>
      <c r="H87" s="138"/>
      <c r="I87" s="138"/>
      <c r="J87" s="138"/>
      <c r="K87" s="138"/>
    </row>
    <row r="88" spans="1:14" ht="14.25">
      <c r="A88" s="157" t="s">
        <v>359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</row>
    <row r="89" spans="1:14" ht="15">
      <c r="A89" s="107" t="s">
        <v>183</v>
      </c>
      <c r="B89" s="128"/>
      <c r="C89" s="128"/>
      <c r="D89" s="128"/>
      <c r="E89" s="128"/>
      <c r="F89" s="128"/>
      <c r="G89" s="128"/>
      <c r="H89" s="128"/>
      <c r="I89" s="128"/>
      <c r="J89" s="128"/>
      <c r="K89" s="128"/>
    </row>
    <row r="90" spans="1:14" ht="14.25">
      <c r="A90" s="157" t="s">
        <v>360</v>
      </c>
      <c r="B90" s="157"/>
      <c r="C90" s="157"/>
      <c r="D90" s="157"/>
      <c r="E90" s="157"/>
      <c r="F90" s="157"/>
      <c r="G90" s="157"/>
      <c r="H90" s="157"/>
      <c r="I90" s="157"/>
      <c r="J90" s="157"/>
      <c r="K90" s="157"/>
    </row>
    <row r="91" spans="1:14" ht="15">
      <c r="A91" s="129" t="s">
        <v>361</v>
      </c>
      <c r="B91" s="128"/>
      <c r="C91" s="128"/>
      <c r="D91" s="128"/>
      <c r="E91" s="128"/>
      <c r="F91" s="128"/>
      <c r="G91" s="128"/>
      <c r="H91" s="128"/>
      <c r="I91" s="128"/>
      <c r="J91" s="128"/>
      <c r="K91" s="128"/>
    </row>
    <row r="92" spans="1:14" s="61" customFormat="1">
      <c r="A92" s="20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>
      <c r="A93" s="20"/>
      <c r="B93" s="38"/>
    </row>
  </sheetData>
  <mergeCells count="7">
    <mergeCell ref="B2:L2"/>
    <mergeCell ref="B3:L3"/>
    <mergeCell ref="C59:L59"/>
    <mergeCell ref="A88:K88"/>
    <mergeCell ref="A90:K90"/>
    <mergeCell ref="C5:L5"/>
    <mergeCell ref="C32:L32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8BC38-C765-4732-B98B-3AAB589D8B22}">
  <sheetPr codeName="Sheet8">
    <tabColor theme="3"/>
  </sheetPr>
  <dimension ref="A1:AC69"/>
  <sheetViews>
    <sheetView tabSelected="1" zoomScale="91" zoomScaleNormal="91" workbookViewId="0">
      <pane xSplit="2" ySplit="4" topLeftCell="C5" activePane="bottomRight" state="frozen"/>
      <selection sqref="A1:XFD1048576"/>
      <selection pane="topRight" sqref="A1:XFD1048576"/>
      <selection pane="bottomLeft" sqref="A1:XFD1048576"/>
      <selection pane="bottomRight" activeCell="Z3" sqref="Z3"/>
    </sheetView>
  </sheetViews>
  <sheetFormatPr defaultRowHeight="12.75" outlineLevelRow="1"/>
  <cols>
    <col min="1" max="1" width="3.28515625" style="17" customWidth="1"/>
    <col min="2" max="2" width="25.5703125" style="19" customWidth="1"/>
    <col min="3" max="26" width="7.140625" style="19" customWidth="1"/>
    <col min="27" max="27" width="8.140625" style="19" customWidth="1"/>
    <col min="28" max="28" width="13.85546875" style="19" customWidth="1"/>
    <col min="29" max="16384" width="9.140625" style="17"/>
  </cols>
  <sheetData>
    <row r="1" spans="2:28" s="4" customFormat="1" ht="36" customHeight="1">
      <c r="B1" s="106" t="s">
        <v>252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84" t="s">
        <v>540</v>
      </c>
    </row>
    <row r="2" spans="2:28" s="6" customFormat="1" ht="15">
      <c r="B2" s="144" t="s">
        <v>362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5"/>
      <c r="AB2" s="47"/>
    </row>
    <row r="3" spans="2:28" s="50" customFormat="1" ht="147.75" customHeight="1">
      <c r="B3" s="160" t="s">
        <v>363</v>
      </c>
      <c r="C3" s="130" t="s">
        <v>364</v>
      </c>
      <c r="D3" s="130" t="s">
        <v>336</v>
      </c>
      <c r="E3" s="130" t="s">
        <v>343</v>
      </c>
      <c r="F3" s="130" t="s">
        <v>339</v>
      </c>
      <c r="G3" s="130" t="s">
        <v>338</v>
      </c>
      <c r="H3" s="130" t="s">
        <v>344</v>
      </c>
      <c r="I3" s="130" t="s">
        <v>345</v>
      </c>
      <c r="J3" s="130" t="s">
        <v>365</v>
      </c>
      <c r="K3" s="130" t="s">
        <v>366</v>
      </c>
      <c r="L3" s="130" t="s">
        <v>367</v>
      </c>
      <c r="M3" s="130" t="s">
        <v>542</v>
      </c>
      <c r="N3" s="130" t="s">
        <v>368</v>
      </c>
      <c r="O3" s="130" t="s">
        <v>340</v>
      </c>
      <c r="P3" s="130" t="s">
        <v>369</v>
      </c>
      <c r="Q3" s="130" t="s">
        <v>351</v>
      </c>
      <c r="R3" s="130" t="s">
        <v>355</v>
      </c>
      <c r="S3" s="130" t="s">
        <v>350</v>
      </c>
      <c r="T3" s="130" t="s">
        <v>370</v>
      </c>
      <c r="U3" s="130" t="s">
        <v>543</v>
      </c>
      <c r="V3" s="130" t="s">
        <v>544</v>
      </c>
      <c r="W3" s="131" t="s">
        <v>371</v>
      </c>
      <c r="X3" s="132" t="s">
        <v>372</v>
      </c>
      <c r="Y3" s="133" t="s">
        <v>373</v>
      </c>
      <c r="Z3" s="130" t="s">
        <v>545</v>
      </c>
      <c r="AA3" s="48"/>
      <c r="AB3" s="49"/>
    </row>
    <row r="4" spans="2:28" s="4" customFormat="1" ht="15">
      <c r="B4" s="160"/>
      <c r="C4" s="147" t="s">
        <v>374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62"/>
      <c r="P4" s="147" t="s">
        <v>357</v>
      </c>
      <c r="Q4" s="149"/>
      <c r="R4" s="149"/>
      <c r="S4" s="149"/>
      <c r="T4" s="149"/>
      <c r="U4" s="149"/>
      <c r="V4" s="51"/>
      <c r="W4" s="52"/>
      <c r="X4" s="52"/>
      <c r="Y4" s="52"/>
      <c r="Z4" s="52"/>
      <c r="AA4" s="3"/>
      <c r="AB4" s="53"/>
    </row>
    <row r="5" spans="2:28">
      <c r="B5" s="161" t="s">
        <v>375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</row>
    <row r="6" spans="2:28" outlineLevel="1">
      <c r="B6" s="92" t="s">
        <v>376</v>
      </c>
      <c r="C6" s="18">
        <v>5</v>
      </c>
      <c r="D6" s="18">
        <v>25</v>
      </c>
      <c r="E6" s="18">
        <v>28</v>
      </c>
      <c r="F6" s="18">
        <v>11</v>
      </c>
      <c r="G6" s="18">
        <v>4</v>
      </c>
      <c r="H6" s="18">
        <v>7</v>
      </c>
      <c r="I6" s="18">
        <v>6</v>
      </c>
      <c r="J6" s="18">
        <v>0</v>
      </c>
      <c r="K6" s="18">
        <v>2</v>
      </c>
      <c r="L6" s="18">
        <v>2</v>
      </c>
      <c r="M6" s="18">
        <v>6</v>
      </c>
      <c r="N6" s="18">
        <v>0</v>
      </c>
      <c r="O6" s="18">
        <v>3</v>
      </c>
      <c r="P6" s="18">
        <v>8</v>
      </c>
      <c r="Q6" s="18">
        <v>8</v>
      </c>
      <c r="R6" s="18">
        <v>1</v>
      </c>
      <c r="S6" s="18">
        <v>1</v>
      </c>
      <c r="T6" s="18">
        <v>0</v>
      </c>
      <c r="U6" s="18">
        <v>10</v>
      </c>
      <c r="V6" s="18">
        <v>0</v>
      </c>
      <c r="W6" s="18">
        <v>127</v>
      </c>
      <c r="X6" s="18">
        <v>754</v>
      </c>
      <c r="Y6" s="78">
        <f>X6/W6*1000</f>
        <v>5937.0078740157478</v>
      </c>
      <c r="Z6" s="79">
        <f>W6/(X6/100)</f>
        <v>16.843501326259947</v>
      </c>
      <c r="AA6" s="16"/>
    </row>
    <row r="7" spans="2:28" outlineLevel="1">
      <c r="B7" s="92" t="s">
        <v>377</v>
      </c>
      <c r="C7" s="18">
        <v>1</v>
      </c>
      <c r="D7" s="18">
        <v>36</v>
      </c>
      <c r="E7" s="18">
        <v>32</v>
      </c>
      <c r="F7" s="18">
        <v>7</v>
      </c>
      <c r="G7" s="18">
        <v>6</v>
      </c>
      <c r="H7" s="18">
        <v>6</v>
      </c>
      <c r="I7" s="18">
        <v>7</v>
      </c>
      <c r="J7" s="18">
        <v>5</v>
      </c>
      <c r="K7" s="18">
        <v>2</v>
      </c>
      <c r="L7" s="18">
        <v>1</v>
      </c>
      <c r="M7" s="18">
        <v>4</v>
      </c>
      <c r="N7" s="18">
        <v>1</v>
      </c>
      <c r="O7" s="18">
        <v>3</v>
      </c>
      <c r="P7" s="18">
        <v>8</v>
      </c>
      <c r="Q7" s="18">
        <v>12</v>
      </c>
      <c r="R7" s="18">
        <v>1</v>
      </c>
      <c r="S7" s="18">
        <v>1</v>
      </c>
      <c r="T7" s="18">
        <v>1</v>
      </c>
      <c r="U7" s="18">
        <v>14</v>
      </c>
      <c r="V7" s="18">
        <v>0</v>
      </c>
      <c r="W7" s="18">
        <v>148</v>
      </c>
      <c r="X7" s="18">
        <v>957</v>
      </c>
      <c r="Y7" s="78">
        <f t="shared" ref="Y7:Y17" si="0">X7/W7*1000</f>
        <v>6466.2162162162158</v>
      </c>
      <c r="Z7" s="79">
        <f t="shared" ref="Z7:Z30" si="1">W7/(X7/100)</f>
        <v>15.464994775339603</v>
      </c>
      <c r="AA7" s="16"/>
    </row>
    <row r="8" spans="2:28" outlineLevel="1">
      <c r="B8" s="92" t="s">
        <v>378</v>
      </c>
      <c r="C8" s="18">
        <v>1</v>
      </c>
      <c r="D8" s="18">
        <v>28</v>
      </c>
      <c r="E8" s="18">
        <v>35</v>
      </c>
      <c r="F8" s="18">
        <v>6</v>
      </c>
      <c r="G8" s="18">
        <v>6</v>
      </c>
      <c r="H8" s="18">
        <v>5</v>
      </c>
      <c r="I8" s="18">
        <v>4</v>
      </c>
      <c r="J8" s="18">
        <v>2</v>
      </c>
      <c r="K8" s="18">
        <v>2</v>
      </c>
      <c r="L8" s="18">
        <v>2</v>
      </c>
      <c r="M8" s="18">
        <v>5</v>
      </c>
      <c r="N8" s="18">
        <v>0</v>
      </c>
      <c r="O8" s="18">
        <v>3</v>
      </c>
      <c r="P8" s="18">
        <v>2</v>
      </c>
      <c r="Q8" s="18">
        <v>6</v>
      </c>
      <c r="R8" s="18">
        <v>1</v>
      </c>
      <c r="S8" s="18">
        <v>1</v>
      </c>
      <c r="T8" s="18">
        <v>0</v>
      </c>
      <c r="U8" s="18">
        <v>16</v>
      </c>
      <c r="V8" s="18">
        <v>0</v>
      </c>
      <c r="W8" s="18">
        <v>125</v>
      </c>
      <c r="X8" s="18">
        <v>899</v>
      </c>
      <c r="Y8" s="78">
        <f t="shared" si="0"/>
        <v>7192</v>
      </c>
      <c r="Z8" s="79">
        <f t="shared" si="1"/>
        <v>13.904338153503893</v>
      </c>
      <c r="AA8" s="16"/>
    </row>
    <row r="9" spans="2:28" outlineLevel="1">
      <c r="B9" s="92" t="s">
        <v>379</v>
      </c>
      <c r="C9" s="18">
        <v>3</v>
      </c>
      <c r="D9" s="18">
        <v>21</v>
      </c>
      <c r="E9" s="18">
        <v>19</v>
      </c>
      <c r="F9" s="18">
        <v>6</v>
      </c>
      <c r="G9" s="18">
        <v>5</v>
      </c>
      <c r="H9" s="18">
        <v>6</v>
      </c>
      <c r="I9" s="18">
        <v>4</v>
      </c>
      <c r="J9" s="18">
        <v>1</v>
      </c>
      <c r="K9" s="18">
        <v>2</v>
      </c>
      <c r="L9" s="18">
        <v>1</v>
      </c>
      <c r="M9" s="18">
        <v>3</v>
      </c>
      <c r="N9" s="18">
        <v>0</v>
      </c>
      <c r="O9" s="18">
        <v>2</v>
      </c>
      <c r="P9" s="18">
        <v>3</v>
      </c>
      <c r="Q9" s="18">
        <v>7</v>
      </c>
      <c r="R9" s="18">
        <v>1</v>
      </c>
      <c r="S9" s="18">
        <v>1</v>
      </c>
      <c r="T9" s="18">
        <v>0</v>
      </c>
      <c r="U9" s="18">
        <v>8</v>
      </c>
      <c r="V9" s="18">
        <v>0</v>
      </c>
      <c r="W9" s="18">
        <v>93</v>
      </c>
      <c r="X9" s="18">
        <v>590</v>
      </c>
      <c r="Y9" s="78">
        <f t="shared" si="0"/>
        <v>6344.0860215053763</v>
      </c>
      <c r="Z9" s="79">
        <f t="shared" si="1"/>
        <v>15.762711864406779</v>
      </c>
      <c r="AA9" s="16"/>
    </row>
    <row r="10" spans="2:28" outlineLevel="1">
      <c r="B10" s="92" t="s">
        <v>380</v>
      </c>
      <c r="C10" s="18">
        <v>7</v>
      </c>
      <c r="D10" s="18">
        <v>100</v>
      </c>
      <c r="E10" s="18">
        <v>125</v>
      </c>
      <c r="F10" s="18">
        <v>57</v>
      </c>
      <c r="G10" s="18">
        <v>78</v>
      </c>
      <c r="H10" s="18">
        <v>63</v>
      </c>
      <c r="I10" s="18">
        <v>43</v>
      </c>
      <c r="J10" s="18">
        <v>17</v>
      </c>
      <c r="K10" s="18">
        <v>29</v>
      </c>
      <c r="L10" s="18">
        <v>35</v>
      </c>
      <c r="M10" s="18">
        <v>24</v>
      </c>
      <c r="N10" s="18">
        <v>6</v>
      </c>
      <c r="O10" s="18">
        <v>33</v>
      </c>
      <c r="P10" s="18">
        <v>10</v>
      </c>
      <c r="Q10" s="18">
        <v>43</v>
      </c>
      <c r="R10" s="18">
        <v>3</v>
      </c>
      <c r="S10" s="18">
        <v>6</v>
      </c>
      <c r="T10" s="18">
        <v>1</v>
      </c>
      <c r="U10" s="18">
        <v>5</v>
      </c>
      <c r="V10" s="18">
        <v>37</v>
      </c>
      <c r="W10" s="18">
        <v>722</v>
      </c>
      <c r="X10" s="15">
        <v>2478</v>
      </c>
      <c r="Y10" s="78">
        <f t="shared" si="0"/>
        <v>3432.1329639889195</v>
      </c>
      <c r="Z10" s="79">
        <f t="shared" si="1"/>
        <v>29.136400322840998</v>
      </c>
      <c r="AA10" s="16"/>
    </row>
    <row r="11" spans="2:28" outlineLevel="1">
      <c r="B11" s="92" t="s">
        <v>381</v>
      </c>
      <c r="C11" s="18">
        <v>1</v>
      </c>
      <c r="D11" s="18">
        <v>28</v>
      </c>
      <c r="E11" s="18">
        <v>36</v>
      </c>
      <c r="F11" s="18">
        <v>9</v>
      </c>
      <c r="G11" s="18">
        <v>13</v>
      </c>
      <c r="H11" s="18">
        <v>10</v>
      </c>
      <c r="I11" s="18">
        <v>5</v>
      </c>
      <c r="J11" s="18">
        <v>3</v>
      </c>
      <c r="K11" s="18">
        <v>3</v>
      </c>
      <c r="L11" s="18">
        <v>5</v>
      </c>
      <c r="M11" s="18">
        <v>8</v>
      </c>
      <c r="N11" s="18">
        <v>1</v>
      </c>
      <c r="O11" s="18">
        <v>5</v>
      </c>
      <c r="P11" s="18">
        <v>6</v>
      </c>
      <c r="Q11" s="18">
        <v>15</v>
      </c>
      <c r="R11" s="18">
        <v>1</v>
      </c>
      <c r="S11" s="18">
        <v>2</v>
      </c>
      <c r="T11" s="18">
        <v>0</v>
      </c>
      <c r="U11" s="18">
        <v>19</v>
      </c>
      <c r="V11" s="18">
        <v>2</v>
      </c>
      <c r="W11" s="18">
        <v>172</v>
      </c>
      <c r="X11" s="15">
        <v>1147</v>
      </c>
      <c r="Y11" s="78">
        <f t="shared" si="0"/>
        <v>6668.6046511627901</v>
      </c>
      <c r="Z11" s="79">
        <f t="shared" si="1"/>
        <v>14.995640802092414</v>
      </c>
      <c r="AA11" s="16"/>
    </row>
    <row r="12" spans="2:28" outlineLevel="1">
      <c r="B12" s="92" t="s">
        <v>382</v>
      </c>
      <c r="C12" s="18">
        <v>1</v>
      </c>
      <c r="D12" s="18">
        <v>48</v>
      </c>
      <c r="E12" s="18">
        <v>60</v>
      </c>
      <c r="F12" s="18">
        <v>30</v>
      </c>
      <c r="G12" s="18">
        <v>43</v>
      </c>
      <c r="H12" s="18">
        <v>29</v>
      </c>
      <c r="I12" s="18">
        <v>21</v>
      </c>
      <c r="J12" s="18">
        <v>7</v>
      </c>
      <c r="K12" s="18">
        <v>7</v>
      </c>
      <c r="L12" s="18">
        <v>9</v>
      </c>
      <c r="M12" s="18">
        <v>9</v>
      </c>
      <c r="N12" s="18">
        <v>2</v>
      </c>
      <c r="O12" s="18">
        <v>14</v>
      </c>
      <c r="P12" s="18">
        <v>5</v>
      </c>
      <c r="Q12" s="18">
        <v>28</v>
      </c>
      <c r="R12" s="18">
        <v>2</v>
      </c>
      <c r="S12" s="18">
        <v>5</v>
      </c>
      <c r="T12" s="18">
        <v>0</v>
      </c>
      <c r="U12" s="18">
        <v>12</v>
      </c>
      <c r="V12" s="18">
        <v>2</v>
      </c>
      <c r="W12" s="18">
        <v>334</v>
      </c>
      <c r="X12" s="15">
        <v>2439</v>
      </c>
      <c r="Y12" s="78">
        <f t="shared" si="0"/>
        <v>7302.395209580839</v>
      </c>
      <c r="Z12" s="79">
        <f t="shared" si="1"/>
        <v>13.694136941369413</v>
      </c>
      <c r="AA12" s="16"/>
    </row>
    <row r="13" spans="2:28" outlineLevel="1">
      <c r="B13" s="92" t="s">
        <v>383</v>
      </c>
      <c r="C13" s="18">
        <v>0</v>
      </c>
      <c r="D13" s="18">
        <v>19</v>
      </c>
      <c r="E13" s="18">
        <v>21</v>
      </c>
      <c r="F13" s="18">
        <v>8</v>
      </c>
      <c r="G13" s="18">
        <v>6</v>
      </c>
      <c r="H13" s="18">
        <v>6</v>
      </c>
      <c r="I13" s="18">
        <v>4</v>
      </c>
      <c r="J13" s="18">
        <v>2</v>
      </c>
      <c r="K13" s="18">
        <v>2</v>
      </c>
      <c r="L13" s="18">
        <v>4</v>
      </c>
      <c r="M13" s="18">
        <v>5</v>
      </c>
      <c r="N13" s="18">
        <v>0</v>
      </c>
      <c r="O13" s="18">
        <v>4</v>
      </c>
      <c r="P13" s="18">
        <v>4</v>
      </c>
      <c r="Q13" s="18">
        <v>12</v>
      </c>
      <c r="R13" s="18">
        <v>1</v>
      </c>
      <c r="S13" s="18">
        <v>2</v>
      </c>
      <c r="T13" s="18">
        <v>0</v>
      </c>
      <c r="U13" s="18">
        <v>16</v>
      </c>
      <c r="V13" s="18">
        <v>0</v>
      </c>
      <c r="W13" s="18">
        <v>116</v>
      </c>
      <c r="X13" s="18">
        <v>681</v>
      </c>
      <c r="Y13" s="78">
        <f t="shared" si="0"/>
        <v>5870.6896551724139</v>
      </c>
      <c r="Z13" s="79">
        <f t="shared" si="1"/>
        <v>17.033773861967695</v>
      </c>
      <c r="AA13" s="16"/>
    </row>
    <row r="14" spans="2:28" outlineLevel="1">
      <c r="B14" s="92" t="s">
        <v>384</v>
      </c>
      <c r="C14" s="18">
        <v>0</v>
      </c>
      <c r="D14" s="18">
        <v>40</v>
      </c>
      <c r="E14" s="18">
        <v>29</v>
      </c>
      <c r="F14" s="18">
        <v>12</v>
      </c>
      <c r="G14" s="18">
        <v>12</v>
      </c>
      <c r="H14" s="18">
        <v>8</v>
      </c>
      <c r="I14" s="18">
        <v>6</v>
      </c>
      <c r="J14" s="18">
        <v>3</v>
      </c>
      <c r="K14" s="18">
        <v>3</v>
      </c>
      <c r="L14" s="18">
        <v>2</v>
      </c>
      <c r="M14" s="18">
        <v>4</v>
      </c>
      <c r="N14" s="18">
        <v>2</v>
      </c>
      <c r="O14" s="18">
        <v>6</v>
      </c>
      <c r="P14" s="18">
        <v>2</v>
      </c>
      <c r="Q14" s="18">
        <v>15</v>
      </c>
      <c r="R14" s="18">
        <v>1</v>
      </c>
      <c r="S14" s="18">
        <v>1</v>
      </c>
      <c r="T14" s="18">
        <v>0</v>
      </c>
      <c r="U14" s="18">
        <v>2</v>
      </c>
      <c r="V14" s="18">
        <v>2</v>
      </c>
      <c r="W14" s="18">
        <v>150</v>
      </c>
      <c r="X14" s="18">
        <v>629</v>
      </c>
      <c r="Y14" s="78">
        <f t="shared" si="0"/>
        <v>4193.333333333333</v>
      </c>
      <c r="Z14" s="79">
        <f t="shared" si="1"/>
        <v>23.847376788553259</v>
      </c>
      <c r="AA14" s="16"/>
    </row>
    <row r="15" spans="2:28" outlineLevel="1">
      <c r="B15" s="92" t="s">
        <v>385</v>
      </c>
      <c r="C15" s="18">
        <v>2</v>
      </c>
      <c r="D15" s="18">
        <v>22</v>
      </c>
      <c r="E15" s="18">
        <v>35</v>
      </c>
      <c r="F15" s="18">
        <v>9</v>
      </c>
      <c r="G15" s="18">
        <v>13</v>
      </c>
      <c r="H15" s="18">
        <v>10</v>
      </c>
      <c r="I15" s="18">
        <v>11</v>
      </c>
      <c r="J15" s="18">
        <v>3</v>
      </c>
      <c r="K15" s="18">
        <v>3</v>
      </c>
      <c r="L15" s="18">
        <v>6</v>
      </c>
      <c r="M15" s="18">
        <v>8</v>
      </c>
      <c r="N15" s="18">
        <v>0</v>
      </c>
      <c r="O15" s="18">
        <v>5</v>
      </c>
      <c r="P15" s="18">
        <v>5</v>
      </c>
      <c r="Q15" s="18">
        <v>12</v>
      </c>
      <c r="R15" s="18">
        <v>2</v>
      </c>
      <c r="S15" s="18">
        <v>2</v>
      </c>
      <c r="T15" s="18">
        <v>0</v>
      </c>
      <c r="U15" s="18">
        <v>18</v>
      </c>
      <c r="V15" s="18">
        <v>0</v>
      </c>
      <c r="W15" s="18">
        <v>166</v>
      </c>
      <c r="X15" s="15">
        <v>1292</v>
      </c>
      <c r="Y15" s="78">
        <f t="shared" si="0"/>
        <v>7783.1325301204815</v>
      </c>
      <c r="Z15" s="79">
        <f t="shared" si="1"/>
        <v>12.848297213622292</v>
      </c>
      <c r="AA15" s="16"/>
    </row>
    <row r="16" spans="2:28" outlineLevel="1">
      <c r="B16" s="92" t="s">
        <v>386</v>
      </c>
      <c r="C16" s="18">
        <v>4</v>
      </c>
      <c r="D16" s="18">
        <v>42</v>
      </c>
      <c r="E16" s="18">
        <v>52</v>
      </c>
      <c r="F16" s="18">
        <v>14</v>
      </c>
      <c r="G16" s="18">
        <v>16</v>
      </c>
      <c r="H16" s="18">
        <v>15</v>
      </c>
      <c r="I16" s="18">
        <v>9</v>
      </c>
      <c r="J16" s="18">
        <v>5</v>
      </c>
      <c r="K16" s="18">
        <v>7</v>
      </c>
      <c r="L16" s="18">
        <v>7</v>
      </c>
      <c r="M16" s="18">
        <v>8</v>
      </c>
      <c r="N16" s="18">
        <v>3</v>
      </c>
      <c r="O16" s="18">
        <v>7</v>
      </c>
      <c r="P16" s="18">
        <v>4</v>
      </c>
      <c r="Q16" s="18">
        <v>17</v>
      </c>
      <c r="R16" s="18">
        <v>1</v>
      </c>
      <c r="S16" s="18">
        <v>2</v>
      </c>
      <c r="T16" s="18">
        <v>0</v>
      </c>
      <c r="U16" s="18">
        <v>19</v>
      </c>
      <c r="V16" s="18">
        <v>3</v>
      </c>
      <c r="W16" s="18">
        <v>235</v>
      </c>
      <c r="X16" s="15">
        <v>1499</v>
      </c>
      <c r="Y16" s="78">
        <f t="shared" si="0"/>
        <v>6378.7234042553191</v>
      </c>
      <c r="Z16" s="79">
        <f t="shared" si="1"/>
        <v>15.677118078719145</v>
      </c>
      <c r="AA16" s="16"/>
    </row>
    <row r="17" spans="2:29" outlineLevel="1">
      <c r="B17" s="92" t="s">
        <v>387</v>
      </c>
      <c r="C17" s="18">
        <v>1</v>
      </c>
      <c r="D17" s="18">
        <v>24</v>
      </c>
      <c r="E17" s="18">
        <v>28</v>
      </c>
      <c r="F17" s="18">
        <v>4</v>
      </c>
      <c r="G17" s="18">
        <v>6</v>
      </c>
      <c r="H17" s="18">
        <v>6</v>
      </c>
      <c r="I17" s="18">
        <v>5</v>
      </c>
      <c r="J17" s="18">
        <v>2</v>
      </c>
      <c r="K17" s="18">
        <v>3</v>
      </c>
      <c r="L17" s="18">
        <v>1</v>
      </c>
      <c r="M17" s="18">
        <v>5</v>
      </c>
      <c r="N17" s="18">
        <v>0</v>
      </c>
      <c r="O17" s="18">
        <v>2</v>
      </c>
      <c r="P17" s="18">
        <v>6</v>
      </c>
      <c r="Q17" s="18">
        <v>10</v>
      </c>
      <c r="R17" s="18">
        <v>1</v>
      </c>
      <c r="S17" s="18">
        <v>1</v>
      </c>
      <c r="T17" s="18">
        <v>0</v>
      </c>
      <c r="U17" s="18">
        <v>17</v>
      </c>
      <c r="V17" s="18">
        <v>0</v>
      </c>
      <c r="W17" s="18">
        <v>122</v>
      </c>
      <c r="X17" s="18">
        <v>898</v>
      </c>
      <c r="Y17" s="78">
        <f t="shared" si="0"/>
        <v>7360.6557377049176</v>
      </c>
      <c r="Z17" s="79">
        <f t="shared" si="1"/>
        <v>13.585746102449887</v>
      </c>
      <c r="AA17" s="16"/>
    </row>
    <row r="18" spans="2:29" outlineLevel="1">
      <c r="B18" s="92" t="s">
        <v>388</v>
      </c>
      <c r="C18" s="18">
        <v>0</v>
      </c>
      <c r="D18" s="18">
        <v>7</v>
      </c>
      <c r="E18" s="18">
        <v>4</v>
      </c>
      <c r="F18" s="18">
        <v>2</v>
      </c>
      <c r="G18" s="18">
        <v>2</v>
      </c>
      <c r="H18" s="18">
        <v>1</v>
      </c>
      <c r="I18" s="18">
        <v>1</v>
      </c>
      <c r="J18" s="18">
        <v>0</v>
      </c>
      <c r="K18" s="18">
        <v>1</v>
      </c>
      <c r="L18" s="18">
        <v>0</v>
      </c>
      <c r="M18" s="18">
        <v>1</v>
      </c>
      <c r="N18" s="18">
        <v>0</v>
      </c>
      <c r="O18" s="18">
        <v>0</v>
      </c>
      <c r="P18" s="18">
        <v>1</v>
      </c>
      <c r="Q18" s="18">
        <v>1</v>
      </c>
      <c r="R18" s="18">
        <v>0</v>
      </c>
      <c r="S18" s="18">
        <v>0</v>
      </c>
      <c r="T18" s="18">
        <v>0</v>
      </c>
      <c r="U18" s="18">
        <v>1</v>
      </c>
      <c r="V18" s="18">
        <v>0</v>
      </c>
      <c r="W18" s="18">
        <v>22</v>
      </c>
      <c r="X18" s="18">
        <v>135</v>
      </c>
      <c r="Y18" s="78">
        <f>X18/W18*1000</f>
        <v>6136.3636363636369</v>
      </c>
      <c r="Z18" s="79">
        <f t="shared" si="1"/>
        <v>16.296296296296294</v>
      </c>
      <c r="AA18" s="16"/>
    </row>
    <row r="19" spans="2:29" outlineLevel="1">
      <c r="B19" s="92" t="s">
        <v>389</v>
      </c>
      <c r="C19" s="18">
        <v>2</v>
      </c>
      <c r="D19" s="18">
        <v>39</v>
      </c>
      <c r="E19" s="18">
        <v>51</v>
      </c>
      <c r="F19" s="18">
        <v>9</v>
      </c>
      <c r="G19" s="18">
        <v>14</v>
      </c>
      <c r="H19" s="18">
        <v>13</v>
      </c>
      <c r="I19" s="18">
        <v>11</v>
      </c>
      <c r="J19" s="18">
        <v>4</v>
      </c>
      <c r="K19" s="18">
        <v>2</v>
      </c>
      <c r="L19" s="18">
        <v>5</v>
      </c>
      <c r="M19" s="18">
        <v>6</v>
      </c>
      <c r="N19" s="18">
        <v>1</v>
      </c>
      <c r="O19" s="18">
        <v>6</v>
      </c>
      <c r="P19" s="18">
        <v>6</v>
      </c>
      <c r="Q19" s="18">
        <v>20</v>
      </c>
      <c r="R19" s="18">
        <v>1</v>
      </c>
      <c r="S19" s="18">
        <v>3</v>
      </c>
      <c r="T19" s="18">
        <v>0</v>
      </c>
      <c r="U19" s="18">
        <v>23</v>
      </c>
      <c r="V19" s="18">
        <v>0</v>
      </c>
      <c r="W19" s="18">
        <v>216</v>
      </c>
      <c r="X19" s="15">
        <v>1742</v>
      </c>
      <c r="Y19" s="78">
        <f t="shared" ref="Y19:Y30" si="2">X19/W19*1000</f>
        <v>8064.8148148148148</v>
      </c>
      <c r="Z19" s="79">
        <f t="shared" si="1"/>
        <v>12.399540757749712</v>
      </c>
      <c r="AA19" s="16"/>
    </row>
    <row r="20" spans="2:29" outlineLevel="1">
      <c r="B20" s="92" t="s">
        <v>390</v>
      </c>
      <c r="C20" s="18">
        <v>0</v>
      </c>
      <c r="D20" s="18">
        <v>8</v>
      </c>
      <c r="E20" s="18">
        <v>5</v>
      </c>
      <c r="F20" s="18">
        <v>2</v>
      </c>
      <c r="G20" s="18">
        <v>1</v>
      </c>
      <c r="H20" s="18">
        <v>1</v>
      </c>
      <c r="I20" s="18">
        <v>1</v>
      </c>
      <c r="J20" s="18">
        <v>1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2</v>
      </c>
      <c r="Q20" s="18">
        <v>2</v>
      </c>
      <c r="R20" s="18">
        <v>0</v>
      </c>
      <c r="S20" s="18">
        <v>0</v>
      </c>
      <c r="T20" s="18">
        <v>1</v>
      </c>
      <c r="U20" s="18">
        <v>1</v>
      </c>
      <c r="V20" s="18">
        <v>0</v>
      </c>
      <c r="W20" s="18">
        <v>25</v>
      </c>
      <c r="X20" s="18">
        <v>115</v>
      </c>
      <c r="Y20" s="78">
        <f t="shared" si="2"/>
        <v>4600</v>
      </c>
      <c r="Z20" s="79">
        <f t="shared" si="1"/>
        <v>21.739130434782609</v>
      </c>
      <c r="AA20" s="16"/>
    </row>
    <row r="21" spans="2:29" outlineLevel="1">
      <c r="B21" s="92" t="s">
        <v>391</v>
      </c>
      <c r="C21" s="18">
        <v>1</v>
      </c>
      <c r="D21" s="18">
        <v>15</v>
      </c>
      <c r="E21" s="18">
        <v>19</v>
      </c>
      <c r="F21" s="18">
        <v>3</v>
      </c>
      <c r="G21" s="18">
        <v>3</v>
      </c>
      <c r="H21" s="18">
        <v>3</v>
      </c>
      <c r="I21" s="18">
        <v>2</v>
      </c>
      <c r="J21" s="18">
        <v>1</v>
      </c>
      <c r="K21" s="18">
        <v>3</v>
      </c>
      <c r="L21" s="18">
        <v>2</v>
      </c>
      <c r="M21" s="18">
        <v>5</v>
      </c>
      <c r="N21" s="18">
        <v>0</v>
      </c>
      <c r="O21" s="18">
        <v>2</v>
      </c>
      <c r="P21" s="18">
        <v>3</v>
      </c>
      <c r="Q21" s="18">
        <v>4</v>
      </c>
      <c r="R21" s="18">
        <v>1</v>
      </c>
      <c r="S21" s="18">
        <v>2</v>
      </c>
      <c r="T21" s="18">
        <v>0</v>
      </c>
      <c r="U21" s="18">
        <v>7</v>
      </c>
      <c r="V21" s="18">
        <v>0</v>
      </c>
      <c r="W21" s="18">
        <v>76</v>
      </c>
      <c r="X21" s="18">
        <v>530</v>
      </c>
      <c r="Y21" s="78">
        <f t="shared" si="2"/>
        <v>6973.6842105263158</v>
      </c>
      <c r="Z21" s="79">
        <f t="shared" si="1"/>
        <v>14.339622641509434</v>
      </c>
      <c r="AA21" s="16"/>
    </row>
    <row r="22" spans="2:29" outlineLevel="1">
      <c r="B22" s="92" t="s">
        <v>392</v>
      </c>
      <c r="C22" s="18">
        <v>0</v>
      </c>
      <c r="D22" s="18">
        <v>23</v>
      </c>
      <c r="E22" s="18">
        <v>30</v>
      </c>
      <c r="F22" s="18">
        <v>8</v>
      </c>
      <c r="G22" s="18">
        <v>10</v>
      </c>
      <c r="H22" s="18">
        <v>8</v>
      </c>
      <c r="I22" s="18">
        <v>4</v>
      </c>
      <c r="J22" s="18">
        <v>2</v>
      </c>
      <c r="K22" s="18">
        <v>3</v>
      </c>
      <c r="L22" s="18">
        <v>4</v>
      </c>
      <c r="M22" s="18">
        <v>10</v>
      </c>
      <c r="N22" s="18">
        <v>1</v>
      </c>
      <c r="O22" s="18">
        <v>2</v>
      </c>
      <c r="P22" s="18">
        <v>3</v>
      </c>
      <c r="Q22" s="18">
        <v>14</v>
      </c>
      <c r="R22" s="18">
        <v>1</v>
      </c>
      <c r="S22" s="18">
        <v>1</v>
      </c>
      <c r="T22" s="18">
        <v>1</v>
      </c>
      <c r="U22" s="18">
        <v>20</v>
      </c>
      <c r="V22" s="18">
        <v>0</v>
      </c>
      <c r="W22" s="18">
        <v>145</v>
      </c>
      <c r="X22" s="18">
        <v>874</v>
      </c>
      <c r="Y22" s="78">
        <f t="shared" si="2"/>
        <v>6027.5862068965516</v>
      </c>
      <c r="Z22" s="79">
        <f t="shared" si="1"/>
        <v>16.590389016018307</v>
      </c>
      <c r="AA22" s="16"/>
    </row>
    <row r="23" spans="2:29" outlineLevel="1">
      <c r="B23" s="92" t="s">
        <v>393</v>
      </c>
      <c r="C23" s="18">
        <v>0</v>
      </c>
      <c r="D23" s="18">
        <v>19</v>
      </c>
      <c r="E23" s="18">
        <v>15</v>
      </c>
      <c r="F23" s="18">
        <v>6</v>
      </c>
      <c r="G23" s="18">
        <v>3</v>
      </c>
      <c r="H23" s="18">
        <v>4</v>
      </c>
      <c r="I23" s="18">
        <v>3</v>
      </c>
      <c r="J23" s="18">
        <v>1</v>
      </c>
      <c r="K23" s="18">
        <v>1</v>
      </c>
      <c r="L23" s="18">
        <v>1</v>
      </c>
      <c r="M23" s="18">
        <v>4</v>
      </c>
      <c r="N23" s="18">
        <v>1</v>
      </c>
      <c r="O23" s="18">
        <v>1</v>
      </c>
      <c r="P23" s="18">
        <v>3</v>
      </c>
      <c r="Q23" s="18">
        <v>7</v>
      </c>
      <c r="R23" s="18">
        <v>1</v>
      </c>
      <c r="S23" s="18">
        <v>1</v>
      </c>
      <c r="T23" s="18">
        <v>0</v>
      </c>
      <c r="U23" s="18">
        <v>10</v>
      </c>
      <c r="V23" s="18">
        <v>0</v>
      </c>
      <c r="W23" s="18">
        <v>81</v>
      </c>
      <c r="X23" s="18">
        <v>509</v>
      </c>
      <c r="Y23" s="78">
        <f t="shared" si="2"/>
        <v>6283.950617283951</v>
      </c>
      <c r="Z23" s="79">
        <f t="shared" si="1"/>
        <v>15.913555992141454</v>
      </c>
      <c r="AA23" s="16"/>
    </row>
    <row r="24" spans="2:29" outlineLevel="1">
      <c r="B24" s="92" t="s">
        <v>394</v>
      </c>
      <c r="C24" s="18">
        <v>0</v>
      </c>
      <c r="D24" s="18">
        <v>9</v>
      </c>
      <c r="E24" s="18">
        <v>7</v>
      </c>
      <c r="F24" s="18">
        <v>3</v>
      </c>
      <c r="G24" s="18">
        <v>1</v>
      </c>
      <c r="H24" s="18">
        <v>1</v>
      </c>
      <c r="I24" s="18">
        <v>1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2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24</v>
      </c>
      <c r="X24" s="18">
        <v>99</v>
      </c>
      <c r="Y24" s="78">
        <f t="shared" si="2"/>
        <v>4125</v>
      </c>
      <c r="Z24" s="79">
        <f t="shared" si="1"/>
        <v>24.242424242424242</v>
      </c>
      <c r="AA24" s="16"/>
    </row>
    <row r="25" spans="2:29" outlineLevel="1">
      <c r="B25" s="92" t="s">
        <v>395</v>
      </c>
      <c r="C25" s="18">
        <v>0</v>
      </c>
      <c r="D25" s="18">
        <v>18</v>
      </c>
      <c r="E25" s="18">
        <v>25</v>
      </c>
      <c r="F25" s="18">
        <v>7</v>
      </c>
      <c r="G25" s="18">
        <v>4</v>
      </c>
      <c r="H25" s="18">
        <v>4</v>
      </c>
      <c r="I25" s="18">
        <v>4</v>
      </c>
      <c r="J25" s="18">
        <v>0</v>
      </c>
      <c r="K25" s="18">
        <v>1</v>
      </c>
      <c r="L25" s="18">
        <v>1</v>
      </c>
      <c r="M25" s="18">
        <v>2</v>
      </c>
      <c r="N25" s="18">
        <v>1</v>
      </c>
      <c r="O25" s="18">
        <v>1</v>
      </c>
      <c r="P25" s="18">
        <v>2</v>
      </c>
      <c r="Q25" s="18">
        <v>7</v>
      </c>
      <c r="R25" s="18">
        <v>1</v>
      </c>
      <c r="S25" s="18">
        <v>1</v>
      </c>
      <c r="T25" s="18">
        <v>0</v>
      </c>
      <c r="U25" s="18">
        <v>8</v>
      </c>
      <c r="V25" s="18">
        <v>0</v>
      </c>
      <c r="W25" s="18">
        <v>87</v>
      </c>
      <c r="X25" s="18">
        <v>783</v>
      </c>
      <c r="Y25" s="78">
        <f t="shared" si="2"/>
        <v>9000</v>
      </c>
      <c r="Z25" s="79">
        <f t="shared" si="1"/>
        <v>11.111111111111111</v>
      </c>
      <c r="AA25" s="16"/>
    </row>
    <row r="26" spans="2:29" outlineLevel="1">
      <c r="B26" s="92" t="s">
        <v>396</v>
      </c>
      <c r="C26" s="18">
        <v>1</v>
      </c>
      <c r="D26" s="18">
        <v>14</v>
      </c>
      <c r="E26" s="18">
        <v>17</v>
      </c>
      <c r="F26" s="18">
        <v>3</v>
      </c>
      <c r="G26" s="18">
        <v>2</v>
      </c>
      <c r="H26" s="18">
        <v>3</v>
      </c>
      <c r="I26" s="18">
        <v>4</v>
      </c>
      <c r="J26" s="18">
        <v>0</v>
      </c>
      <c r="K26" s="18">
        <v>1</v>
      </c>
      <c r="L26" s="18">
        <v>1</v>
      </c>
      <c r="M26" s="18">
        <v>5</v>
      </c>
      <c r="N26" s="18">
        <v>1</v>
      </c>
      <c r="O26" s="18">
        <v>2</v>
      </c>
      <c r="P26" s="18">
        <v>2</v>
      </c>
      <c r="Q26" s="18">
        <v>3</v>
      </c>
      <c r="R26" s="18">
        <v>1</v>
      </c>
      <c r="S26" s="18">
        <v>1</v>
      </c>
      <c r="T26" s="18">
        <v>0</v>
      </c>
      <c r="U26" s="18">
        <v>12</v>
      </c>
      <c r="V26" s="18">
        <v>0</v>
      </c>
      <c r="W26" s="18">
        <v>73</v>
      </c>
      <c r="X26" s="18">
        <v>449</v>
      </c>
      <c r="Y26" s="78">
        <f t="shared" si="2"/>
        <v>6150.6849315068494</v>
      </c>
      <c r="Z26" s="79">
        <f t="shared" si="1"/>
        <v>16.258351893095767</v>
      </c>
      <c r="AA26" s="16"/>
    </row>
    <row r="27" spans="2:29" outlineLevel="1">
      <c r="B27" s="92" t="s">
        <v>397</v>
      </c>
      <c r="C27" s="18">
        <v>1</v>
      </c>
      <c r="D27" s="18">
        <v>25</v>
      </c>
      <c r="E27" s="18">
        <v>23</v>
      </c>
      <c r="F27" s="18">
        <v>9</v>
      </c>
      <c r="G27" s="18">
        <v>9</v>
      </c>
      <c r="H27" s="18">
        <v>8</v>
      </c>
      <c r="I27" s="18">
        <v>7</v>
      </c>
      <c r="J27" s="18">
        <v>3</v>
      </c>
      <c r="K27" s="18">
        <v>4</v>
      </c>
      <c r="L27" s="18">
        <v>2</v>
      </c>
      <c r="M27" s="18">
        <v>5</v>
      </c>
      <c r="N27" s="18">
        <v>1</v>
      </c>
      <c r="O27" s="18">
        <v>5</v>
      </c>
      <c r="P27" s="18">
        <v>3</v>
      </c>
      <c r="Q27" s="18">
        <v>8</v>
      </c>
      <c r="R27" s="18">
        <v>1</v>
      </c>
      <c r="S27" s="18">
        <v>1</v>
      </c>
      <c r="T27" s="18">
        <v>0</v>
      </c>
      <c r="U27" s="18">
        <v>13</v>
      </c>
      <c r="V27" s="18">
        <v>0</v>
      </c>
      <c r="W27" s="18">
        <v>128</v>
      </c>
      <c r="X27" s="18">
        <v>850</v>
      </c>
      <c r="Y27" s="78">
        <f t="shared" si="2"/>
        <v>6640.625</v>
      </c>
      <c r="Z27" s="79">
        <f t="shared" si="1"/>
        <v>15.058823529411764</v>
      </c>
      <c r="AA27" s="16"/>
    </row>
    <row r="28" spans="2:29" outlineLevel="1">
      <c r="B28" s="92" t="s">
        <v>398</v>
      </c>
      <c r="C28" s="18">
        <v>1</v>
      </c>
      <c r="D28" s="18">
        <v>27</v>
      </c>
      <c r="E28" s="18">
        <v>30</v>
      </c>
      <c r="F28" s="18">
        <v>7</v>
      </c>
      <c r="G28" s="18">
        <v>10</v>
      </c>
      <c r="H28" s="18">
        <v>8</v>
      </c>
      <c r="I28" s="18">
        <v>6</v>
      </c>
      <c r="J28" s="18">
        <v>3</v>
      </c>
      <c r="K28" s="18">
        <v>3</v>
      </c>
      <c r="L28" s="18">
        <v>3</v>
      </c>
      <c r="M28" s="18">
        <v>10</v>
      </c>
      <c r="N28" s="18">
        <v>1</v>
      </c>
      <c r="O28" s="18">
        <v>5</v>
      </c>
      <c r="P28" s="18">
        <v>2</v>
      </c>
      <c r="Q28" s="18">
        <v>12</v>
      </c>
      <c r="R28" s="18">
        <v>1</v>
      </c>
      <c r="S28" s="18">
        <v>2</v>
      </c>
      <c r="T28" s="18">
        <v>0</v>
      </c>
      <c r="U28" s="18">
        <v>18</v>
      </c>
      <c r="V28" s="18">
        <v>0</v>
      </c>
      <c r="W28" s="18">
        <v>149</v>
      </c>
      <c r="X28" s="15">
        <v>1193</v>
      </c>
      <c r="Y28" s="78">
        <f t="shared" si="2"/>
        <v>8006.7114093959726</v>
      </c>
      <c r="Z28" s="79">
        <f t="shared" si="1"/>
        <v>12.489522212908634</v>
      </c>
      <c r="AA28" s="16"/>
    </row>
    <row r="29" spans="2:29" outlineLevel="1">
      <c r="B29" s="92" t="s">
        <v>399</v>
      </c>
      <c r="C29" s="18">
        <v>1</v>
      </c>
      <c r="D29" s="18">
        <v>16</v>
      </c>
      <c r="E29" s="18">
        <v>17</v>
      </c>
      <c r="F29" s="18">
        <v>8</v>
      </c>
      <c r="G29" s="18">
        <v>1</v>
      </c>
      <c r="H29" s="18">
        <v>4</v>
      </c>
      <c r="I29" s="18">
        <v>2</v>
      </c>
      <c r="J29" s="18">
        <v>1</v>
      </c>
      <c r="K29" s="18">
        <v>1</v>
      </c>
      <c r="L29" s="18">
        <v>1</v>
      </c>
      <c r="M29" s="18">
        <v>1</v>
      </c>
      <c r="N29" s="18">
        <v>0</v>
      </c>
      <c r="O29" s="18">
        <v>1</v>
      </c>
      <c r="P29" s="18">
        <v>3</v>
      </c>
      <c r="Q29" s="18">
        <v>2</v>
      </c>
      <c r="R29" s="18">
        <v>0</v>
      </c>
      <c r="S29" s="18">
        <v>1</v>
      </c>
      <c r="T29" s="18">
        <v>0</v>
      </c>
      <c r="U29" s="18">
        <v>4</v>
      </c>
      <c r="V29" s="18">
        <v>0</v>
      </c>
      <c r="W29" s="18">
        <v>64</v>
      </c>
      <c r="X29" s="18">
        <v>444</v>
      </c>
      <c r="Y29" s="78">
        <f t="shared" si="2"/>
        <v>6937.5</v>
      </c>
      <c r="Z29" s="79">
        <f t="shared" si="1"/>
        <v>14.414414414414413</v>
      </c>
      <c r="AA29" s="16"/>
    </row>
    <row r="30" spans="2:29" outlineLevel="1">
      <c r="B30" s="92" t="s">
        <v>400</v>
      </c>
      <c r="C30" s="18">
        <v>0</v>
      </c>
      <c r="D30" s="18">
        <v>9</v>
      </c>
      <c r="E30" s="18">
        <v>3</v>
      </c>
      <c r="F30" s="18">
        <v>2</v>
      </c>
      <c r="G30" s="18">
        <v>2</v>
      </c>
      <c r="H30" s="18">
        <v>2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  <c r="N30" s="18">
        <v>1</v>
      </c>
      <c r="O30" s="18">
        <v>1</v>
      </c>
      <c r="P30" s="18">
        <v>1</v>
      </c>
      <c r="Q30" s="18">
        <v>1</v>
      </c>
      <c r="R30" s="18">
        <v>1</v>
      </c>
      <c r="S30" s="18">
        <v>1</v>
      </c>
      <c r="T30" s="18">
        <v>0</v>
      </c>
      <c r="U30" s="18">
        <v>3</v>
      </c>
      <c r="V30" s="18">
        <v>0</v>
      </c>
      <c r="W30" s="18">
        <v>32</v>
      </c>
      <c r="X30" s="18">
        <v>195</v>
      </c>
      <c r="Y30" s="78">
        <f t="shared" si="2"/>
        <v>6093.75</v>
      </c>
      <c r="Z30" s="79">
        <f t="shared" si="1"/>
        <v>16.410256410256412</v>
      </c>
      <c r="AA30" s="16"/>
    </row>
    <row r="31" spans="2:29" s="13" customFormat="1">
      <c r="B31" s="110" t="s">
        <v>200</v>
      </c>
      <c r="C31" s="35">
        <v>33</v>
      </c>
      <c r="D31" s="35">
        <v>662</v>
      </c>
      <c r="E31" s="35">
        <v>746</v>
      </c>
      <c r="F31" s="35">
        <v>242</v>
      </c>
      <c r="G31" s="35">
        <v>270</v>
      </c>
      <c r="H31" s="35">
        <v>231</v>
      </c>
      <c r="I31" s="35">
        <v>172</v>
      </c>
      <c r="J31" s="35">
        <v>67</v>
      </c>
      <c r="K31" s="35">
        <v>86</v>
      </c>
      <c r="L31" s="35">
        <v>96</v>
      </c>
      <c r="M31" s="35">
        <v>139</v>
      </c>
      <c r="N31" s="35">
        <v>23</v>
      </c>
      <c r="O31" s="35">
        <v>113</v>
      </c>
      <c r="P31" s="35">
        <v>94</v>
      </c>
      <c r="Q31" s="35">
        <v>268</v>
      </c>
      <c r="R31" s="35">
        <v>25</v>
      </c>
      <c r="S31" s="35">
        <v>39</v>
      </c>
      <c r="T31" s="35">
        <v>4</v>
      </c>
      <c r="U31" s="35">
        <v>276</v>
      </c>
      <c r="V31" s="35">
        <v>46</v>
      </c>
      <c r="W31" s="11">
        <v>3632</v>
      </c>
      <c r="X31" s="11">
        <v>22181</v>
      </c>
      <c r="Y31" s="76">
        <f>X31/W31*1000</f>
        <v>6107.1035242290745</v>
      </c>
      <c r="Z31" s="80">
        <f>W31/(X31/100)</f>
        <v>16.374374464631892</v>
      </c>
      <c r="AA31" s="12"/>
      <c r="AB31" s="55"/>
      <c r="AC31" s="56"/>
    </row>
    <row r="32" spans="2:29" ht="15" customHeight="1">
      <c r="B32" s="161" t="s">
        <v>401</v>
      </c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B32" s="55"/>
      <c r="AC32" s="56"/>
    </row>
    <row r="33" spans="2:29" outlineLevel="1">
      <c r="B33" s="92" t="s">
        <v>376</v>
      </c>
      <c r="C33" s="18">
        <v>5</v>
      </c>
      <c r="D33" s="18">
        <v>25</v>
      </c>
      <c r="E33" s="18">
        <v>28</v>
      </c>
      <c r="F33" s="18">
        <v>11</v>
      </c>
      <c r="G33" s="18">
        <v>4</v>
      </c>
      <c r="H33" s="18">
        <v>7</v>
      </c>
      <c r="I33" s="18">
        <v>6</v>
      </c>
      <c r="J33" s="18">
        <v>0</v>
      </c>
      <c r="K33" s="18">
        <v>2</v>
      </c>
      <c r="L33" s="18">
        <v>2</v>
      </c>
      <c r="M33" s="18">
        <v>6</v>
      </c>
      <c r="N33" s="18">
        <v>0</v>
      </c>
      <c r="O33" s="18">
        <v>3</v>
      </c>
      <c r="P33" s="18">
        <v>8</v>
      </c>
      <c r="Q33" s="18">
        <v>8</v>
      </c>
      <c r="R33" s="18">
        <v>1</v>
      </c>
      <c r="S33" s="18">
        <v>1</v>
      </c>
      <c r="T33" s="18">
        <v>0</v>
      </c>
      <c r="U33" s="18">
        <v>10</v>
      </c>
      <c r="V33" s="18">
        <v>0</v>
      </c>
      <c r="W33" s="81">
        <f t="shared" ref="W33:W58" si="3">SUM(C33:V33)</f>
        <v>127</v>
      </c>
      <c r="X33" s="18">
        <v>749</v>
      </c>
      <c r="Y33" s="78">
        <f>X33/W33*1000</f>
        <v>5897.6377952755911</v>
      </c>
      <c r="Z33" s="79">
        <f>W33/(X33/100)</f>
        <v>16.955941255006675</v>
      </c>
      <c r="AA33" s="16"/>
      <c r="AB33" s="55"/>
      <c r="AC33" s="56"/>
    </row>
    <row r="34" spans="2:29" outlineLevel="1">
      <c r="B34" s="92" t="s">
        <v>377</v>
      </c>
      <c r="C34" s="18">
        <v>1</v>
      </c>
      <c r="D34" s="18">
        <v>36</v>
      </c>
      <c r="E34" s="18">
        <v>32</v>
      </c>
      <c r="F34" s="18">
        <v>7</v>
      </c>
      <c r="G34" s="18">
        <v>6</v>
      </c>
      <c r="H34" s="18">
        <v>6</v>
      </c>
      <c r="I34" s="18">
        <v>7</v>
      </c>
      <c r="J34" s="18">
        <v>3</v>
      </c>
      <c r="K34" s="18">
        <v>2</v>
      </c>
      <c r="L34" s="18">
        <v>1</v>
      </c>
      <c r="M34" s="18">
        <v>4</v>
      </c>
      <c r="N34" s="18">
        <v>1</v>
      </c>
      <c r="O34" s="18">
        <v>3</v>
      </c>
      <c r="P34" s="18">
        <v>8</v>
      </c>
      <c r="Q34" s="18">
        <v>12</v>
      </c>
      <c r="R34" s="18">
        <v>1</v>
      </c>
      <c r="S34" s="18">
        <v>1</v>
      </c>
      <c r="T34" s="18">
        <v>1</v>
      </c>
      <c r="U34" s="18">
        <v>14</v>
      </c>
      <c r="V34" s="18">
        <v>0</v>
      </c>
      <c r="W34" s="81">
        <f t="shared" si="3"/>
        <v>146</v>
      </c>
      <c r="X34" s="18">
        <v>950</v>
      </c>
      <c r="Y34" s="78">
        <f t="shared" ref="Y34:Y57" si="4">X34/W34*1000</f>
        <v>6506.8493150684926</v>
      </c>
      <c r="Z34" s="79">
        <f t="shared" ref="Z34:Z57" si="5">W34/(X34/100)</f>
        <v>15.368421052631579</v>
      </c>
      <c r="AA34" s="16"/>
      <c r="AB34" s="55"/>
      <c r="AC34" s="56"/>
    </row>
    <row r="35" spans="2:29" outlineLevel="1">
      <c r="B35" s="92" t="s">
        <v>378</v>
      </c>
      <c r="C35" s="18">
        <v>1</v>
      </c>
      <c r="D35" s="18">
        <v>28</v>
      </c>
      <c r="E35" s="18">
        <v>36</v>
      </c>
      <c r="F35" s="18">
        <v>6</v>
      </c>
      <c r="G35" s="18">
        <v>6</v>
      </c>
      <c r="H35" s="18">
        <v>5</v>
      </c>
      <c r="I35" s="18">
        <v>4</v>
      </c>
      <c r="J35" s="18">
        <v>2</v>
      </c>
      <c r="K35" s="18">
        <v>2</v>
      </c>
      <c r="L35" s="18">
        <v>2</v>
      </c>
      <c r="M35" s="18">
        <v>5</v>
      </c>
      <c r="N35" s="18">
        <v>1</v>
      </c>
      <c r="O35" s="18">
        <v>3</v>
      </c>
      <c r="P35" s="18">
        <v>2</v>
      </c>
      <c r="Q35" s="18">
        <v>6</v>
      </c>
      <c r="R35" s="18">
        <v>1</v>
      </c>
      <c r="S35" s="18">
        <v>1</v>
      </c>
      <c r="T35" s="18">
        <v>0</v>
      </c>
      <c r="U35" s="18">
        <v>16</v>
      </c>
      <c r="V35" s="18">
        <v>0</v>
      </c>
      <c r="W35" s="81">
        <f t="shared" si="3"/>
        <v>127</v>
      </c>
      <c r="X35" s="18">
        <v>896</v>
      </c>
      <c r="Y35" s="78">
        <f t="shared" si="4"/>
        <v>7055.1181102362207</v>
      </c>
      <c r="Z35" s="79">
        <f t="shared" si="5"/>
        <v>14.174107142857142</v>
      </c>
      <c r="AA35" s="16"/>
      <c r="AB35" s="55"/>
      <c r="AC35" s="56"/>
    </row>
    <row r="36" spans="2:29" outlineLevel="1">
      <c r="B36" s="92" t="s">
        <v>379</v>
      </c>
      <c r="C36" s="18">
        <v>3</v>
      </c>
      <c r="D36" s="18">
        <v>21</v>
      </c>
      <c r="E36" s="18">
        <v>19</v>
      </c>
      <c r="F36" s="18">
        <v>6</v>
      </c>
      <c r="G36" s="18">
        <v>5</v>
      </c>
      <c r="H36" s="18">
        <v>6</v>
      </c>
      <c r="I36" s="18">
        <v>4</v>
      </c>
      <c r="J36" s="18">
        <v>1</v>
      </c>
      <c r="K36" s="18">
        <v>2</v>
      </c>
      <c r="L36" s="18">
        <v>1</v>
      </c>
      <c r="M36" s="18">
        <v>3</v>
      </c>
      <c r="N36" s="18">
        <v>0</v>
      </c>
      <c r="O36" s="18">
        <v>2</v>
      </c>
      <c r="P36" s="18">
        <v>3</v>
      </c>
      <c r="Q36" s="18">
        <v>7</v>
      </c>
      <c r="R36" s="18">
        <v>1</v>
      </c>
      <c r="S36" s="18">
        <v>1</v>
      </c>
      <c r="T36" s="18">
        <v>0</v>
      </c>
      <c r="U36" s="18">
        <v>8</v>
      </c>
      <c r="V36" s="18">
        <v>0</v>
      </c>
      <c r="W36" s="81">
        <f t="shared" si="3"/>
        <v>93</v>
      </c>
      <c r="X36" s="18">
        <v>582</v>
      </c>
      <c r="Y36" s="78">
        <f t="shared" si="4"/>
        <v>6258.0645161290322</v>
      </c>
      <c r="Z36" s="79">
        <f t="shared" si="5"/>
        <v>15.979381443298969</v>
      </c>
      <c r="AA36" s="16"/>
      <c r="AB36" s="55"/>
      <c r="AC36" s="56"/>
    </row>
    <row r="37" spans="2:29" outlineLevel="1">
      <c r="B37" s="92" t="s">
        <v>380</v>
      </c>
      <c r="C37" s="18">
        <v>7</v>
      </c>
      <c r="D37" s="18">
        <v>101</v>
      </c>
      <c r="E37" s="18">
        <v>125</v>
      </c>
      <c r="F37" s="18">
        <v>57</v>
      </c>
      <c r="G37" s="18">
        <v>78</v>
      </c>
      <c r="H37" s="18">
        <v>63</v>
      </c>
      <c r="I37" s="18">
        <v>43</v>
      </c>
      <c r="J37" s="18">
        <v>17</v>
      </c>
      <c r="K37" s="18">
        <v>29</v>
      </c>
      <c r="L37" s="18">
        <v>35</v>
      </c>
      <c r="M37" s="18">
        <v>24</v>
      </c>
      <c r="N37" s="18">
        <v>6</v>
      </c>
      <c r="O37" s="18">
        <v>33</v>
      </c>
      <c r="P37" s="18">
        <v>10</v>
      </c>
      <c r="Q37" s="18">
        <v>43</v>
      </c>
      <c r="R37" s="18">
        <v>3</v>
      </c>
      <c r="S37" s="18">
        <v>6</v>
      </c>
      <c r="T37" s="18">
        <v>1</v>
      </c>
      <c r="U37" s="18">
        <v>5</v>
      </c>
      <c r="V37" s="18">
        <v>37</v>
      </c>
      <c r="W37" s="81">
        <f t="shared" si="3"/>
        <v>723</v>
      </c>
      <c r="X37" s="15">
        <v>2460</v>
      </c>
      <c r="Y37" s="78">
        <f t="shared" si="4"/>
        <v>3402.4896265560164</v>
      </c>
      <c r="Z37" s="79">
        <f t="shared" si="5"/>
        <v>29.390243902439021</v>
      </c>
      <c r="AA37" s="16"/>
      <c r="AB37" s="55"/>
      <c r="AC37" s="56"/>
    </row>
    <row r="38" spans="2:29" outlineLevel="1">
      <c r="B38" s="92" t="s">
        <v>381</v>
      </c>
      <c r="C38" s="18">
        <v>1</v>
      </c>
      <c r="D38" s="18">
        <v>28</v>
      </c>
      <c r="E38" s="18">
        <v>36</v>
      </c>
      <c r="F38" s="18">
        <v>9</v>
      </c>
      <c r="G38" s="18">
        <v>13</v>
      </c>
      <c r="H38" s="18">
        <v>10</v>
      </c>
      <c r="I38" s="18">
        <v>5</v>
      </c>
      <c r="J38" s="18">
        <v>3</v>
      </c>
      <c r="K38" s="18">
        <v>3</v>
      </c>
      <c r="L38" s="18">
        <v>5</v>
      </c>
      <c r="M38" s="18">
        <v>8</v>
      </c>
      <c r="N38" s="18">
        <v>1</v>
      </c>
      <c r="O38" s="18">
        <v>5</v>
      </c>
      <c r="P38" s="18">
        <v>6</v>
      </c>
      <c r="Q38" s="18">
        <v>15</v>
      </c>
      <c r="R38" s="18">
        <v>1</v>
      </c>
      <c r="S38" s="18">
        <v>2</v>
      </c>
      <c r="T38" s="18">
        <v>0</v>
      </c>
      <c r="U38" s="18">
        <v>19</v>
      </c>
      <c r="V38" s="18">
        <v>2</v>
      </c>
      <c r="W38" s="81">
        <f t="shared" si="3"/>
        <v>172</v>
      </c>
      <c r="X38" s="15">
        <v>1139</v>
      </c>
      <c r="Y38" s="78">
        <f t="shared" si="4"/>
        <v>6622.0930232558139</v>
      </c>
      <c r="Z38" s="79">
        <f t="shared" si="5"/>
        <v>15.100965759438102</v>
      </c>
      <c r="AA38" s="16"/>
      <c r="AB38" s="55"/>
      <c r="AC38" s="56"/>
    </row>
    <row r="39" spans="2:29" outlineLevel="1">
      <c r="B39" s="92" t="s">
        <v>382</v>
      </c>
      <c r="C39" s="18">
        <v>1</v>
      </c>
      <c r="D39" s="18">
        <v>48</v>
      </c>
      <c r="E39" s="18">
        <v>60</v>
      </c>
      <c r="F39" s="18">
        <v>30</v>
      </c>
      <c r="G39" s="18">
        <v>43</v>
      </c>
      <c r="H39" s="18">
        <v>29</v>
      </c>
      <c r="I39" s="18">
        <v>21</v>
      </c>
      <c r="J39" s="18">
        <v>7</v>
      </c>
      <c r="K39" s="18">
        <v>7</v>
      </c>
      <c r="L39" s="18">
        <v>9</v>
      </c>
      <c r="M39" s="18">
        <v>9</v>
      </c>
      <c r="N39" s="18">
        <v>2</v>
      </c>
      <c r="O39" s="18">
        <v>14</v>
      </c>
      <c r="P39" s="18">
        <v>5</v>
      </c>
      <c r="Q39" s="18">
        <v>28</v>
      </c>
      <c r="R39" s="18">
        <v>2</v>
      </c>
      <c r="S39" s="18">
        <v>5</v>
      </c>
      <c r="T39" s="18">
        <v>0</v>
      </c>
      <c r="U39" s="18">
        <v>12</v>
      </c>
      <c r="V39" s="18">
        <v>2</v>
      </c>
      <c r="W39" s="81">
        <f t="shared" si="3"/>
        <v>334</v>
      </c>
      <c r="X39" s="15">
        <v>2421</v>
      </c>
      <c r="Y39" s="78">
        <f t="shared" si="4"/>
        <v>7248.5029940119757</v>
      </c>
      <c r="Z39" s="79">
        <f t="shared" si="5"/>
        <v>13.795952085914911</v>
      </c>
      <c r="AA39" s="16"/>
      <c r="AB39" s="55"/>
      <c r="AC39" s="56"/>
    </row>
    <row r="40" spans="2:29" outlineLevel="1">
      <c r="B40" s="92" t="s">
        <v>383</v>
      </c>
      <c r="C40" s="18">
        <v>0</v>
      </c>
      <c r="D40" s="18">
        <v>19</v>
      </c>
      <c r="E40" s="18">
        <v>21</v>
      </c>
      <c r="F40" s="18">
        <v>8</v>
      </c>
      <c r="G40" s="18">
        <v>6</v>
      </c>
      <c r="H40" s="18">
        <v>6</v>
      </c>
      <c r="I40" s="18">
        <v>4</v>
      </c>
      <c r="J40" s="18">
        <v>1</v>
      </c>
      <c r="K40" s="18">
        <v>2</v>
      </c>
      <c r="L40" s="18">
        <v>4</v>
      </c>
      <c r="M40" s="18">
        <v>5</v>
      </c>
      <c r="N40" s="18">
        <v>0</v>
      </c>
      <c r="O40" s="18">
        <v>4</v>
      </c>
      <c r="P40" s="18">
        <v>4</v>
      </c>
      <c r="Q40" s="18">
        <v>12</v>
      </c>
      <c r="R40" s="18">
        <v>1</v>
      </c>
      <c r="S40" s="18">
        <v>2</v>
      </c>
      <c r="T40" s="18">
        <v>0</v>
      </c>
      <c r="U40" s="18">
        <v>16</v>
      </c>
      <c r="V40" s="18">
        <v>0</v>
      </c>
      <c r="W40" s="81">
        <f t="shared" si="3"/>
        <v>115</v>
      </c>
      <c r="X40" s="18">
        <v>680</v>
      </c>
      <c r="Y40" s="78">
        <f t="shared" si="4"/>
        <v>5913.0434782608691</v>
      </c>
      <c r="Z40" s="79">
        <f t="shared" si="5"/>
        <v>16.911764705882355</v>
      </c>
      <c r="AA40" s="16"/>
      <c r="AB40" s="55"/>
      <c r="AC40" s="56"/>
    </row>
    <row r="41" spans="2:29" outlineLevel="1">
      <c r="B41" s="92" t="s">
        <v>384</v>
      </c>
      <c r="C41" s="18">
        <v>0</v>
      </c>
      <c r="D41" s="18">
        <v>40</v>
      </c>
      <c r="E41" s="18">
        <v>29</v>
      </c>
      <c r="F41" s="18">
        <v>12</v>
      </c>
      <c r="G41" s="18">
        <v>12</v>
      </c>
      <c r="H41" s="18">
        <v>8</v>
      </c>
      <c r="I41" s="18">
        <v>6</v>
      </c>
      <c r="J41" s="18">
        <v>2</v>
      </c>
      <c r="K41" s="18">
        <v>3</v>
      </c>
      <c r="L41" s="18">
        <v>2</v>
      </c>
      <c r="M41" s="18">
        <v>4</v>
      </c>
      <c r="N41" s="18">
        <v>2</v>
      </c>
      <c r="O41" s="18">
        <v>6</v>
      </c>
      <c r="P41" s="18">
        <v>2</v>
      </c>
      <c r="Q41" s="18">
        <v>15</v>
      </c>
      <c r="R41" s="18">
        <v>1</v>
      </c>
      <c r="S41" s="18">
        <v>1</v>
      </c>
      <c r="T41" s="18">
        <v>0</v>
      </c>
      <c r="U41" s="18">
        <v>2</v>
      </c>
      <c r="V41" s="18">
        <v>2</v>
      </c>
      <c r="W41" s="81">
        <f t="shared" si="3"/>
        <v>149</v>
      </c>
      <c r="X41" s="18">
        <v>628</v>
      </c>
      <c r="Y41" s="78">
        <f t="shared" si="4"/>
        <v>4214.7651006711403</v>
      </c>
      <c r="Z41" s="79">
        <f t="shared" si="5"/>
        <v>23.726114649681527</v>
      </c>
      <c r="AA41" s="16"/>
      <c r="AB41" s="55"/>
      <c r="AC41" s="56"/>
    </row>
    <row r="42" spans="2:29" outlineLevel="1">
      <c r="B42" s="92" t="s">
        <v>385</v>
      </c>
      <c r="C42" s="18">
        <v>2</v>
      </c>
      <c r="D42" s="18">
        <v>22</v>
      </c>
      <c r="E42" s="18">
        <v>35</v>
      </c>
      <c r="F42" s="18">
        <v>9</v>
      </c>
      <c r="G42" s="18">
        <v>13</v>
      </c>
      <c r="H42" s="18">
        <v>10</v>
      </c>
      <c r="I42" s="18">
        <v>11</v>
      </c>
      <c r="J42" s="18">
        <v>3</v>
      </c>
      <c r="K42" s="18">
        <v>3</v>
      </c>
      <c r="L42" s="18">
        <v>6</v>
      </c>
      <c r="M42" s="18">
        <v>8</v>
      </c>
      <c r="N42" s="18">
        <v>0</v>
      </c>
      <c r="O42" s="18">
        <v>5</v>
      </c>
      <c r="P42" s="18">
        <v>5</v>
      </c>
      <c r="Q42" s="18">
        <v>12</v>
      </c>
      <c r="R42" s="18">
        <v>2</v>
      </c>
      <c r="S42" s="18">
        <v>2</v>
      </c>
      <c r="T42" s="18">
        <v>0</v>
      </c>
      <c r="U42" s="18">
        <v>18</v>
      </c>
      <c r="V42" s="18">
        <v>0</v>
      </c>
      <c r="W42" s="81">
        <f t="shared" si="3"/>
        <v>166</v>
      </c>
      <c r="X42" s="15">
        <v>1279</v>
      </c>
      <c r="Y42" s="78">
        <f t="shared" si="4"/>
        <v>7704.8192771084332</v>
      </c>
      <c r="Z42" s="79">
        <f t="shared" si="5"/>
        <v>12.978889757623143</v>
      </c>
      <c r="AA42" s="16"/>
      <c r="AB42" s="55"/>
      <c r="AC42" s="56"/>
    </row>
    <row r="43" spans="2:29" outlineLevel="1">
      <c r="B43" s="92" t="s">
        <v>386</v>
      </c>
      <c r="C43" s="18">
        <v>4</v>
      </c>
      <c r="D43" s="18">
        <v>42</v>
      </c>
      <c r="E43" s="18">
        <v>52</v>
      </c>
      <c r="F43" s="18">
        <v>14</v>
      </c>
      <c r="G43" s="18">
        <v>16</v>
      </c>
      <c r="H43" s="18">
        <v>15</v>
      </c>
      <c r="I43" s="18">
        <v>9</v>
      </c>
      <c r="J43" s="18">
        <v>5</v>
      </c>
      <c r="K43" s="18">
        <v>7</v>
      </c>
      <c r="L43" s="18">
        <v>7</v>
      </c>
      <c r="M43" s="18">
        <v>8</v>
      </c>
      <c r="N43" s="18">
        <v>3</v>
      </c>
      <c r="O43" s="18">
        <v>7</v>
      </c>
      <c r="P43" s="18">
        <v>4</v>
      </c>
      <c r="Q43" s="18">
        <v>17</v>
      </c>
      <c r="R43" s="18">
        <v>1</v>
      </c>
      <c r="S43" s="18">
        <v>2</v>
      </c>
      <c r="T43" s="18">
        <v>0</v>
      </c>
      <c r="U43" s="18">
        <v>19</v>
      </c>
      <c r="V43" s="18">
        <v>3</v>
      </c>
      <c r="W43" s="81">
        <f t="shared" si="3"/>
        <v>235</v>
      </c>
      <c r="X43" s="15">
        <v>1482</v>
      </c>
      <c r="Y43" s="78">
        <f t="shared" si="4"/>
        <v>6306.3829787234044</v>
      </c>
      <c r="Z43" s="79">
        <f t="shared" si="5"/>
        <v>15.856950067476383</v>
      </c>
      <c r="AA43" s="16"/>
      <c r="AB43" s="55"/>
      <c r="AC43" s="56"/>
    </row>
    <row r="44" spans="2:29" outlineLevel="1">
      <c r="B44" s="92" t="s">
        <v>387</v>
      </c>
      <c r="C44" s="18">
        <v>1</v>
      </c>
      <c r="D44" s="18">
        <v>24</v>
      </c>
      <c r="E44" s="18">
        <v>28</v>
      </c>
      <c r="F44" s="18">
        <v>4</v>
      </c>
      <c r="G44" s="18">
        <v>6</v>
      </c>
      <c r="H44" s="18">
        <v>6</v>
      </c>
      <c r="I44" s="18">
        <v>5</v>
      </c>
      <c r="J44" s="18">
        <v>2</v>
      </c>
      <c r="K44" s="18">
        <v>3</v>
      </c>
      <c r="L44" s="18">
        <v>1</v>
      </c>
      <c r="M44" s="18">
        <v>5</v>
      </c>
      <c r="N44" s="18">
        <v>0</v>
      </c>
      <c r="O44" s="18">
        <v>2</v>
      </c>
      <c r="P44" s="18">
        <v>6</v>
      </c>
      <c r="Q44" s="18">
        <v>10</v>
      </c>
      <c r="R44" s="18">
        <v>1</v>
      </c>
      <c r="S44" s="18">
        <v>1</v>
      </c>
      <c r="T44" s="18">
        <v>0</v>
      </c>
      <c r="U44" s="18">
        <v>17</v>
      </c>
      <c r="V44" s="18">
        <v>0</v>
      </c>
      <c r="W44" s="81">
        <f t="shared" si="3"/>
        <v>122</v>
      </c>
      <c r="X44" s="18">
        <v>892</v>
      </c>
      <c r="Y44" s="78">
        <f t="shared" si="4"/>
        <v>7311.4754098360654</v>
      </c>
      <c r="Z44" s="79">
        <f t="shared" si="5"/>
        <v>13.67713004484305</v>
      </c>
      <c r="AA44" s="16"/>
      <c r="AB44" s="55"/>
      <c r="AC44" s="56"/>
    </row>
    <row r="45" spans="2:29" outlineLevel="1">
      <c r="B45" s="92" t="s">
        <v>388</v>
      </c>
      <c r="C45" s="18">
        <v>0</v>
      </c>
      <c r="D45" s="18">
        <v>7</v>
      </c>
      <c r="E45" s="18">
        <v>5</v>
      </c>
      <c r="F45" s="18">
        <v>2</v>
      </c>
      <c r="G45" s="18">
        <v>2</v>
      </c>
      <c r="H45" s="18">
        <v>1</v>
      </c>
      <c r="I45" s="18">
        <v>1</v>
      </c>
      <c r="J45" s="18">
        <v>0</v>
      </c>
      <c r="K45" s="18">
        <v>1</v>
      </c>
      <c r="L45" s="18">
        <v>0</v>
      </c>
      <c r="M45" s="18">
        <v>1</v>
      </c>
      <c r="N45" s="18">
        <v>0</v>
      </c>
      <c r="O45" s="18">
        <v>0</v>
      </c>
      <c r="P45" s="18">
        <v>1</v>
      </c>
      <c r="Q45" s="18">
        <v>1</v>
      </c>
      <c r="R45" s="18">
        <v>0</v>
      </c>
      <c r="S45" s="18">
        <v>0</v>
      </c>
      <c r="T45" s="18">
        <v>0</v>
      </c>
      <c r="U45" s="18">
        <v>1</v>
      </c>
      <c r="V45" s="18">
        <v>0</v>
      </c>
      <c r="W45" s="81">
        <f t="shared" si="3"/>
        <v>23</v>
      </c>
      <c r="X45" s="18">
        <v>136</v>
      </c>
      <c r="Y45" s="78">
        <f>X45/W45*1000</f>
        <v>5913.0434782608691</v>
      </c>
      <c r="Z45" s="79">
        <f t="shared" si="5"/>
        <v>16.911764705882351</v>
      </c>
      <c r="AA45" s="16"/>
      <c r="AB45" s="55"/>
      <c r="AC45" s="56"/>
    </row>
    <row r="46" spans="2:29" outlineLevel="1">
      <c r="B46" s="92" t="s">
        <v>389</v>
      </c>
      <c r="C46" s="18">
        <v>2</v>
      </c>
      <c r="D46" s="18">
        <v>40</v>
      </c>
      <c r="E46" s="18">
        <v>51</v>
      </c>
      <c r="F46" s="18">
        <v>9</v>
      </c>
      <c r="G46" s="18">
        <v>14</v>
      </c>
      <c r="H46" s="18">
        <v>13</v>
      </c>
      <c r="I46" s="18">
        <v>11</v>
      </c>
      <c r="J46" s="18">
        <v>4</v>
      </c>
      <c r="K46" s="18">
        <v>2</v>
      </c>
      <c r="L46" s="18">
        <v>5</v>
      </c>
      <c r="M46" s="18">
        <v>6</v>
      </c>
      <c r="N46" s="18">
        <v>1</v>
      </c>
      <c r="O46" s="18">
        <v>6</v>
      </c>
      <c r="P46" s="18">
        <v>6</v>
      </c>
      <c r="Q46" s="18">
        <v>20</v>
      </c>
      <c r="R46" s="18">
        <v>1</v>
      </c>
      <c r="S46" s="18">
        <v>3</v>
      </c>
      <c r="T46" s="18">
        <v>0</v>
      </c>
      <c r="U46" s="18">
        <v>23</v>
      </c>
      <c r="V46" s="18">
        <v>0</v>
      </c>
      <c r="W46" s="81">
        <f t="shared" si="3"/>
        <v>217</v>
      </c>
      <c r="X46" s="15">
        <v>1727</v>
      </c>
      <c r="Y46" s="78">
        <f t="shared" si="4"/>
        <v>7958.5253456221199</v>
      </c>
      <c r="Z46" s="79">
        <f t="shared" si="5"/>
        <v>12.565141864504922</v>
      </c>
      <c r="AA46" s="16"/>
      <c r="AB46" s="55"/>
      <c r="AC46" s="56"/>
    </row>
    <row r="47" spans="2:29" outlineLevel="1">
      <c r="B47" s="92" t="s">
        <v>390</v>
      </c>
      <c r="C47" s="18">
        <v>0</v>
      </c>
      <c r="D47" s="18">
        <v>8</v>
      </c>
      <c r="E47" s="18">
        <v>5</v>
      </c>
      <c r="F47" s="18">
        <v>2</v>
      </c>
      <c r="G47" s="18">
        <v>1</v>
      </c>
      <c r="H47" s="18">
        <v>1</v>
      </c>
      <c r="I47" s="18">
        <v>1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2</v>
      </c>
      <c r="Q47" s="18">
        <v>2</v>
      </c>
      <c r="R47" s="18">
        <v>0</v>
      </c>
      <c r="S47" s="18">
        <v>0</v>
      </c>
      <c r="T47" s="18">
        <v>1</v>
      </c>
      <c r="U47" s="18">
        <v>1</v>
      </c>
      <c r="V47" s="18">
        <v>0</v>
      </c>
      <c r="W47" s="81">
        <f t="shared" si="3"/>
        <v>25</v>
      </c>
      <c r="X47" s="18">
        <v>116</v>
      </c>
      <c r="Y47" s="78">
        <f t="shared" si="4"/>
        <v>4640</v>
      </c>
      <c r="Z47" s="79">
        <f t="shared" si="5"/>
        <v>21.551724137931036</v>
      </c>
      <c r="AA47" s="16"/>
      <c r="AB47" s="55"/>
      <c r="AC47" s="56"/>
    </row>
    <row r="48" spans="2:29" outlineLevel="1">
      <c r="B48" s="92" t="s">
        <v>391</v>
      </c>
      <c r="C48" s="18">
        <v>1</v>
      </c>
      <c r="D48" s="18">
        <v>15</v>
      </c>
      <c r="E48" s="18">
        <v>19</v>
      </c>
      <c r="F48" s="18">
        <v>3</v>
      </c>
      <c r="G48" s="18">
        <v>3</v>
      </c>
      <c r="H48" s="18">
        <v>3</v>
      </c>
      <c r="I48" s="18">
        <v>2</v>
      </c>
      <c r="J48" s="18">
        <v>1</v>
      </c>
      <c r="K48" s="18">
        <v>3</v>
      </c>
      <c r="L48" s="18">
        <v>2</v>
      </c>
      <c r="M48" s="18">
        <v>5</v>
      </c>
      <c r="N48" s="18">
        <v>0</v>
      </c>
      <c r="O48" s="18">
        <v>2</v>
      </c>
      <c r="P48" s="18">
        <v>3</v>
      </c>
      <c r="Q48" s="18">
        <v>4</v>
      </c>
      <c r="R48" s="18">
        <v>1</v>
      </c>
      <c r="S48" s="18">
        <v>2</v>
      </c>
      <c r="T48" s="18">
        <v>0</v>
      </c>
      <c r="U48" s="18">
        <v>7</v>
      </c>
      <c r="V48" s="18">
        <v>0</v>
      </c>
      <c r="W48" s="81">
        <f t="shared" si="3"/>
        <v>76</v>
      </c>
      <c r="X48" s="18">
        <v>525</v>
      </c>
      <c r="Y48" s="78">
        <f t="shared" si="4"/>
        <v>6907.894736842105</v>
      </c>
      <c r="Z48" s="79">
        <f t="shared" si="5"/>
        <v>14.476190476190476</v>
      </c>
      <c r="AA48" s="16"/>
      <c r="AB48" s="55"/>
      <c r="AC48" s="56"/>
    </row>
    <row r="49" spans="1:29" outlineLevel="1">
      <c r="B49" s="92" t="s">
        <v>392</v>
      </c>
      <c r="C49" s="18">
        <v>0</v>
      </c>
      <c r="D49" s="18">
        <v>23</v>
      </c>
      <c r="E49" s="18">
        <v>30</v>
      </c>
      <c r="F49" s="18">
        <v>8</v>
      </c>
      <c r="G49" s="18">
        <v>10</v>
      </c>
      <c r="H49" s="18">
        <v>8</v>
      </c>
      <c r="I49" s="18">
        <v>4</v>
      </c>
      <c r="J49" s="18">
        <v>2</v>
      </c>
      <c r="K49" s="18">
        <v>3</v>
      </c>
      <c r="L49" s="18">
        <v>4</v>
      </c>
      <c r="M49" s="18">
        <v>10</v>
      </c>
      <c r="N49" s="18">
        <v>1</v>
      </c>
      <c r="O49" s="18">
        <v>2</v>
      </c>
      <c r="P49" s="18">
        <v>3</v>
      </c>
      <c r="Q49" s="18">
        <v>14</v>
      </c>
      <c r="R49" s="18">
        <v>1</v>
      </c>
      <c r="S49" s="18">
        <v>1</v>
      </c>
      <c r="T49" s="18">
        <v>1</v>
      </c>
      <c r="U49" s="18">
        <v>20</v>
      </c>
      <c r="V49" s="18">
        <v>0</v>
      </c>
      <c r="W49" s="81">
        <f t="shared" si="3"/>
        <v>145</v>
      </c>
      <c r="X49" s="18">
        <v>869</v>
      </c>
      <c r="Y49" s="78">
        <f t="shared" si="4"/>
        <v>5993.1034482758623</v>
      </c>
      <c r="Z49" s="79">
        <f t="shared" si="5"/>
        <v>16.685845799769851</v>
      </c>
      <c r="AA49" s="16"/>
      <c r="AB49" s="55"/>
      <c r="AC49" s="56"/>
    </row>
    <row r="50" spans="1:29" outlineLevel="1">
      <c r="B50" s="92" t="s">
        <v>393</v>
      </c>
      <c r="C50" s="18">
        <v>0</v>
      </c>
      <c r="D50" s="18">
        <v>19</v>
      </c>
      <c r="E50" s="18">
        <v>15</v>
      </c>
      <c r="F50" s="18">
        <v>6</v>
      </c>
      <c r="G50" s="18">
        <v>3</v>
      </c>
      <c r="H50" s="18">
        <v>4</v>
      </c>
      <c r="I50" s="18">
        <v>3</v>
      </c>
      <c r="J50" s="18">
        <v>1</v>
      </c>
      <c r="K50" s="18">
        <v>1</v>
      </c>
      <c r="L50" s="18">
        <v>1</v>
      </c>
      <c r="M50" s="18">
        <v>4</v>
      </c>
      <c r="N50" s="18">
        <v>1</v>
      </c>
      <c r="O50" s="18">
        <v>1</v>
      </c>
      <c r="P50" s="18">
        <v>3</v>
      </c>
      <c r="Q50" s="18">
        <v>7</v>
      </c>
      <c r="R50" s="18">
        <v>1</v>
      </c>
      <c r="S50" s="18">
        <v>1</v>
      </c>
      <c r="T50" s="18">
        <v>0</v>
      </c>
      <c r="U50" s="18">
        <v>10</v>
      </c>
      <c r="V50" s="18">
        <v>0</v>
      </c>
      <c r="W50" s="81">
        <f t="shared" si="3"/>
        <v>81</v>
      </c>
      <c r="X50" s="18">
        <v>509</v>
      </c>
      <c r="Y50" s="78">
        <f t="shared" si="4"/>
        <v>6283.950617283951</v>
      </c>
      <c r="Z50" s="79">
        <f t="shared" si="5"/>
        <v>15.913555992141454</v>
      </c>
      <c r="AA50" s="16"/>
      <c r="AB50" s="55"/>
      <c r="AC50" s="56"/>
    </row>
    <row r="51" spans="1:29" outlineLevel="1">
      <c r="B51" s="92" t="s">
        <v>394</v>
      </c>
      <c r="C51" s="18">
        <v>0</v>
      </c>
      <c r="D51" s="18">
        <v>9</v>
      </c>
      <c r="E51" s="18">
        <v>7</v>
      </c>
      <c r="F51" s="18">
        <v>3</v>
      </c>
      <c r="G51" s="18">
        <v>1</v>
      </c>
      <c r="H51" s="18">
        <v>1</v>
      </c>
      <c r="I51" s="18">
        <v>1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2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81">
        <f t="shared" si="3"/>
        <v>24</v>
      </c>
      <c r="X51" s="18">
        <v>99</v>
      </c>
      <c r="Y51" s="78">
        <f t="shared" si="4"/>
        <v>4125</v>
      </c>
      <c r="Z51" s="79">
        <f t="shared" si="5"/>
        <v>24.242424242424242</v>
      </c>
      <c r="AA51" s="16"/>
      <c r="AB51" s="55"/>
      <c r="AC51" s="56"/>
    </row>
    <row r="52" spans="1:29" outlineLevel="1">
      <c r="B52" s="92" t="s">
        <v>395</v>
      </c>
      <c r="C52" s="18">
        <v>0</v>
      </c>
      <c r="D52" s="18">
        <v>18</v>
      </c>
      <c r="E52" s="18">
        <v>25</v>
      </c>
      <c r="F52" s="18">
        <v>7</v>
      </c>
      <c r="G52" s="18">
        <v>4</v>
      </c>
      <c r="H52" s="18">
        <v>4</v>
      </c>
      <c r="I52" s="18">
        <v>4</v>
      </c>
      <c r="J52" s="18">
        <v>0</v>
      </c>
      <c r="K52" s="18">
        <v>1</v>
      </c>
      <c r="L52" s="18">
        <v>1</v>
      </c>
      <c r="M52" s="18">
        <v>2</v>
      </c>
      <c r="N52" s="18">
        <v>1</v>
      </c>
      <c r="O52" s="18">
        <v>1</v>
      </c>
      <c r="P52" s="18">
        <v>2</v>
      </c>
      <c r="Q52" s="18">
        <v>7</v>
      </c>
      <c r="R52" s="18">
        <v>1</v>
      </c>
      <c r="S52" s="18">
        <v>1</v>
      </c>
      <c r="T52" s="18">
        <v>0</v>
      </c>
      <c r="U52" s="18">
        <v>8</v>
      </c>
      <c r="V52" s="18">
        <v>0</v>
      </c>
      <c r="W52" s="81">
        <f t="shared" si="3"/>
        <v>87</v>
      </c>
      <c r="X52" s="18">
        <v>781</v>
      </c>
      <c r="Y52" s="78">
        <f t="shared" si="4"/>
        <v>8977.0114942528744</v>
      </c>
      <c r="Z52" s="79">
        <f t="shared" si="5"/>
        <v>11.139564660691422</v>
      </c>
      <c r="AA52" s="16"/>
      <c r="AB52" s="55"/>
      <c r="AC52" s="56"/>
    </row>
    <row r="53" spans="1:29" outlineLevel="1">
      <c r="B53" s="92" t="s">
        <v>396</v>
      </c>
      <c r="C53" s="18">
        <v>1</v>
      </c>
      <c r="D53" s="18">
        <v>14</v>
      </c>
      <c r="E53" s="18">
        <v>17</v>
      </c>
      <c r="F53" s="18">
        <v>3</v>
      </c>
      <c r="G53" s="18">
        <v>2</v>
      </c>
      <c r="H53" s="18">
        <v>3</v>
      </c>
      <c r="I53" s="18">
        <v>4</v>
      </c>
      <c r="J53" s="18">
        <v>0</v>
      </c>
      <c r="K53" s="18">
        <v>1</v>
      </c>
      <c r="L53" s="18">
        <v>1</v>
      </c>
      <c r="M53" s="18">
        <v>5</v>
      </c>
      <c r="N53" s="18">
        <v>1</v>
      </c>
      <c r="O53" s="18">
        <v>2</v>
      </c>
      <c r="P53" s="18">
        <v>2</v>
      </c>
      <c r="Q53" s="18">
        <v>3</v>
      </c>
      <c r="R53" s="18">
        <v>1</v>
      </c>
      <c r="S53" s="18">
        <v>1</v>
      </c>
      <c r="T53" s="18">
        <v>0</v>
      </c>
      <c r="U53" s="18">
        <v>12</v>
      </c>
      <c r="V53" s="18">
        <v>0</v>
      </c>
      <c r="W53" s="81">
        <f t="shared" si="3"/>
        <v>73</v>
      </c>
      <c r="X53" s="18">
        <v>445</v>
      </c>
      <c r="Y53" s="78">
        <f t="shared" si="4"/>
        <v>6095.8904109589039</v>
      </c>
      <c r="Z53" s="79">
        <f t="shared" si="5"/>
        <v>16.40449438202247</v>
      </c>
      <c r="AA53" s="16"/>
      <c r="AB53" s="55"/>
      <c r="AC53" s="56"/>
    </row>
    <row r="54" spans="1:29" outlineLevel="1">
      <c r="B54" s="92" t="s">
        <v>397</v>
      </c>
      <c r="C54" s="18">
        <v>1</v>
      </c>
      <c r="D54" s="18">
        <v>25</v>
      </c>
      <c r="E54" s="18">
        <v>23</v>
      </c>
      <c r="F54" s="18">
        <v>9</v>
      </c>
      <c r="G54" s="18">
        <v>10</v>
      </c>
      <c r="H54" s="18">
        <v>8</v>
      </c>
      <c r="I54" s="18">
        <v>7</v>
      </c>
      <c r="J54" s="18">
        <v>3</v>
      </c>
      <c r="K54" s="18">
        <v>4</v>
      </c>
      <c r="L54" s="18">
        <v>2</v>
      </c>
      <c r="M54" s="18">
        <v>5</v>
      </c>
      <c r="N54" s="18">
        <v>1</v>
      </c>
      <c r="O54" s="18">
        <v>5</v>
      </c>
      <c r="P54" s="18">
        <v>3</v>
      </c>
      <c r="Q54" s="18">
        <v>8</v>
      </c>
      <c r="R54" s="18">
        <v>1</v>
      </c>
      <c r="S54" s="18">
        <v>1</v>
      </c>
      <c r="T54" s="18">
        <v>0</v>
      </c>
      <c r="U54" s="18">
        <v>13</v>
      </c>
      <c r="V54" s="18">
        <v>0</v>
      </c>
      <c r="W54" s="81">
        <f t="shared" si="3"/>
        <v>129</v>
      </c>
      <c r="X54" s="18">
        <v>845</v>
      </c>
      <c r="Y54" s="78">
        <f t="shared" si="4"/>
        <v>6550.3875968992252</v>
      </c>
      <c r="Z54" s="79">
        <f t="shared" si="5"/>
        <v>15.266272189349113</v>
      </c>
      <c r="AA54" s="16"/>
      <c r="AB54" s="55"/>
      <c r="AC54" s="56"/>
    </row>
    <row r="55" spans="1:29" outlineLevel="1">
      <c r="B55" s="92" t="s">
        <v>398</v>
      </c>
      <c r="C55" s="18">
        <v>1</v>
      </c>
      <c r="D55" s="18">
        <v>27</v>
      </c>
      <c r="E55" s="18">
        <v>30</v>
      </c>
      <c r="F55" s="18">
        <v>7</v>
      </c>
      <c r="G55" s="18">
        <v>10</v>
      </c>
      <c r="H55" s="18">
        <v>8</v>
      </c>
      <c r="I55" s="18">
        <v>6</v>
      </c>
      <c r="J55" s="18">
        <v>3</v>
      </c>
      <c r="K55" s="18">
        <v>3</v>
      </c>
      <c r="L55" s="18">
        <v>3</v>
      </c>
      <c r="M55" s="18">
        <v>10</v>
      </c>
      <c r="N55" s="18">
        <v>1</v>
      </c>
      <c r="O55" s="18">
        <v>5</v>
      </c>
      <c r="P55" s="18">
        <v>2</v>
      </c>
      <c r="Q55" s="18">
        <v>12</v>
      </c>
      <c r="R55" s="18">
        <v>1</v>
      </c>
      <c r="S55" s="18">
        <v>2</v>
      </c>
      <c r="T55" s="18">
        <v>0</v>
      </c>
      <c r="U55" s="18">
        <v>18</v>
      </c>
      <c r="V55" s="18">
        <v>0</v>
      </c>
      <c r="W55" s="81">
        <f t="shared" si="3"/>
        <v>149</v>
      </c>
      <c r="X55" s="15">
        <v>1188</v>
      </c>
      <c r="Y55" s="78">
        <f t="shared" si="4"/>
        <v>7973.1543624161068</v>
      </c>
      <c r="Z55" s="79">
        <f t="shared" si="5"/>
        <v>12.542087542087542</v>
      </c>
      <c r="AA55" s="16"/>
      <c r="AB55" s="55"/>
      <c r="AC55" s="56"/>
    </row>
    <row r="56" spans="1:29" outlineLevel="1">
      <c r="B56" s="92" t="s">
        <v>399</v>
      </c>
      <c r="C56" s="18">
        <v>1</v>
      </c>
      <c r="D56" s="18">
        <v>16</v>
      </c>
      <c r="E56" s="18">
        <v>17</v>
      </c>
      <c r="F56" s="18">
        <v>8</v>
      </c>
      <c r="G56" s="18">
        <v>2</v>
      </c>
      <c r="H56" s="18">
        <v>4</v>
      </c>
      <c r="I56" s="18">
        <v>2</v>
      </c>
      <c r="J56" s="18">
        <v>1</v>
      </c>
      <c r="K56" s="18">
        <v>1</v>
      </c>
      <c r="L56" s="18">
        <v>1</v>
      </c>
      <c r="M56" s="18">
        <v>1</v>
      </c>
      <c r="N56" s="18">
        <v>0</v>
      </c>
      <c r="O56" s="18">
        <v>1</v>
      </c>
      <c r="P56" s="18">
        <v>3</v>
      </c>
      <c r="Q56" s="18">
        <v>2</v>
      </c>
      <c r="R56" s="18">
        <v>0</v>
      </c>
      <c r="S56" s="18">
        <v>1</v>
      </c>
      <c r="T56" s="18">
        <v>0</v>
      </c>
      <c r="U56" s="18">
        <v>4</v>
      </c>
      <c r="V56" s="18">
        <v>0</v>
      </c>
      <c r="W56" s="81">
        <f t="shared" si="3"/>
        <v>65</v>
      </c>
      <c r="X56" s="18">
        <v>443</v>
      </c>
      <c r="Y56" s="78">
        <f t="shared" si="4"/>
        <v>6815.3846153846152</v>
      </c>
      <c r="Z56" s="79">
        <f t="shared" si="5"/>
        <v>14.672686230248308</v>
      </c>
      <c r="AA56" s="16"/>
      <c r="AB56" s="55"/>
      <c r="AC56" s="56"/>
    </row>
    <row r="57" spans="1:29" outlineLevel="1">
      <c r="B57" s="92" t="s">
        <v>400</v>
      </c>
      <c r="C57" s="18">
        <v>0</v>
      </c>
      <c r="D57" s="18">
        <v>9</v>
      </c>
      <c r="E57" s="18">
        <v>3</v>
      </c>
      <c r="F57" s="18">
        <v>2</v>
      </c>
      <c r="G57" s="18">
        <v>2</v>
      </c>
      <c r="H57" s="18">
        <v>2</v>
      </c>
      <c r="I57" s="18">
        <v>1</v>
      </c>
      <c r="J57" s="18">
        <v>1</v>
      </c>
      <c r="K57" s="18">
        <v>1</v>
      </c>
      <c r="L57" s="18">
        <v>1</v>
      </c>
      <c r="M57" s="18">
        <v>1</v>
      </c>
      <c r="N57" s="18">
        <v>1</v>
      </c>
      <c r="O57" s="18">
        <v>1</v>
      </c>
      <c r="P57" s="18">
        <v>1</v>
      </c>
      <c r="Q57" s="18">
        <v>1</v>
      </c>
      <c r="R57" s="18">
        <v>1</v>
      </c>
      <c r="S57" s="18">
        <v>1</v>
      </c>
      <c r="T57" s="18">
        <v>0</v>
      </c>
      <c r="U57" s="18">
        <v>3</v>
      </c>
      <c r="V57" s="18">
        <v>0</v>
      </c>
      <c r="W57" s="81">
        <f t="shared" si="3"/>
        <v>32</v>
      </c>
      <c r="X57" s="18">
        <v>196</v>
      </c>
      <c r="Y57" s="78">
        <f t="shared" si="4"/>
        <v>6125</v>
      </c>
      <c r="Z57" s="79">
        <f t="shared" si="5"/>
        <v>16.326530612244898</v>
      </c>
      <c r="AA57" s="16"/>
      <c r="AB57" s="55"/>
      <c r="AC57" s="56"/>
    </row>
    <row r="58" spans="1:29" s="13" customFormat="1">
      <c r="B58" s="110" t="s">
        <v>200</v>
      </c>
      <c r="C58" s="35">
        <v>33</v>
      </c>
      <c r="D58" s="35">
        <v>664</v>
      </c>
      <c r="E58" s="35">
        <v>748</v>
      </c>
      <c r="F58" s="35">
        <v>242</v>
      </c>
      <c r="G58" s="35">
        <v>272</v>
      </c>
      <c r="H58" s="35">
        <v>231</v>
      </c>
      <c r="I58" s="35">
        <v>172</v>
      </c>
      <c r="J58" s="35">
        <v>63</v>
      </c>
      <c r="K58" s="35">
        <v>86</v>
      </c>
      <c r="L58" s="35">
        <v>96</v>
      </c>
      <c r="M58" s="35">
        <v>139</v>
      </c>
      <c r="N58" s="35">
        <v>24</v>
      </c>
      <c r="O58" s="35">
        <v>113</v>
      </c>
      <c r="P58" s="35">
        <v>94</v>
      </c>
      <c r="Q58" s="35">
        <v>268</v>
      </c>
      <c r="R58" s="35">
        <v>25</v>
      </c>
      <c r="S58" s="35">
        <v>39</v>
      </c>
      <c r="T58" s="35">
        <v>4</v>
      </c>
      <c r="U58" s="35">
        <v>276</v>
      </c>
      <c r="V58" s="35">
        <v>46</v>
      </c>
      <c r="W58" s="76">
        <f t="shared" si="3"/>
        <v>3635</v>
      </c>
      <c r="X58" s="11">
        <v>22037</v>
      </c>
      <c r="Y58" s="76">
        <f>X58/W58*1000</f>
        <v>6062.4484181568087</v>
      </c>
      <c r="Z58" s="80">
        <f>W58/(X58/100)</f>
        <v>16.49498570585833</v>
      </c>
      <c r="AA58" s="12"/>
      <c r="AB58" s="55"/>
      <c r="AC58" s="56"/>
    </row>
    <row r="59" spans="1:29"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</row>
    <row r="60" spans="1:29">
      <c r="A60" s="14" t="s">
        <v>403</v>
      </c>
      <c r="B60" s="95" t="s">
        <v>402</v>
      </c>
      <c r="C60" s="95"/>
      <c r="D60" s="95"/>
      <c r="E60" s="95"/>
      <c r="F60" s="95"/>
      <c r="G60" s="95"/>
      <c r="H60" s="95"/>
      <c r="I60" s="95"/>
      <c r="J60" s="95"/>
      <c r="K60" s="95"/>
    </row>
    <row r="61" spans="1:29">
      <c r="A61" s="14" t="s">
        <v>405</v>
      </c>
      <c r="B61" s="95" t="s">
        <v>404</v>
      </c>
      <c r="C61" s="14"/>
    </row>
    <row r="62" spans="1:29" ht="31.5" customHeight="1">
      <c r="A62" s="57" t="s">
        <v>406</v>
      </c>
      <c r="B62" s="158" t="s">
        <v>407</v>
      </c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</row>
    <row r="63" spans="1:29">
      <c r="A63" s="14" t="s">
        <v>409</v>
      </c>
      <c r="B63" s="95" t="s">
        <v>408</v>
      </c>
      <c r="C63" s="14"/>
    </row>
    <row r="64" spans="1:29">
      <c r="A64" s="14" t="s">
        <v>410</v>
      </c>
      <c r="B64" s="95" t="s">
        <v>315</v>
      </c>
      <c r="C64" s="14"/>
    </row>
    <row r="65" spans="1:2">
      <c r="A65" s="14" t="s">
        <v>411</v>
      </c>
      <c r="B65" s="95" t="s">
        <v>412</v>
      </c>
    </row>
    <row r="66" spans="1:2">
      <c r="A66" s="90" t="s">
        <v>413</v>
      </c>
    </row>
    <row r="67" spans="1:2">
      <c r="A67" s="14"/>
    </row>
    <row r="68" spans="1:2">
      <c r="A68" s="96" t="s">
        <v>105</v>
      </c>
    </row>
    <row r="69" spans="1:2">
      <c r="A69" s="96" t="s">
        <v>104</v>
      </c>
    </row>
  </sheetData>
  <mergeCells count="7">
    <mergeCell ref="B62:Z62"/>
    <mergeCell ref="P4:U4"/>
    <mergeCell ref="B2:Z2"/>
    <mergeCell ref="B3:B4"/>
    <mergeCell ref="B32:Z32"/>
    <mergeCell ref="B5:Z5"/>
    <mergeCell ref="C4:O4"/>
  </mergeCells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A78EB-640A-40EE-B12D-FB1F171C31EB}">
  <sheetPr codeName="Sheet9">
    <tabColor theme="3"/>
  </sheetPr>
  <dimension ref="A1:P46"/>
  <sheetViews>
    <sheetView topLeftCell="A13" zoomScaleNormal="100" workbookViewId="0">
      <selection activeCell="F47" sqref="F47"/>
    </sheetView>
  </sheetViews>
  <sheetFormatPr defaultRowHeight="12.75"/>
  <cols>
    <col min="1" max="1" width="3.5703125" style="17" customWidth="1"/>
    <col min="2" max="2" width="60.42578125" style="19" customWidth="1"/>
    <col min="3" max="10" width="6.5703125" style="19" bestFit="1" customWidth="1"/>
    <col min="11" max="11" width="7.42578125" style="19" bestFit="1" customWidth="1"/>
    <col min="12" max="12" width="8" style="19" bestFit="1" customWidth="1"/>
    <col min="13" max="14" width="9.140625" style="19"/>
    <col min="15" max="16384" width="9.140625" style="17"/>
  </cols>
  <sheetData>
    <row r="1" spans="2:14" s="4" customFormat="1" ht="36" customHeight="1">
      <c r="B1" s="106" t="s">
        <v>252</v>
      </c>
      <c r="C1" s="2"/>
      <c r="D1" s="2"/>
      <c r="E1" s="2"/>
      <c r="F1" s="2"/>
      <c r="G1" s="2"/>
      <c r="H1" s="2"/>
      <c r="I1" s="2"/>
      <c r="J1" s="2"/>
      <c r="K1" s="2"/>
      <c r="L1" s="2"/>
      <c r="M1" s="84" t="s">
        <v>416</v>
      </c>
    </row>
    <row r="2" spans="2:14" s="6" customFormat="1" ht="15">
      <c r="B2" s="144" t="s">
        <v>415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5"/>
    </row>
    <row r="3" spans="2:14" s="10" customFormat="1" ht="17.25">
      <c r="B3" s="117" t="s">
        <v>414</v>
      </c>
      <c r="C3" s="8">
        <v>2013</v>
      </c>
      <c r="D3" s="8">
        <v>2014</v>
      </c>
      <c r="E3" s="8">
        <v>2015</v>
      </c>
      <c r="F3" s="8">
        <v>2016</v>
      </c>
      <c r="G3" s="8">
        <v>2017</v>
      </c>
      <c r="H3" s="8">
        <v>2018</v>
      </c>
      <c r="I3" s="8">
        <v>2019</v>
      </c>
      <c r="J3" s="8">
        <v>2020</v>
      </c>
      <c r="K3" s="7">
        <v>2021</v>
      </c>
      <c r="L3" s="7" t="s">
        <v>417</v>
      </c>
      <c r="M3" s="7" t="s">
        <v>418</v>
      </c>
      <c r="N3" s="9"/>
    </row>
    <row r="4" spans="2:14" s="6" customFormat="1" ht="15">
      <c r="B4" s="97" t="s">
        <v>419</v>
      </c>
      <c r="C4" s="45">
        <v>2666</v>
      </c>
      <c r="D4" s="45">
        <v>2737</v>
      </c>
      <c r="E4" s="45">
        <v>2791</v>
      </c>
      <c r="F4" s="45">
        <v>2843</v>
      </c>
      <c r="G4" s="45">
        <v>2857</v>
      </c>
      <c r="H4" s="45">
        <v>2877</v>
      </c>
      <c r="I4" s="45">
        <v>2907</v>
      </c>
      <c r="J4" s="45">
        <v>2911</v>
      </c>
      <c r="K4" s="45">
        <v>2916</v>
      </c>
      <c r="L4" s="45">
        <v>2926</v>
      </c>
      <c r="M4" s="45">
        <v>2929</v>
      </c>
      <c r="N4" s="21"/>
    </row>
    <row r="5" spans="2:14" s="13" customFormat="1">
      <c r="B5" s="110" t="s">
        <v>334</v>
      </c>
      <c r="C5" s="11">
        <v>2618</v>
      </c>
      <c r="D5" s="11">
        <v>2685</v>
      </c>
      <c r="E5" s="11">
        <v>2737</v>
      </c>
      <c r="F5" s="11">
        <v>2789</v>
      </c>
      <c r="G5" s="11">
        <v>2804</v>
      </c>
      <c r="H5" s="11">
        <v>2825</v>
      </c>
      <c r="I5" s="11">
        <v>2856</v>
      </c>
      <c r="J5" s="11">
        <v>2864</v>
      </c>
      <c r="K5" s="11">
        <v>2870</v>
      </c>
      <c r="L5" s="11">
        <v>2880</v>
      </c>
      <c r="M5" s="11">
        <v>2883</v>
      </c>
      <c r="N5" s="12"/>
    </row>
    <row r="6" spans="2:14">
      <c r="B6" s="94" t="s">
        <v>420</v>
      </c>
      <c r="C6" s="18">
        <v>24</v>
      </c>
      <c r="D6" s="18">
        <v>24</v>
      </c>
      <c r="E6" s="18">
        <v>24</v>
      </c>
      <c r="F6" s="18">
        <v>28</v>
      </c>
      <c r="G6" s="18">
        <v>28</v>
      </c>
      <c r="H6" s="18">
        <v>29</v>
      </c>
      <c r="I6" s="18">
        <v>31</v>
      </c>
      <c r="J6" s="18">
        <v>32</v>
      </c>
      <c r="K6" s="18">
        <v>33</v>
      </c>
      <c r="L6" s="18">
        <v>33</v>
      </c>
      <c r="M6" s="18">
        <v>33</v>
      </c>
      <c r="N6" s="16"/>
    </row>
    <row r="7" spans="2:14">
      <c r="B7" s="94" t="s">
        <v>336</v>
      </c>
      <c r="C7" s="18">
        <v>629</v>
      </c>
      <c r="D7" s="18">
        <v>633</v>
      </c>
      <c r="E7" s="18">
        <v>638</v>
      </c>
      <c r="F7" s="18">
        <v>641</v>
      </c>
      <c r="G7" s="18">
        <v>639</v>
      </c>
      <c r="H7" s="18">
        <v>642</v>
      </c>
      <c r="I7" s="18">
        <v>655</v>
      </c>
      <c r="J7" s="18">
        <v>658</v>
      </c>
      <c r="K7" s="18">
        <v>658</v>
      </c>
      <c r="L7" s="18">
        <v>662</v>
      </c>
      <c r="M7" s="18">
        <v>664</v>
      </c>
      <c r="N7" s="16"/>
    </row>
    <row r="8" spans="2:14">
      <c r="B8" s="94" t="s">
        <v>337</v>
      </c>
      <c r="C8" s="18">
        <v>0</v>
      </c>
      <c r="D8" s="18">
        <v>3</v>
      </c>
      <c r="E8" s="18">
        <v>11</v>
      </c>
      <c r="F8" s="18">
        <v>15</v>
      </c>
      <c r="G8" s="18">
        <v>17</v>
      </c>
      <c r="H8" s="18">
        <v>19</v>
      </c>
      <c r="I8" s="18">
        <v>20</v>
      </c>
      <c r="J8" s="18">
        <v>20</v>
      </c>
      <c r="K8" s="18">
        <v>21</v>
      </c>
      <c r="L8" s="18">
        <v>23</v>
      </c>
      <c r="M8" s="18">
        <v>24</v>
      </c>
      <c r="N8" s="16"/>
    </row>
    <row r="9" spans="2:14">
      <c r="B9" s="94" t="s">
        <v>338</v>
      </c>
      <c r="C9" s="18">
        <v>234</v>
      </c>
      <c r="D9" s="18">
        <v>238</v>
      </c>
      <c r="E9" s="18">
        <v>246</v>
      </c>
      <c r="F9" s="18">
        <v>256</v>
      </c>
      <c r="G9" s="18">
        <v>262</v>
      </c>
      <c r="H9" s="18">
        <v>267</v>
      </c>
      <c r="I9" s="18">
        <v>269</v>
      </c>
      <c r="J9" s="18">
        <v>269</v>
      </c>
      <c r="K9" s="18">
        <v>269</v>
      </c>
      <c r="L9" s="18">
        <v>270</v>
      </c>
      <c r="M9" s="18">
        <v>272</v>
      </c>
      <c r="N9" s="16"/>
    </row>
    <row r="10" spans="2:14">
      <c r="B10" s="94" t="s">
        <v>421</v>
      </c>
      <c r="C10" s="18">
        <v>130</v>
      </c>
      <c r="D10" s="18">
        <v>133</v>
      </c>
      <c r="E10" s="18">
        <v>134</v>
      </c>
      <c r="F10" s="18">
        <v>137</v>
      </c>
      <c r="G10" s="18">
        <v>136</v>
      </c>
      <c r="H10" s="18">
        <v>137</v>
      </c>
      <c r="I10" s="18">
        <v>138</v>
      </c>
      <c r="J10" s="18">
        <v>139</v>
      </c>
      <c r="K10" s="18">
        <v>139</v>
      </c>
      <c r="L10" s="18">
        <v>139</v>
      </c>
      <c r="M10" s="18">
        <v>139</v>
      </c>
      <c r="N10" s="16"/>
    </row>
    <row r="11" spans="2:14">
      <c r="B11" s="94" t="s">
        <v>339</v>
      </c>
      <c r="C11" s="18">
        <v>231</v>
      </c>
      <c r="D11" s="18">
        <v>231</v>
      </c>
      <c r="E11" s="18">
        <v>239</v>
      </c>
      <c r="F11" s="18">
        <v>240</v>
      </c>
      <c r="G11" s="18">
        <v>241</v>
      </c>
      <c r="H11" s="18">
        <v>240</v>
      </c>
      <c r="I11" s="18">
        <v>240</v>
      </c>
      <c r="J11" s="18">
        <v>240</v>
      </c>
      <c r="K11" s="18">
        <v>242</v>
      </c>
      <c r="L11" s="18">
        <v>242</v>
      </c>
      <c r="M11" s="18">
        <v>242</v>
      </c>
      <c r="N11" s="16"/>
    </row>
    <row r="12" spans="2:14">
      <c r="B12" s="94" t="s">
        <v>340</v>
      </c>
      <c r="C12" s="18">
        <v>78</v>
      </c>
      <c r="D12" s="18">
        <v>83</v>
      </c>
      <c r="E12" s="18">
        <v>93</v>
      </c>
      <c r="F12" s="18">
        <v>104</v>
      </c>
      <c r="G12" s="18">
        <v>107</v>
      </c>
      <c r="H12" s="18">
        <v>108</v>
      </c>
      <c r="I12" s="18">
        <v>112</v>
      </c>
      <c r="J12" s="18">
        <v>113</v>
      </c>
      <c r="K12" s="18">
        <v>113</v>
      </c>
      <c r="L12" s="18">
        <v>113</v>
      </c>
      <c r="M12" s="18">
        <v>113</v>
      </c>
      <c r="N12" s="16"/>
    </row>
    <row r="13" spans="2:14">
      <c r="B13" s="94" t="s">
        <v>341</v>
      </c>
      <c r="C13" s="18">
        <v>77</v>
      </c>
      <c r="D13" s="18">
        <v>94</v>
      </c>
      <c r="E13" s="18">
        <v>97</v>
      </c>
      <c r="F13" s="18">
        <v>94</v>
      </c>
      <c r="G13" s="18">
        <v>94</v>
      </c>
      <c r="H13" s="18">
        <v>95</v>
      </c>
      <c r="I13" s="18">
        <v>97</v>
      </c>
      <c r="J13" s="18">
        <v>96</v>
      </c>
      <c r="K13" s="18">
        <v>96</v>
      </c>
      <c r="L13" s="18">
        <v>96</v>
      </c>
      <c r="M13" s="18">
        <v>96</v>
      </c>
      <c r="N13" s="16"/>
    </row>
    <row r="14" spans="2:14">
      <c r="B14" s="94" t="s">
        <v>342</v>
      </c>
      <c r="C14" s="18">
        <v>77</v>
      </c>
      <c r="D14" s="18">
        <v>78</v>
      </c>
      <c r="E14" s="18">
        <v>79</v>
      </c>
      <c r="F14" s="18">
        <v>82</v>
      </c>
      <c r="G14" s="18">
        <v>85</v>
      </c>
      <c r="H14" s="18">
        <v>85</v>
      </c>
      <c r="I14" s="18">
        <v>85</v>
      </c>
      <c r="J14" s="18">
        <v>86</v>
      </c>
      <c r="K14" s="18">
        <v>86</v>
      </c>
      <c r="L14" s="18">
        <v>86</v>
      </c>
      <c r="M14" s="18">
        <v>86</v>
      </c>
      <c r="N14" s="16"/>
    </row>
    <row r="15" spans="2:14">
      <c r="B15" s="94" t="s">
        <v>343</v>
      </c>
      <c r="C15" s="18">
        <v>730</v>
      </c>
      <c r="D15" s="18">
        <v>736</v>
      </c>
      <c r="E15" s="18">
        <v>734</v>
      </c>
      <c r="F15" s="18">
        <v>734</v>
      </c>
      <c r="G15" s="18">
        <v>734</v>
      </c>
      <c r="H15" s="18">
        <v>735</v>
      </c>
      <c r="I15" s="18">
        <v>738</v>
      </c>
      <c r="J15" s="18">
        <v>740</v>
      </c>
      <c r="K15" s="18">
        <v>743</v>
      </c>
      <c r="L15" s="18">
        <v>746</v>
      </c>
      <c r="M15" s="18">
        <v>748</v>
      </c>
      <c r="N15" s="16"/>
    </row>
    <row r="16" spans="2:14">
      <c r="B16" s="94" t="s">
        <v>344</v>
      </c>
      <c r="C16" s="18">
        <v>210</v>
      </c>
      <c r="D16" s="18">
        <v>218</v>
      </c>
      <c r="E16" s="18">
        <v>223</v>
      </c>
      <c r="F16" s="18">
        <v>230</v>
      </c>
      <c r="G16" s="18">
        <v>231</v>
      </c>
      <c r="H16" s="18">
        <v>231</v>
      </c>
      <c r="I16" s="18">
        <v>231</v>
      </c>
      <c r="J16" s="18">
        <v>231</v>
      </c>
      <c r="K16" s="18">
        <v>231</v>
      </c>
      <c r="L16" s="18">
        <v>231</v>
      </c>
      <c r="M16" s="18">
        <v>231</v>
      </c>
      <c r="N16" s="16"/>
    </row>
    <row r="17" spans="2:14">
      <c r="B17" s="94" t="s">
        <v>345</v>
      </c>
      <c r="C17" s="18">
        <v>147</v>
      </c>
      <c r="D17" s="18">
        <v>153</v>
      </c>
      <c r="E17" s="18">
        <v>155</v>
      </c>
      <c r="F17" s="18">
        <v>163</v>
      </c>
      <c r="G17" s="18">
        <v>163</v>
      </c>
      <c r="H17" s="18">
        <v>170</v>
      </c>
      <c r="I17" s="18">
        <v>173</v>
      </c>
      <c r="J17" s="18">
        <v>173</v>
      </c>
      <c r="K17" s="18">
        <v>172</v>
      </c>
      <c r="L17" s="18">
        <v>172</v>
      </c>
      <c r="M17" s="18">
        <v>172</v>
      </c>
      <c r="N17" s="16"/>
    </row>
    <row r="18" spans="2:14">
      <c r="B18" s="94" t="s">
        <v>346</v>
      </c>
      <c r="C18" s="18">
        <v>51</v>
      </c>
      <c r="D18" s="18">
        <v>61</v>
      </c>
      <c r="E18" s="18">
        <v>64</v>
      </c>
      <c r="F18" s="18">
        <v>65</v>
      </c>
      <c r="G18" s="18">
        <v>67</v>
      </c>
      <c r="H18" s="18">
        <v>67</v>
      </c>
      <c r="I18" s="18">
        <v>67</v>
      </c>
      <c r="J18" s="18">
        <v>67</v>
      </c>
      <c r="K18" s="18">
        <v>67</v>
      </c>
      <c r="L18" s="18">
        <v>67</v>
      </c>
      <c r="M18" s="18">
        <v>63</v>
      </c>
      <c r="N18" s="16"/>
    </row>
    <row r="19" spans="2:14" s="13" customFormat="1">
      <c r="B19" s="110" t="s">
        <v>347</v>
      </c>
      <c r="C19" s="35">
        <v>48</v>
      </c>
      <c r="D19" s="35">
        <v>52</v>
      </c>
      <c r="E19" s="35">
        <v>54</v>
      </c>
      <c r="F19" s="35">
        <v>54</v>
      </c>
      <c r="G19" s="35">
        <v>53</v>
      </c>
      <c r="H19" s="35">
        <v>52</v>
      </c>
      <c r="I19" s="35">
        <v>51</v>
      </c>
      <c r="J19" s="35">
        <v>47</v>
      </c>
      <c r="K19" s="35">
        <v>46</v>
      </c>
      <c r="L19" s="35">
        <v>46</v>
      </c>
      <c r="M19" s="35">
        <v>46</v>
      </c>
      <c r="N19" s="12"/>
    </row>
    <row r="20" spans="2:14" s="13" customFormat="1">
      <c r="B20" s="97" t="s">
        <v>422</v>
      </c>
      <c r="C20" s="35">
        <v>658</v>
      </c>
      <c r="D20" s="35">
        <v>657</v>
      </c>
      <c r="E20" s="35">
        <v>674</v>
      </c>
      <c r="F20" s="35">
        <v>686</v>
      </c>
      <c r="G20" s="35">
        <v>694</v>
      </c>
      <c r="H20" s="35">
        <v>699</v>
      </c>
      <c r="I20" s="35">
        <v>700</v>
      </c>
      <c r="J20" s="35">
        <v>704</v>
      </c>
      <c r="K20" s="35">
        <v>705</v>
      </c>
      <c r="L20" s="35">
        <v>706</v>
      </c>
      <c r="M20" s="35">
        <v>706</v>
      </c>
      <c r="N20" s="12"/>
    </row>
    <row r="21" spans="2:14">
      <c r="B21" s="135" t="s">
        <v>350</v>
      </c>
      <c r="C21" s="18">
        <v>33</v>
      </c>
      <c r="D21" s="18">
        <v>36</v>
      </c>
      <c r="E21" s="18">
        <v>38</v>
      </c>
      <c r="F21" s="18">
        <v>38</v>
      </c>
      <c r="G21" s="18">
        <v>39</v>
      </c>
      <c r="H21" s="18">
        <v>39</v>
      </c>
      <c r="I21" s="18">
        <v>39</v>
      </c>
      <c r="J21" s="18">
        <v>39</v>
      </c>
      <c r="K21" s="18">
        <v>39</v>
      </c>
      <c r="L21" s="18">
        <v>39</v>
      </c>
      <c r="M21" s="18">
        <v>39</v>
      </c>
      <c r="N21" s="16"/>
    </row>
    <row r="22" spans="2:14" ht="15.75">
      <c r="B22" s="99" t="s">
        <v>433</v>
      </c>
      <c r="C22" s="18">
        <v>8</v>
      </c>
      <c r="D22" s="18">
        <v>8</v>
      </c>
      <c r="E22" s="18">
        <v>8</v>
      </c>
      <c r="F22" s="18">
        <v>8</v>
      </c>
      <c r="G22" s="18">
        <v>8</v>
      </c>
      <c r="H22" s="18">
        <v>8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6"/>
    </row>
    <row r="23" spans="2:14" ht="15.75">
      <c r="B23" s="99" t="s">
        <v>434</v>
      </c>
      <c r="C23" s="18">
        <v>267</v>
      </c>
      <c r="D23" s="18">
        <v>268</v>
      </c>
      <c r="E23" s="18">
        <v>268</v>
      </c>
      <c r="F23" s="18">
        <v>268</v>
      </c>
      <c r="G23" s="18">
        <v>268</v>
      </c>
      <c r="H23" s="18">
        <v>268</v>
      </c>
      <c r="I23" s="18">
        <v>276</v>
      </c>
      <c r="J23" s="18">
        <v>276</v>
      </c>
      <c r="K23" s="18">
        <v>276</v>
      </c>
      <c r="L23" s="18">
        <v>276</v>
      </c>
      <c r="M23" s="18">
        <v>276</v>
      </c>
      <c r="N23" s="16"/>
    </row>
    <row r="24" spans="2:14">
      <c r="B24" s="99" t="s">
        <v>351</v>
      </c>
      <c r="C24" s="18">
        <v>229</v>
      </c>
      <c r="D24" s="18">
        <v>235</v>
      </c>
      <c r="E24" s="18">
        <v>245</v>
      </c>
      <c r="F24" s="18">
        <v>255</v>
      </c>
      <c r="G24" s="18">
        <v>259</v>
      </c>
      <c r="H24" s="18">
        <v>261</v>
      </c>
      <c r="I24" s="18">
        <v>262</v>
      </c>
      <c r="J24" s="18">
        <v>266</v>
      </c>
      <c r="K24" s="18">
        <v>267</v>
      </c>
      <c r="L24" s="18">
        <v>268</v>
      </c>
      <c r="M24" s="18">
        <v>268</v>
      </c>
      <c r="N24" s="16"/>
    </row>
    <row r="25" spans="2:14">
      <c r="B25" s="99" t="s">
        <v>355</v>
      </c>
      <c r="C25" s="18">
        <v>22</v>
      </c>
      <c r="D25" s="18">
        <v>24</v>
      </c>
      <c r="E25" s="18">
        <v>24</v>
      </c>
      <c r="F25" s="18">
        <v>25</v>
      </c>
      <c r="G25" s="18">
        <v>25</v>
      </c>
      <c r="H25" s="18">
        <v>25</v>
      </c>
      <c r="I25" s="18">
        <v>25</v>
      </c>
      <c r="J25" s="18">
        <v>25</v>
      </c>
      <c r="K25" s="18">
        <v>25</v>
      </c>
      <c r="L25" s="18">
        <v>25</v>
      </c>
      <c r="M25" s="18">
        <v>25</v>
      </c>
      <c r="N25" s="16"/>
    </row>
    <row r="26" spans="2:14">
      <c r="B26" s="99" t="s">
        <v>423</v>
      </c>
      <c r="C26" s="18">
        <v>82</v>
      </c>
      <c r="D26" s="18">
        <v>82</v>
      </c>
      <c r="E26" s="18">
        <v>87</v>
      </c>
      <c r="F26" s="18">
        <v>88</v>
      </c>
      <c r="G26" s="18">
        <v>91</v>
      </c>
      <c r="H26" s="18">
        <v>94</v>
      </c>
      <c r="I26" s="18">
        <v>94</v>
      </c>
      <c r="J26" s="18">
        <v>94</v>
      </c>
      <c r="K26" s="18">
        <v>94</v>
      </c>
      <c r="L26" s="18">
        <v>94</v>
      </c>
      <c r="M26" s="18">
        <v>94</v>
      </c>
      <c r="N26" s="16"/>
    </row>
    <row r="27" spans="2:14">
      <c r="B27" s="99" t="s">
        <v>424</v>
      </c>
      <c r="C27" s="18">
        <v>4</v>
      </c>
      <c r="D27" s="18">
        <v>4</v>
      </c>
      <c r="E27" s="18">
        <v>4</v>
      </c>
      <c r="F27" s="18">
        <v>4</v>
      </c>
      <c r="G27" s="18">
        <v>4</v>
      </c>
      <c r="H27" s="18">
        <v>4</v>
      </c>
      <c r="I27" s="18">
        <v>4</v>
      </c>
      <c r="J27" s="18">
        <v>4</v>
      </c>
      <c r="K27" s="18">
        <v>4</v>
      </c>
      <c r="L27" s="18">
        <v>4</v>
      </c>
      <c r="M27" s="18">
        <v>4</v>
      </c>
      <c r="N27" s="16"/>
    </row>
    <row r="28" spans="2:14" ht="15.75">
      <c r="B28" s="99" t="s">
        <v>435</v>
      </c>
      <c r="C28" s="18">
        <v>13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2:14" s="13" customFormat="1">
      <c r="B29" s="121" t="s">
        <v>425</v>
      </c>
      <c r="C29" s="11">
        <v>3324</v>
      </c>
      <c r="D29" s="11">
        <v>3394</v>
      </c>
      <c r="E29" s="11">
        <v>3465</v>
      </c>
      <c r="F29" s="11">
        <v>3529</v>
      </c>
      <c r="G29" s="11">
        <v>3551</v>
      </c>
      <c r="H29" s="11">
        <v>3576</v>
      </c>
      <c r="I29" s="11">
        <v>3607</v>
      </c>
      <c r="J29" s="11">
        <v>3615</v>
      </c>
      <c r="K29" s="11">
        <v>3621</v>
      </c>
      <c r="L29" s="11">
        <v>3632</v>
      </c>
      <c r="M29" s="11">
        <v>3635</v>
      </c>
      <c r="N29" s="12"/>
    </row>
    <row r="30" spans="2:14" s="13" customFormat="1">
      <c r="B30" s="110" t="s">
        <v>426</v>
      </c>
      <c r="C30" s="11">
        <v>2080</v>
      </c>
      <c r="D30" s="11">
        <v>2185</v>
      </c>
      <c r="E30" s="11">
        <v>2210</v>
      </c>
      <c r="F30" s="11">
        <v>2227</v>
      </c>
      <c r="G30" s="11">
        <v>2258</v>
      </c>
      <c r="H30" s="11">
        <v>2284</v>
      </c>
      <c r="I30" s="11">
        <v>2328</v>
      </c>
      <c r="J30" s="11">
        <v>2333</v>
      </c>
      <c r="K30" s="11">
        <v>2333</v>
      </c>
      <c r="L30" s="11">
        <v>2387</v>
      </c>
      <c r="M30" s="11">
        <v>2424</v>
      </c>
      <c r="N30" s="12"/>
    </row>
    <row r="31" spans="2:14" s="13" customFormat="1">
      <c r="B31" s="110" t="s">
        <v>427</v>
      </c>
      <c r="C31" s="11">
        <v>5399</v>
      </c>
      <c r="D31" s="11">
        <v>5573</v>
      </c>
      <c r="E31" s="11">
        <v>5670</v>
      </c>
      <c r="F31" s="11">
        <v>5751</v>
      </c>
      <c r="G31" s="11">
        <v>5804</v>
      </c>
      <c r="H31" s="11">
        <v>5857</v>
      </c>
      <c r="I31" s="11">
        <v>5935</v>
      </c>
      <c r="J31" s="11">
        <v>5952</v>
      </c>
      <c r="K31" s="11">
        <v>5957</v>
      </c>
      <c r="L31" s="76">
        <f>SUM(L29:L30)</f>
        <v>6019</v>
      </c>
      <c r="M31" s="76">
        <f>SUM(M29:M30)</f>
        <v>6059</v>
      </c>
      <c r="N31" s="12"/>
    </row>
    <row r="32" spans="2:14">
      <c r="B32" s="92" t="s">
        <v>428</v>
      </c>
      <c r="C32" s="15">
        <v>20579</v>
      </c>
      <c r="D32" s="15">
        <v>20771</v>
      </c>
      <c r="E32" s="15">
        <v>20966</v>
      </c>
      <c r="F32" s="15">
        <v>21203</v>
      </c>
      <c r="G32" s="15">
        <v>21444</v>
      </c>
      <c r="H32" s="15">
        <v>21670</v>
      </c>
      <c r="I32" s="15">
        <v>21803</v>
      </c>
      <c r="J32" s="15">
        <v>21919</v>
      </c>
      <c r="K32" s="15">
        <v>22156</v>
      </c>
      <c r="L32" s="15">
        <v>22181</v>
      </c>
      <c r="M32" s="15">
        <v>22037</v>
      </c>
      <c r="N32" s="16"/>
    </row>
    <row r="33" spans="1:16">
      <c r="B33" s="92" t="s">
        <v>429</v>
      </c>
      <c r="C33" s="78">
        <f t="shared" ref="C33:L33" si="0">C32/C29*1000</f>
        <v>6191.0348977135982</v>
      </c>
      <c r="D33" s="78">
        <f t="shared" si="0"/>
        <v>6119.9175014731882</v>
      </c>
      <c r="E33" s="78">
        <f t="shared" si="0"/>
        <v>6050.7936507936502</v>
      </c>
      <c r="F33" s="78">
        <f t="shared" si="0"/>
        <v>6008.2176253896287</v>
      </c>
      <c r="G33" s="78">
        <f t="shared" si="0"/>
        <v>6038.8622923120256</v>
      </c>
      <c r="H33" s="78">
        <f t="shared" si="0"/>
        <v>6059.8434004474275</v>
      </c>
      <c r="I33" s="78">
        <f t="shared" si="0"/>
        <v>6044.6354311061823</v>
      </c>
      <c r="J33" s="78">
        <f t="shared" si="0"/>
        <v>6063.3471645919781</v>
      </c>
      <c r="K33" s="78">
        <f t="shared" si="0"/>
        <v>6118.7517260425293</v>
      </c>
      <c r="L33" s="78">
        <f t="shared" si="0"/>
        <v>6107.1035242290745</v>
      </c>
      <c r="M33" s="78">
        <f>M32/M29*1000</f>
        <v>6062.4484181568087</v>
      </c>
      <c r="N33" s="16"/>
    </row>
    <row r="34" spans="1:16" s="13" customFormat="1">
      <c r="B34" s="136" t="s">
        <v>430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46"/>
      <c r="P34" s="46"/>
    </row>
    <row r="35" spans="1:16">
      <c r="B35" s="94" t="s">
        <v>425</v>
      </c>
      <c r="C35" s="82">
        <f t="shared" ref="C35:L35" si="1">C29/(C32/100)</f>
        <v>16.152388357063025</v>
      </c>
      <c r="D35" s="82">
        <f t="shared" si="1"/>
        <v>16.340089547927398</v>
      </c>
      <c r="E35" s="82">
        <f t="shared" si="1"/>
        <v>16.526757607555091</v>
      </c>
      <c r="F35" s="82">
        <f t="shared" si="1"/>
        <v>16.643871150308918</v>
      </c>
      <c r="G35" s="82">
        <f t="shared" si="1"/>
        <v>16.559410557731766</v>
      </c>
      <c r="H35" s="82">
        <f t="shared" si="1"/>
        <v>16.502076603599448</v>
      </c>
      <c r="I35" s="82">
        <f t="shared" si="1"/>
        <v>16.543594918130534</v>
      </c>
      <c r="J35" s="82">
        <f t="shared" si="1"/>
        <v>16.492540718098454</v>
      </c>
      <c r="K35" s="82">
        <f t="shared" si="1"/>
        <v>16.343202744177649</v>
      </c>
      <c r="L35" s="82">
        <f t="shared" si="1"/>
        <v>16.374374464631892</v>
      </c>
      <c r="M35" s="82">
        <f>M29/(M32/100)</f>
        <v>16.49498570585833</v>
      </c>
      <c r="N35" s="16"/>
    </row>
    <row r="36" spans="1:16">
      <c r="B36" s="94" t="s">
        <v>431</v>
      </c>
      <c r="C36" s="82">
        <f>C4/(C32/100)</f>
        <v>12.954954079401332</v>
      </c>
      <c r="D36" s="82">
        <f t="shared" ref="D36:M36" si="2">D4/(D32/100)</f>
        <v>13.177025660777044</v>
      </c>
      <c r="E36" s="82">
        <f t="shared" si="2"/>
        <v>13.312028999332252</v>
      </c>
      <c r="F36" s="82">
        <f t="shared" si="2"/>
        <v>13.408479932085083</v>
      </c>
      <c r="G36" s="82">
        <f t="shared" si="2"/>
        <v>13.323074053348256</v>
      </c>
      <c r="H36" s="82">
        <f t="shared" si="2"/>
        <v>13.276419012459622</v>
      </c>
      <c r="I36" s="82">
        <f t="shared" si="2"/>
        <v>13.333027565013989</v>
      </c>
      <c r="J36" s="82">
        <f t="shared" si="2"/>
        <v>13.28071536110224</v>
      </c>
      <c r="K36" s="82">
        <f t="shared" si="2"/>
        <v>13.161220436901967</v>
      </c>
      <c r="L36" s="82">
        <f t="shared" si="2"/>
        <v>13.191470177178667</v>
      </c>
      <c r="M36" s="82">
        <f t="shared" si="2"/>
        <v>13.291282842492173</v>
      </c>
      <c r="N36" s="16"/>
    </row>
    <row r="37" spans="1:16">
      <c r="B37" s="94" t="s">
        <v>432</v>
      </c>
      <c r="C37" s="82">
        <f t="shared" ref="C37:L37" si="3">C31/(C32/100)</f>
        <v>26.235482773701346</v>
      </c>
      <c r="D37" s="82">
        <f t="shared" si="3"/>
        <v>26.830677386741129</v>
      </c>
      <c r="E37" s="82">
        <f t="shared" si="3"/>
        <v>27.043785175999236</v>
      </c>
      <c r="F37" s="82">
        <f t="shared" si="3"/>
        <v>27.123520256567467</v>
      </c>
      <c r="G37" s="82">
        <f t="shared" si="3"/>
        <v>27.065845924267862</v>
      </c>
      <c r="H37" s="82">
        <f t="shared" si="3"/>
        <v>27.028149515459162</v>
      </c>
      <c r="I37" s="82">
        <f t="shared" si="3"/>
        <v>27.221024629638123</v>
      </c>
      <c r="J37" s="82">
        <f t="shared" si="3"/>
        <v>27.154523472786167</v>
      </c>
      <c r="K37" s="82">
        <f t="shared" si="3"/>
        <v>26.886622133959197</v>
      </c>
      <c r="L37" s="82">
        <f t="shared" si="3"/>
        <v>27.135836977593435</v>
      </c>
      <c r="M37" s="82">
        <f>M31/(M32/100)</f>
        <v>27.494668058265642</v>
      </c>
      <c r="N37" s="16"/>
    </row>
    <row r="38" spans="1:16"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6">
      <c r="A39" s="123" t="s">
        <v>228</v>
      </c>
      <c r="B39" s="95" t="s">
        <v>436</v>
      </c>
    </row>
    <row r="40" spans="1:16">
      <c r="A40" s="123" t="s">
        <v>229</v>
      </c>
      <c r="B40" s="95" t="s">
        <v>102</v>
      </c>
    </row>
    <row r="41" spans="1:16">
      <c r="A41" s="123" t="s">
        <v>230</v>
      </c>
      <c r="B41" s="95" t="s">
        <v>404</v>
      </c>
    </row>
    <row r="42" spans="1:16">
      <c r="A42" s="123" t="s">
        <v>233</v>
      </c>
      <c r="B42" s="95" t="s">
        <v>437</v>
      </c>
    </row>
    <row r="43" spans="1:16">
      <c r="A43" s="14" t="s">
        <v>438</v>
      </c>
      <c r="B43" s="95"/>
    </row>
    <row r="44" spans="1:16">
      <c r="A44" s="14"/>
    </row>
    <row r="45" spans="1:16">
      <c r="A45" s="96" t="s">
        <v>105</v>
      </c>
    </row>
    <row r="46" spans="1:16">
      <c r="A46" s="96" t="s">
        <v>104</v>
      </c>
    </row>
  </sheetData>
  <mergeCells count="1">
    <mergeCell ref="B2:M2"/>
  </mergeCells>
  <phoneticPr fontId="3" type="noConversion"/>
  <pageMargins left="0.7" right="0.7" top="0.75" bottom="0.75" header="0.3" footer="0.3"/>
  <pageSetup paperSize="8" orientation="landscape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7.1</vt:lpstr>
      <vt:lpstr>Table 7.2</vt:lpstr>
      <vt:lpstr>Table 7.3</vt:lpstr>
      <vt:lpstr>Table 7.4</vt:lpstr>
      <vt:lpstr>Table 7.5</vt:lpstr>
      <vt:lpstr>Table 7.6</vt:lpstr>
      <vt:lpstr>Table 7.7</vt:lpstr>
      <vt:lpstr>Table 7.8</vt:lpstr>
      <vt:lpstr>Table 7.9</vt:lpstr>
      <vt:lpstr>Table 7.10</vt:lpstr>
      <vt:lpstr>Table 7.11</vt:lpstr>
      <vt:lpstr>Table 7.12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Ishanthini K</cp:lastModifiedBy>
  <cp:lastPrinted>2023-12-08T04:16:55Z</cp:lastPrinted>
  <dcterms:created xsi:type="dcterms:W3CDTF">2023-11-30T00:39:35Z</dcterms:created>
  <dcterms:modified xsi:type="dcterms:W3CDTF">2024-12-12T09:52:51Z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2024-06-25T06:09:22Z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50603595-ce4d-4305-8307-475a7b300acb</vt:lpwstr>
  </property>
  <property fmtid="{D5CDD505-2E9C-101B-9397-08002B2CF9AE}" pid="8" name="MSIP_Label_83c4ab6a-b8f9-4a41-a9e3-9d9b3c522aed_ContentBits">
    <vt:lpwstr>1</vt:lpwstr>
  </property>
</Properties>
</file>