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Y:\ERD_ADMINISTRATION\3286-Udeshi\2. Publications\4. AER\2. 2025\13. Separated List of contents for website\3. Tamil\Appendix Tables\"/>
    </mc:Choice>
  </mc:AlternateContent>
  <xr:revisionPtr revIDLastSave="0" documentId="8_{536FB6F3-AE6D-4BEF-A04D-2413762B85D9}" xr6:coauthVersionLast="47" xr6:coauthVersionMax="47" xr10:uidLastSave="{00000000-0000-0000-0000-000000000000}"/>
  <bookViews>
    <workbookView xWindow="-120" yWindow="-120" windowWidth="29040" windowHeight="15720" tabRatio="848" xr2:uid="{11A8C88E-37EC-4EF5-952E-56129B0852DB}"/>
  </bookViews>
  <sheets>
    <sheet name="உள்ளடக்கம்" sheetId="59" r:id="rId1"/>
    <sheet name="1" sheetId="60" r:id="rId2"/>
    <sheet name=" 2" sheetId="61" r:id="rId3"/>
    <sheet name="3" sheetId="62" r:id="rId4"/>
    <sheet name="4" sheetId="63" r:id="rId5"/>
    <sheet name="5" sheetId="64" r:id="rId6"/>
    <sheet name="6" sheetId="65" r:id="rId7"/>
    <sheet name="7" sheetId="66" r:id="rId8"/>
    <sheet name="8" sheetId="67" r:id="rId9"/>
    <sheet name="9" sheetId="68" r:id="rId10"/>
    <sheet name="10" sheetId="69" r:id="rId11"/>
    <sheet name="11" sheetId="70" r:id="rId12"/>
    <sheet name="12" sheetId="71" r:id="rId13"/>
    <sheet name="13" sheetId="72" r:id="rId14"/>
    <sheet name="14" sheetId="73" r:id="rId15"/>
    <sheet name="15" sheetId="74" r:id="rId16"/>
    <sheet name="16" sheetId="75" r:id="rId17"/>
    <sheet name="17" sheetId="76" r:id="rId18"/>
    <sheet name="18" sheetId="77" r:id="rId19"/>
    <sheet name="19" sheetId="78" r:id="rId20"/>
    <sheet name="20" sheetId="79" r:id="rId21"/>
    <sheet name="21" sheetId="80" r:id="rId22"/>
    <sheet name="22" sheetId="81" r:id="rId23"/>
    <sheet name="23" sheetId="82" r:id="rId24"/>
    <sheet name="24" sheetId="83" r:id="rId25"/>
    <sheet name="25" sheetId="84" r:id="rId26"/>
    <sheet name="26" sheetId="85" r:id="rId27"/>
    <sheet name="27" sheetId="86" r:id="rId28"/>
    <sheet name="28" sheetId="87" r:id="rId29"/>
    <sheet name="29" sheetId="88" r:id="rId30"/>
    <sheet name="30" sheetId="89" r:id="rId31"/>
    <sheet name="31" sheetId="90" r:id="rId32"/>
    <sheet name="32" sheetId="91" r:id="rId33"/>
    <sheet name="33" sheetId="92" r:id="rId34"/>
    <sheet name="34" sheetId="93" r:id="rId35"/>
    <sheet name="35" sheetId="94" r:id="rId36"/>
    <sheet name="36" sheetId="95" r:id="rId37"/>
    <sheet name="37" sheetId="96" r:id="rId38"/>
    <sheet name="38" sheetId="97" r:id="rId39"/>
    <sheet name="39" sheetId="98" r:id="rId40"/>
    <sheet name="40" sheetId="99" r:id="rId41"/>
    <sheet name="41" sheetId="100" r:id="rId42"/>
    <sheet name="42" sheetId="101" r:id="rId43"/>
    <sheet name="43" sheetId="102" r:id="rId44"/>
    <sheet name="44" sheetId="103" r:id="rId45"/>
    <sheet name="45" sheetId="104" r:id="rId46"/>
    <sheet name="46" sheetId="106" r:id="rId47"/>
    <sheet name="47" sheetId="107" r:id="rId48"/>
    <sheet name="48" sheetId="108" r:id="rId49"/>
    <sheet name="49" sheetId="109" r:id="rId50"/>
    <sheet name="50" sheetId="110" r:id="rId51"/>
    <sheet name="51" sheetId="111" r:id="rId52"/>
    <sheet name="52" sheetId="112" r:id="rId53"/>
    <sheet name="53" sheetId="113" r:id="rId54"/>
    <sheet name="54" sheetId="114" r:id="rId55"/>
    <sheet name="55" sheetId="115" r:id="rId56"/>
    <sheet name="56" sheetId="116" r:id="rId57"/>
    <sheet name="57" sheetId="117" r:id="rId58"/>
  </sheets>
  <externalReferences>
    <externalReference r:id="rId59"/>
    <externalReference r:id="rId60"/>
  </externalReferences>
  <definedNames>
    <definedName name="a12l75">[1]R_Annual!$A$3:$N$58</definedName>
    <definedName name="Excel_BuiltIn_Print_Area_1">#REF!</definedName>
    <definedName name="Excel_BuiltIn_Print_Area_1_1">#REF!</definedName>
    <definedName name="Excel_BuiltIn_Print_Area_10_1">#REF!</definedName>
    <definedName name="Excel_BuiltIn_Print_Area_2_1">#REF!</definedName>
    <definedName name="Excel_BuiltIn_Print_Area_3_1">#REF!</definedName>
    <definedName name="Excel_BuiltIn_Print_Area_4_1">#REF!</definedName>
    <definedName name="Excel_BuiltIn_Print_Area_6_1">#REF!</definedName>
    <definedName name="Excel_BuiltIn_Print_Area_6_1_1">#REF!</definedName>
    <definedName name="Excel_BuiltIn_Print_Area_7_1">#REF!</definedName>
    <definedName name="Excel_BuiltIn_Print_Area_7_1_1">#REF!</definedName>
    <definedName name="gfgsdf">'[2]25'!$B$2:$U$24</definedName>
    <definedName name="n_a12l75">[1]Annual!$A$2:$P$58</definedName>
    <definedName name="nwa12l75">[1]Annual!$A$2:$P$58</definedName>
    <definedName name="old">'[2]31'!$B$2:$N$76</definedName>
    <definedName name="old_23">'[2]24'!$B$1:$V$24</definedName>
    <definedName name="_xlnm.Print_Area" localSheetId="2">' 2'!$A$1:$K$65</definedName>
    <definedName name="_xlnm.Print_Area" localSheetId="1">'1'!$A$1:$K$66</definedName>
    <definedName name="_xlnm.Print_Area" localSheetId="10">'10'!$A$1:$K$26</definedName>
    <definedName name="_xlnm.Print_Area" localSheetId="11">'11'!$A$1:$K$26</definedName>
    <definedName name="_xlnm.Print_Area" localSheetId="3">#REF!</definedName>
    <definedName name="_xlnm.Print_Area" localSheetId="31">'31'!$A$1:$O$28</definedName>
    <definedName name="_xlnm.Print_Area" localSheetId="32">'32'!$A$1:$M$25</definedName>
    <definedName name="_xlnm.Print_Area" localSheetId="33">'33'!$A$1:$M$32</definedName>
    <definedName name="_xlnm.Print_Area" localSheetId="34">'34'!$A$1:$M$45</definedName>
    <definedName name="_xlnm.Print_Area" localSheetId="35">'35'!$A$1:$H$41</definedName>
    <definedName name="_xlnm.Print_Area" localSheetId="36">'36'!$A$1:$G$23</definedName>
    <definedName name="_xlnm.Print_Area" localSheetId="37">'37'!$A$1:$I$23</definedName>
    <definedName name="_xlnm.Print_Area" localSheetId="38">'38'!$A$1:$J$23</definedName>
    <definedName name="_xlnm.Print_Area" localSheetId="4">'4'!$A$1:$K$61</definedName>
    <definedName name="_xlnm.Print_Area" localSheetId="5">'5'!$A$1:$K$28</definedName>
    <definedName name="_xlnm.Print_Area" localSheetId="6">'6'!$A$1:$K$28</definedName>
    <definedName name="_xlnm.Print_Area" localSheetId="7">'7'!$A$1:$K$31</definedName>
    <definedName name="_xlnm.Print_Area" localSheetId="8">'8'!$A$1:$K$24</definedName>
    <definedName name="_xlnm.Print_Area" localSheetId="9">'9'!$A$1:$K$38</definedName>
    <definedName name="_xlnm.Print_Area">#REF!</definedName>
    <definedName name="Print_Area_MI" localSheetId="2">#REF!</definedName>
    <definedName name="Print_Area_MI" localSheetId="10">#REF!</definedName>
    <definedName name="Print_Area_MI" localSheetId="11">#REF!</definedName>
    <definedName name="Print_Area_MI" localSheetId="3">#REF!</definedName>
    <definedName name="Print_Area_MI" localSheetId="31">#REF!</definedName>
    <definedName name="Print_Area_MI" localSheetId="32">#REF!</definedName>
    <definedName name="Print_Area_MI" localSheetId="33">#REF!</definedName>
    <definedName name="Print_Area_MI" localSheetId="34">#REF!</definedName>
    <definedName name="Print_Area_MI" localSheetId="35">#REF!</definedName>
    <definedName name="Print_Area_MI" localSheetId="36">#REF!</definedName>
    <definedName name="Print_Area_MI" localSheetId="37">#REF!</definedName>
    <definedName name="Print_Area_MI" localSheetId="38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 localSheetId="7">#REF!</definedName>
    <definedName name="Print_Area_MI" localSheetId="8">#REF!</definedName>
    <definedName name="Print_Area_MI" localSheetId="9">#REF!</definedName>
    <definedName name="Print_Area_MI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104" l="1"/>
  <c r="B9" i="104" s="1"/>
  <c r="C12" i="104"/>
  <c r="C9" i="104" s="1"/>
  <c r="D12" i="104"/>
  <c r="D9" i="104" s="1"/>
  <c r="E12" i="104"/>
  <c r="E9" i="104" s="1"/>
  <c r="F13" i="104"/>
  <c r="F12" i="104" s="1"/>
  <c r="F9" i="104" s="1"/>
  <c r="G13" i="104"/>
  <c r="G12" i="104" s="1"/>
  <c r="G9" i="104" s="1"/>
  <c r="H13" i="104"/>
  <c r="H12" i="104" s="1"/>
  <c r="H9" i="104" s="1"/>
  <c r="I13" i="104"/>
  <c r="I12" i="104" s="1"/>
  <c r="I9" i="104" s="1"/>
  <c r="J13" i="104"/>
  <c r="J12" i="104" s="1"/>
  <c r="J9" i="104" s="1"/>
  <c r="K13" i="104"/>
  <c r="L13" i="104"/>
  <c r="M13" i="104"/>
  <c r="B18" i="104"/>
  <c r="B16" i="104" s="1"/>
  <c r="C18" i="104"/>
  <c r="C16" i="104" s="1"/>
  <c r="D18" i="104"/>
  <c r="D32" i="104" s="1"/>
  <c r="E18" i="104"/>
  <c r="E32" i="104" s="1"/>
  <c r="F18" i="104"/>
  <c r="F32" i="104" s="1"/>
  <c r="L18" i="104"/>
  <c r="L32" i="104" s="1"/>
  <c r="M18" i="104"/>
  <c r="M32" i="104" s="1"/>
  <c r="F19" i="104"/>
  <c r="G19" i="104"/>
  <c r="G18" i="104" s="1"/>
  <c r="H19" i="104"/>
  <c r="H18" i="104" s="1"/>
  <c r="H32" i="104" s="1"/>
  <c r="I19" i="104"/>
  <c r="I18" i="104" s="1"/>
  <c r="I32" i="104" s="1"/>
  <c r="J19" i="104"/>
  <c r="J18" i="104" s="1"/>
  <c r="J32" i="104" s="1"/>
  <c r="K19" i="104"/>
  <c r="K18" i="104" s="1"/>
  <c r="K32" i="104" s="1"/>
  <c r="L19" i="104"/>
  <c r="M19" i="104"/>
  <c r="F25" i="104"/>
  <c r="G25" i="104"/>
  <c r="B27" i="104"/>
  <c r="B25" i="104" s="1"/>
  <c r="C27" i="104"/>
  <c r="C25" i="104" s="1"/>
  <c r="D27" i="104"/>
  <c r="E27" i="104"/>
  <c r="E25" i="104" s="1"/>
  <c r="I27" i="104"/>
  <c r="J27" i="104"/>
  <c r="K27" i="104"/>
  <c r="L27" i="104"/>
  <c r="M27" i="104"/>
  <c r="B31" i="104"/>
  <c r="C31" i="104"/>
  <c r="D31" i="104"/>
  <c r="E31" i="104"/>
  <c r="F31" i="104"/>
  <c r="G31" i="104"/>
  <c r="H31" i="104"/>
  <c r="I31" i="104"/>
  <c r="J31" i="104"/>
  <c r="K31" i="104"/>
  <c r="L31" i="104"/>
  <c r="M31" i="104"/>
  <c r="B33" i="104"/>
  <c r="C33" i="104"/>
  <c r="E33" i="104"/>
  <c r="F33" i="104"/>
  <c r="G33" i="104"/>
  <c r="B38" i="104"/>
  <c r="C38" i="104"/>
  <c r="D38" i="104"/>
  <c r="E38" i="104"/>
  <c r="F38" i="104"/>
  <c r="G38" i="104"/>
  <c r="H38" i="104"/>
  <c r="I38" i="104"/>
  <c r="J38" i="104"/>
  <c r="K38" i="104"/>
  <c r="L38" i="104"/>
  <c r="M38" i="104"/>
  <c r="B41" i="104"/>
  <c r="C41" i="104"/>
  <c r="J41" i="104"/>
  <c r="K41" i="104"/>
  <c r="L41" i="104"/>
  <c r="B43" i="104"/>
  <c r="C43" i="104"/>
  <c r="D43" i="104"/>
  <c r="D41" i="104" s="1"/>
  <c r="J43" i="104"/>
  <c r="K43" i="104"/>
  <c r="L43" i="104"/>
  <c r="B55" i="104"/>
  <c r="C55" i="104"/>
  <c r="D55" i="104"/>
  <c r="E55" i="104"/>
  <c r="E43" i="104" s="1"/>
  <c r="E41" i="104" s="1"/>
  <c r="F55" i="104"/>
  <c r="F43" i="104" s="1"/>
  <c r="F41" i="104" s="1"/>
  <c r="G55" i="104"/>
  <c r="G43" i="104" s="1"/>
  <c r="G41" i="104" s="1"/>
  <c r="H55" i="104"/>
  <c r="H43" i="104" s="1"/>
  <c r="H41" i="104" s="1"/>
  <c r="I55" i="104"/>
  <c r="I43" i="104" s="1"/>
  <c r="I41" i="104" s="1"/>
  <c r="J55" i="104"/>
  <c r="K55" i="104"/>
  <c r="L55" i="104"/>
  <c r="G32" i="104" l="1"/>
  <c r="G16" i="104"/>
  <c r="C32" i="104"/>
  <c r="E16" i="104"/>
  <c r="B32" i="104"/>
  <c r="F16" i="104"/>
</calcChain>
</file>

<file path=xl/sharedStrings.xml><?xml version="1.0" encoding="utf-8"?>
<sst xmlns="http://schemas.openxmlformats.org/spreadsheetml/2006/main" count="3774" uniqueCount="1543">
  <si>
    <t>Fbj;njhifapay;</t>
  </si>
  <si>
    <t>mur Jiw njhopy;epiy</t>
  </si>
  <si>
    <t>Copah; Nrkyhg epjpak;</t>
  </si>
  <si>
    <t>Copah; ek;gpf;if epjpak;</t>
  </si>
  <si>
    <t>jdpahh; Jiwf; ifj;njhopy;fspy; Ntiy epWj;jq;fs;</t>
  </si>
  <si>
    <t>1. cz;ikj; Jiw</t>
  </si>
  <si>
    <t>(Njitahd ml;ltizia mZFtjw;F ngaiu mOj;jTk;)</t>
  </si>
  <si>
    <t>cs;slf;fk;</t>
  </si>
  <si>
    <t>ml;ltizapd; ngah;</t>
  </si>
  <si>
    <t xml:space="preserve">ml;ltiz ,y. </t>
  </si>
  <si>
    <t>eilKiw re;ij tpiyfspy; ifj;njhopy; %yq;fspd;gb nkhj;jj; Njrpa tUkhdk;</t>
  </si>
  <si>
    <t>epiyahd (2015) tpiyfspy; ifj;njhopy; %yq;fspd;gb nkhj;jj; Njrpa tUkhdk;</t>
  </si>
  <si>
    <t>eilKiw re;ij tpiyfspy; epWtd uPjpapyhd Jiwfspd;gb nkhj;j ngWkjp Nrh;f;fg;gl;lit</t>
  </si>
  <si>
    <t>ifj;njhopy; %yq;fspd;gb khfhz hPjpahd nkhj;j cs;ehl;L cw;gj;jp (eilKiwr; re;ij tpiyfspy;)</t>
  </si>
  <si>
    <t>eilKiwr; re;ij tpiyfspy; %ytsq;fSk; mtw;wpd; gad;ghLk;</t>
  </si>
  <si>
    <t>epiyahd (2015) tpiyfspy; %ytsq;fSk; mtw;wpd; gad;ghLk;</t>
  </si>
  <si>
    <t>eilKiwr; re;ij tpiyfspy; Kf;fpa $l;Lf;fspd; ,zf;fk;</t>
  </si>
  <si>
    <t>eilKiwr; re;ij tpiyfspy; nkhj;j cs;ehl;L %yjd Mf;fk;</t>
  </si>
  <si>
    <t>eilKiwr; re;ij tpiyfspy; jdpahh; Efh;Tr; nrytpd; cs;sikg;G</t>
  </si>
  <si>
    <t>eilKiw re;ij tpiyfspy; nkhj;j cs;ehl;L cw;gj;jpapd; tUkhd $Wfs;</t>
  </si>
  <si>
    <t>epiyahd (2015) tpiyfspy; nkhj;j cs;ehl;L cw;gj;jpapd; tUkhd $Wfs;</t>
  </si>
  <si>
    <t>njhopw;gil gq;Nfw;G tPjk;</t>
  </si>
  <si>
    <t>nghUshjhu eltbf;ifapd;gb njhopy;epiy</t>
  </si>
  <si>
    <t>njhopw;gilg; Nghf;Ffs;</t>
  </si>
  <si>
    <t>$yp tPjr; Rl;nlz;fs; (mur Copah;fs;) (2016®100)</t>
  </si>
  <si>
    <t>njhpe;njLf;fg;gl;l gz;lq;fspd; cw;gj;jpahsh; tpiyfs;</t>
  </si>
  <si>
    <t>$yp tPjr; Rl;nlz;fs; (Kiwrhh; jdpahh; Jiw Copah;fs;) (jpnrk;gh; 1978®100)</t>
  </si>
  <si>
    <t>Kiwrhuh jdpahh; Jiwapy; ruhrhp ehshe;jf; $ypfs;</t>
  </si>
  <si>
    <t>Kjd;ik Ntshz;ikg; gaph;fspd; Nghf;Ffs;</t>
  </si>
  <si>
    <t xml:space="preserve"> Njapiy&gt; ,wg;gh;&gt; njq;F kw;Wk; Vida Ntshz;ik Vw;Wkjpg; gaph;fspd; cw;gj;jp</t>
  </si>
  <si>
    <t>Mz;L kiotPo;r;rpAk; kio ehl;fSk;</t>
  </si>
  <si>
    <t>ney; cw;gj;jp</t>
  </si>
  <si>
    <t>Vida fsg; gaph;fspd; nrayhw;wk;</t>
  </si>
  <si>
    <t>kfhtyp mgptpUj;jp epfo;r;rpj; jpl;lj;jpd; fPo; gaphplg;gl;l epyg;gug;G</t>
  </si>
  <si>
    <t>rPdpj; Jiw Gs;sptpguq;fs;</t>
  </si>
  <si>
    <t>fhl;Lj;Jiw Gs;sptpguq;fs;</t>
  </si>
  <si>
    <t>fhy;eil tsh;g;G kw;Wk; kPd;gpbj; Jiw Gs;sptpguq;fs;</t>
  </si>
  <si>
    <t>,yq;if KjyPl;Lr; rigapdhy; ifj;njhopYf;Fs; xg;Gjyspf;fg;gl;l KjyPLfs;</t>
  </si>
  <si>
    <t>njhopw;rhiyf; ifj;njhopypd; ,aysTg; gad;ghL</t>
  </si>
  <si>
    <t>Njh;e;njLf;fg;gl;l muRf;Fr; nrhe;jkhd ifj;njhopy;rhh; njhopy;Kaw;rpfspd; njhopy;epiy</t>
  </si>
  <si>
    <t>Njh;e;njLf;fg;gl;l muRf;Fr; nrhe;jkhd ifj;njhopy;rhh; njhopy;Kaw;rpfspd; nrayhw;wk;</t>
  </si>
  <si>
    <t>ifj;njhopy; cw;gj;jpr; Rl;nlz;</t>
  </si>
  <si>
    <t>njhiyj;njhlh;G+l;ly; kw;Wk; mQ;ry; gzpfspd; nrayhw;wk;</t>
  </si>
  <si>
    <t>tYj;Jiwapd; nrayhw;wk;</t>
  </si>
  <si>
    <t>ngw;Nwhypaj; Jiwapd; nrayhw;wk;</t>
  </si>
  <si>
    <t>Nghf;Ftuj;Jj; Jiwapd; Kf;fpa gz;Gfs;</t>
  </si>
  <si>
    <t>JiwKfg; gzpfspd; nrayhw;wk;</t>
  </si>
  <si>
    <t>mur Rfhjhug; gzpfspd; Kf;fpa gz;Gfs;</t>
  </si>
  <si>
    <t>fy;tpj;; Jiwapd; Kf;fpa gz;Gfs;</t>
  </si>
  <si>
    <t>new;nra;ifj; Jiwapd; khtl;l hPjpapyhd nrayhw;wk;</t>
  </si>
  <si>
    <t>KjyPl;Lr;rig njhopy; Kaw;rpfspy; Njwpa KjyPLfs;</t>
  </si>
  <si>
    <t>KjyPl;Lr;rig njhopy; Kaw;rpfspd; Jiwthhpahd ntspehl;L Neub KjyPL</t>
  </si>
  <si>
    <t>ifj;njhopy; njhopy;Kaw;rpfspd; gpuNjr thhpahd guk;gy;</t>
  </si>
  <si>
    <t>ifj;njhopy; cw;gj;jpr; Rl;nlzpd; Kf;fpa gphpTfs;</t>
  </si>
  <si>
    <t>khfhz mbg;gilapy; njhpe;njLf;fg;gl;l czTg; nghUl;fspd; ruhrhp rpy;yiw tpiyfs; 2019-2023</t>
  </si>
  <si>
    <t>khfhz mbg;gilapy; Kiwrhuh jdpahh;j; Jiwapd; ruhrhp ehshe;j $ypfs; 2019-2023</t>
  </si>
  <si>
    <r>
      <t>nfhOk;G Efh;Nthh; tpiyr; Rl;nlz;zpd; (2021</t>
    </r>
    <r>
      <rPr>
        <u/>
        <sz val="11"/>
        <color theme="1"/>
        <rFont val="Times New Roman"/>
        <family val="1"/>
      </rPr>
      <t>=</t>
    </r>
    <r>
      <rPr>
        <u/>
        <sz val="11"/>
        <color theme="1"/>
        <rFont val="Baamini"/>
      </rPr>
      <t>100) mirT</t>
    </r>
  </si>
  <si>
    <r>
      <t>nfhOk;G EfHNthH tpiyr; Rl;nlz; (nfh.E.tp.R) (2021</t>
    </r>
    <r>
      <rPr>
        <u/>
        <sz val="11"/>
        <color theme="1"/>
        <rFont val="Times New Roman"/>
        <family val="1"/>
      </rPr>
      <t>=</t>
    </r>
    <r>
      <rPr>
        <u/>
        <sz val="11"/>
        <color theme="1"/>
        <rFont val="Baamini"/>
      </rPr>
      <t>100)</t>
    </r>
  </si>
  <si>
    <r>
      <t>Njrpa EfHNthH tpiyr; Rl;nlz; (Nj.E.tp.R) (2021</t>
    </r>
    <r>
      <rPr>
        <u/>
        <sz val="11"/>
        <color theme="1"/>
        <rFont val="Times New Roman"/>
        <family val="1"/>
      </rPr>
      <t>=</t>
    </r>
    <r>
      <rPr>
        <u/>
        <sz val="11"/>
        <color theme="1"/>
        <rFont val="Baamini"/>
      </rPr>
      <t>100)</t>
    </r>
  </si>
  <si>
    <r>
      <t>cw;gj;jpahsH tpiyr; Rl;nlz; (2018 fh4</t>
    </r>
    <r>
      <rPr>
        <u/>
        <sz val="11"/>
        <color theme="1"/>
        <rFont val="Times New Roman"/>
        <family val="1"/>
      </rPr>
      <t>=</t>
    </r>
    <r>
      <rPr>
        <u/>
        <sz val="11"/>
        <color theme="1"/>
        <rFont val="Baamini"/>
      </rPr>
      <t>100)</t>
    </r>
  </si>
  <si>
    <r>
      <t>$yp tPjr; Rl;nlz;fs; (Kiwrhuh jdpahh; Jiw Copah;fs;) (2018</t>
    </r>
    <r>
      <rPr>
        <u/>
        <sz val="11"/>
        <color theme="1"/>
        <rFont val="Times New Roman"/>
        <family val="1"/>
      </rPr>
      <t>=</t>
    </r>
    <r>
      <rPr>
        <u/>
        <sz val="11"/>
        <color theme="1"/>
        <rFont val="Baamini"/>
      </rPr>
      <t>100)</t>
    </r>
  </si>
  <si>
    <t xml:space="preserve">,yq;if kj;jpa tq;fpapd; Mz;bw;fhd nghUshjhu kPsha;T - 2025
Gs;sptpgu gpd;dpizg;gpd; vf;]iy mbg;gilahff; nfhz;l epfo;epiy gjpg;G </t>
  </si>
  <si>
    <t>(&lt;) nrd;kjp epYit kjpg;gPLfSldhd NtWghLfspw;F njhFj;jypy; Vw;gLfpd;w fhyjhkjNk fhuzkhFk;.</t>
  </si>
  <si>
    <t>(,) jw;fhypfkhdJ</t>
  </si>
  <si>
    <t>(M) jpUj;jg;gl;lJ</t>
  </si>
  <si>
    <t>%yk;: njhifkjpg;G kw;Wk; Gs;sptpguj; jpizf;fsk;</t>
  </si>
  <si>
    <t>(m) mbg;gil Mz;L 2015</t>
  </si>
  <si>
    <t>re;ij tpiyapyhd nkhj;j Njrpa tUkhdk;</t>
  </si>
  <si>
    <t>cyfpd; Vida gFjpfspypUe;jhd Njwpa Kjd;ik tUkhdk; (&lt;)</t>
  </si>
  <si>
    <t>re;ij tpiyapy; nkhj;j cs;ehl;L cw;gj;jpf;F rkkhdit</t>
  </si>
  <si>
    <t xml:space="preserve">cw;gj;jpfs; kPjhd khdpaq;fs; fopj;j thpfs; </t>
  </si>
  <si>
    <t>mbg;gil tpiyapy; nkhj;j ngWkjp Nrh;f;fg;gl;litf;F rkkhdit</t>
  </si>
  <si>
    <t>49. Vida jdpahh; gzpfs; eltbf;iffs;</t>
  </si>
  <si>
    <t>48. kdpj Rfhjhu eltbf;iffs;&gt; tjpNthh; kPjhd mf;fiw kw;Wk; r%f njhopy;    eltbf;iffs;</t>
  </si>
  <si>
    <t>47. fy;tp</t>
  </si>
  <si>
    <t>46. nghJ eph;thfk; kw;Wk; ghJfhg;G&gt; fl;lha r%fg; ghJfhg;G</t>
  </si>
  <si>
    <t>45. njhopy;rhh; gzpfs;</t>
  </si>
  <si>
    <t>44. FbAUg;Gf;fspd; cilik cs;slq;fyhf cz;ikr; nrhj;J eltbf;iffs;</t>
  </si>
  <si>
    <t>43. fhg;GWjp&gt; kPs;fhg;GWjp kw;Wk; Xa;T+jpa epjpaq;fs;</t>
  </si>
  <si>
    <t>42. epjpapay; gzp eltbf;iffSk; Jiz epjpapay; gzpfSk;</t>
  </si>
  <si>
    <t>41. jfty; njhopy;El;g epfo;r;rpg;gLj;jy; MNyhrid kw;Wk; mjDld; njhlh;ghd eltbf;iffs;</t>
  </si>
  <si>
    <t>40. njhiyj;njhlh;g+l;ly;</t>
  </si>
  <si>
    <t>39. epfo;r;rpg;gLj;jy; kw;Wk; xypg;gug;G eltbf;iffSk; xyp fhnzhsp cw;gj;jpfSk;</t>
  </si>
  <si>
    <t>38. jq;Fkplk;&gt; czT kw;Wk; Fbghd gzp eltbf;iffs;</t>
  </si>
  <si>
    <t>37. mQ;ry; kw;Wk; $hpah; eltbf;if</t>
  </si>
  <si>
    <t>36. fsQ;rpag;gLj;jy; cs;slq;fyhf nghUl;fs; kw;Wk; gazpfspd; Nghf;Ftuj;J</t>
  </si>
  <si>
    <t>35. nkhj;j kw;Wk; rpy;yiw th;j;jfk;</t>
  </si>
  <si>
    <t>gzpfs;</t>
  </si>
  <si>
    <t>34. fl;llthf;fk;</t>
  </si>
  <si>
    <t>33. rhf;fil&gt; fopT&gt; Rj;jpfhpg;G kw;Wk; mfw;Wk; eltbf;iffs;</t>
  </si>
  <si>
    <t>32. ePh; Nrfhpg;G&gt; Rj;jpfhpg;G kw;Wk; toq;fy;</t>
  </si>
  <si>
    <t>31. kpd;tY&gt; thA&gt; ePuhtp kw;Wk; Fsp&amp;l;ly; toq;fy;</t>
  </si>
  <si>
    <t>30. Vida jahhpg;Gfs; kw;Wk; nghwpfs; kw;Wk; fUtpfspd; gOJghh;j;jYk; epWTjYk;</t>
  </si>
  <si>
    <t>29. jsghlj; jahhpg;G</t>
  </si>
  <si>
    <t>28. nghwpfs; kw;Wk; fUtpfspd; jahhpg;G</t>
  </si>
  <si>
    <t>27. mbg;gil cNyhfq;fs; kw;Wk; cUtikf;fg;gl;l cNyhf cw;gj;jpfspd; jahhpg;G</t>
  </si>
  <si>
    <t>26. Vida cNyhfky;yhj fdpg;nghUs; cw;gj;jpfspd; jahhpg;G</t>
  </si>
  <si>
    <t>25. ,wg;gh; kw;Wk; gpshj;jpf;F cw;gj;jpfspd; jahhpg;G</t>
  </si>
  <si>
    <t>24. ,urhad cw;gj;jpfs; kw;Wk; mbg;gil kUe;J cw;gj;jpfspd; jahhpg;G</t>
  </si>
  <si>
    <t>23. epyf;fhp kw;Wk; Rj;jpfhpf;fg;gl;l ngw;Nwhypa cw;gj;jpfspd; jahhpg;G</t>
  </si>
  <si>
    <t>22. jhs; cw;gj;jpfspd; jahhpg;G&gt; mr;rply; kw;Wk; Clf cw;gj;jpfspd; kPs; cw;gj;jp</t>
  </si>
  <si>
    <t>21. jsghlk; jtph;e;j ku kw;Wk; jf;if cw;gj;jpfspd; jahhpg;G</t>
  </si>
  <si>
    <t>20. Glitfs;&gt; mzpAk; Mil kw;Wk; Njhy; cw;gj;jpfspd; jahhpg;G</t>
  </si>
  <si>
    <t>19. czT&gt; Fbghdq;fs; kw;Wk; Gifapiy cw;gj;jpfspd; jahhpg;G</t>
  </si>
  <si>
    <t>18. Ruq;fkfo;jYk; fy;Yilj;jYk;</t>
  </si>
  <si>
    <t>ifj;njhopy;</t>
  </si>
  <si>
    <t>17. ed;dPh; kPd;gpb kw;Wk; ed;dPhpay; %ytsq;fs;</t>
  </si>
  <si>
    <t>16. fly; kPd;gpb kw;Wk; fly; ePhpay; %ytsq;fs;</t>
  </si>
  <si>
    <t>15. fhlhf;fYk; Fj;jpfSk;</t>
  </si>
  <si>
    <t>14. Ntshz;ikf;fhd cjtp eltbf;iffs;</t>
  </si>
  <si>
    <t>13. jhtu ,dtpUj;jp</t>
  </si>
  <si>
    <t>12. tpyq;F cw;gj;jp</t>
  </si>
  <si>
    <t>11. Vida ePz;l fhy gaph;fspd; tsh;r;rp</t>
  </si>
  <si>
    <t>10. ,wg;ghpd; tsh;r;rp</t>
  </si>
  <si>
    <t>9. thridj;jputpaq;fs;&gt; eWkz&gt; kUe;J kw;Wk; kUe;jhf;fy; gaph;fspd; tsh;r;rp</t>
  </si>
  <si>
    <t>8. Vida Fbghdg; gaph;fspd; tsh;r;rp (Nfhg;gp&gt; nfhf;Nfh Nghd;wit)</t>
  </si>
  <si>
    <t>7. Njapiyapd; tsh;r;rp (gr;ir ,iyfs;)</t>
  </si>
  <si>
    <t>6. vz;nza;g;gir nfhz;l gotiffspd; tsh;r;rp (Njq;fha;&gt; ,sePh;&gt; fKF)</t>
  </si>
  <si>
    <t>5. gotiffspd; tsh;r;rp</t>
  </si>
  <si>
    <t>4. fUk;G&gt; Gifapiy kw;Wk; Vida FWq;fhyg; gaph;fspd; tsh;r;rp</t>
  </si>
  <si>
    <t>3. fha;fwpfspd; tsh;r;rp</t>
  </si>
  <si>
    <t>2. mhprpapd; tsh;r;rp</t>
  </si>
  <si>
    <t>1. jhdpaq;fspd; tsh;r;rp (mhprp ePq;fyhf)</t>
  </si>
  <si>
    <t>Ntshz;ik&gt; fhlhf;fy; kw;Wk; kPd;gpbj;jy;</t>
  </si>
  <si>
    <t xml:space="preserve">  2025 (,) </t>
  </si>
  <si>
    <t xml:space="preserve">  2024 (M)(,) </t>
  </si>
  <si>
    <t xml:space="preserve"> 2023 (M)</t>
  </si>
  <si>
    <t>nghUshjhu eltbf;if</t>
  </si>
  <si>
    <t xml:space="preserve"> &amp;. kpy;ypad;</t>
  </si>
  <si>
    <t>eilKiw re;ij tpiyfspy; ifj;njhopy; %yq;fspd;gb nkhj;jj; Njrpa tUkhdk; (m)</t>
  </si>
  <si>
    <t>cs;slf;fj;jpw;F jpUk;Gtjw;F</t>
  </si>
  <si>
    <t>ml;ltiz 1</t>
  </si>
  <si>
    <t>cz;ikj; Jiw</t>
  </si>
  <si>
    <t>cyfpd; Vida gFjpfspypUe;jhd Njwpa Kjd;ik tUkhdk;</t>
  </si>
  <si>
    <t>48. kdpj Rfhjhu eltbf;iffs;&gt; tjpNthh; kPjhd mf;fiw kw;Wk; r%f njhopy; eltbf;iffs;</t>
  </si>
  <si>
    <t>9. thridj;jputpak;&gt; eWkzg;gapHfs;&gt; kUe;J kw;Wk; kUe;J cw;gj;jp gaph;fspd; tsh;r;rp</t>
  </si>
  <si>
    <t xml:space="preserve">   2025 (,) </t>
  </si>
  <si>
    <t xml:space="preserve">   2024 (M)(,) </t>
  </si>
  <si>
    <t>epiyahd (2015) tpiyfspy; ifj;njhopy; %yq;fspd;gb nkhj;jj; Njrpa tUkhdk; (m)</t>
  </si>
  <si>
    <t>ml;ltiz 2</t>
  </si>
  <si>
    <t>(m) mbg;gilahz;L 2015</t>
  </si>
  <si>
    <t>tPl;L myFfs; kw;Wk; tPl;L myFfSf;F gzpahw;Wk; ,yhgkPl;lh epWtdq;fs;</t>
  </si>
  <si>
    <t>nghJ murhq;fk;</t>
  </si>
  <si>
    <t>epjpapay; epWtdq;fs;</t>
  </si>
  <si>
    <t>epjpay;yh epWtdq;fs;</t>
  </si>
  <si>
    <t>mbg;gil tpiyapy; nkhj;j ngWkjp Nrh;f;fg;gl;lit</t>
  </si>
  <si>
    <t>-</t>
  </si>
  <si>
    <t xml:space="preserve">2025 (,) </t>
  </si>
  <si>
    <t xml:space="preserve">2024 (M)(,) </t>
  </si>
  <si>
    <t>2023 (M)</t>
  </si>
  <si>
    <t>eilKiw re;ij tpiyfspy; epWtd uPjpapyhd Jiwfspd;gb nkhj;j ngWkjp Nrh;f;fg;gl;lit (m)</t>
  </si>
  <si>
    <t>ml;ltiz 03</t>
  </si>
  <si>
    <t>(&lt;) cw;gj;jpr; rPuhf;fypy; thpfs; kw;Wk; khdpaq;fs; cs;slf;fg;glhikapdhy; Ntshz;ik&gt; ifj;njhopy; kw;Wk; gzpfs; %d;wpdJk;
 $l;Lj;njhif nkh.c.cw;gj;jpf;F rkdhfhJ.</t>
  </si>
  <si>
    <t>%yk;: ,yq;if kj;jpa tq;fp</t>
  </si>
  <si>
    <t>(m) 2018 ,w;fhd× juT mbg;gilahz;L 2010,d; nkh.c.cw;gj;jpapd; kjpg;gPLfis mbg;gilahff; nfhz;lJ. 2019 ,ypUe;jhd juTfs; mbg;gilahz;L 2015,d; nkh.c.cw;gj;jpapd; kjpg;gPLfis mbg;gilahff; nfhz;L njhifkjpg;G kw;Wk; Gs;sptpguj; jpizf;fsj;jpdhy;× njhFf;fg;gl;lJ.</t>
  </si>
  <si>
    <t>nkh.c.cw;gj;jp (&lt;)</t>
  </si>
  <si>
    <t>Ntshz;ik</t>
  </si>
  <si>
    <t>2024 (,)</t>
  </si>
  <si>
    <t>2023 (M)(,)</t>
  </si>
  <si>
    <t>2022 (M)</t>
  </si>
  <si>
    <t>2021</t>
  </si>
  <si>
    <t>2020</t>
  </si>
  <si>
    <t>2019</t>
  </si>
  <si>
    <t>2018</t>
  </si>
  <si>
    <t>Jiwthhpahd nkh.c.cw;gj;jp (&amp;.kpy;)</t>
  </si>
  <si>
    <t>11.7</t>
  </si>
  <si>
    <t>nkh.c.cw;gj;jpapd; gq;Ffs; (rjtPjk;)</t>
  </si>
  <si>
    <t>nkh.c.cw;gj;jp (&amp;. kpy;)</t>
  </si>
  <si>
    <t>,yq;if</t>
  </si>
  <si>
    <t>rg;gpufKt</t>
  </si>
  <si>
    <t>Cth</t>
  </si>
  <si>
    <t>tl
kj;jpa</t>
  </si>
  <si>
    <t>tl
Nky;</t>
  </si>
  <si>
    <t>fpof;F</t>
  </si>
  <si>
    <t>tl</t>
  </si>
  <si>
    <t>njd;</t>
  </si>
  <si>
    <t>kj;jpa</t>
  </si>
  <si>
    <t>Nky;</t>
  </si>
  <si>
    <t>Mz;L Æ khfhzk;</t>
  </si>
  <si>
    <t>ifj;njhopy; %yq;fspd;gb khfhz hPjpahd
nkhj;j cs;ehl;L cw;gj;jp (eilKiwr; re;ij tpiyfspy;) (m)</t>
  </si>
  <si>
    <t>ml;ltiz 4</t>
  </si>
  <si>
    <t xml:space="preserve">     ,yq;if kj;jpa tq;fp</t>
  </si>
  <si>
    <t>%yq;fs;: njhifkjpg;G kw;Wk; Gs;sptpguj; jpizf;fsk;</t>
  </si>
  <si>
    <t>nkhj;jk;</t>
  </si>
  <si>
    <t>nghUl;fspdJk; gzpfspdJk; Vw;Wkjpfs;</t>
  </si>
  <si>
    <t>,Ug;Gf;fspy; Vw;gl;l khw;wk;;; kw;Wk; ngWkjptha;e;jitfspd; mfw;wj;jf;fit fopj;j ifafg;gLj;jy;fs;</t>
  </si>
  <si>
    <t>nkhj;j epiyahd %yjd Mf;fk;</t>
  </si>
  <si>
    <t>Efh;T</t>
  </si>
  <si>
    <t>M. gad;ghL</t>
  </si>
  <si>
    <t>nghUl;fspdJk; gzpfspdJk; ,wf;Fkjpfs;</t>
  </si>
  <si>
    <t>re;ij tpiyfspy; nkhj;j cs;ehl;L cw;gj;jp</t>
  </si>
  <si>
    <t>m. %ytsq;fs;</t>
  </si>
  <si>
    <t xml:space="preserve">2023 (M) </t>
  </si>
  <si>
    <t>tplak;</t>
  </si>
  <si>
    <t>eilKiwr; re;ij tpiyfspy; %ytsq;fSk; mtw;wpd; gad;ghLk; (m)</t>
  </si>
  <si>
    <t>ml;ltiz 5</t>
  </si>
  <si>
    <t xml:space="preserve">   ,yq;if kj;jpa tq;fp</t>
  </si>
  <si>
    <t>epiyahd (2015) tpiyfspy; %ytsq;fSk; mtw;wpd; gad;ghLk; (m)</t>
  </si>
  <si>
    <t>ml;ltiz 6</t>
  </si>
  <si>
    <t xml:space="preserve">           ,yq;if kj;jpa tq;fp</t>
  </si>
  <si>
    <t>5. nkhj;j cs;ehl;L %yjd Mf;fk;</t>
  </si>
  <si>
    <t>$l;Lf: eilKiwf; fzf;F kPjhd ehl;bw;fhd gw;whf;Fiw (&lt;)</t>
  </si>
  <si>
    <t>4. Njrpa Nrkpg;Gf;fs;</t>
  </si>
  <si>
    <t>fopf;Ff: ,Wjp Efh;T</t>
  </si>
  <si>
    <t>3. nkhj;jj; Njrpa nrytplj;jf;f tUkhdk;</t>
  </si>
  <si>
    <t xml:space="preserve">fopf;Ff: cyfk; KOtjw;Fkhd eilKiw khw;wy;fs; (&lt;) </t>
  </si>
  <si>
    <t>$l;Lf: cyfk; KOtjpYkpUe;jhd eilKiw khw;wy;fs; (&lt;)</t>
  </si>
  <si>
    <t>2. re;ij tpiyapy; nkhj;jj; Njrpa tUkhdk;</t>
  </si>
  <si>
    <t>fopf;Ff: cyfk; KOtjw;Fkhd Kjd;ik tUkhdk; (&lt;)</t>
  </si>
  <si>
    <t xml:space="preserve">$l;Lf: cyfk; KOtjpypUe;jhd Kjd;ik tUkhdk; (&lt;) </t>
  </si>
  <si>
    <t>1. re;ij tpiyapy; nkhj;j cs;ehl;L cw;gj;jp</t>
  </si>
  <si>
    <t>eilKiwr; re;ij tpiyfspy; Kf;fpa $l;Lf;fspd; ,zf;fk; (m)</t>
  </si>
  <si>
    <t>ml;ltiz 7</t>
  </si>
  <si>
    <t>REAL SECTOR</t>
  </si>
  <si>
    <t xml:space="preserve">       ,yq;if kj;jpa tq;fp</t>
  </si>
  <si>
    <t>2.2 ngWkjptha;e;jitfspd; mfw;wj;jf;fit fopj;j ifafg;gLj;jy;fs;</t>
  </si>
  <si>
    <t>2.1 ,Ug;Gf;fspy; Vw;gl;l khw;wk;</t>
  </si>
  <si>
    <t>2. ,Ug;Gf;fspy; Vw;gl;l khw;wk;;; kw;Wk; ngWkjptha;e;jitfspd; mfw;wj;jf;fit fopj;j ifafg;gLj;jy;fs;</t>
  </si>
  <si>
    <t>1.7 nrhj;jhz;ik ifkhw;wy; nrytpdq;fs;</t>
  </si>
  <si>
    <t>1.6 mwpTrhh; Mjd cw;gj;jp</t>
  </si>
  <si>
    <t>1.5 gaphplg;gl;l caphpay; %yg;nghUl;fs;</t>
  </si>
  <si>
    <t>1.4 jfty; kw;Wk; njhlh;G+l;ly; njhopy;El;g rhjdk;</t>
  </si>
  <si>
    <t>1.3 Nghf;Ftuj;Jr; rhjdk;</t>
  </si>
  <si>
    <t>1.2 nghwpfs;&gt; fUtpfs; kw;Wk; MAj Kiwikfs;</t>
  </si>
  <si>
    <t>1.1 fl;llthf;fk;</t>
  </si>
  <si>
    <t>1. nrhj;Jf;fspyhd nkhj;j epiyahd %yjd Mf;fk;</t>
  </si>
  <si>
    <t>nkhj;j %yjd Mf;fk;</t>
  </si>
  <si>
    <t>eilKiwr; re;ij tpiyfspy; nkhj;j cs;ehl;L %yjd Mf;fk; (m)</t>
  </si>
  <si>
    <t>ml;ltiz 8</t>
  </si>
  <si>
    <t>nkhj;jj; jdpahh; Efh;Tr; nrytpdk;</t>
  </si>
  <si>
    <t>14. fopf;Ff: cs;ehl;Lr; re;ijapy; tjptw;Nwhhpd; Neubf;
      nfhs;tdTfs;</t>
  </si>
  <si>
    <t>13. tjpTs;Nshhpd; ntspehl;L Neubf; nfhs;tdT</t>
  </si>
  <si>
    <t>12. gy;tifg; nghUl;fSk; gzpfSk;</t>
  </si>
  <si>
    <t>11. cztfq;fs; kw;Wk; tpLjpfs;</t>
  </si>
  <si>
    <r>
      <t>10.</t>
    </r>
    <r>
      <rPr>
        <sz val="10"/>
        <rFont val="Times New Roman"/>
        <family val="1"/>
      </rPr>
      <t xml:space="preserve"> </t>
    </r>
    <r>
      <rPr>
        <sz val="10"/>
        <rFont val="Baamini"/>
      </rPr>
      <t>fy;tp</t>
    </r>
  </si>
  <si>
    <t>9. nghOJNghf;F kw;Wk; fyhr;rhuk;</t>
  </si>
  <si>
    <t>8. njhlh;g+l;ly;</t>
  </si>
  <si>
    <t>7. Nghf;Ftuj;J</t>
  </si>
  <si>
    <t>6. eyk;</t>
  </si>
  <si>
    <t>5. jsghlkhf;fy;&gt; tPl;Lg; nghUl;fs; kw;Wk; toikahd FbapUg;G guhkhpg;G</t>
  </si>
  <si>
    <t>4. tPlikg;G&gt; ePh;&gt; kpd;tY&gt; vhpthA kw;Wk; Vida vhpnghUl;fs;</t>
  </si>
  <si>
    <t>3. GlitAk; fhyzpAk;</t>
  </si>
  <si>
    <t>2. ntwpaf; Fbghdq;fs;&gt; Gifapiy kw;Wk; Nghijg;nghUl;fs;</t>
  </si>
  <si>
    <t>1. czT kw;Wk; ntwpaky;yhf; Fbghdq;fs;</t>
  </si>
  <si>
    <t>&amp;. kpy;ypad;</t>
  </si>
  <si>
    <t>eilKiwr; re;ij tpiyfspy; jdpahh; Efh;Tr; nrytpd; cs;sikg;G (m)</t>
  </si>
  <si>
    <t>ml;ltiz 9</t>
  </si>
  <si>
    <t>6. re;ij tpiyfspy; nkhj;j cs;ehl;L cw;gj;jpf;F rkdhdit</t>
  </si>
  <si>
    <t>cw;gj;jpfs; kPjhd cjtpj; njhiffis fopj;j thpfs;</t>
  </si>
  <si>
    <t>5. mbg;gil tpiyapy; nkhj;jg; ngWkjp Nrh;f;fg;gl;litf;Fr; rkkhdit</t>
  </si>
  <si>
    <t>4. cw;gj;jp kPjhd cjtpj;njhiffis fopj;j Vida thpfs;</t>
  </si>
  <si>
    <t>3.2 epiyahd %yjdj;jpd; Efh;T</t>
  </si>
  <si>
    <t>3.1 Njwpa njhopw;ghl;L kpif</t>
  </si>
  <si>
    <t>3. nkhj;j fye;j tUkhdk;</t>
  </si>
  <si>
    <t>2.2 epiyahd %yjdj;jpd; Efh;T</t>
  </si>
  <si>
    <t>2.1 Njwpa njhopw;ghl;L kpif</t>
  </si>
  <si>
    <t>2. nkhj;j njhopw;ghl;L kpif</t>
  </si>
  <si>
    <t>1. Copah;fspd; el;l&lt;L</t>
  </si>
  <si>
    <t xml:space="preserve">  2024  (M)(,) </t>
  </si>
  <si>
    <t xml:space="preserve">eilKiw re;ij tpiyfspy; nkhj;j cs;ehl;L cw;gj;jpapd; tUkhd $Wfs; (m) </t>
  </si>
  <si>
    <t>ml;ltiz 10</t>
  </si>
  <si>
    <t xml:space="preserve">5. mbg;gil tpiyapy; nkhj;jg; ngWkjp Nrh;f;fg;gl;litf;Fr; rkkhdit </t>
  </si>
  <si>
    <t>4. cw;gj;jp kPjhd cjtpj; njhiffis fopj;j Vida thpfs;</t>
  </si>
  <si>
    <t xml:space="preserve">epiyahd (2015) tpiyfspy; nkhj;j cs;ehl;L cw;gj;jpapd; tUkhd $Wfs; (m) </t>
  </si>
  <si>
    <t>ml;ltiz 11</t>
  </si>
  <si>
    <t>,yq;if kj;jpa tq;fp</t>
  </si>
  <si>
    <t>(xs) mNrjd tskhf;fp juTfs; Njrpa tskhf;fpr; nrayfj;jpdhy; toq;fg;gl;lJ</t>
  </si>
  <si>
    <t>,yq;ifr; Rq;fk;</t>
  </si>
  <si>
    <t>(X) vf;Nlah; xd;Wf;fhd tpisr;ryhdJ cw;gj;jpia Njwpa epyg;gug;ghy; gphpg;gjd; %yk; fzpg;gplg;gl;lJ</t>
  </si>
  <si>
    <t>,yq;if th;j;jf rk;Nksdk;</t>
  </si>
  <si>
    <t>(x) ney; cw;gj;jp&gt; epyg;gug;G kw;Wk; vf;Nlah; xd;wpw;fhd tpisr;ry; njhlh;gpyhd Mz;bw;fhd juTfs; ntspaPl;L Neuj;jpy; fpilg;gdthftpy;iy</t>
  </si>
  <si>
    <t>nfhOk;G Njapiy jufh;fspd; mikg;G</t>
  </si>
  <si>
    <t>(I) gaph;r;nra;if Mz;L mbg;gilapy;</t>
  </si>
  <si>
    <t>Njrpa tskhf;fpfs; nrayfk;</t>
  </si>
  <si>
    <t xml:space="preserve">(V) 2013-2015Mk; Mz;bw;fhd Gjpjhf eLifaplg;gl;l epyg;gug;G gw;wpa juTfSk; xU vf;NlaUf;F 158 fd;Wfs; vd;w
xU khw;wy; tPjj;jpy; njq;Fg; gaph;r;nra;ifr; rigahy; toq;fg;gl;l njd;dq;fd;Wfspd; vz;zpf;ifapd; mbg;gilapy;
fzpg;gplg;gl;litahFk; </t>
  </si>
  <si>
    <t>njq;F mgptpUj;jp mjpfhurig</t>
  </si>
  <si>
    <t>(v) njq;Fg; gaph;r;nra;ifr; rigapd; gaph;r;nra;if cjtpj; jpl;lq;fspy; cs;slf;fg;gl;l epyg;gug;G</t>
  </si>
  <si>
    <t>njq;Fg; gaph;r;nra;ifr; rig</t>
  </si>
  <si>
    <t>(C) %d;W Kf;fpa njq;F cs;sPl;L cw;gj;jpfs; kl;Lk;</t>
  </si>
  <si>
    <t>,wg;gh; mgptpUj;jpj; jpizf;fsk;</t>
  </si>
  <si>
    <t>(c) ,wg;gH mgptpUj;jp jpizf;fsj;jpd; gaph;r;nra;if cjtpj; jpl;lq;fspy; cs;slf;fg;gl;l epyg;gug;G</t>
  </si>
  <si>
    <t>njhifkjpg;G kw;Wk; Gs;sptpguj; jpizf;fsk;</t>
  </si>
  <si>
    <t>(&lt;) mur Jiw ngUe;Njhl;lq;fs; kw;Wk; jdpahh; ngUe;Njhl;lf; fk;gdpfspdJ epiwNaw;wg;gl;l ruhrhp cw;gj;jpr; nrythdJ
gr;irj; Njapiy toq;Fgth;fspd; ,yhg vy;iyapid cs;slf;fpAs;sJ.</t>
  </si>
  <si>
    <t>Ntshz;ik kw;Wk; ngUe;Njhl;l ifj;njhopy; mikr;R</t>
  </si>
  <si>
    <t>(,) gr;irj; Njapiy cs;slq;fyhf</t>
  </si>
  <si>
    <t>Njapiy rpW clikahsh;fs; mgptpUj;jp 
mjpfhurig</t>
  </si>
  <si>
    <t>(M) jw;fhypfkhdJ</t>
  </si>
  <si>
    <t>,yq;if Njapiyr; rig</t>
  </si>
  <si>
    <t xml:space="preserve">%yq;fs;: </t>
  </si>
  <si>
    <t>(m) jpUj;jg;gl;lJ</t>
  </si>
  <si>
    <t>‘000 nk.njhd;</t>
  </si>
  <si>
    <t xml:space="preserve">4.7 toq;fg;gl;l tskhf;fp (xs) </t>
  </si>
  <si>
    <t>4.6 toq;fg;gl;l nfhLfld;</t>
  </si>
  <si>
    <t>4.5 ,wf;Fkjp nra;ag;gl;l mhprp</t>
  </si>
  <si>
    <t>fp.fpÆvf;Nlah;</t>
  </si>
  <si>
    <t>4.4 vf;Nlah; xd;wpw;fhd tpisr;ry; (I)(x)</t>
  </si>
  <si>
    <t>‘000 vf;Nlah;fs;</t>
  </si>
  <si>
    <t>4.3 mWtilnra;ag;gl;l epyg;gug;G (I)</t>
  </si>
  <si>
    <t>4.2 tpijf;fg;gl;l epyg;gug;G (I)</t>
  </si>
  <si>
    <t>4.1 cw;gj;jp (I)</t>
  </si>
  <si>
    <t>4. ney;</t>
  </si>
  <si>
    <t xml:space="preserve">vf;Nlah;fs; </t>
  </si>
  <si>
    <t>3.6 Gjpa gaphpLif (V)</t>
  </si>
  <si>
    <r>
      <t>3.5 kPs; gaphpLif</t>
    </r>
    <r>
      <rPr>
        <sz val="10"/>
        <color theme="1"/>
        <rFont val="Aptos Narrow"/>
        <family val="2"/>
        <scheme val="minor"/>
      </rPr>
      <t>/</t>
    </r>
    <r>
      <rPr>
        <sz val="10"/>
        <color theme="1"/>
        <rFont val="Baamini"/>
      </rPr>
      <t xml:space="preserve"> fPo;gaphpLif (v)</t>
    </r>
  </si>
  <si>
    <r>
      <t>&amp;.</t>
    </r>
    <r>
      <rPr>
        <sz val="10"/>
        <color theme="1"/>
        <rFont val="T01ThibusTru"/>
      </rPr>
      <t>/</t>
    </r>
    <r>
      <rPr>
        <sz val="10"/>
        <color theme="1"/>
        <rFont val="Baamini"/>
      </rPr>
      <t>fha;</t>
    </r>
  </si>
  <si>
    <t>(f.V.ng.) (C)</t>
  </si>
  <si>
    <t>3.4 ruhrhp Vw;Wkjp tpiy</t>
  </si>
  <si>
    <t>3.3 cw;gj;jpr; nryT</t>
  </si>
  <si>
    <t>3.2 nkhj;j epyg;gug;G</t>
  </si>
  <si>
    <t>kpy;. fha;fs;</t>
  </si>
  <si>
    <t>3.1 cw;gj;jp</t>
  </si>
  <si>
    <t>3. njq;F</t>
  </si>
  <si>
    <t>vf;Nlah;fs;</t>
  </si>
  <si>
    <t>2.8 Gjpa gaphpLif (c)</t>
  </si>
  <si>
    <t>2.7 kPs; gaphpLif (c)</t>
  </si>
  <si>
    <r>
      <t>&amp;.</t>
    </r>
    <r>
      <rPr>
        <sz val="10"/>
        <color theme="1"/>
        <rFont val="T01ThibusTru"/>
      </rPr>
      <t>/</t>
    </r>
    <r>
      <rPr>
        <sz val="10"/>
        <color theme="1"/>
        <rFont val="Baamini"/>
      </rPr>
      <t>fp.fp</t>
    </r>
  </si>
  <si>
    <t xml:space="preserve">      Vw;Wkjp (f.V.ng)</t>
  </si>
  <si>
    <r>
      <t>&amp;.</t>
    </r>
    <r>
      <rPr>
        <sz val="10"/>
        <color theme="1"/>
        <rFont val="Times New Roman"/>
        <family val="1"/>
      </rPr>
      <t>/</t>
    </r>
    <r>
      <rPr>
        <sz val="10"/>
        <color theme="1"/>
        <rFont val="Baamini"/>
      </rPr>
      <t>fp.fp.</t>
    </r>
  </si>
  <si>
    <t xml:space="preserve">      nfhOk;G Vyk; (Mh;.v];.v];.1)</t>
  </si>
  <si>
    <t>2.6 ruhrhp tpiy</t>
  </si>
  <si>
    <t xml:space="preserve">2.5 cw;gj;jpr; nryT </t>
  </si>
  <si>
    <t>n.a.</t>
  </si>
  <si>
    <r>
      <t>fp.fp</t>
    </r>
    <r>
      <rPr>
        <sz val="10"/>
        <color theme="1"/>
        <rFont val="Times New Roman"/>
        <family val="1"/>
      </rPr>
      <t>/</t>
    </r>
    <r>
      <rPr>
        <sz val="10"/>
        <color theme="1"/>
        <rFont val="Baamini"/>
      </rPr>
      <t>vf;Nlah;</t>
    </r>
  </si>
  <si>
    <t xml:space="preserve">2.4 ruhrhp tpisr;ry; </t>
  </si>
  <si>
    <t>2.3 ghy; vLg;gpd; fPOs;s epyg;gug;G</t>
  </si>
  <si>
    <t>2.2 nkhj;j epyg;gug;G</t>
  </si>
  <si>
    <t>kpy;ypad; fp.fp</t>
  </si>
  <si>
    <t>2.1 cw;gj;jp</t>
  </si>
  <si>
    <t>2. ,wg;gH</t>
  </si>
  <si>
    <t>1.7 Gjpa gaphpLif</t>
  </si>
  <si>
    <t>1.6 kPs; gaphpLif</t>
  </si>
  <si>
    <r>
      <t>&amp;</t>
    </r>
    <r>
      <rPr>
        <sz val="10"/>
        <color theme="1"/>
        <rFont val="Times New Roman"/>
        <family val="1"/>
      </rPr>
      <t>./</t>
    </r>
    <r>
      <rPr>
        <sz val="10"/>
        <color theme="1"/>
        <rFont val="Baamini"/>
      </rPr>
      <t>fp.fp.</t>
    </r>
  </si>
  <si>
    <t xml:space="preserve">      nfhOk;G Vyk;</t>
  </si>
  <si>
    <t>1.5 ruhrhp tpiy</t>
  </si>
  <si>
    <t>1.4 cw;gj;jpr; nryT (&lt;)</t>
  </si>
  <si>
    <t>1.3 gaphplg;gl;l epyg;gug;G</t>
  </si>
  <si>
    <t>1.2 nkhj;j epyg;gug;G</t>
  </si>
  <si>
    <t>1.1 cw;gj;jp (,)</t>
  </si>
  <si>
    <t>1. Njapiy</t>
  </si>
  <si>
    <t>2025 (M)</t>
  </si>
  <si>
    <t>2024 (m)</t>
  </si>
  <si>
    <t>2023 (m)</t>
  </si>
  <si>
    <t>myF</t>
  </si>
  <si>
    <t>tif</t>
  </si>
  <si>
    <t xml:space="preserve"> ml;ltiz 12</t>
  </si>
  <si>
    <t xml:space="preserve"> </t>
  </si>
  <si>
    <t>(c) rpy njq;F rhh;e;j cw;gj;jpfs; kw;Wk; ,Ug;Gf;fspd; rPuhf;fk; cs;slf;fg;glhikapdhy; gFg;Gf;fs; nkhj;j cw;gj;jpf;F rkdhfhJ</t>
  </si>
  <si>
    <t xml:space="preserve">  4&gt;000 fha;fs;</t>
  </si>
  <si>
    <t xml:space="preserve">   1 nk.njhd; Njq;fha;g; ghy;    </t>
  </si>
  <si>
    <t xml:space="preserve"> 8&gt;960 fha;fs;</t>
  </si>
  <si>
    <t xml:space="preserve">   1 nk.njhd; Njq;fha; fspk;G    </t>
  </si>
  <si>
    <t>16&gt;000 fha;fs;</t>
  </si>
  <si>
    <t xml:space="preserve">   1 nk.njhd; Njq;fha; ghy;kh     </t>
  </si>
  <si>
    <t xml:space="preserve"> 5&gt;500 fha;fs;</t>
  </si>
  <si>
    <t xml:space="preserve">   1 nk.njhd; cyh;j;jpa Njq;fha;  </t>
  </si>
  <si>
    <t xml:space="preserve"> 9&gt;250 fha;fs;</t>
  </si>
  <si>
    <t xml:space="preserve">   1 nk.njhd; Njq;fha; vz;nza;   </t>
  </si>
  <si>
    <t xml:space="preserve">   1 nk.njhd; Njq;fha;j; JUty;    </t>
  </si>
  <si>
    <t>(&lt;) fha;fSf;Fr; rkkhdit gpd;tUkhW khw;wg;gl;Ls;sJ&gt;</t>
  </si>
  <si>
    <t>fWth mgptpUj;jpj; jpizf;fsk;</t>
  </si>
  <si>
    <t>cah; epyk; - 1&gt;220 kPw;wh;fs; ruhrhp fly; kl;lj;jpw;F Nky;</t>
  </si>
  <si>
    <t>kj;jpa epyk; - 610 - 1&gt;220 kPw;wh;fs; ruhrhp fly; kl;lj;jpw;F Nky;</t>
  </si>
  <si>
    <t>(,) cau tiffs; - jho; epyk; - 0 - 610 kPw;wh;fs; ruhrhp fly; kl;lj;jpw;F Nky;</t>
  </si>
  <si>
    <t>%yq;fs;:</t>
  </si>
  <si>
    <t>"</t>
  </si>
  <si>
    <t xml:space="preserve">   rhjpf;fhAk; rhjpg;gj;jphpAk;</t>
  </si>
  <si>
    <t xml:space="preserve">   Vyf;fha;</t>
  </si>
  <si>
    <t xml:space="preserve">   fuhk;G</t>
  </si>
  <si>
    <t xml:space="preserve">   kpsF</t>
  </si>
  <si>
    <t xml:space="preserve">   fWth</t>
  </si>
  <si>
    <t xml:space="preserve">   nfhf;Nfh</t>
  </si>
  <si>
    <t>nk.njhd;</t>
  </si>
  <si>
    <t xml:space="preserve">   Nfhg;gp</t>
  </si>
  <si>
    <t>4. Vida Vw;Wkjpg; gaph;fs;</t>
  </si>
  <si>
    <t xml:space="preserve"> nkhj;jk; (c)</t>
  </si>
  <si>
    <t xml:space="preserve">   cs;ehl;L Njq;fha;g; ghtid</t>
  </si>
  <si>
    <t xml:space="preserve">   Njq;fha;f; fspk;G&gt; ghy;kh kw;Wk; ghy; (&lt;)</t>
  </si>
  <si>
    <t xml:space="preserve">   cld; fha;fs; Vw;Wkjpfs;</t>
  </si>
  <si>
    <t xml:space="preserve">   cyh;j;jpa Njq;fha; (&lt;)</t>
  </si>
  <si>
    <t xml:space="preserve">   Njq;fha; vz;nza; (&lt;)</t>
  </si>
  <si>
    <t xml:space="preserve">kpy;.fha;fs; </t>
  </si>
  <si>
    <t xml:space="preserve">   Njq;fha;j; JUty; (&lt;)</t>
  </si>
  <si>
    <t xml:space="preserve">3. njq;F </t>
  </si>
  <si>
    <t xml:space="preserve"> nkhj;jk; </t>
  </si>
  <si>
    <t xml:space="preserve">   Vidait</t>
  </si>
  <si>
    <t xml:space="preserve">   fpNwg; ,wg;gh;</t>
  </si>
  <si>
    <t>kpy;.fp.fp.</t>
  </si>
  <si>
    <t xml:space="preserve">   jl;il ,wg;gh;</t>
  </si>
  <si>
    <t>2. ,wg;gh;</t>
  </si>
  <si>
    <t xml:space="preserve"> nkhj;jk;</t>
  </si>
  <si>
    <t xml:space="preserve">   cah; epyk;</t>
  </si>
  <si>
    <t xml:space="preserve">   kj;jpa epyk;</t>
  </si>
  <si>
    <t>kpy;.fp.fp</t>
  </si>
  <si>
    <t xml:space="preserve">   jho; epyk;</t>
  </si>
  <si>
    <t>1. Njapiy (,)</t>
  </si>
  <si>
    <t xml:space="preserve">2024 (m) </t>
  </si>
  <si>
    <t xml:space="preserve"> myF</t>
  </si>
  <si>
    <t xml:space="preserve">     gaph;</t>
  </si>
  <si>
    <t xml:space="preserve"> ml;ltiz 13</t>
  </si>
  <si>
    <t>(m) jw;fhypfkhdJ</t>
  </si>
  <si>
    <t>tspkz;lytpay; jpizf;fsk;</t>
  </si>
  <si>
    <t>%yk;:</t>
  </si>
  <si>
    <t>Fwpg;G : kp.kP ® kpy;yp kPw;wHfs;</t>
  </si>
  <si>
    <t>jpUNfhzkiy</t>
  </si>
  <si>
    <t>,uj;jpdGhp</t>
  </si>
  <si>
    <t>Etnuypah</t>
  </si>
  <si>
    <t>fl;Lf];Njhl;il</t>
  </si>
  <si>
    <t>mk;ghe;Njhl;il</t>
  </si>
  <si>
    <t>nfhOk;G</t>
  </si>
  <si>
    <t>gz;lhutis</t>
  </si>
  <si>
    <t xml:space="preserve">mDuhjGuk; </t>
  </si>
  <si>
    <t>kio 
ehl;fs; 
vz;.</t>
  </si>
  <si>
    <t>kio 
tPo;r;rp 
(kp.kP.)</t>
  </si>
  <si>
    <t>kio 
tPo;r;rp 
 (kp.kP.)</t>
  </si>
  <si>
    <t>Mz;Lr; ruhrhp</t>
  </si>
  <si>
    <r>
      <t xml:space="preserve">2025 </t>
    </r>
    <r>
      <rPr>
        <sz val="10"/>
        <color theme="1"/>
        <rFont val="Baamini"/>
      </rPr>
      <t>(m)</t>
    </r>
  </si>
  <si>
    <t xml:space="preserve">2011-2020
</t>
  </si>
  <si>
    <t xml:space="preserve">1991-2010
</t>
  </si>
  <si>
    <t>1961-1990</t>
  </si>
  <si>
    <t>tspkz;ly mtjhd 
epiyaq;fs;</t>
  </si>
  <si>
    <t xml:space="preserve"> ml;ltiz 14</t>
  </si>
  <si>
    <t>(&lt;) rpWNghfj;jpy; gaph;r;nra;if Nkw;nfhs;sg;gltpy;iy</t>
  </si>
  <si>
    <t>(,) kfhtyp vr; kw;Wk; cltyt gpuNjrq;fs; mtw;wpw;fhd khtl;lq;fSld; cs;slf;fg;gl;Ls;sJ</t>
  </si>
  <si>
    <t>(M) vf;Nlah; xd;Wf;fhd tpisr;ryhdJ cw;gj;jpia Njwpa epyg;gug;ghy; gphpg;gjd; %yk; fzpg;gplg;gl;lJ</t>
  </si>
  <si>
    <r>
      <t>(m) gaph;r;nra;if Mz;L ngUk;Nghfj;ijAk; (nrj;njk;gh;</t>
    </r>
    <r>
      <rPr>
        <sz val="9"/>
        <color indexed="8"/>
        <rFont val="Aptos Narrow"/>
        <family val="2"/>
        <scheme val="minor"/>
      </rPr>
      <t>/</t>
    </r>
    <r>
      <rPr>
        <sz val="9"/>
        <color indexed="8"/>
        <rFont val="Baamini"/>
      </rPr>
      <t>xj;Njhgh; - khr;R</t>
    </r>
    <r>
      <rPr>
        <sz val="9"/>
        <color indexed="8"/>
        <rFont val="Aptos Narrow"/>
        <family val="2"/>
        <scheme val="minor"/>
      </rPr>
      <t>/</t>
    </r>
    <r>
      <rPr>
        <sz val="9"/>
        <color indexed="8"/>
        <rFont val="Baamini"/>
      </rPr>
      <t>Vg;gpwy;) rpWNghfj;ijAk; (Vg;gpwy;</t>
    </r>
    <r>
      <rPr>
        <sz val="9"/>
        <color indexed="8"/>
        <rFont val="Aptos Narrow"/>
        <family val="2"/>
        <scheme val="minor"/>
      </rPr>
      <t>/</t>
    </r>
    <r>
      <rPr>
        <sz val="9"/>
        <color indexed="8"/>
        <rFont val="Baamini"/>
      </rPr>
      <t>Nk - Xfj;J</t>
    </r>
    <r>
      <rPr>
        <sz val="9"/>
        <color indexed="8"/>
        <rFont val="Aptos Narrow"/>
        <family val="2"/>
        <scheme val="minor"/>
      </rPr>
      <t>/</t>
    </r>
    <r>
      <rPr>
        <sz val="9"/>
        <color indexed="8"/>
        <rFont val="Baamini"/>
      </rPr>
      <t>nrj;njk;gh;) cs;slf;fpAs;sJ</t>
    </r>
  </si>
  <si>
    <t>kl;lf;fsg;G</t>
  </si>
  <si>
    <t>mk;ghiw</t>
  </si>
  <si>
    <t>nghydWit</t>
  </si>
  <si>
    <t>mDuhjGuk;</t>
  </si>
  <si>
    <t>tTdpah</t>
  </si>
  <si>
    <t>Ky;iyj;jPT</t>
  </si>
  <si>
    <t xml:space="preserve">kd;dhh; </t>
  </si>
  <si>
    <t>fpspnehr;rp</t>
  </si>
  <si>
    <t>aho;g;ghzk; (&lt;)</t>
  </si>
  <si>
    <t>nkhduhfiy</t>
  </si>
  <si>
    <t>khj;jis</t>
  </si>
  <si>
    <t>Gj;jsk;</t>
  </si>
  <si>
    <t>FUehfy;</t>
  </si>
  <si>
    <t>cyh; tyak; (,)</t>
  </si>
  <si>
    <t>gJis</t>
  </si>
  <si>
    <t>fz;b</t>
  </si>
  <si>
    <t>Nffhiy</t>
  </si>
  <si>
    <t>khj;jiw</t>
  </si>
  <si>
    <t>fhyp</t>
  </si>
  <si>
    <t>fSj;Jiw</t>
  </si>
  <si>
    <t>fk;g`h</t>
  </si>
  <si>
    <t>&lt;u tyak;</t>
  </si>
  <si>
    <t>2024/2025</t>
  </si>
  <si>
    <t>rpWNghfk;</t>
  </si>
  <si>
    <t>ngUk;Nghfk;</t>
  </si>
  <si>
    <t xml:space="preserve">vf;Nlah; xd;Wf;fhd tpisr;ry; (fp.fp.) (M) </t>
  </si>
  <si>
    <t>cw;gj;jp (nkw;wpf; njhd;fs;)</t>
  </si>
  <si>
    <t>mWtil nra;ag;gl;l nkhj;j epyg;gug;G (vf;Nlah;fs;)</t>
  </si>
  <si>
    <t>tpijf;fg;gl;l nkhj;j epyg;gug;G 
(vf;Nlah;fs;)</t>
  </si>
  <si>
    <t>tyak; 
kw;Wk; 
khtl;lk;</t>
  </si>
  <si>
    <t>new;nra;ifj; Jiwapd; khtl;l hPjpapyhd nrayhw;wk; (m)</t>
  </si>
  <si>
    <t xml:space="preserve"> ml;ltiz 15</t>
  </si>
  <si>
    <t>(m) vf;Nlah; xd;Wf;fhd tpisr;ryhdJ cw;gj;jpia Njwpa mWtil nra;ag;gl;l epyg;gug;ghy; gphpg;gjd; %yk; fzpf;fg;gl;lJ</t>
  </si>
  <si>
    <r>
      <t xml:space="preserve">2025 </t>
    </r>
    <r>
      <rPr>
        <sz val="10"/>
        <color theme="1"/>
        <rFont val="Baamini"/>
      </rPr>
      <t>(M)</t>
    </r>
  </si>
  <si>
    <t>vf;Nlah; 
xd;Wf;fhd 
tpisr;ry;
(fp.fp.) 
(m)</t>
  </si>
  <si>
    <t>cw;gj;jp 
(nkw;wpf; 
njhd;fs; \000)</t>
  </si>
  <si>
    <t>mWtil 
nra;ag;gl;l 
Njwpa 
epyg;gug;G 
(vf;Nlah;fs; 
\000)</t>
  </si>
  <si>
    <t>tpijf;fg;gl;l
nkhj;j 
epyg;gug;G
(vf;Nlah;fs;
‘000)</t>
  </si>
  <si>
    <t>vf;Nlah; 
xd;Wf;fhd 
tpisr;ry;
(fp.fp.) (m)</t>
  </si>
  <si>
    <t>Mz;L</t>
  </si>
  <si>
    <t xml:space="preserve"> ml;ltiz 16</t>
  </si>
  <si>
    <r>
      <t xml:space="preserve">(,) nrj;jy; kpsfha; </t>
    </r>
    <r>
      <rPr>
        <sz val="9"/>
        <color theme="1"/>
        <rFont val="Aptos Narrow"/>
        <family val="2"/>
        <scheme val="minor"/>
      </rPr>
      <t>=</t>
    </r>
    <r>
      <rPr>
        <sz val="9"/>
        <color theme="1"/>
        <rFont val="Baamini"/>
      </rPr>
      <t xml:space="preserve"> 1</t>
    </r>
    <r>
      <rPr>
        <sz val="9"/>
        <color theme="1"/>
        <rFont val="Aptos Narrow"/>
        <family val="2"/>
        <scheme val="minor"/>
      </rPr>
      <t>/</t>
    </r>
    <r>
      <rPr>
        <sz val="9"/>
        <color theme="1"/>
        <rFont val="Baamini"/>
      </rPr>
      <t xml:space="preserve">4 gr;ir kpsfha;&gt; epiw mbg;gilapy; </t>
    </r>
  </si>
  <si>
    <t>Nrhah mtiu</t>
  </si>
  <si>
    <t>rpd;d ntq;fhak;</t>
  </si>
  <si>
    <t>cUisf;fpoq;F</t>
  </si>
  <si>
    <t>Nrhsk;</t>
  </si>
  <si>
    <t>Nfs;tuF (Fuf;fd;)</t>
  </si>
  <si>
    <t>epyf;fliy</t>
  </si>
  <si>
    <t>ghrpg;gaW</t>
  </si>
  <si>
    <t>vs;S (ntsPh; kQ;rs;)</t>
  </si>
  <si>
    <t>jl;ilg;gaW</t>
  </si>
  <si>
    <t>cyh;e;j kpsfha; (,)</t>
  </si>
  <si>
    <t>cOe;J</t>
  </si>
  <si>
    <t>nghpa ntq;fhak;</t>
  </si>
  <si>
    <r>
      <t>2025</t>
    </r>
    <r>
      <rPr>
        <sz val="10"/>
        <color theme="1"/>
        <rFont val="Baamini"/>
      </rPr>
      <t xml:space="preserve"> (M)</t>
    </r>
  </si>
  <si>
    <r>
      <t>2024</t>
    </r>
    <r>
      <rPr>
        <sz val="10"/>
        <color theme="1"/>
        <rFont val="Baamini"/>
      </rPr>
      <t xml:space="preserve"> (m)</t>
    </r>
  </si>
  <si>
    <r>
      <t>kjpg;gplg;gl;l ruhrhp tpisr;ry; (nkw;wpf; njhd;fs;</t>
    </r>
    <r>
      <rPr>
        <sz val="10"/>
        <color theme="1"/>
        <rFont val="Calibri"/>
        <family val="2"/>
      </rPr>
      <t>/</t>
    </r>
    <r>
      <rPr>
        <sz val="10"/>
        <color theme="1"/>
        <rFont val="Baamini"/>
      </rPr>
      <t>vf;Nlah;fs;)</t>
    </r>
  </si>
  <si>
    <t>cw;gj;jp (nkw;wpf; njhd;fs; ‘000)</t>
  </si>
  <si>
    <t>gaphplg;gl;l epyg;gug;G (vf;Nlah;fs;)</t>
  </si>
  <si>
    <t>gaph;</t>
  </si>
  <si>
    <t xml:space="preserve"> ml;ltiz 17</t>
  </si>
  <si>
    <t>%yk;: ,yq;if kfhtyp mjpfhurig</t>
  </si>
  <si>
    <t xml:space="preserve"> Vida fsg; gaph;fs; </t>
  </si>
  <si>
    <t xml:space="preserve"> ney;</t>
  </si>
  <si>
    <t xml:space="preserve">Vida fsg; gaph;fs; </t>
  </si>
  <si>
    <t>ney;</t>
  </si>
  <si>
    <t>Kiwik ‘&lt;’</t>
  </si>
  <si>
    <t>uk;gf;fd; Xah</t>
  </si>
  <si>
    <t>cltsit</t>
  </si>
  <si>
    <t>Kiwik ‘vy;’</t>
  </si>
  <si>
    <t>FUSntt</t>
  </si>
  <si>
    <t>Kiwik ‘vr;’</t>
  </si>
  <si>
    <t>Kiwik ‘[P’</t>
  </si>
  <si>
    <t>Kiwik ‘B’</t>
  </si>
  <si>
    <t>Kiwik ‘rP’</t>
  </si>
  <si>
    <t>Kiwik ‘gP’</t>
  </si>
  <si>
    <r>
      <rPr>
        <sz val="10"/>
        <color theme="1"/>
        <rFont val="Baamini"/>
      </rPr>
      <t>nkhj;jk;</t>
    </r>
    <r>
      <rPr>
        <sz val="10"/>
        <color theme="1"/>
        <rFont val="Times New Roman"/>
        <family val="1"/>
      </rPr>
      <t xml:space="preserve">
2025 </t>
    </r>
    <r>
      <rPr>
        <sz val="10"/>
        <color theme="1"/>
        <rFont val="Baamini"/>
      </rPr>
      <t>(m)</t>
    </r>
  </si>
  <si>
    <r>
      <rPr>
        <sz val="10"/>
        <color theme="1"/>
        <rFont val="Baamini"/>
      </rPr>
      <t>rpWNghfk;</t>
    </r>
    <r>
      <rPr>
        <sz val="10"/>
        <color theme="1"/>
        <rFont val="Times New Roman"/>
        <family val="1"/>
      </rPr>
      <t xml:space="preserve">
2025 </t>
    </r>
    <r>
      <rPr>
        <sz val="10"/>
        <color theme="1"/>
        <rFont val="Baamini"/>
      </rPr>
      <t>(m)</t>
    </r>
  </si>
  <si>
    <r>
      <rPr>
        <sz val="10"/>
        <color theme="1"/>
        <rFont val="Baamini"/>
      </rPr>
      <t>ngUk;Nghfk;</t>
    </r>
    <r>
      <rPr>
        <sz val="10"/>
        <color theme="1"/>
        <rFont val="Times New Roman"/>
        <family val="1"/>
      </rPr>
      <t xml:space="preserve">
2024/2025 
</t>
    </r>
    <r>
      <rPr>
        <sz val="10"/>
        <color theme="1"/>
        <rFont val="Baamini"/>
      </rPr>
      <t>(m)</t>
    </r>
  </si>
  <si>
    <r>
      <rPr>
        <sz val="10"/>
        <color theme="1"/>
        <rFont val="Baamini"/>
      </rPr>
      <t>nkhj;jk;</t>
    </r>
    <r>
      <rPr>
        <sz val="10"/>
        <color theme="1"/>
        <rFont val="Times New Roman"/>
        <family val="1"/>
      </rPr>
      <t xml:space="preserve">
2024</t>
    </r>
  </si>
  <si>
    <r>
      <rPr>
        <sz val="10"/>
        <color theme="1"/>
        <rFont val="Baamini"/>
      </rPr>
      <t>rpWNghfk;</t>
    </r>
    <r>
      <rPr>
        <sz val="10"/>
        <color theme="1"/>
        <rFont val="Times New Roman"/>
        <family val="1"/>
      </rPr>
      <t xml:space="preserve">
2024</t>
    </r>
  </si>
  <si>
    <r>
      <rPr>
        <sz val="10"/>
        <color theme="1"/>
        <rFont val="Baamini"/>
      </rPr>
      <t>ngUk;Nghfk;</t>
    </r>
    <r>
      <rPr>
        <sz val="10"/>
        <color theme="1"/>
        <rFont val="Times New Roman"/>
        <family val="1"/>
      </rPr>
      <t xml:space="preserve">
2023/2024 </t>
    </r>
  </si>
  <si>
    <r>
      <rPr>
        <sz val="10"/>
        <color theme="1"/>
        <rFont val="Baamini"/>
      </rPr>
      <t>nkhj;jk;</t>
    </r>
    <r>
      <rPr>
        <sz val="10"/>
        <color theme="1"/>
        <rFont val="Times New Roman"/>
        <family val="1"/>
      </rPr>
      <t xml:space="preserve">
2023</t>
    </r>
  </si>
  <si>
    <r>
      <rPr>
        <sz val="10"/>
        <color theme="1"/>
        <rFont val="Baamini"/>
      </rPr>
      <t>rpWNghfk;</t>
    </r>
    <r>
      <rPr>
        <sz val="10"/>
        <color theme="1"/>
        <rFont val="Times New Roman"/>
        <family val="1"/>
      </rPr>
      <t xml:space="preserve">
2023</t>
    </r>
  </si>
  <si>
    <r>
      <rPr>
        <sz val="10"/>
        <color theme="1"/>
        <rFont val="Baamini"/>
      </rPr>
      <t>ngUk;Nghfk;</t>
    </r>
    <r>
      <rPr>
        <sz val="10"/>
        <color theme="1"/>
        <rFont val="Times New Roman"/>
        <family val="1"/>
      </rPr>
      <t xml:space="preserve">
2022/2023</t>
    </r>
  </si>
  <si>
    <r>
      <rPr>
        <sz val="10"/>
        <color theme="1"/>
        <rFont val="Baamini"/>
      </rPr>
      <t>nkhj;jk;</t>
    </r>
    <r>
      <rPr>
        <sz val="10"/>
        <color theme="1"/>
        <rFont val="Times New Roman"/>
        <family val="1"/>
      </rPr>
      <t xml:space="preserve">
2022</t>
    </r>
  </si>
  <si>
    <r>
      <rPr>
        <sz val="10"/>
        <color theme="1"/>
        <rFont val="Baamini"/>
      </rPr>
      <t>rpWNghfk;</t>
    </r>
    <r>
      <rPr>
        <sz val="10"/>
        <color theme="1"/>
        <rFont val="Times New Roman"/>
        <family val="1"/>
      </rPr>
      <t xml:space="preserve">
2022</t>
    </r>
  </si>
  <si>
    <r>
      <rPr>
        <sz val="10"/>
        <color theme="1"/>
        <rFont val="Baamini"/>
      </rPr>
      <t>ngUk;Nghfk;</t>
    </r>
    <r>
      <rPr>
        <sz val="10"/>
        <color theme="1"/>
        <rFont val="Times New Roman"/>
        <family val="1"/>
      </rPr>
      <t xml:space="preserve">
2021/2022</t>
    </r>
  </si>
  <si>
    <r>
      <rPr>
        <sz val="10"/>
        <color theme="1"/>
        <rFont val="Baamini"/>
      </rPr>
      <t>nkhj;jk;</t>
    </r>
    <r>
      <rPr>
        <sz val="10"/>
        <color theme="1"/>
        <rFont val="Times New Roman"/>
        <family val="1"/>
      </rPr>
      <t xml:space="preserve">
2021</t>
    </r>
  </si>
  <si>
    <r>
      <rPr>
        <sz val="10"/>
        <color theme="1"/>
        <rFont val="Baamini"/>
      </rPr>
      <t>rpWNghfk;</t>
    </r>
    <r>
      <rPr>
        <sz val="10"/>
        <color theme="1"/>
        <rFont val="Times New Roman"/>
        <family val="1"/>
      </rPr>
      <t xml:space="preserve">
2021</t>
    </r>
  </si>
  <si>
    <r>
      <rPr>
        <sz val="10"/>
        <color theme="1"/>
        <rFont val="Baamini"/>
      </rPr>
      <t>ngUk;Nghfk;</t>
    </r>
    <r>
      <rPr>
        <sz val="10"/>
        <color theme="1"/>
        <rFont val="Times New Roman"/>
        <family val="1"/>
      </rPr>
      <t xml:space="preserve">
2020/2021</t>
    </r>
  </si>
  <si>
    <t xml:space="preserve">  vf;Nlah;fs;</t>
  </si>
  <si>
    <t xml:space="preserve"> ml;ltiz 18</t>
  </si>
  <si>
    <t xml:space="preserve">                     gpopag;gl;l fUk;gpd; msT</t>
  </si>
  <si>
    <r>
      <t xml:space="preserve">(&lt;) rPdp ngwg;gl;l tPjk; </t>
    </r>
    <r>
      <rPr>
        <sz val="9"/>
        <color theme="1"/>
        <rFont val="Times New Roman"/>
        <family val="1"/>
      </rPr>
      <t xml:space="preserve">= </t>
    </r>
    <r>
      <rPr>
        <sz val="9"/>
        <color theme="1"/>
        <rFont val="Baamini"/>
      </rPr>
      <t xml:space="preserve">--------------------------------------------- </t>
    </r>
    <r>
      <rPr>
        <sz val="9"/>
        <color theme="1"/>
        <rFont val="Aptos Narrow"/>
        <family val="2"/>
        <scheme val="minor"/>
      </rPr>
      <t>x</t>
    </r>
    <r>
      <rPr>
        <sz val="9"/>
        <color theme="1"/>
        <rFont val="Baamini"/>
      </rPr>
      <t xml:space="preserve"> 100</t>
    </r>
  </si>
  <si>
    <t>vjpkNy gpshd;Nlrd; (jdpahh;) ypkpl;nll;</t>
  </si>
  <si>
    <t xml:space="preserve">                     cw;gj;jp nra;ag;gl;l rPdp</t>
  </si>
  <si>
    <t>fy;Nyhah (`pq;Fuhd) rPdpf; ifj;njhopy; ypkpl;nll;</t>
  </si>
  <si>
    <t>(,) Kf;fpakhd Njhl;lq;fisAk; xJf;fg;gl;l epyq;fisAk; cs;slf;Ffpd;wJ</t>
  </si>
  <si>
    <t>yq;fh rPdpf; fk;gdp (jdpahh;) ypkpl;nll; - ngy;tj;ij myF</t>
  </si>
  <si>
    <t>yq;fh rPdpf; fk;gdp (jdpahh;) ypkpl;nll; - nrtdfy myF</t>
  </si>
  <si>
    <t xml:space="preserve">(m) jpUj;jg;gl;lJ </t>
  </si>
  <si>
    <t>rjtPjk;</t>
  </si>
  <si>
    <t>8. rPdp ngwg;gl;l tPjk; (&lt;)</t>
  </si>
  <si>
    <t>nkw;.njhd; ‘000</t>
  </si>
  <si>
    <t xml:space="preserve">  (Jg;guT nra;ag;glhjit jtph;e;j)</t>
  </si>
  <si>
    <t>7. rPdp cw;gj;jp</t>
  </si>
  <si>
    <r>
      <t>nk.njh.</t>
    </r>
    <r>
      <rPr>
        <sz val="10"/>
        <color theme="1"/>
        <rFont val="Aptos Narrow"/>
        <family val="2"/>
        <scheme val="minor"/>
      </rPr>
      <t>/</t>
    </r>
    <r>
      <rPr>
        <sz val="10"/>
        <color theme="1"/>
        <rFont val="Baamini"/>
      </rPr>
      <t>vf;.</t>
    </r>
  </si>
  <si>
    <t>6. ruhrhp tpisr;ry; (,)</t>
  </si>
  <si>
    <t>5. gpopag;gl;l fUk;gpd; msT</t>
  </si>
  <si>
    <t>4. jdpahh; JiwaplkpUe;J nfhs;tdT nra;ag;gl;l fUk;G</t>
  </si>
  <si>
    <t xml:space="preserve">   (KisAld;) (,)</t>
  </si>
  <si>
    <t>3. mWtil nra;ag;gl;l fUk;G</t>
  </si>
  <si>
    <t xml:space="preserve">2. mWtil nra;ag;gl;l epyg;gug;G </t>
  </si>
  <si>
    <t xml:space="preserve">1. fUk;G gaphplg;gl;l nkhj;j epyg;gug;G                 </t>
  </si>
  <si>
    <t xml:space="preserve">tplak; </t>
  </si>
  <si>
    <t xml:space="preserve"> ml;ltiz 19</t>
  </si>
  <si>
    <t>(&lt;) gq;Nfw;Gf; fhlhf;fy; nraw;wpl;lj;jpw;Fl;gl;l epyg;gug;Gf;fs; ePq;fyhf</t>
  </si>
  <si>
    <t>(,) ngUe;Njhl;lg; gaph;r;nra;if&gt; kuk; jwpj;jy; kw;Wk; epy Mf;fpukpg;G vd;gdtw;wpd; fhuzkhf</t>
  </si>
  <si>
    <t xml:space="preserve">    2020&gt; 2021&gt; 2022&gt; 2023 kw;Wk; 2024,w;fhd nkhj;jf; fhl;Lg; gpuNjrk; 2020,y; Nkw;nfhs;sg;gl;l fhl;Lg; gpuNjr kjpg;gPl;L mstPLfis mbg;gilahff; nfhz;ljhFk;. ,jw;fika 2020-2024,w;fhd juTfs; jpUj;jg;gl;Ls;sd.</t>
  </si>
  <si>
    <t xml:space="preserve">    2015&gt; 2016&gt; 2017&gt; 2018 kw;Wk; 2019,w;fhd nkhj;jf; fhl;Lg; gpuNjrk; 2015,y; Nkw;nfhs;sg;gl;l fhl;Lg; gpuNjr kjpg;gPl;L mstPLfis mbg;gilahff; nfhz;ljhFk;. ,jw;fika 2015-2019,w;fhd juTfs; jpUj;jg;gl;Ls;sd.</t>
  </si>
  <si>
    <t>(M) 2014,w;fhd nkhj;jf; fhl;Lg; gpuNjrk; 2010,y; Nkw;nfhs;sg;gl;l fhl;Lg; gpuNjr kjpg;gPl;L mstPLfis mbg;gilahff; nfhz;ljhFk;.</t>
  </si>
  <si>
    <t>%yk;: tdg; gJfhg;Gj; jpizf;fsk;</t>
  </si>
  <si>
    <t xml:space="preserve">   fz;lwpag;gl;l kuq;fspd; ngWkjp</t>
  </si>
  <si>
    <t>fd kPw;wh;fs;</t>
  </si>
  <si>
    <t xml:space="preserve">   fz;lwpag;gl;l kuq;fspd; msT</t>
  </si>
  <si>
    <t>vz;zpf;if</t>
  </si>
  <si>
    <t>4. gjpT nra;ag;gl;l fhL rhh;e;j Fw;wq;fs;</t>
  </si>
  <si>
    <t>3. kPs;fhlhf;fg;gl;l epyg;gug;G (&lt;)</t>
  </si>
  <si>
    <t>2. fhlopf;fg;gl;l epyg;gug;G (,)</t>
  </si>
  <si>
    <t xml:space="preserve"> vf;Nlah; ‘000</t>
  </si>
  <si>
    <t xml:space="preserve">   rJg;Gf; fhLfs; </t>
  </si>
  <si>
    <t xml:space="preserve">   gue;j fhLfs;</t>
  </si>
  <si>
    <t>,jpy; %lg;gl;l ftpiff; fhLfs;</t>
  </si>
  <si>
    <t>1. nkhj;jf; fhLfspd; gug;G (M)</t>
  </si>
  <si>
    <t xml:space="preserve"> ml;ltiz 20</t>
  </si>
  <si>
    <t>flw;nwhopy; mikr;R</t>
  </si>
  <si>
    <t>fhy;eil cw;gj;jp kw;Wk;
 Rfhjhu jpizf;fsk;</t>
  </si>
  <si>
    <r>
      <rPr>
        <sz val="9"/>
        <color indexed="8"/>
        <rFont val="Baamini"/>
      </rPr>
      <t>(M) jw;fhypfkhdJ</t>
    </r>
    <r>
      <rPr>
        <sz val="9"/>
        <color indexed="8"/>
        <rFont val="Times New Roman"/>
        <family val="1"/>
      </rPr>
      <t xml:space="preserve">                                                      </t>
    </r>
  </si>
  <si>
    <t>njhifkjpg;G kw;Wk; Gs;stpguj; jpizf;fsk;</t>
  </si>
  <si>
    <t xml:space="preserve"> %yq;fs;:</t>
  </si>
  <si>
    <r>
      <rPr>
        <sz val="9"/>
        <color indexed="8"/>
        <rFont val="Baamini"/>
      </rPr>
      <t>(m) jpUj;jg;gl;lJ</t>
    </r>
    <r>
      <rPr>
        <sz val="9"/>
        <color indexed="8"/>
        <rFont val="Times New Roman"/>
        <family val="1"/>
      </rPr>
      <t xml:space="preserve">                                 </t>
    </r>
  </si>
  <si>
    <t xml:space="preserve">      ,why; tsHg;G gz;izfs; </t>
  </si>
  <si>
    <t xml:space="preserve">      gz;iz kPd; tsh;g;G</t>
  </si>
  <si>
    <t xml:space="preserve">      gpbg;G</t>
  </si>
  <si>
    <r>
      <t xml:space="preserve">  2. </t>
    </r>
    <r>
      <rPr>
        <sz val="10"/>
        <color indexed="8"/>
        <rFont val="Baamini"/>
      </rPr>
      <t>ed;dPh; kPd;gpb</t>
    </r>
  </si>
  <si>
    <t xml:space="preserve">      flw;fiuapypUe;J njhiytpy;</t>
  </si>
  <si>
    <t xml:space="preserve">      fiuNahuk; kw;Wk; fsg;G</t>
  </si>
  <si>
    <r>
      <t xml:space="preserve">  1. </t>
    </r>
    <r>
      <rPr>
        <sz val="10"/>
        <color indexed="8"/>
        <rFont val="Baamini"/>
      </rPr>
      <t>fly;</t>
    </r>
  </si>
  <si>
    <t>kPd;gpbj; Jiw ('000 nkw;.njhd;;)</t>
  </si>
  <si>
    <r>
      <t xml:space="preserve">  4. </t>
    </r>
    <r>
      <rPr>
        <sz val="10"/>
        <color theme="1"/>
        <rFont val="Baamini"/>
      </rPr>
      <t>Njrpa Nfhop ,iwr;rp cw;gj;jp ('000 nkw;.njhd;;)</t>
    </r>
  </si>
  <si>
    <r>
      <t xml:space="preserve">  3. </t>
    </r>
    <r>
      <rPr>
        <sz val="10"/>
        <color indexed="8"/>
        <rFont val="Baamini"/>
      </rPr>
      <t xml:space="preserve">Njrpa Kl;il cw;gj;jpfs; (vz;zpf;if) (kpy;ypad;) </t>
    </r>
  </si>
  <si>
    <t xml:space="preserve">      vUJg; ghy;</t>
  </si>
  <si>
    <t xml:space="preserve">      gRg; ghy;</t>
  </si>
  <si>
    <r>
      <t xml:space="preserve">  2. </t>
    </r>
    <r>
      <rPr>
        <sz val="10"/>
        <color indexed="8"/>
        <rFont val="Baamini"/>
      </rPr>
      <t>Njrpa ghy; cw;gjjp (kpy;ypad; yPw;wh;fs;)</t>
    </r>
  </si>
  <si>
    <t xml:space="preserve">      vUJ</t>
  </si>
  <si>
    <t xml:space="preserve">      ehl;Lg; gR</t>
  </si>
  <si>
    <r>
      <t xml:space="preserve">  1. </t>
    </r>
    <r>
      <rPr>
        <sz val="10"/>
        <color indexed="8"/>
        <rFont val="Baamini"/>
      </rPr>
      <t xml:space="preserve">Njrpa ke;ijfs; (vz;zpf;if) (kpy;ypad;) </t>
    </r>
  </si>
  <si>
    <t>fhy;eil tsh;g;G Jiw</t>
  </si>
  <si>
    <t>Jizj; Jiw</t>
  </si>
  <si>
    <t xml:space="preserve"> ml;ltiz 21</t>
  </si>
  <si>
    <t>%yk;: ,yq;if KjyPl;Lr; rig</t>
  </si>
  <si>
    <t>Nt..,.F. - NtW ,lq;fspy; Fwpg;gplg;glhjit</t>
  </si>
  <si>
    <t xml:space="preserve">tphpTgLj;jg;gl;l nraw;wpl;lq;fs; </t>
  </si>
  <si>
    <t xml:space="preserve">gzpfs; </t>
  </si>
  <si>
    <t xml:space="preserve">jahhpf;fg;gl;l cw;gj;jpfs; (Nt..,.F.) </t>
  </si>
  <si>
    <t>cUtikf;fg;gl;l cNyhf cw;gj;jpfs;&gt; nghwpfs; kw;Wk; Nghf;Ftuj;Jf; fUtpfs;</t>
  </si>
  <si>
    <t>cNyhfky;yhj fdpg;nghUs; cw;gj;jpfs;</t>
  </si>
  <si>
    <t>,urhadk;&gt; ngw;Nwhypak;&gt; epyf;fhp&gt; ,wg;gh; kw;Wk; gpshj;jpf;F cw;gj;jpfs;</t>
  </si>
  <si>
    <t>jhs; cw;gj;jpfs;&gt; ntspapLjy; kw;Wk; mr;rply;</t>
  </si>
  <si>
    <t xml:space="preserve">kuk; kw;Wk; kuj;jpdhyhd cw;gj;jpfs; </t>
  </si>
  <si>
    <t>Glitfs;&gt; mzpAk; Milfs; kw;Wk; Njhy; cw;gj;jpfs;</t>
  </si>
  <si>
    <t xml:space="preserve">czT&gt; Fbghdk; kw;Wk; Gifapiy cw;gj;jpfs; </t>
  </si>
  <si>
    <t>cld;gbf;if nra;ag;gl;lit</t>
  </si>
  <si>
    <t>xg;Gjyspf;fg;gl;lit</t>
  </si>
  <si>
    <t>rhj;jpakhd njhopy; 
tha;g;G (vz;zpf;if)</t>
  </si>
  <si>
    <t xml:space="preserve">rhj;jpakhd nkhj;j KjyPL 
(&amp;.kpy;ypad;;)  </t>
  </si>
  <si>
    <t>rhj;jpakhd ntspehl;L KjyPL 
(&amp;.kpy;ypad;;)</t>
  </si>
  <si>
    <t>nraw;wpl;lq;fspd; 
vz;zpf;if</t>
  </si>
  <si>
    <t>tiffs;</t>
  </si>
  <si>
    <t>ml;ltiz 22</t>
  </si>
  <si>
    <t>(m) Mz;L KbtpYs;s jpuz;l vz;njhiffs;</t>
  </si>
  <si>
    <r>
      <rPr>
        <i/>
        <sz val="9"/>
        <rFont val="Baamini"/>
      </rPr>
      <t>%yk;:</t>
    </r>
    <r>
      <rPr>
        <sz val="9"/>
        <rFont val="Baamini"/>
      </rPr>
      <t xml:space="preserve"> ,yq;if KjyPl;Lr; rig</t>
    </r>
  </si>
  <si>
    <t>Nt.v.F - NtW vq;Fk; Fwpg;gplg;glhjit</t>
  </si>
  <si>
    <t>jahhpf;fg;gl;l cw;gj;jpfs; (Nt.v.F)</t>
  </si>
  <si>
    <t>cUtikf;fg;gl;l cNyhf cw;gj;jpfs;&gt; nghwpfs; kw;Wk; Nghf;Ftuj;J fUtpfs;</t>
  </si>
  <si>
    <t>jhs; cw;gj;jpfs; ntspapLjy; kw;Wk; mr;rpLjy;</t>
  </si>
  <si>
    <t>kuk; kw;Wk; kuj;jpdhyhd cw;gj;jpfs;</t>
  </si>
  <si>
    <t>czT&gt; Fbghdk; kw;Wk; Gifapiy cw;gj;jpfs;</t>
  </si>
  <si>
    <t>2025 (,)</t>
  </si>
  <si>
    <t>2024 (M)</t>
  </si>
  <si>
    <t>nkhj;j KjyPL
 (&amp;.kpy;ypad;)</t>
  </si>
  <si>
    <t>ntspehl;L KjyPL
(&amp;.kpy;ypad;)</t>
  </si>
  <si>
    <t>nraw;wpl;lq;fspd; vz;zpf;if</t>
  </si>
  <si>
    <t>KjyPl;Lr;rig njhopy; Kaw;rpfspy; Njwpa KjyPLfs; (m)</t>
  </si>
  <si>
    <t>ml;ltiz 23</t>
  </si>
  <si>
    <t>(m) fld;fis cs;slf;FtJld; KjyPl;Lr; rig my;yhj fk;gdpfspd; cl;gha;r;ry;fs; kw;Wk; KjyPl;Lr; rigAld; gjpT nra;ag;glhjJk; nfhOk;G gq;Fg; ghpth;j;jidapy; gl;bayplg;gl;lJkhd fk;gdpfspd; Neub KjyPLfis cs;slf;ftpy;iy.</t>
  </si>
  <si>
    <t>JiwKff; nfhs;fyd; Kidf;Nfhbfs;</t>
  </si>
  <si>
    <t>kpd;tY cUthf;fk;&gt; vhpnghUs;&gt; thA&gt; ngw;Nwhypak; kw;Wk; Vidait</t>
  </si>
  <si>
    <t>njhiyNgrp kw;Wk; njhiyj;njhlHG+l;ly; tiyaikg;G</t>
  </si>
  <si>
    <t>tPlikg;G&gt; nrhj;J mgptpUj;jp kw;Wk; tpahghu mYtyfk;</t>
  </si>
  <si>
    <t>cl;fl;likg;G</t>
  </si>
  <si>
    <t>Vida gzpfs;</t>
  </si>
  <si>
    <t>jfty; njhopy;El;gk; kw;Wk; ntsp%yq;fspypUe;jhd tpahghu nrad;Kiwfs;</t>
  </si>
  <si>
    <t>tpLjpfs; kw;Wk; cztfq;fs;</t>
  </si>
  <si>
    <t>jahhpg;G cw;gj;jpfs; (Nt.v.F.)</t>
  </si>
  <si>
    <t>,urhadk;&gt; ngw;Nwhypak;&gt; epyf;fhp&gt; kw;Wk; ,wg;gh; cw;gj;jpfs;</t>
  </si>
  <si>
    <t xml:space="preserve">jhs;&gt; jhs; cw;gj;jpfs;&gt; ntspapLjy; kw;Wk; mr;rply; </t>
  </si>
  <si>
    <t>Glitfs;&gt; mzpAk; Milfs;&gt; kw;Wk; Njhy; cw;gj;jpfs;</t>
  </si>
  <si>
    <t>czT&gt; Fbghdq;fs; kw;Wk; Gifapiy cw;gj;jpfs;</t>
  </si>
  <si>
    <t xml:space="preserve">jahhpg;G </t>
  </si>
  <si>
    <r>
      <t xml:space="preserve">2025 </t>
    </r>
    <r>
      <rPr>
        <sz val="10"/>
        <rFont val="Baamini"/>
      </rPr>
      <t>(M)</t>
    </r>
  </si>
  <si>
    <t>Jiw</t>
  </si>
  <si>
    <t>I.m.nlhyH kpy;ypad;</t>
  </si>
  <si>
    <t>KjyPl;Lr;rig njhopy; Kaw;rpfspd; Jiwthhpahd ntspehl;L Neub KjyPL (m)</t>
  </si>
  <si>
    <t>ml;ltiz 24</t>
  </si>
  <si>
    <t>ifj;njhopy; ruhrhp</t>
  </si>
  <si>
    <t>Vida cw;gj;jpfs;</t>
  </si>
  <si>
    <t>jsghlq;fspd; jahhpg;G</t>
  </si>
  <si>
    <t>nghwpfs; kw;Wk; fUtpfspd; cw;gj;jpfs; (Nt.v.F.)</t>
  </si>
  <si>
    <t>kpd; cgfuz cw;gj;jpfs;</t>
  </si>
  <si>
    <t>cUtikf;fg;gl;l cNyhf cw;gj;jpfspd; jahhpg;G (nghwpfs; kw;Wk; fUtpfs; jtph;e;j)</t>
  </si>
  <si>
    <t>mbg;gil cNyhf cw;gj;jpfs;</t>
  </si>
  <si>
    <t>Vida cNyhfky;yhj fdpg;nghUs; cw;gj;jpfspd; jahhpg;Gf;fs;</t>
  </si>
  <si>
    <t>,wg;gH kw;Wk; gpshj;jpf;F cw;gj;jpfspd; jahhpg;G</t>
  </si>
  <si>
    <t>mbg;gil kUe;jhf;fy; cw;gj;jpfs; kw;Wk; kUe;jhf;fy; jahhpg;Gf;fspd; cw;gj;jpfs;</t>
  </si>
  <si>
    <t>,urhadk; kw;Wk; ,urhad cw;gj;jpfspd; jahhpg;G</t>
  </si>
  <si>
    <t>epyf;fhp kw;Wk; Rj;jpfhpf;fg;gl;l ngw;Nwhy; cw;gj;jpfspd; jahhpg;G</t>
  </si>
  <si>
    <t>mr;rply; kw;Wk; gjpT nra;ag;gl;l Clfj;jpd; kPs; jahhpg;G</t>
  </si>
  <si>
    <t>jhs; kw;Wk; jhs; cw;gj;jpfspd; jahhpg;G</t>
  </si>
  <si>
    <t>jsghlk; jtpHe;j kuk; kw;Wk; milg;ghd; cw;gj;jpfs; kw;Wk; kuq;fspd; jahhpg;G itf;Nfhy; nghUl;fs; kw;Wk; gpd;dy; nghUl;fs;</t>
  </si>
  <si>
    <t>Njhy; kw;Wk; njhlh;ghd cw;gj;jpfspd; jahhpg;G</t>
  </si>
  <si>
    <t>mzpAk; Milfspd; jahhpg;G</t>
  </si>
  <si>
    <t>Glitfspd; jahhpg;G</t>
  </si>
  <si>
    <t>Gifapiy cw;gj;jpfspd; jahhpg;G</t>
  </si>
  <si>
    <t>Fbghdq;fspd; jahhpg;G</t>
  </si>
  <si>
    <t>czT cw;gj;jpfspd; jahhpg;G</t>
  </si>
  <si>
    <t>2025 (m)</t>
  </si>
  <si>
    <t>;tiffs</t>
  </si>
  <si>
    <t>ml;ltiz 25</t>
  </si>
  <si>
    <t>(&lt;) rpNyhd; ngw;Nwhypak; fsQ;rpa Kidf;Nfhbfs; ypkpl;nll;bd; Copah;fspd; vz;zpf;ifAk;  cs;slf;fg;gl;Ls;sJ.</t>
  </si>
  <si>
    <t>(,) 2015 rdthpapypUe;J eilKiwf;FtUk; tifapy; epWj;jg;gl;l tiuaWf;fg;gl;l Njrpa fljhrpf; fk;gdpapd; cw;gj;jpahdJ 2020 Xfj;jpy; kPz;Lk; Muk;gpf;fg;gl;lJ.</t>
  </si>
  <si>
    <t>%yk;;: njhlHghd epWtdq;fs;</t>
  </si>
  <si>
    <t xml:space="preserve">nkhj;jk; </t>
  </si>
  <si>
    <t>,yq;if mur kUe;jhf;fy; jahhpg;Gf; $l;Lj;jhgdk;</t>
  </si>
  <si>
    <t>tiuaWf;fg;gl;l ,yq;if f`l;lf` fpuigl;L</t>
  </si>
  <si>
    <t>tp.fp.</t>
  </si>
  <si>
    <t>tiuaWf;fg;gl;l ,yq;if nghRNgw;W</t>
  </si>
  <si>
    <t>tiuaWf;fg;gl;l ,yq;if fdpg;nghUs; kzy;</t>
  </si>
  <si>
    <t>,yq;if ngw;Nwhypaf; $l;Lj;jhgdk; (&lt;)</t>
  </si>
  <si>
    <t>,yq;if MAh;Ntj kUe;Jf; $l;Lj;jhgdk;</t>
  </si>
  <si>
    <t>mur mr;rff; $l;Lj;jhgdk;</t>
  </si>
  <si>
    <t>tiuaWf;fg;gl;l Njrpa fljhrpf; fk;gdp (,)</t>
  </si>
  <si>
    <t xml:space="preserve">mur kuf; $l;Lj;jhgdk; </t>
  </si>
  <si>
    <t>tiuaWf;fg;gl;l ,yq;if cg;G</t>
  </si>
  <si>
    <r>
      <t xml:space="preserve">2025 </t>
    </r>
    <r>
      <rPr>
        <sz val="10"/>
        <color rgb="FF000000"/>
        <rFont val="Baamini"/>
      </rPr>
      <t>(M)</t>
    </r>
  </si>
  <si>
    <r>
      <t xml:space="preserve">2024 </t>
    </r>
    <r>
      <rPr>
        <sz val="10"/>
        <color rgb="FF000000"/>
        <rFont val="Baamini"/>
      </rPr>
      <t>(M)</t>
    </r>
  </si>
  <si>
    <r>
      <t>2023</t>
    </r>
    <r>
      <rPr>
        <sz val="10"/>
        <color rgb="FF000000"/>
        <rFont val="Baamini"/>
      </rPr>
      <t xml:space="preserve"> (m)</t>
    </r>
  </si>
  <si>
    <r>
      <rPr>
        <sz val="10"/>
        <color rgb="FF000000"/>
        <rFont val="Baamini"/>
      </rPr>
      <t>$l;Lj;jhgdk;</t>
    </r>
    <r>
      <rPr>
        <sz val="10"/>
        <color rgb="FF000000"/>
        <rFont val="Calibri"/>
        <family val="2"/>
      </rPr>
      <t>/</t>
    </r>
    <r>
      <rPr>
        <sz val="10"/>
        <color rgb="FF000000"/>
        <rFont val="Baamini"/>
      </rPr>
      <t>njhopy;Kaw;rp</t>
    </r>
  </si>
  <si>
    <t>CopaHfspd; vz;zpf;if</t>
  </si>
  <si>
    <t>ml;ltiz 26</t>
  </si>
  <si>
    <t>(C) ,yq;if ngw;Nwhypa $l;Lj;jhgdj;jpd; ,aysTj; jfty;&gt; Rj;jpfhpg;Gr; nrad;Kiwfspy; gad;gLj;jg;gLk; jpl;lkplg;gl;l krnfz;nza; 
cs;sPLfis mbg;gilahff; nfhz;lJ. cs;ehl;L Rj;jpfhpg;Gr; nrad;Kiw kw;Wk; ,wf;Fkjpfs; vd;gtw;iw rpy nghUl;fSf;fhd tpw;gid msT cs;slf;Ffpd;wd.</t>
  </si>
  <si>
    <t>(c )  jw;Nghija ,ae;jpuq;fspy; Vw;gl;l Nkk;ghl;Bdhy; ,aysT mjpfhpf;fg;gl;lJ</t>
  </si>
  <si>
    <t>(&lt;) 2015 rdthpapypUe;J eilKiwf;FtUk; tifapy; epWj;jg;gl;l tiuaWf;fg;gl;l Njrpa fljhrpf; fk;gdpapd; cw;gj;jpahdJ 2020 Xfj;jpy; kPz;Lk; Muk;gpf;fg;gl;lJ.</t>
  </si>
  <si>
    <t>(,) mur kuf; $l;Lj;jhgdk; kw;Wk; mur mr;rff; $l;Lj;jhgdk; kw;Wk; tiuaWf;fg;gl;l Njrpa fljhrpf; fk;gdp vd;gtw;wpd; fPOs;s xt;nthU tplaj;jpdJk; tpw;gidg; ngWkjpf;fhf nkhj;j tpw;gidapd; ngwg;gl;l &amp;gh ngWkjp (&amp;gh kpy;ypad;fspy;) toq;fg;gl;Ls;sJ.</t>
  </si>
  <si>
    <t>%yk;: njhlh;Gila epWtdq;fs;</t>
  </si>
  <si>
    <t>kpy;.</t>
  </si>
  <si>
    <t>kUe;jhf;fy; (tpy;iyfs; kw;Wk; Fspiffs;)</t>
  </si>
  <si>
    <t>,yq;if mur kUe;jhf;fy; jahhpg;G $l;Lj;jhgdk;</t>
  </si>
  <si>
    <t>nk. njh.</t>
  </si>
  <si>
    <t>fhpnghUs;</t>
  </si>
  <si>
    <t>tp.fp</t>
  </si>
  <si>
    <t>nghRNgw;W</t>
  </si>
  <si>
    <t xml:space="preserve"> tiuaWf;fg;gl;l yq;fh nghRNgw;W</t>
  </si>
  <si>
    <t>Jha;ikg;gLj;jg;glhj fdpkf;fy;Æfdpkf;fy;</t>
  </si>
  <si>
    <t>Whl;ily</t>
  </si>
  <si>
    <t>,y;kidw;</t>
  </si>
  <si>
    <t xml:space="preserve"> tiuaWf;fg;gl;l yq;fh fdpg;nghUs; kzy;fs;</t>
  </si>
  <si>
    <t>vhpnghUs; vz;nza;</t>
  </si>
  <si>
    <t>Giff;fPy; (mTl;^h;)</t>
  </si>
  <si>
    <t>Bry;</t>
  </si>
  <si>
    <t>eg;jh</t>
  </si>
  <si>
    <t>kz;nzz;nza;</t>
  </si>
  <si>
    <t xml:space="preserve">ngw;Nwhy; </t>
  </si>
  <si>
    <t xml:space="preserve"> ,yq;if ngw;Nwhypaf; $l;Lj;jhgdk; (c)</t>
  </si>
  <si>
    <t>jpz;k cw;gj;jpfs;</t>
  </si>
  <si>
    <t>jput cw;gj;jpfs;</t>
  </si>
  <si>
    <t>,yq;if MAh;Ntj kUe;Jfs; $l;Lj;jhgdk;</t>
  </si>
  <si>
    <t>tHj;jf mr;rply; njhopy;fs;</t>
  </si>
  <si>
    <t>mjp~;lyhgr; rPl;Lf;fs</t>
  </si>
  <si>
    <t>gapw;rpg; Gj;jfq;fs;</t>
  </si>
  <si>
    <t>80 gf;f mg;gpahrg; Gj;jfq;fs;</t>
  </si>
  <si>
    <t>mur mr;rff; $l;Lj;jhgdk; (,)</t>
  </si>
  <si>
    <r>
      <t>12</t>
    </r>
    <r>
      <rPr>
        <sz val="10"/>
        <rFont val="Baamini"/>
      </rPr>
      <t>&gt;</t>
    </r>
    <r>
      <rPr>
        <sz val="10"/>
        <rFont val="Times New Roman"/>
        <family val="1"/>
      </rPr>
      <t>000 (</t>
    </r>
    <r>
      <rPr>
        <sz val="10"/>
        <rFont val="Baamini"/>
      </rPr>
      <t>c</t>
    </r>
    <r>
      <rPr>
        <sz val="10"/>
        <rFont val="Times New Roman"/>
        <family val="1"/>
      </rPr>
      <t>)</t>
    </r>
  </si>
  <si>
    <t>fljhrp kw;Wk; fljhrp cw;gj;jpfs;</t>
  </si>
  <si>
    <t xml:space="preserve">tiuaWf;fg;gl;l Njrpa fljhrp fk;gdp (,)(&lt;)  </t>
  </si>
  <si>
    <r>
      <rPr>
        <sz val="10"/>
        <rFont val="Baamini"/>
      </rPr>
      <t>vz;zpf;if</t>
    </r>
    <r>
      <rPr>
        <sz val="10"/>
        <rFont val="Times New Roman"/>
        <family val="1"/>
      </rPr>
      <t>'000</t>
    </r>
  </si>
  <si>
    <t>fpilf; fl;ilfs;</t>
  </si>
  <si>
    <t>ntl;ba Fw;wpfs;</t>
  </si>
  <si>
    <r>
      <rPr>
        <sz val="10"/>
        <rFont val="Baamini"/>
      </rPr>
      <t>fd kPw;wh;</t>
    </r>
    <r>
      <rPr>
        <sz val="10"/>
        <rFont val="Times New Roman"/>
        <family val="1"/>
      </rPr>
      <t xml:space="preserve"> '000</t>
    </r>
  </si>
  <si>
    <t>mhpe;j kuk;</t>
  </si>
  <si>
    <t>mur kuf; $l;Lj;jhgdk; (,)</t>
  </si>
  <si>
    <t>rhjhuz cg;G</t>
  </si>
  <si>
    <t>tpw;gidfs;</t>
  </si>
  <si>
    <t>cw;gj;jp</t>
  </si>
  <si>
    <t>,aysT</t>
  </si>
  <si>
    <r>
      <t>2025 (</t>
    </r>
    <r>
      <rPr>
        <sz val="10"/>
        <rFont val="Baamini"/>
      </rPr>
      <t>M</t>
    </r>
    <r>
      <rPr>
        <sz val="10"/>
        <rFont val="Times New Roman"/>
        <family val="1"/>
      </rPr>
      <t>)</t>
    </r>
  </si>
  <si>
    <r>
      <t>2024 (</t>
    </r>
    <r>
      <rPr>
        <sz val="10"/>
        <rFont val="Baamini"/>
      </rPr>
      <t>m</t>
    </r>
    <r>
      <rPr>
        <sz val="10"/>
        <rFont val="Times New Roman"/>
        <family val="1"/>
      </rPr>
      <t>)</t>
    </r>
  </si>
  <si>
    <r>
      <t>$l;Lj;jhgdk;</t>
    </r>
    <r>
      <rPr>
        <sz val="10"/>
        <rFont val="Calibri"/>
        <family val="2"/>
      </rPr>
      <t>/</t>
    </r>
    <r>
      <rPr>
        <sz val="10"/>
        <rFont val="Baamini"/>
      </rPr>
      <t xml:space="preserve">njhopy;Kaw;rp kw;Wk; cw;gj;jpfs; </t>
    </r>
  </si>
  <si>
    <t>ml;ltiz 27</t>
  </si>
  <si>
    <t>jw;fhypfkhdJ</t>
  </si>
  <si>
    <t>(c)</t>
  </si>
  <si>
    <t>jpUj;jg;gl;lJ</t>
  </si>
  <si>
    <t>(&lt;)</t>
  </si>
  <si>
    <r>
      <t>tphpthf;fg;gl;l fUj;jpl;lq;fs; cs;slq;fyhf (xg;Gjy; ,uj;Jr; nra;ag;gl;l&gt; xg;Gjy; kPsg;ngwg;gl;l&gt; njhopw;ghL ,ilepWj;jg;gl;l</t>
    </r>
    <r>
      <rPr>
        <sz val="10"/>
        <rFont val="Calibri"/>
        <family val="2"/>
      </rPr>
      <t>/</t>
    </r>
    <r>
      <rPr>
        <sz val="10"/>
        <rFont val="Baamini"/>
      </rPr>
      <t xml:space="preserve"> %lg;gl;l fUj;jpl;lq;fs; ePq;fyhf)</t>
    </r>
  </si>
  <si>
    <t>(,)</t>
  </si>
  <si>
    <r>
      <t>tphpthf;fg;gl;l fUj;jpl;lq;fs; cs;slq;fyhf (xg;Gjy; ,uj;Jr;nra;ag;gl;l fUj;jpl;lq;fisAk;&gt; xg;Gjy; kPsg;ngwg;gl;l fUj;jpl;lq;fisAk; ePf;FtJld; njhopw;ghL ,ilepWj;jg;gl;l</t>
    </r>
    <r>
      <rPr>
        <sz val="10"/>
        <rFont val="Calibri"/>
        <family val="2"/>
      </rPr>
      <t>/</t>
    </r>
    <r>
      <rPr>
        <sz val="10"/>
        <rFont val="Baamini"/>
      </rPr>
      <t xml:space="preserve"> %lg;gl;l fUj;jpl;lq;fis cs;slf;Ffpd;wJ)</t>
    </r>
  </si>
  <si>
    <t>(M)</t>
  </si>
  <si>
    <t>%yk;: ifj;njhopy; mikr;R
      ,yq;if KjyPl;Lr; rig</t>
  </si>
  <si>
    <t>Mz;bWjpapYs;sthW</t>
  </si>
  <si>
    <t>(m)</t>
  </si>
  <si>
    <t>kd;dhh;</t>
  </si>
  <si>
    <t>aho;g;ghzk;</t>
  </si>
  <si>
    <t>nghyd;dWit</t>
  </si>
  <si>
    <t xml:space="preserve">2024 (c) </t>
  </si>
  <si>
    <t xml:space="preserve">2023 (&lt;) </t>
  </si>
  <si>
    <t>KjyPl;L rigr; rl;lk; gphpT 16 ,d; fPo;</t>
  </si>
  <si>
    <t>200 Milj; njhopw;rhiy epfo;r;rpj; jpl;lk; (,)</t>
  </si>
  <si>
    <t xml:space="preserve">KjyPl;Lr; rigr; rl;lk; gphpT 17 ,d; fPo; (M) </t>
  </si>
  <si>
    <t>KjyPl;Lr; rigapd; fPohd ifj;njhopy;fs;</t>
  </si>
  <si>
    <t>ifj;njhopy; mikr;rpd; fPo; gjpT nra;ag;gl;l ifj;njhopy;fs</t>
  </si>
  <si>
    <t>khtl;lk;</t>
  </si>
  <si>
    <t xml:space="preserve"> ifj;njhopy; njhopy;Kaw;rpfspd; gpuNjr thhpahd guk;gy; (m)</t>
  </si>
  <si>
    <t>ml;ltiz 28</t>
  </si>
  <si>
    <t xml:space="preserve">                %yk;: njhifkjpg;G kw;Wk; Gs;sptpguj; jpizf;fsk;</t>
  </si>
  <si>
    <t>(m) Rl;nlz;fshdJ gd;dhl;L epak ifj;njhopy; tifg;gLj;jy; jpUj;jk; 4,w;F mikthf tifg;gLj;jg;gLfpd;wd</t>
  </si>
  <si>
    <t>jpnrk;gh;</t>
  </si>
  <si>
    <t>etk;gh;</t>
  </si>
  <si>
    <t>xj;Njhgh;</t>
  </si>
  <si>
    <t>nrj;njk;gh;</t>
  </si>
  <si>
    <t>Xfj;J</t>
  </si>
  <si>
    <t>A+iy</t>
  </si>
  <si>
    <t>A+d;</t>
  </si>
  <si>
    <t>Nk</t>
  </si>
  <si>
    <t>Vg;gpwy;</t>
  </si>
  <si>
    <t>khr;R</t>
  </si>
  <si>
    <t>ngg;GUthp</t>
  </si>
  <si>
    <t>rdthp</t>
  </si>
  <si>
    <r>
      <t xml:space="preserve">2025 </t>
    </r>
    <r>
      <rPr>
        <sz val="10"/>
        <rFont val="Baamini"/>
      </rPr>
      <t xml:space="preserve">(,) </t>
    </r>
  </si>
  <si>
    <r>
      <t xml:space="preserve">2024 </t>
    </r>
    <r>
      <rPr>
        <sz val="10"/>
        <rFont val="Baamini"/>
      </rPr>
      <t>(M)</t>
    </r>
    <r>
      <rPr>
        <sz val="10"/>
        <rFont val="Times New Roman"/>
        <family val="1"/>
      </rPr>
      <t xml:space="preserve"> </t>
    </r>
  </si>
  <si>
    <t>4Mk; fhyhz;L</t>
  </si>
  <si>
    <t>3Mk; fhyhz;L</t>
  </si>
  <si>
    <t>2Mk; fhyhz;L</t>
  </si>
  <si>
    <t>1Mk; fhyhz;L</t>
  </si>
  <si>
    <r>
      <t>2025 (</t>
    </r>
    <r>
      <rPr>
        <sz val="10"/>
        <rFont val="Baamini"/>
      </rPr>
      <t>,</t>
    </r>
    <r>
      <rPr>
        <sz val="10"/>
        <rFont val="Times New Roman"/>
        <family val="1"/>
      </rPr>
      <t xml:space="preserve">) </t>
    </r>
  </si>
  <si>
    <r>
      <t xml:space="preserve">2024 </t>
    </r>
    <r>
      <rPr>
        <sz val="10"/>
        <rFont val="Baamini"/>
      </rPr>
      <t xml:space="preserve">(M) </t>
    </r>
  </si>
  <si>
    <r>
      <t xml:space="preserve">2025 </t>
    </r>
    <r>
      <rPr>
        <sz val="10"/>
        <rFont val="Baamini"/>
      </rPr>
      <t>(,)</t>
    </r>
  </si>
  <si>
    <t>kpd; 
cgfuzq;fspd; jahhpg;G</t>
  </si>
  <si>
    <t>mbg;gil 
cNyhfq;fspd; jahhpg;G</t>
  </si>
  <si>
    <t>Vida 
cNyhfky;yhf;
fdpg;nghUs;
cw;gj;jpfspd; jahhpg;G</t>
  </si>
  <si>
    <t>,wg;gh; kw;Wk; gpshj;jpf;F
cw;gj;jpfspd; jahhpg;G</t>
  </si>
  <si>
    <t>,urhad 
kw;Wk; ,urhad 
cw;gj;jpfspd; jahhpg;G</t>
  </si>
  <si>
    <t>epyf;fhp kw;Wk; 
Rj;jpfhpf;fg;gl;l  ngw;Nwhypa 
cw;gj;jpfspd; 
jahhpg;G</t>
  </si>
  <si>
    <t>fljhrp 
kw;Wk; fljhrp 
cw;gj;jpfspd; jahhpg;G</t>
  </si>
  <si>
    <t>mzpAk; 
Milfspd; 
jahhpg;G</t>
  </si>
  <si>
    <t>Mil jahhpg;G</t>
  </si>
  <si>
    <t xml:space="preserve">Gifapiy cw;gj;jpfspd; jahhpg;G </t>
  </si>
  <si>
    <t>czT
cw;gj;jpfspd;  jahhpg;G</t>
  </si>
  <si>
    <t>ifj;njhopy; cw;gj;jpr; 
Rl;nlz;</t>
  </si>
  <si>
    <t>fhyg;gFjp</t>
  </si>
  <si>
    <t>2015=100</t>
  </si>
  <si>
    <r>
      <t xml:space="preserve"> ifj;njhopy; cw;gj;jpr; Rl;nlzpd; Kf;fpa gphpTfs; </t>
    </r>
    <r>
      <rPr>
        <b/>
        <sz val="12"/>
        <rFont val="Times New Roman"/>
        <family val="1"/>
      </rPr>
      <t>(IIP)</t>
    </r>
    <r>
      <rPr>
        <b/>
        <sz val="12"/>
        <rFont val="Baamini"/>
      </rPr>
      <t xml:space="preserve"> (m)</t>
    </r>
  </si>
  <si>
    <t>ml;ltiz 29</t>
  </si>
  <si>
    <t>Rl;nlz;fshdJ gd;dhl;L epak ifj;njhopy; tifg;gLj;jy; jpUj;jk; 4,w;F mikthf 
tifg;gLj;jg;gLfpd;wd</t>
  </si>
  <si>
    <t>Nt.v.t. - NtW vq;Fk; tifg;gLj;jg;glhjit</t>
  </si>
  <si>
    <t>Vida cw;gj;jpfspd; jahhpg;G</t>
  </si>
  <si>
    <t>jsghl cw;gj;jpfspd; jahhpg;G</t>
  </si>
  <si>
    <t>nghwpfs; kw;Wk; fUtpfspd; jahhpg;G (Nt.v.t.)</t>
  </si>
  <si>
    <t>kpd; cgfuz jahhpg;G</t>
  </si>
  <si>
    <t>mbg;gil cNyhf cw;gj;jpfspd; jahhpg;G</t>
  </si>
  <si>
    <t>Vida cNyhfky;yhj fdpg;nghUs; cw;gj;jpfspd; jahhpg;G</t>
  </si>
  <si>
    <t xml:space="preserve"> ,wg;gH kw;Wk; gpshj;jpf;F cw;gj;jpfspd; jahhpg;G</t>
  </si>
  <si>
    <t>epyf;fhp kw;Wk; Rj;jpfhpf;fg;gl;l ngw;Nwhypa cw;gj;jpfspd; 
jahhpg;G</t>
  </si>
  <si>
    <t>mr;rply; kw;Wk; gjpT nra;ag;gl;l Clfj;jpd; kPs; cw;gj;jp</t>
  </si>
  <si>
    <t>jsghlk; jtph;e;j gyif kw;Wk; gyif cw;gj;jpfs; kw;Wk; milg;ghd;fs; jahhpj;jy;&gt; itf;fy; nghUl;fs; kw;Wk; gpd;dy; nghUl;fs; jahhpg;G</t>
  </si>
  <si>
    <r>
      <rPr>
        <b/>
        <sz val="12"/>
        <rFont val="Baamini"/>
      </rPr>
      <t>ifj;njhopy; cw;gj;jpr; Rl;nlz;</t>
    </r>
    <r>
      <rPr>
        <b/>
        <sz val="12"/>
        <rFont val="Times New Roman"/>
        <family val="1"/>
      </rPr>
      <t xml:space="preserve"> (IIP )</t>
    </r>
    <r>
      <rPr>
        <b/>
        <sz val="12"/>
        <rFont val="Baamini"/>
      </rPr>
      <t>(m)</t>
    </r>
  </si>
  <si>
    <t>ml;ltiz 30</t>
  </si>
  <si>
    <t xml:space="preserve">(,) 2001 tiu&gt; Fbj;njhif kw;Wk; tPlikg;G kjpg;gPL -- 2001I mbg;gilahff; nfhz;lJ. 2012 njhlf;fk; 2024 tiuahdJ Fbj;njhif kw;Wk; tPlikg;G kjpg;gPL -- 2012 I mbg;gilahff; nfhz;lJ. 2025 juthdJ&gt; Fbj;njhif kw;Wk; tPlikg;G kjpg;gPL -- 2024I mbg;gilahff; nfhz;lJ. </t>
  </si>
  <si>
    <t xml:space="preserve">njhifkjpg;G kw;Wk; Gs;sptpguj; jpizf;fsk;
</t>
  </si>
  <si>
    <t>%yq;fs;: gjpthsh; ehafk; jpizf;fsk;</t>
  </si>
  <si>
    <t>Fbj;njhif mlh;j;jp&gt; rJu fpNyh kPw;wh; xd;wpw;F Ml;fs;</t>
  </si>
  <si>
    <t>fp.,</t>
  </si>
  <si>
    <t>rpR ,wg;G tPjk;&gt; xt;nthU 1&gt;000 capUld; gpwg;gpw;Fk;</t>
  </si>
  <si>
    <t xml:space="preserve">Njwpa Fbafy;T tPjk;&gt; xt;nthU 1&gt;000 ,w;Fk; </t>
  </si>
  <si>
    <t xml:space="preserve">,aw;if mjpfhpg;G tPjk;&gt; xt;nthU 1&gt;000 ,w;Fk; </t>
  </si>
  <si>
    <t>nrg;gkw;w ,wg;G tPjk;&gt; xt;nthU 1&gt;000 ,w;Fk;</t>
  </si>
  <si>
    <t>nrg;gkw;w gpwg;G tPjk;&gt; xt;nthU 1&gt;000 ,w;Fk;</t>
  </si>
  <si>
    <r>
      <t>eLthz;Lf; Fbj;njhif tsh;r;rp tPjk; (</t>
    </r>
    <r>
      <rPr>
        <sz val="10"/>
        <rFont val="Times New Roman"/>
        <family val="1"/>
      </rPr>
      <t>%</t>
    </r>
    <r>
      <rPr>
        <sz val="10"/>
        <rFont val="Baamini"/>
      </rPr>
      <t>)</t>
    </r>
  </si>
  <si>
    <t xml:space="preserve">   55 Mz;LfSk; mjw;FNkYk;</t>
  </si>
  <si>
    <t xml:space="preserve">   15-54 Mz;Lfs;</t>
  </si>
  <si>
    <t xml:space="preserve">   0-14 Mz;Lfs;</t>
  </si>
  <si>
    <t>eLthz;L Fbj;njhif '000 (,)</t>
  </si>
  <si>
    <t>2021 (M)</t>
  </si>
  <si>
    <t>2020 (M)</t>
  </si>
  <si>
    <t>2019 (M)</t>
  </si>
  <si>
    <t>2018 (M)</t>
  </si>
  <si>
    <t>2017 (m)</t>
  </si>
  <si>
    <t>ml;ltiz 31</t>
  </si>
  <si>
    <t>(,) ehd;F fhyhz;Lfspd; ruhrup</t>
  </si>
  <si>
    <t xml:space="preserve">(M) 15 taJk; mjw;Fk; Nkw;gl;l FbapUg;G Fbj;njhifapd; rjtPjkhf njhopw;gil </t>
  </si>
  <si>
    <t xml:space="preserve">%yk;: njhifkjpg;G kw;Wk; Gs;sptpguj; jpizf;fsk; </t>
  </si>
  <si>
    <t>(m) 2016 A+iyapy; njhifkjpg;G kw;Wk; Gs;sptpguj; jpizf;fsk; 2011 ,ypUe;jhd kPs; epiwaplg;gl;l kw;Wk; jpUj;jg;gl;l njhopw;gilj; juTfisf; ntspapl;lJ. juTfs; KO ehl;bdJk;  cs;slf;Ffpd;w 15 taJk; mjw;F Nkw;gl;l FbapUg;G Fbj;njhifiaAk; nfhz;lit.</t>
  </si>
  <si>
    <t>njhopw;gil&gt; \000</t>
  </si>
  <si>
    <t>KOtJk;</t>
  </si>
  <si>
    <t>fpuhkk;</t>
  </si>
  <si>
    <t>efuk;</t>
  </si>
  <si>
    <t>Jiw tifg;gb</t>
  </si>
  <si>
    <t>ngz;</t>
  </si>
  <si>
    <t>Mz;</t>
  </si>
  <si>
    <t>ghy; tifg;gb</t>
  </si>
  <si>
    <t>40 Mz;LfSk; mjw;F NkYk;</t>
  </si>
  <si>
    <t>30 - 39 Mz;Lfs;</t>
  </si>
  <si>
    <t>25 - 29 Mz;Lfs;</t>
  </si>
  <si>
    <t>20 - 24 Mz;Lfs;</t>
  </si>
  <si>
    <t>15 - 19 Mz;Lfs;</t>
  </si>
  <si>
    <t>...</t>
  </si>
  <si>
    <t>10 - 14 Mz;Lfs;</t>
  </si>
  <si>
    <t>taJj; njhFjpapd; gb</t>
  </si>
  <si>
    <t>Category</t>
  </si>
  <si>
    <t>njhopw;gil gq;Nfw;G tPjk; (m)(M)</t>
  </si>
  <si>
    <t>ml;ltiz 32</t>
  </si>
  <si>
    <t>(,) njhopy;jUeuhf FbapUg;ghsHfspd; nraw;ghLfs;&gt; cz;ikr; nrhj;J&gt; fiy&gt; Nfspf;if kw;Wk; nghOJNghf;F&gt; kw;Wk; Nkyjpf gpuhe;jpa mikg;Gf;fs; kw;Wk; 
mikg;Gfs; cs;slq;fyhf</t>
  </si>
  <si>
    <t>(M) ifj;njhopy; tifg;gLj;jYf;fhd gd;dhl;L epakq;fspd; mbg;gilapy; - jpUj;jk; 4</t>
  </si>
  <si>
    <r>
      <t xml:space="preserve">%yk;: </t>
    </r>
    <r>
      <rPr>
        <sz val="9"/>
        <rFont val="Baamini"/>
      </rPr>
      <t>njhifkjpg;G kw;Wk; Gs;sptpguj; jpizf;fsk;</t>
    </r>
    <r>
      <rPr>
        <i/>
        <sz val="9"/>
        <rFont val="Baamini"/>
      </rPr>
      <t xml:space="preserve">
</t>
    </r>
  </si>
  <si>
    <t>(m) 15 taJk; mjw;F Nkw;gl;l FbapUg;Gj; Fbj;njhif</t>
  </si>
  <si>
    <t>njhopw;gilapd; rjtPjkhf</t>
  </si>
  <si>
    <t>nkhj;j njhopy; epiy</t>
  </si>
  <si>
    <t xml:space="preserve">  Vidait (,)</t>
  </si>
  <si>
    <t xml:space="preserve">  kdpj eyf; ftdpg;G kw;Wk; r%f Ntiy eltbf;iffs;</t>
  </si>
  <si>
    <t xml:space="preserve">  fy;tp</t>
  </si>
  <si>
    <t xml:space="preserve">  nghJ epHthfk; kw;Wk; ghJfhg;G&gt; fl;lha r%fg; ghJfhg;G</t>
  </si>
  <si>
    <t xml:space="preserve">  epHthfk; kw;Wk; Jizg; gzpfs; nraw;ghLfs;</t>
  </si>
  <si>
    <t xml:space="preserve">  njhopy;rhH epGzj;Jtk;&gt; tpQ;Qhd kw;Wk; njhopy;El;gr; nraw;ghLfs;</t>
  </si>
  <si>
    <t xml:space="preserve">  epjpapay; kw;Wk; fhg;GWjpr; nraw;ghLfs;</t>
  </si>
  <si>
    <t xml:space="preserve">  jftYk; njhlHG+l;lYk;</t>
  </si>
  <si>
    <t xml:space="preserve">  jq;Fkplk; kw;Wk; czTg; gzpfs; njhopw;ghL</t>
  </si>
  <si>
    <t xml:space="preserve">  Nghf;Ftuj;J kw;Wk; fsQ;rpag;gLj;jy;</t>
  </si>
  <si>
    <t xml:space="preserve"> nkhj;j kw;Wk; rpy;yiw tHj;jfk;&gt; ce;J CHjpfspd; kw;Wk; ce;J 
&lt;UspfspdJ gOJghh;j;jy;</t>
  </si>
  <si>
    <t xml:space="preserve">  fl;llthf;fk;&gt; kpd;rhuk;&gt; thA&gt; ePuhtp kw;Wk; Fsp&amp;l;b toq;fy;&gt; ePH toq;fy;&gt; fopT ePH&gt; fopTg; nghUs; Kfhikj;Jtk; kw;Wk; khw;W eltbf;iffs;
</t>
  </si>
  <si>
    <t xml:space="preserve">  jahhpg;G</t>
  </si>
  <si>
    <t xml:space="preserve">  Ruq;fkfo;jYk; fy;Yilj;jYk;</t>
  </si>
  <si>
    <t xml:space="preserve">ifj;njhopy; </t>
  </si>
  <si>
    <t>2025 Kjy; xd;gJ khjq;fs;</t>
  </si>
  <si>
    <t>‘000 Ml;fs;</t>
  </si>
  <si>
    <t>nghUshjhu eltbf;ifapd;gb njhopy;epiy (m)(M)</t>
  </si>
  <si>
    <t>ml;ltiz 33</t>
  </si>
  <si>
    <t>(M) ehd;F fhyhz;Lfspd; ruhrup</t>
  </si>
  <si>
    <t>(m) 15 kw;Wk; mjw;F Nkw;gl;l taJila FbapUg;ghsH Fbj;njhif</t>
  </si>
  <si>
    <t>nkhj;j njhopypd;ik tPjk;</t>
  </si>
  <si>
    <t xml:space="preserve">,isQu; njhopypd;ik (15-24 taJilNahu;) </t>
  </si>
  <si>
    <t>40 tUlk; kw;Wk; mjw;F Nky;</t>
  </si>
  <si>
    <t>30-39 tUlk;</t>
  </si>
  <si>
    <t>20-29 tUlk;</t>
  </si>
  <si>
    <t>15-19 tUlk;</t>
  </si>
  <si>
    <t>taJf; FO mbg;gilapy;</t>
  </si>
  <si>
    <t>f.ngh.j.(c.j.) kw;Wk; mjw;F NkYk;</t>
  </si>
  <si>
    <t xml:space="preserve">f.ngh.j.(rh.j.) </t>
  </si>
  <si>
    <t>juk; 6-10</t>
  </si>
  <si>
    <t>juk; 5 kw;Wk; mjw;F fPo;</t>
  </si>
  <si>
    <t>fy;tp kl;lj;jpd; mbg;gilapy;</t>
  </si>
  <si>
    <t>ghy; mbg;gilapy;</t>
  </si>
  <si>
    <r>
      <t xml:space="preserve">njhopy;tha;g;gpd;ik&gt; njhopw;gilapd; </t>
    </r>
    <r>
      <rPr>
        <b/>
        <sz val="10"/>
        <rFont val="Aptos Narrow"/>
        <family val="2"/>
        <scheme val="minor"/>
      </rPr>
      <t>%</t>
    </r>
    <r>
      <rPr>
        <b/>
        <sz val="10"/>
        <rFont val="Baamini"/>
      </rPr>
      <t xml:space="preserve"> Mf</t>
    </r>
  </si>
  <si>
    <t xml:space="preserve">   nfhLg;gdtw;w FLk;gj; njhopyhsh;</t>
  </si>
  <si>
    <t xml:space="preserve">   Ranjhopy; GhpNthh; </t>
  </si>
  <si>
    <t xml:space="preserve">   njhopy; jUeh;</t>
  </si>
  <si>
    <t xml:space="preserve">   jdpahh;Jiw Copah;fs;</t>
  </si>
  <si>
    <t xml:space="preserve">   murJiw Copah;fs; </t>
  </si>
  <si>
    <t>njhopy;GhpAk; Fbj;njhifapd; rjtPjkhf njhopy;epiy epiyik</t>
  </si>
  <si>
    <t xml:space="preserve">    ngz;</t>
  </si>
  <si>
    <t xml:space="preserve">    Mz;</t>
  </si>
  <si>
    <r>
      <t xml:space="preserve">njhopw;gil gq;Nfw;G tPjk;
(tPl;Lilikahsh; Fbj;njhifapd; </t>
    </r>
    <r>
      <rPr>
        <b/>
        <sz val="10"/>
        <rFont val="Aptos Narrow"/>
        <family val="2"/>
        <scheme val="minor"/>
      </rPr>
      <t>%</t>
    </r>
    <r>
      <rPr>
        <b/>
        <sz val="10"/>
        <rFont val="Baamini"/>
      </rPr>
      <t>)</t>
    </r>
  </si>
  <si>
    <t xml:space="preserve"> njhopyw;Nwhh;</t>
  </si>
  <si>
    <t xml:space="preserve"> njhopy;GhpNthh;</t>
  </si>
  <si>
    <t>tPl;Lilikahsh; Fbj;njhif&gt; ‘000</t>
  </si>
  <si>
    <t>njhopw;gilg; Nghf;Ffs; (m)</t>
  </si>
  <si>
    <t>ml;ltiz 34</t>
  </si>
  <si>
    <t>C) Kjd;ik kl;lj; Njh;r;rpaw;w&gt; XusT Njh;r;rpAs;s kw;Wk; Njh;r;rp ngw;w Copah;fisf; Fwpf;fpwJ</t>
  </si>
  <si>
    <r>
      <t>(c) Kfhikj;Jt cjtpahsh;fs; (njhopy;El;g kw;Wk; njhopy;El;gky;yh) Jiz mYtyh;fs;&gt; ,yq;if Mrphpah; Nrit&gt; nghyp]; fhz;];lgps;</t>
    </r>
    <r>
      <rPr>
        <sz val="9"/>
        <rFont val="Aptos Narrow"/>
        <family val="2"/>
        <scheme val="minor"/>
      </rPr>
      <t xml:space="preserve">/ </t>
    </r>
    <r>
      <rPr>
        <sz val="9"/>
        <rFont val="Baamini"/>
      </rPr>
      <t>rhh;[d;l; Nk[h;</t>
    </r>
    <r>
      <rPr>
        <sz val="9"/>
        <rFont val="Aptos Narrow"/>
        <family val="2"/>
        <scheme val="minor"/>
      </rPr>
      <t>/</t>
    </r>
    <r>
      <rPr>
        <sz val="9"/>
        <rFont val="Baamini"/>
      </rPr>
      <t xml:space="preserve"> Jizg; ghpNrhjfh; ,ijnahj;j Vida xOq;FKiwg;gLj;jy; gzpfspYs;s gjtpapdh;&gt; Nkw;ghh;it Kfhikj;Jt cjtpahsh;fs; kw;Wk; jhjpfs;</t>
    </r>
    <r>
      <rPr>
        <sz val="9"/>
        <rFont val="Aptos Narrow"/>
        <family val="2"/>
        <scheme val="minor"/>
      </rPr>
      <t>/</t>
    </r>
    <r>
      <rPr>
        <sz val="9"/>
        <rFont val="Baamini"/>
      </rPr>
      <t xml:space="preserve"> njhopy;rhh; epGzj;Jt Jiz&gt; kUj;Jtg;gzp kw;Wk; Vida gzpfspYs;s rpwg;G juq;fspYs;sth;fs; ePq;fyhd Jiz kUj;Jtg; gzpfisf; Fwpf;fpwJ</t>
    </r>
  </si>
  <si>
    <r>
      <t>(&lt;) fs</t>
    </r>
    <r>
      <rPr>
        <sz val="9"/>
        <rFont val="Aptos Narrow"/>
        <family val="2"/>
        <scheme val="minor"/>
      </rPr>
      <t>/</t>
    </r>
    <r>
      <rPr>
        <sz val="9"/>
        <rFont val="Baamini"/>
      </rPr>
      <t xml:space="preserve"> mYtyfq;fis mbg;gilahff; nfhz;l mYtyh;fs;&gt; cah;ju</t>
    </r>
    <r>
      <rPr>
        <sz val="9"/>
        <rFont val="Aptos Narrow"/>
        <family val="2"/>
        <scheme val="minor"/>
      </rPr>
      <t>/</t>
    </r>
    <r>
      <rPr>
        <sz val="9"/>
        <rFont val="Baamini"/>
      </rPr>
      <t xml:space="preserve"> rpwg;G tFg;G Kfhikj;Jt cjtpahsh;fs;&gt; ,yq;if mjpgh;fs; Nrit&gt; nghyp]; ghpNrhjfh;</t>
    </r>
    <r>
      <rPr>
        <sz val="9"/>
        <rFont val="Aptos Narrow"/>
        <family val="2"/>
        <scheme val="minor"/>
      </rPr>
      <t>/</t>
    </r>
    <r>
      <rPr>
        <sz val="9"/>
        <rFont val="Baamini"/>
      </rPr>
      <t xml:space="preserve"> Kjd;ikg; ghpNrhjfh;fs; kw;Wk; ,ijnahj;j kw;iwa xOq;FKiwg;gLj;jy; gzpfspy; cs;sth;fs;&gt; rpwg;Gj; juj;jpYs;s jhjpfs;</t>
    </r>
    <r>
      <rPr>
        <sz val="9"/>
        <rFont val="Aptos Narrow"/>
        <family val="2"/>
        <scheme val="minor"/>
      </rPr>
      <t>/</t>
    </r>
    <r>
      <rPr>
        <sz val="9"/>
        <rFont val="Baamini"/>
      </rPr>
      <t xml:space="preserve"> njhopy;rhh; epGzj;Jt Jiz kUj;Jtg;gzp kw;Wk; Jiz kUj;Jtg; gzpfs; kw;Wk; kUj;Jtg; gapw;rpahsh;fs;  MfpNahiuf; Fwpf;fpwJ.</t>
    </r>
  </si>
  <si>
    <r>
      <t>(,) epiwNtw;W</t>
    </r>
    <r>
      <rPr>
        <sz val="9"/>
        <rFont val="Aptos Narrow"/>
        <family val="2"/>
        <scheme val="minor"/>
      </rPr>
      <t>/</t>
    </r>
    <r>
      <rPr>
        <sz val="9"/>
        <rFont val="Baamini"/>
      </rPr>
      <t xml:space="preserve"> Kjd;ik epiwNtw;W mYtyh;fs;&gt; epahjpf;f</t>
    </r>
    <r>
      <rPr>
        <sz val="9"/>
        <rFont val="Aptos Narrow"/>
        <family val="2"/>
        <scheme val="minor"/>
      </rPr>
      <t>/</t>
    </r>
    <r>
      <rPr>
        <sz val="9"/>
        <rFont val="Baamini"/>
      </rPr>
      <t xml:space="preserve"> rl;l mYtyh;fs; kw;Wk; kUj;Jt mYtyh;fs; MfpNahiuf; Fwpf;fpwJ</t>
    </r>
  </si>
  <si>
    <r>
      <t>(M) 2006Mk; Mz;L Vg;gpwy; 25 ntspaplg;gl;l nghJ epUthfr; Rw;wwpf;if ,y. 06</t>
    </r>
    <r>
      <rPr>
        <sz val="9"/>
        <rFont val="Times New Roman"/>
        <family val="1"/>
      </rPr>
      <t>/</t>
    </r>
    <r>
      <rPr>
        <sz val="9"/>
        <rFont val="Baamini"/>
      </rPr>
      <t>2006 ,y; jug;gl;Ls;s tiutpyf;fzq;fis mbg;gilahff; nfhz;lit</t>
    </r>
  </si>
  <si>
    <t xml:space="preserve">%yq;fs;: Kfhikj;Jt gzpfs; jpizf;fsk;&gt; epjp nghUshjhu cWjpg;ghL kw;Wk; Njrpaf; nfhs;iffs; mikr;R
</t>
  </si>
  <si>
    <t>nkhj;j mur Jiw</t>
  </si>
  <si>
    <t>muRf;Fr; nrhe;jkhd
 njhopy;Kaw;rpfs;</t>
  </si>
  <si>
    <t>Kg;gilfs;</t>
  </si>
  <si>
    <t xml:space="preserve">   nkhj;jk;</t>
  </si>
  <si>
    <t xml:space="preserve">   Kjyhk; epiy (C)</t>
  </si>
  <si>
    <t xml:space="preserve">   ,uz;lhk; epiy (c)</t>
  </si>
  <si>
    <t xml:space="preserve">   %d;whk;epiy (&lt;)</t>
  </si>
  <si>
    <t xml:space="preserve">   %j;jepiy (,)</t>
  </si>
  <si>
    <t>mur epWtdq;fs; (M)</t>
  </si>
  <si>
    <t xml:space="preserve"> rjtPjk; </t>
  </si>
  <si>
    <t>muRf;Fr; nrhe;jkhd njhopy;Kaw;rpfs;</t>
  </si>
  <si>
    <r>
      <t xml:space="preserve">2024 </t>
    </r>
    <r>
      <rPr>
        <sz val="10"/>
        <color theme="1"/>
        <rFont val="Baamini"/>
      </rPr>
      <t>(m)</t>
    </r>
  </si>
  <si>
    <t>ml;ltiz 35</t>
  </si>
  <si>
    <r>
      <rPr>
        <sz val="9"/>
        <rFont val="Times New Roman"/>
        <family val="1"/>
      </rPr>
      <t>*</t>
    </r>
    <r>
      <rPr>
        <sz val="9"/>
        <rFont val="Baamini"/>
      </rPr>
      <t xml:space="preserve"> tl;b æjk; ,Wjp nra;ag;gl;ljd; gpd;du; 2024 ,y; ntspaplg;gl;l juT GJg;gpf;fg;gLk;</t>
    </r>
  </si>
  <si>
    <t>(&lt;) jw;fhypfkhdJ</t>
  </si>
  <si>
    <t>(,) jpUj;jg;gl;lJ</t>
  </si>
  <si>
    <t>(M) eilKiw Mz;by; ngwg;gl;l cjTnjhiffs; njhlh;ghd fzf;Ffs;</t>
  </si>
  <si>
    <t>(m) xU Kiwf;F Nky; Ml;fs; fzf;fpy; gjpT nra;ag;gl;likf;F Vw;g juTfs; rPuhf;fk; nra;ag;gltpy;iy</t>
  </si>
  <si>
    <t>87,921*</t>
  </si>
  <si>
    <t>2,690*</t>
  </si>
  <si>
    <t>22,172*</t>
  </si>
  <si>
    <r>
      <t xml:space="preserve">2025 </t>
    </r>
    <r>
      <rPr>
        <sz val="10"/>
        <rFont val="Baamini"/>
      </rPr>
      <t>(&lt;)</t>
    </r>
  </si>
  <si>
    <r>
      <t xml:space="preserve">2024 </t>
    </r>
    <r>
      <rPr>
        <sz val="10"/>
        <rFont val="Baamini"/>
      </rPr>
      <t>(,)</t>
    </r>
  </si>
  <si>
    <t>nkhj;j cWg;gpdh; 
epYitfs; 
(&amp;. kpy;ypad;)</t>
  </si>
  <si>
    <t>kPsspg;Gf;fs; 
(&amp;. kpy;ypad;)</t>
  </si>
  <si>
    <t>gq;fspg;Gf;fs;
 (&amp;. kpy;ypad;)</t>
  </si>
  <si>
    <t>njhopy;jUeh;fs; 
(vz;zpf;if)</t>
  </si>
  <si>
    <t>njhopw;gLk; 
fzf;Ffs; (M) 
 ('000)</t>
  </si>
  <si>
    <t>nkhj;j cWg;gpdh; 
fzf;Ffs; (m) 
('000)</t>
  </si>
  <si>
    <t>ml;ltiz 36</t>
  </si>
  <si>
    <t>(M) kjpg;gplg;gl;lJ</t>
  </si>
  <si>
    <t>%yk;: Copah; ek;gpf;if epjpak;</t>
  </si>
  <si>
    <t xml:space="preserve">(m) jw;fhypfkhdJ </t>
  </si>
  <si>
    <r>
      <t xml:space="preserve">      637,850 (</t>
    </r>
    <r>
      <rPr>
        <sz val="10"/>
        <color theme="1"/>
        <rFont val="Baamini"/>
      </rPr>
      <t>M</t>
    </r>
    <r>
      <rPr>
        <sz val="10"/>
        <color theme="1"/>
        <rFont val="Times New Roman"/>
        <family val="1"/>
      </rPr>
      <t>)</t>
    </r>
  </si>
  <si>
    <r>
      <t>2025 (</t>
    </r>
    <r>
      <rPr>
        <sz val="10"/>
        <color theme="1"/>
        <rFont val="Baamini"/>
      </rPr>
      <t>m</t>
    </r>
    <r>
      <rPr>
        <sz val="10"/>
        <color theme="1"/>
        <rFont val="Times New Roman"/>
        <family val="1"/>
      </rPr>
      <t xml:space="preserve">) </t>
    </r>
    <r>
      <rPr>
        <sz val="10"/>
        <color theme="1"/>
        <rFont val="Baamini"/>
      </rPr>
      <t xml:space="preserve"> </t>
    </r>
  </si>
  <si>
    <t>(&amp;gh kpy;ypad;)</t>
  </si>
  <si>
    <t>(vz;zpf;if)</t>
  </si>
  <si>
    <t>(kpy;ypad;)(m)</t>
  </si>
  <si>
    <t xml:space="preserve">epjpaj;jpd; 
KjyPLfs; 
</t>
  </si>
  <si>
    <t xml:space="preserve">nkhj;j 
cWg;gpdh; 
epYitfs; 
</t>
  </si>
  <si>
    <t xml:space="preserve">nrYj;jg;gl;l 
Vida 
ed;ikfs; 
</t>
  </si>
  <si>
    <t xml:space="preserve">nrYj;jg;gl;l kPsspg;Gf;fs; </t>
  </si>
  <si>
    <t xml:space="preserve">ngwg;gl;l gq;fspg;Gf;fs; </t>
  </si>
  <si>
    <t xml:space="preserve">gq;fspg;Gr; nra;Ak; CopaHfs; </t>
  </si>
  <si>
    <t xml:space="preserve">njhopw;gLk; fzf;Ffs; </t>
  </si>
  <si>
    <t xml:space="preserve">cWg;gpdh; 
fzf;Ffs; 
</t>
  </si>
  <si>
    <t>ml;ltiz 37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</si>
  <si>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</si>
  <si>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%yk;: njhopy; jpizf;fsk;</t>
  </si>
  <si>
    <t>(m) murrhh; epWtdq;fisAk; Vida jdpahh; epWtdq;fisAk; cs;slf;FfpwJ</t>
  </si>
  <si>
    <t>,oe;j kdpj ehl;fspd; vz;zpf;if</t>
  </si>
  <si>
    <t>gq;Fgw;wpa njhopyhsh;fs;</t>
  </si>
  <si>
    <t>Ntiy epwj;jq;fspd; vz;zpf;if</t>
  </si>
  <si>
    <t>Vidait (m)</t>
  </si>
  <si>
    <t>ngUe;Njhl;lq;fs;</t>
  </si>
  <si>
    <t>ml;ltiz 38</t>
  </si>
  <si>
    <t xml:space="preserve">(c) Wireline telephones declined in 2009 due to shift of some subscribers to cellular phones </t>
  </si>
  <si>
    <t>(b) Wireline telephones declined in 2006 due to shift of some subscribers to CDMA services</t>
  </si>
  <si>
    <r>
      <t>(</t>
    </r>
    <r>
      <rPr>
        <sz val="10"/>
        <rFont val="Baamini"/>
      </rPr>
      <t>c</t>
    </r>
    <r>
      <rPr>
        <sz val="10"/>
        <rFont val="Times New Roman"/>
        <family val="1"/>
      </rPr>
      <t xml:space="preserve">)  </t>
    </r>
    <r>
      <rPr>
        <sz val="10"/>
        <rFont val="Baamini"/>
      </rPr>
      <t>gjpthsh; jpizf;fsj;jpd; jpUj;jg;gl;l eLthz;L Fbj;njhifAld; ,ire;J nry;Yk; tpjj;jpy; ,w;iwg;gLj;jg;gl;lJ</t>
    </r>
  </si>
  <si>
    <t>(&lt;) E}W Ml;fspw;fhd ,izg;Gf;fshf mstplg;gLfpd;wJ</t>
  </si>
  <si>
    <t>(,) nry;ypl ,iza ,izg;Gf;fs; cs;slq;fyhf</t>
  </si>
  <si>
    <t>(,) tifg;gLj;jypy; Vw;gl;l jpUj;jk; fhuzkhf jpUj;jg;gl;lJ</t>
  </si>
  <si>
    <t>mQ;ry; jpizf;fsk;</t>
  </si>
  <si>
    <r>
      <rPr>
        <i/>
        <sz val="9"/>
        <color indexed="8"/>
        <rFont val="Baamini"/>
      </rPr>
      <t>%yq;fs;</t>
    </r>
    <r>
      <rPr>
        <sz val="9"/>
        <color indexed="8"/>
        <rFont val="Baamini"/>
      </rPr>
      <t>: ,yq;if njhiyj;njhlHG+l;ly; xOq;FgLj;jy; Mizf;FO</t>
    </r>
  </si>
  <si>
    <t>FbapUg;ghsnuhUtUf;F fpilf;Fk; fbjq;fs; (vz;zpf;if)</t>
  </si>
  <si>
    <t>Xh; mQ;ry; epiyaj;jpd; gzpf;Fl;gl;l Fbj;njhif (vz;zpf;if)</t>
  </si>
  <si>
    <t>mQ;ry; epiya gzpf;Fl;gl;l gug;G (r.fp.kP.)</t>
  </si>
  <si>
    <t>jdpahh;</t>
  </si>
  <si>
    <t>Jiz mQ;ry; epiyaq;fs;</t>
  </si>
  <si>
    <t>gpujhd mQ;ry; epiyaq;fs;</t>
  </si>
  <si>
    <t>murhq;fk;</t>
  </si>
  <si>
    <t>mQ;ry; epiyaq;fs; (vz;zpf;if)</t>
  </si>
  <si>
    <t>tpepNahfpf;Fk; gpuNjrq;fs; (vz;zpf;if)</t>
  </si>
  <si>
    <t>mQ;ry; gzpfs;</t>
  </si>
  <si>
    <t xml:space="preserve">79.92 (C) </t>
  </si>
  <si>
    <t xml:space="preserve">61.50 (C) </t>
  </si>
  <si>
    <t>,iza ,izg;Gf;fs; (&lt;)</t>
  </si>
  <si>
    <t xml:space="preserve">131.07 (C) </t>
  </si>
  <si>
    <t xml:space="preserve">150.82 (C) </t>
  </si>
  <si>
    <t>nry;yplj; njhiyNgrpfs;</t>
  </si>
  <si>
    <t xml:space="preserve">11.92 (C) </t>
  </si>
  <si>
    <t>10.55 (C)</t>
  </si>
  <si>
    <t>epiyahd ,izg;Gfs;</t>
  </si>
  <si>
    <t>CLUty; (C)</t>
  </si>
  <si>
    <t>,iza ,izg;Gf;fs; (vz;zpf;if) (&lt;)</t>
  </si>
  <si>
    <t xml:space="preserve">          </t>
  </si>
  <si>
    <t>nry;yplj; njhiyNgrpfs; (vz;zpf;if)</t>
  </si>
  <si>
    <t>2&gt;360&gt;899(,)</t>
  </si>
  <si>
    <t xml:space="preserve">fk;gpay;yh cs;@h; njhiyNgrpfs; </t>
  </si>
  <si>
    <t>gzpapYs;s fk;gp top; njhiyNgrpfs;</t>
  </si>
  <si>
    <t>nghUj;jg;gl;l njhiyNgrpg; gzpfs; (vz;zpf;if)</t>
  </si>
  <si>
    <t>njhiyj;njhlh;G+l;ly; gzpfs;</t>
  </si>
  <si>
    <t>Item</t>
  </si>
  <si>
    <t>ml;ltiz 39</t>
  </si>
  <si>
    <t>(v) rpwpa ePHkpd; cs;slq;fyhf ghuk;ghpakw;w 
GJg;gpf;fj;jf;f tYitf; Fwpf;fpwJ</t>
  </si>
  <si>
    <t>(C) ,yq;if kj;jpa tq;fp mjd; Mz;lwpf;iffspy; ,j; juTfis 2020 Kjy; ntspaplj; njhlq;fpaJ</t>
  </si>
  <si>
    <t>(c) yq;fh kpd;rhu fk;gdpapd; Efh;Nthh; cs;slq;fyhf</t>
  </si>
  <si>
    <t>(&lt;) 2018 ,ypUe;jhd juTfs; $iu kPJ nghUj;jg;gl;l #hpa rf;jpiaAk; cs;slf;Ffpd;wJ</t>
  </si>
  <si>
    <t>(,) RahjPd tY cw;gj;jpahsh;fs; cl;gl</t>
  </si>
  <si>
    <t>tiuaWf;fg;gl;l (jdpahH) yq;fh kpd;rhuf; fk;gdp</t>
  </si>
  <si>
    <t xml:space="preserve">   %yq;fs;: ,yq;if kpd;rhu rig</t>
  </si>
  <si>
    <t>,,</t>
  </si>
  <si>
    <t>tpLjpfs;</t>
  </si>
  <si>
    <t>nghJ Nehf;fq;fs</t>
  </si>
  <si>
    <t xml:space="preserve">tPL </t>
  </si>
  <si>
    <t>&amp;.Æfpthk</t>
  </si>
  <si>
    <t>ruhrhpj; jPh;it (C)</t>
  </si>
  <si>
    <t>tpw;gid ,lk;</t>
  </si>
  <si>
    <t>cUthf;f ,lk;</t>
  </si>
  <si>
    <t>jpuz;l ruhrhp nryT (C)</t>
  </si>
  <si>
    <t xml:space="preserve">    ghuk;ghpakw;w GJg;gpf;fj;jf;f tY (v)</t>
  </si>
  <si>
    <t xml:space="preserve">    vhpnghUs; vz;nza; </t>
  </si>
  <si>
    <t>cUthf;f ,lj;jpy; jdpahh; Jiwapd; ruhrhpr; nryT (C)</t>
  </si>
  <si>
    <t xml:space="preserve">    epyf;fhp</t>
  </si>
  <si>
    <t xml:space="preserve">    ePh; kpd;</t>
  </si>
  <si>
    <t>(&amp;.Æfpthk)</t>
  </si>
  <si>
    <t>cUthf;f ,lj;jpy; ,yq;if kpd;rhu rigapd; ruhrhpr; nryT (C)</t>
  </si>
  <si>
    <t xml:space="preserve">     nghJ Nehf;fq;fs;&gt; murhq;fk; kw;Wk; tpLjpfs;</t>
  </si>
  <si>
    <t xml:space="preserve">     ifj;njhopy;</t>
  </si>
  <si>
    <t xml:space="preserve">     ,jpy; tPL kw;Wk; rkaj; jyq;fs;</t>
  </si>
  <si>
    <t>000</t>
  </si>
  <si>
    <t xml:space="preserve"> ghtidahsh;fspd; vz;zpf;if (c)</t>
  </si>
  <si>
    <t xml:space="preserve"> %</t>
  </si>
  <si>
    <t>,yq;if kpd;rhu rigapd; jpuz;l CLflj;jy; kw;Wk; gq;fPl;L ,og;G</t>
  </si>
  <si>
    <t>njU tpsf;Ffs;</t>
  </si>
  <si>
    <t>nghJ Nehf;fq;fs;&gt; murhq;fk; kw;Wk; tpLjpfs;</t>
  </si>
  <si>
    <t>tPL kw;Wk; rkaj; jyq;fs;</t>
  </si>
  <si>
    <t>fpthk</t>
  </si>
  <si>
    <t>yq;fh kpd;rhuf; fk;gdpapd; tpw;gidfs;</t>
  </si>
  <si>
    <t xml:space="preserve">yq;fh kpd;rhuf; fk;gdpf;fhd nghpastpyhd tpw;gidfs; </t>
  </si>
  <si>
    <t>,yq;if kpd;rhu rigapd; nkhj;j tpw;gidfs;</t>
  </si>
  <si>
    <t>Vidait (&lt;)</t>
  </si>
  <si>
    <t>vhpnghUs; vz;nza; (,)</t>
  </si>
  <si>
    <t>jdpahh;-  ePh; kpd;</t>
  </si>
  <si>
    <t>Vidait</t>
  </si>
  <si>
    <t>epyf;fhp</t>
  </si>
  <si>
    <t>,.kp.r -  ePh; kpd;</t>
  </si>
  <si>
    <t>cw;gj;jp nra;ag;gl;l myFfs;</t>
  </si>
  <si>
    <t>jdpahh; - ePh; kpd;</t>
  </si>
  <si>
    <t xml:space="preserve">vhpnghUs; vz;nza; </t>
  </si>
  <si>
    <t>nkfhthl;</t>
  </si>
  <si>
    <t>epWtg;gl;l ,aysT</t>
  </si>
  <si>
    <t>kpd;tY</t>
  </si>
  <si>
    <t>ml;ltiz 40</t>
  </si>
  <si>
    <t>If;fpa mnkhpf;fh tYj; jfty; eph;thfk;</t>
  </si>
  <si>
    <t>G@k;Ngu;f;</t>
  </si>
  <si>
    <t>tiuaWf;fg;gl;l Aidl;nll; yq;fh (jdpahh;)</t>
  </si>
  <si>
    <t>tiuaWf;fg;gl;l Mh;vk; ghh;f;]; (jdpahu;)</t>
  </si>
  <si>
    <t>rpNdhngf; vdh;Ip yq;fh (jdpahh;) ypkpnll;</t>
  </si>
  <si>
    <t>(v) 2022,ypUw;jhd juTfs; ifj;njhopy; kz;nzz;nzia cs;slf;Ffpd;wJ</t>
  </si>
  <si>
    <t>yq;fh IXrp gpvy;rp</t>
  </si>
  <si>
    <t>(c) vf;];uhiky; Bry; cs;slq;fyhf</t>
  </si>
  <si>
    <t>tiuaWf;fg;gl;l yq;fh kuhad; (jdpahh;) Nrtp]; fk;gdp</t>
  </si>
  <si>
    <t>(&lt;) vf;];uh gphpkpak; A+Nuh 3 cs;slq;fyhf</t>
  </si>
  <si>
    <t>tiuaWf;fg;gl;l yht;]; fh]; gPvy;rP</t>
  </si>
  <si>
    <t>(&lt;) 2014 juT ngw;Nwhiy (90 xf;Nld;) gpujpgypf;fpwJ</t>
  </si>
  <si>
    <t>tiuaWf;fg;gl;l ypl;Nwh fh]; yq;fh fk;gdp</t>
  </si>
  <si>
    <t>(,) jputg; ngw;Nwhypa thAtpd; ,wf;Fkjpfs; I.m.nlh ngWkjp Mz;bw;fhd ruhrhp nryhtzp tPjj;ijg; gad;gLj;jp fzpg;gplg;gLfpwJ</t>
  </si>
  <si>
    <t>,yq;ifg; ngw;Nwhypaf; $l;Lj;jhgdk;</t>
  </si>
  <si>
    <t xml:space="preserve">   cyf Nfs;tp</t>
  </si>
  <si>
    <t>ehnshd;Wf;fhd kpy;ypad; gPg;gha;fs;</t>
  </si>
  <si>
    <t xml:space="preserve">   cyf epuk;gy;</t>
  </si>
  <si>
    <t xml:space="preserve"> ngw;Nwhypak; kw;Wk; Vida jputq;fs;</t>
  </si>
  <si>
    <t xml:space="preserve">  nt];l; nlf;]h]; ,d;lHkPbal;</t>
  </si>
  <si>
    <r>
      <t>I.m.nlh.</t>
    </r>
    <r>
      <rPr>
        <sz val="10"/>
        <color indexed="8"/>
        <rFont val="Times New Roman"/>
        <family val="1"/>
      </rPr>
      <t>/</t>
    </r>
    <r>
      <rPr>
        <sz val="10"/>
        <color indexed="8"/>
        <rFont val="Baamini"/>
      </rPr>
      <t>gPg;gha;</t>
    </r>
  </si>
  <si>
    <t xml:space="preserve">    gpnwz;l</t>
  </si>
  <si>
    <t xml:space="preserve"> gd;dhl;L krF vz;nza; tpiyfs;</t>
  </si>
  <si>
    <t xml:space="preserve">    yht;]; thA</t>
  </si>
  <si>
    <t>&amp;Æfp.fp</t>
  </si>
  <si>
    <t xml:space="preserve">    ypl;Nwh thA</t>
  </si>
  <si>
    <t xml:space="preserve">    jputg; ngw;Nwhypa thA</t>
  </si>
  <si>
    <t>3&gt;500 nrf;fd;fs;</t>
  </si>
  <si>
    <t>1&gt;500 nrf;fd;fs;</t>
  </si>
  <si>
    <t>800 nrf;fd;fs;</t>
  </si>
  <si>
    <t xml:space="preserve">    ciynaz;nza;</t>
  </si>
  <si>
    <t xml:space="preserve">    kz;nzz;nza;</t>
  </si>
  <si>
    <t xml:space="preserve">    rpwg;G Bry;</t>
  </si>
  <si>
    <t xml:space="preserve">    jd;dpaf;f Bry;</t>
  </si>
  <si>
    <t>ngw;Nwhy; (95 xf;Nld;)</t>
  </si>
  <si>
    <t>&amp;ÆyPw;wh;</t>
  </si>
  <si>
    <t>ngw;Nwhy; (92 xf;Nld;) (&lt;)</t>
  </si>
  <si>
    <t>cs;ehl;L tpiy (fhy Kbtpy;)</t>
  </si>
  <si>
    <t>cs;ehl;L tpw;gidfs; - jputg; ngw;Nwhypa thA</t>
  </si>
  <si>
    <t xml:space="preserve"> eg;jh</t>
  </si>
  <si>
    <t xml:space="preserve"> mT^h;</t>
  </si>
  <si>
    <t xml:space="preserve"> ciynaz;nza</t>
  </si>
  <si>
    <t xml:space="preserve"> kz;nzz;nza; (v)</t>
  </si>
  <si>
    <t xml:space="preserve"> rpwg;G Bry;</t>
  </si>
  <si>
    <t xml:space="preserve"> jd;dpaf;f Bry; (C)</t>
  </si>
  <si>
    <t xml:space="preserve"> ngw;Nwhy; (95 xf;Nld;) </t>
  </si>
  <si>
    <t>,jpy; ngw;Nwhy; (92 xf;Nld;) (&lt;) (c)</t>
  </si>
  <si>
    <t>\000 nk.njh</t>
  </si>
  <si>
    <t>cs;ehl;L tpw;gidfs; - Rj;jpfhpf;fg;gl;l cw;gj;jpfs;</t>
  </si>
  <si>
    <t>I.m.nlh.kpy;ypad;</t>
  </si>
  <si>
    <t>&amp;.kpy;ypad;</t>
  </si>
  <si>
    <t>ngw;Nwhypa Vw;Wkjpfspd; ngWkjp</t>
  </si>
  <si>
    <t xml:space="preserve">ngw;Nwhypa Vw;Wkjpfspd; njhif </t>
  </si>
  <si>
    <t>ruhrhp tpiy (r.c.nr)</t>
  </si>
  <si>
    <r>
      <t>&amp;</t>
    </r>
    <r>
      <rPr>
        <sz val="10"/>
        <color indexed="8"/>
        <rFont val="Times New Roman"/>
        <family val="1"/>
      </rPr>
      <t>./</t>
    </r>
    <r>
      <rPr>
        <sz val="10"/>
        <color indexed="8"/>
        <rFont val="Baamini"/>
      </rPr>
      <t>gPg;gha;</t>
    </r>
  </si>
  <si>
    <t xml:space="preserve">krF vz;nzapd; </t>
  </si>
  <si>
    <t>jputg; ngw;Nwhypa thA (,)</t>
  </si>
  <si>
    <t xml:space="preserve">epyf;fhp </t>
  </si>
  <si>
    <t>Rj;jpfhpf;fg;gl;l cw;gj;jpfs;</t>
  </si>
  <si>
    <t xml:space="preserve">            </t>
  </si>
  <si>
    <t xml:space="preserve">krF vz;nza; </t>
  </si>
  <si>
    <t>,wf;Fkjpfspd; ngWkjp (r.c.nr)</t>
  </si>
  <si>
    <t xml:space="preserve">jputg; ngw;Nwhypa thA </t>
  </si>
  <si>
    <t>krF vz;nza;</t>
  </si>
  <si>
    <t>,wf;Fkjpfspd; msT</t>
  </si>
  <si>
    <t>ngw;Nwhypa cw;gj;jpfs;</t>
  </si>
  <si>
    <t>ml;ltiz 41</t>
  </si>
  <si>
    <t>,yq;if thd;topg; Nghf;Ftuj;J mjpfhurig</t>
  </si>
  <si>
    <t>,yq;ifg; Nghf;Ftuj;Jr; rig</t>
  </si>
  <si>
    <t>(,) 2014-2021,w;fhd juTfs; ,yq;if kj;jpa tq;fpapd; Mz;lwpf;ifapypUe;J ngwg;gl;lJ.</t>
  </si>
  <si>
    <t>,yq;if Gifapujk;</t>
  </si>
  <si>
    <t>Nkhl;lhh; Ch;jpfs; Nghf;Ftuj;Jj; jpizf;fsk;</t>
  </si>
  <si>
    <r>
      <rPr>
        <sz val="10"/>
        <color rgb="FF000000"/>
        <rFont val="Baamini"/>
      </rPr>
      <t>nk. njh.</t>
    </r>
    <r>
      <rPr>
        <sz val="10"/>
        <color indexed="8"/>
        <rFont val="Times New Roman"/>
        <family val="1"/>
      </rPr>
      <t xml:space="preserve"> '000 </t>
    </r>
  </si>
  <si>
    <t>ruf;F</t>
  </si>
  <si>
    <t>%</t>
  </si>
  <si>
    <t>epiw Rik fhuzp</t>
  </si>
  <si>
    <t>gazpfs; Rik fhuzp</t>
  </si>
  <si>
    <t>kpy;ypad;</t>
  </si>
  <si>
    <t>gwf;fg;gl;l gazpfs; fpNyhkPw;wh;fs;</t>
  </si>
  <si>
    <t>kzpj;jpahyq;fs;</t>
  </si>
  <si>
    <t>gwf;fg;gl;l kzpj;jpahyq;fs;</t>
  </si>
  <si>
    <t>rpwPyq;fd; vah;iyd;];</t>
  </si>
  <si>
    <r>
      <rPr>
        <sz val="10"/>
        <color rgb="FF000000"/>
        <rFont val="Baamini"/>
      </rPr>
      <t>njhopw;ghl;L ,yhgk;</t>
    </r>
    <r>
      <rPr>
        <sz val="10"/>
        <color indexed="8"/>
        <rFont val="Times New Roman"/>
        <family val="1"/>
      </rPr>
      <t xml:space="preserve"> (+) / </t>
    </r>
    <r>
      <rPr>
        <sz val="10"/>
        <color rgb="FF000000"/>
        <rFont val="Baamini"/>
      </rPr>
      <t>el;lk;</t>
    </r>
    <r>
      <rPr>
        <sz val="10"/>
        <color indexed="8"/>
        <rFont val="Times New Roman"/>
        <family val="1"/>
      </rPr>
      <t xml:space="preserve"> (-)</t>
    </r>
    <r>
      <rPr>
        <sz val="10"/>
        <color rgb="FF000000"/>
        <rFont val="Baamini"/>
      </rPr>
      <t xml:space="preserve"> (,) </t>
    </r>
  </si>
  <si>
    <t xml:space="preserve">njhopw;ghl;Lr; nryT (,) </t>
  </si>
  <si>
    <t xml:space="preserve">nkhj;j tUtha; (,) </t>
  </si>
  <si>
    <t>gazpfs; fpNyhkPl;lh;fs;</t>
  </si>
  <si>
    <t>njhopw;gl;l fpNyhkPl;lh;fs;</t>
  </si>
  <si>
    <t>,yq;if Nghf;Ftuj;Jr; rig</t>
  </si>
  <si>
    <r>
      <rPr>
        <sz val="10"/>
        <color rgb="FF000000"/>
        <rFont val="Baamini"/>
      </rPr>
      <t>njhopw;ghl;L ,yhgk;</t>
    </r>
    <r>
      <rPr>
        <sz val="10"/>
        <color indexed="8"/>
        <rFont val="Times New Roman"/>
        <family val="1"/>
      </rPr>
      <t xml:space="preserve"> (+) / </t>
    </r>
    <r>
      <rPr>
        <sz val="10"/>
        <color rgb="FF000000"/>
        <rFont val="Baamini"/>
      </rPr>
      <t>el;lk;</t>
    </r>
    <r>
      <rPr>
        <sz val="10"/>
        <color indexed="8"/>
        <rFont val="Times New Roman"/>
        <family val="1"/>
      </rPr>
      <t xml:space="preserve"> (-) </t>
    </r>
    <r>
      <rPr>
        <sz val="10"/>
        <color rgb="FF000000"/>
        <rFont val="Baamini"/>
      </rPr>
      <t xml:space="preserve">(,) </t>
    </r>
  </si>
  <si>
    <t>ruf;Fj; njhd; fpNyhkPl;lh;fs;</t>
  </si>
  <si>
    <t>ehw;rf;futz;b kw;wk; Nkhl;lhhh; ,y;yq;fs;</t>
  </si>
  <si>
    <t>epy thfdq;fs;</t>
  </si>
  <si>
    <t>ruf;Ffs; nfhz;L nry;tjw;fhd thfdq;fs;</t>
  </si>
  <si>
    <t>ce;JUsp</t>
  </si>
  <si>
    <t>,U Nehf;fk; nfhz;l thfdq;fs;</t>
  </si>
  <si>
    <t>Kr;rf;fu tz;bfs;</t>
  </si>
  <si>
    <t>Nkhl;lhh; fhh;fs;</t>
  </si>
  <si>
    <t>Ng&amp;e;Jfs;</t>
  </si>
  <si>
    <t>Nkhl;lhh; thfdq;fspd; Gjpa gjpTfs;</t>
  </si>
  <si>
    <t>ml;ltiz 42</t>
  </si>
  <si>
    <t>(C) 2019,y; ,Ue;J nfhOk;G&gt; fhyp&gt; jpUNfhzkiy JiwKfj;jpw;fhd njhopy;epiy juTfs; ,yq;if JiwKf mjpfhurigaplk; 
,Ue;J ngw;Wf;nfhs;sg;gl;l mNjNtis mk;ghe;Njhl;il JiwKfj;jpw;fhd juT tiuaWf;fg;gl;l (jdpahh;) mk;ghe;Njhl;il gd;dhl;L JiwKff; FOtpypUe;J ngw;Wf;nfhs;sg;gl;lJ</t>
  </si>
  <si>
    <t>(c) kPs Nrfhpj;jiy cs;slf;Ffpd;wd</t>
  </si>
  <si>
    <t>(&lt;) 2025,y; Muk;gpf;fg;gl;lJ</t>
  </si>
  <si>
    <t>(,) ,.r.nfh.m. ® ,UgJ mbf;Fr; rkkhd nfhs;fyd; myFfs;</t>
  </si>
  <si>
    <t>tiuaWf;fg;gl;l (jdpahh;) mk;ghe;Njhl;il gd;dhl;L JiwKff; FO</t>
  </si>
  <si>
    <t>,yq;if JiwKf mjpfhurig</t>
  </si>
  <si>
    <t>njhopy;epiy (vz;zpf;if) (C)</t>
  </si>
  <si>
    <t>njhopw;ghl;Lr; nrytpdk; (,.J.m.r.) (&amp;. kpy;ypad;)</t>
  </si>
  <si>
    <t>nkhj;j tUtha; (,.J.m.r.) (&amp;. kpy;ypad;)</t>
  </si>
  <si>
    <t>nfhOk;G Nkw;F rh;tNjr Kidak; (&lt;)</t>
  </si>
  <si>
    <t>,yq;if JiwKf mjpfhu rig</t>
  </si>
  <si>
    <t>nfhnyhk;Ngh ,d;lh;Nerdy; Nlh;kpdy;</t>
  </si>
  <si>
    <t>rTj; Vrpah Nfl;Nt Nlh;kpdy;</t>
  </si>
  <si>
    <t>khw;wp Vw;wy; nfhs;fyd;fs; (,.r.nfh.m. ‘000) (,)(c)</t>
  </si>
  <si>
    <t>nkhj;j nfhs;fyd; Nghf;Ftuj;J (,.r.nfh.m. ‘000) (,)</t>
  </si>
  <si>
    <t>ifahsg;gl;l nkhj;jr; ruf;F (nk.njh ‘000)</t>
  </si>
  <si>
    <t>tUif je;j fg;gy;fs; (vz;zpf;if)</t>
  </si>
  <si>
    <t>ml;ltiz 43</t>
  </si>
  <si>
    <t>(v) 2015 ,ypUe;jhd juTfs; njhifkjpg;G kw;Wk; Gs;sptpguj; jpizf;fsj;jpd; nkh.c.cw;gj;jp kjpg;gPLfis (mbg;gilahz;L 2015) mbg;gilahff; nfhz;lit</t>
  </si>
  <si>
    <t>(C) epjp&gt; nghUshjhu cWjpg;ghL kw;Wk; Njrpaf; nfhs;iffs; mikr;rhdJ 2019Mk; Mz;bDila ,iwj; Jiw Gs;sptpguq;fis kPsj;jpUj;jpaikj;jjd; fhuzkhf&gt; 2020Mk; Mz;bw;fhd tuTnryTj; jpl;lj;jpy; mwptpf;fg;gl;lthW&gt; 2020,w;fhd juTfs; fpilf;fg;ngwtpy;iy. Fwpg;gpl;l kPswpf;iff;F Kd;dh;&gt; ntspaplg;gl;l 2019Mk; Mz;bw;fhd Rfhjhur; nryTfSf;fhd juTfs; kPsf;Fwpg;gplg;gl;l ,iwj; juTfisf; gpujpgypg;gjw;F jpUj;jpaikf;fg;gltpy;iy.</t>
  </si>
  <si>
    <t xml:space="preserve">(c) MA+h;Ntj kUj;Jtr; rigAld; gjpTnra;ag;gl;lit </t>
  </si>
  <si>
    <t xml:space="preserve">   nfhs;iffs; mikr;R</t>
  </si>
  <si>
    <r>
      <t xml:space="preserve">(&lt;) ,j;juTfspd; ntspaPl;bid kj;jpa tq;fp </t>
    </r>
    <r>
      <rPr>
        <sz val="9"/>
        <color theme="1"/>
        <rFont val="Baamini"/>
      </rPr>
      <t>2018,ypUe;J ntspaplj; njhlq;fpaJ</t>
    </r>
  </si>
  <si>
    <t>epjp&gt; nghUshjhu cWjpg;ghL kw;Wk; Njrpaf;</t>
  </si>
  <si>
    <t>(,) gapw;rp kUj;Jt mYtyh;fs; cs;slq;fyhf</t>
  </si>
  <si>
    <t>MAh;Ntjj; jpizf;fsk;</t>
  </si>
  <si>
    <t>Rfhjhu mikr;R</t>
  </si>
  <si>
    <t xml:space="preserve">nkh.c.cw;gj;jpapd; rjtPjkhf nkhj;j Rfhjhur;
nrytpdk; (C)(v) </t>
  </si>
  <si>
    <t xml:space="preserve">%yjdr; nrytpdk; (C) </t>
  </si>
  <si>
    <t xml:space="preserve">kPz;nlOk; nrytpdk; (C) </t>
  </si>
  <si>
    <t xml:space="preserve">nkhj;j Rfhjhur; nrytpdk; (&amp;. kpy;ypad;) (C) </t>
  </si>
  <si>
    <t>MAh;Ntj kUj;Jth;fs; (vz;zpf;if) (&lt;)</t>
  </si>
  <si>
    <t xml:space="preserve">gLf;iffs; (&lt;) </t>
  </si>
  <si>
    <t xml:space="preserve">kUj;Jtkidfs; (&lt;) </t>
  </si>
  <si>
    <t>MAh;Ntjk;</t>
  </si>
  <si>
    <t> 38,913</t>
  </si>
  <si>
    <t> 58,785</t>
  </si>
  <si>
    <t>ntsp Nehahsh;fs; (vz;zpf;if \000)</t>
  </si>
  <si>
    <t> 5,785</t>
  </si>
  <si>
    <t> 7,478</t>
  </si>
  <si>
    <t>cs; Nehahsh;fs; (vz;zpf;if \000)</t>
  </si>
  <si>
    <t>cld; ftdpg;ghsh;fs; (vz;zpf;if)</t>
  </si>
  <si>
    <t>jhjpkhh;fs; (vz;zpf;if)</t>
  </si>
  <si>
    <t>cjtp kUj;Jt njhopy;Ghpgth;fs; (vz;zpf;if)</t>
  </si>
  <si>
    <r>
      <t xml:space="preserve">19,429 </t>
    </r>
    <r>
      <rPr>
        <sz val="10"/>
        <color theme="1"/>
        <rFont val="Baamini"/>
      </rPr>
      <t>(&lt;)</t>
    </r>
  </si>
  <si>
    <t>kUj;Jth;fs; (vz;zpf;if)</t>
  </si>
  <si>
    <t>Kjy;epiy eyf; ftdpg;G myFfs;
(vz;zpf;if)</t>
  </si>
  <si>
    <t>gLf;iffs; (vz;zpf;if)</t>
  </si>
  <si>
    <t>kUj;Jtkidfs; (vz;zpf;if)</t>
  </si>
  <si>
    <r>
      <t xml:space="preserve">2024 </t>
    </r>
    <r>
      <rPr>
        <sz val="10"/>
        <color rgb="FF000000"/>
        <rFont val="Baamini"/>
      </rPr>
      <t>(m)(M</t>
    </r>
    <r>
      <rPr>
        <sz val="10"/>
        <color indexed="8"/>
        <rFont val="Times New Roman"/>
        <family val="1"/>
      </rPr>
      <t>)</t>
    </r>
  </si>
  <si>
    <r>
      <t>2023</t>
    </r>
    <r>
      <rPr>
        <sz val="11"/>
        <color rgb="FF000000"/>
        <rFont val="Baamini"/>
      </rPr>
      <t xml:space="preserve"> (m)</t>
    </r>
  </si>
  <si>
    <t>ml;ltiz 44</t>
  </si>
  <si>
    <t>(q) 2015 ,ypUe;jhd juTfs; njhifkjpg;G kw;Wk; Gs;sptpguj; jpizf;fsj;jpd; nkh.c.cw;gj;jp kjpg;gPLfis (mbg;gilahz;L 2015) mbg;gilahff; nfhz;lit.</t>
  </si>
  <si>
    <t>(f) epjp&gt; nghUshjhu cWjpg;ghL kw;Wk; Njrpaf; nfhs;iffs; mikr;rhdJ 2019Mk; Mz;bd; ,iwj; Jiw Gs;spguq;fis kPsj;jpUj;jpaikj;jjd; fhuzkhf&gt; 2000Mk; Mz;bw;fhd tuTnryTj;jpl;lj;jhy; mwptpf;fg;gl;ljw;fikthf 2020Mk; Mz;bw;fhd juTfs; fpilf;fg;ngwtpy;iy. Fwpg;gplg;gl;l kPs;mwpf;iff;F Kd;dh;&gt; ntspaplg;gl;l 2019Mk; Mz;bw;fhd fy;tpr;nryTfSf;fhd juTfs; kPs;Fwpg;gplg;gl;l ,iwj; juTfisg; gpujpgypg;gjw;F jpUj;jpaikf;fg;gltpy;iy.</t>
  </si>
  <si>
    <t>(xs) nghJ kw;Wk; cah; fy;tp kPjhd mur nrytpdk;</t>
  </si>
  <si>
    <t>(X) Mz;L Kbtpy;</t>
  </si>
  <si>
    <t>(x) gy;fiyf;fofj;jpdhy; toq;fg;gLfpd;w Vida ghlnewpfis cs;slf;Ffpd;wJ</t>
  </si>
  <si>
    <t>(I) ,yq;if jpwe;j gy;fiyf;fofk; kw;Wk; ntspthhpg; gl;lg;gbg;G ghlnewpfis cs;slf;fpaJ</t>
  </si>
  <si>
    <t>(V) ,yq;if jpwe;j gy;fiyf;fofk; kw;Wk; ntspthhpg; gl;lg;gbg;G ghlnewpfs; ePq;fyhf</t>
  </si>
  <si>
    <t>(v) gy;fiyf;fof khdpaq;fs; Mizf;FOtpd; mjpfhutuk;gpw;F fPOs;s gy;fiyf;fofq;fs;.</t>
  </si>
  <si>
    <t>(C) mur ghlrhiyfs; kl;Lk;</t>
  </si>
  <si>
    <t>(c) 2014,w;fhd juTfs; rHtNjr ghlrhiyfs; njhlu;ghd jfty;fis Nrfupg;gjw;F 2014 ,y; ,yq;if kj;jpa tq;fpapdhy; 120 ru;tNjr ghlrhiyfis cs;slf;fp 2014 ,y; elj;jg;gl;l mstPl;bid mbg;gilahdit. ml;litapy; mwpf;ifaplg;gl;l juTfs; mstPl;bw;F gjpyspj;j ghlrhiyfs; njhlu;ghdit kl;LkhFk;. gjpyspg;G tPjk; 63 tPjkhFk;. 2015 Kjy; juthdJ fy;tp mikr;rpdhy; mfpy ,yq;if hPjpapy; eilngw;w mstPLfis mbg;gilahff; nfhz;lJ.</t>
  </si>
  <si>
    <t>epjp&gt; nghUshjhu cWjpg;ghL kw;Wk; Njrpa nfhs;iffs; mikr;R</t>
  </si>
  <si>
    <t>(&lt;) rh;tNjr ghlrhiyfs; ePq;fyhf</t>
  </si>
  <si>
    <t>%d;whk; epiy kw;Wk; njhopy;epiyf; fy;tp Mizf;FO</t>
  </si>
  <si>
    <t>(,) murpdhy; mq;fPfhpf;fg;gl;l jdpahh; ghlrhiyfSk; tpNrl NjitfSld; $ba rpWth;fSf;fhd ghlrhiyfSk; (,e;jj; juTfs; fk;gdpr; rl;lj;jpd; fPo; gjpT nra;ag;gl;l rh;tNjrg; ghlrhiyfis cs;slf;ftpy;iy)</t>
  </si>
  <si>
    <t>gy;fiyf;fof khdpaq;fs; Mizf;FO</t>
  </si>
  <si>
    <t>fy;tp mikr;R</t>
  </si>
  <si>
    <t>nkh.c.cw;gj;jpapd; rjtPjkhf fy;tpr; nrytpdk; (q)(r)</t>
  </si>
  <si>
    <t>%yjd nrytpdk; (q)</t>
  </si>
  <si>
    <t>kPz;nlOk; nrytpdk; (q)</t>
  </si>
  <si>
    <t>fy;tp kPjhd nrytpdk; (&amp;gh kpy;ypad;) (f)(q)</t>
  </si>
  <si>
    <t>mur nrytpdk;</t>
  </si>
  <si>
    <t>Njrpa ,isQh; gzpfs; Mizf;FO</t>
  </si>
  <si>
    <t>njhopw;gapw;rp mjpfhu rig</t>
  </si>
  <si>
    <t>Njrpa gapYeh; kw;Wk; ifj;njhopy; mjpfhurig</t>
  </si>
  <si>
    <t>njhopy;El;gf; fy;tp kw;Wk; gapw;rpj; jpizf;fsk;</t>
  </si>
  <si>
    <t>toq;fg;gl;l Njrpa njhopy; gapw;rp jifikr; rhd;wpjo;fs; (vz;zpf;if)</t>
  </si>
  <si>
    <t>jdpahh; kw;Wk; mur rhHgw;w mikg;Gf;fs</t>
  </si>
  <si>
    <t>muR</t>
  </si>
  <si>
    <t>mq;fPfhuk; ngw;w nkhj;j fw;if newpfs; (vz;zpf;if)</t>
  </si>
  <si>
    <t>gjpT nra;ag;gl;l %d;whe;ju njhopy;epiyf; fy;tp kw;Wk; gapw;rp epWtdq;fs; (vz;zpf;if) (Xs)</t>
  </si>
  <si>
    <t xml:space="preserve">%d;whk; epiy kw;Wk; njhopy;epiyf; fy;tp </t>
  </si>
  <si>
    <t>gy;fiyf;fofq;fSf;F mDkjpf;f jFjpAs;s khzth;fs; (vz;zpf;if)</t>
  </si>
  <si>
    <t>,skhzp gl;lq;fSf;fhd Gjpa mDkjpfs; (vz;zpf;if)</t>
  </si>
  <si>
    <t>Vidait (x)</t>
  </si>
  <si>
    <t>fzdp tpQ;Qhdk; kw;Wk; njhlh;ghd ghlnewpfs;</t>
  </si>
  <si>
    <t>fl;llf;fiy kw;Wk; fzpa mstPL</t>
  </si>
  <si>
    <t>kpUf itj;jpak;</t>
  </si>
  <si>
    <t>gy; itj;jpak;</t>
  </si>
  <si>
    <t>kUj;Jtk;</t>
  </si>
  <si>
    <t>nghwpapay;</t>
  </si>
  <si>
    <t>tpQ;Qhdk;</t>
  </si>
  <si>
    <t>rl;lk;</t>
  </si>
  <si>
    <t>th;j;jfKk; Kfhikj;Jtf; fw;iffSk;</t>
  </si>
  <si>
    <t>fiyfSk; fPioj;Njr fw;iffSk;</t>
  </si>
  <si>
    <t>mbg;gilg; gl;lk;</t>
  </si>
  <si>
    <t>gl;lgpd; gbg;G</t>
  </si>
  <si>
    <t xml:space="preserve">gl;lk; ngWgth;fs; (I) </t>
  </si>
  <si>
    <t>fy;tprhuh</t>
  </si>
  <si>
    <t>fy;tp rhh;e;j</t>
  </si>
  <si>
    <t>nkhj;j mYtyh;fs; (midj;J gy;fiyf;fofq;fs;) (vz;zpf;if)</t>
  </si>
  <si>
    <t>khzth;fs; (vz;zpf;if) (V)</t>
  </si>
  <si>
    <t>gy;fiyf;fofq;fs; (vz;zpf;if)</t>
  </si>
  <si>
    <t>gy;fiyf;foff; fy;tp (murhq;fk;) (v)</t>
  </si>
  <si>
    <t xml:space="preserve">ru;tNjr ghlrhiyfs; (c) </t>
  </si>
  <si>
    <t>Vida ghlrhiyfs;</t>
  </si>
  <si>
    <t>mur ghlrhiyfs;</t>
  </si>
  <si>
    <r>
      <t xml:space="preserve">khzth; </t>
    </r>
    <r>
      <rPr>
        <sz val="10"/>
        <rFont val="Times New Roman"/>
        <family val="1"/>
      </rPr>
      <t>/</t>
    </r>
    <r>
      <rPr>
        <sz val="10"/>
        <rFont val="Baamini"/>
      </rPr>
      <t xml:space="preserve"> Mrphpah; tpfpjk;</t>
    </r>
  </si>
  <si>
    <t>Mrphpah; gapw;rpf; fy;Y}hp (vz;zpf;if)</t>
  </si>
  <si>
    <t>258&gt;400 (&lt;)</t>
  </si>
  <si>
    <t>254&gt;575 (&lt;)</t>
  </si>
  <si>
    <t>253&gt;560 (&lt;)</t>
  </si>
  <si>
    <t>251&gt;906 (&lt;)</t>
  </si>
  <si>
    <t>256&gt;676 (&lt;)</t>
  </si>
  <si>
    <t>265&gt;394 (&lt;)</t>
  </si>
  <si>
    <t>249&gt;374 (&lt;)</t>
  </si>
  <si>
    <t>Mrphpah;fs; (vz;zpf;if)</t>
  </si>
  <si>
    <t>Gjpjhf mDkjpf;fg;gl;Nlhh; (vz;zpf;if) (C)</t>
  </si>
  <si>
    <t>gphpNtdhf;fs;</t>
  </si>
  <si>
    <t>jdpahh; (,)</t>
  </si>
  <si>
    <t>3&gt;954&gt;453(&lt;)</t>
  </si>
  <si>
    <t>4&gt;025&gt;820(&lt;)</t>
  </si>
  <si>
    <t>4&gt;091&gt;903(&lt;)</t>
  </si>
  <si>
    <t>4&gt;180&gt;450(&lt;)</t>
  </si>
  <si>
    <t>4&gt;260&gt;466(&lt;)</t>
  </si>
  <si>
    <t>4&gt;272&gt;289 (&lt;)</t>
  </si>
  <si>
    <t>4&gt;345&gt;517 (&lt;)</t>
  </si>
  <si>
    <t>khzth;fs; (vz;zpf;if)</t>
  </si>
  <si>
    <t>,jpy; Njrpa ghlrhiyfs;</t>
  </si>
  <si>
    <t xml:space="preserve">mur ghlrhiyfs; </t>
  </si>
  <si>
    <t>ghlrhiyfs; (vz;zpf;if)</t>
  </si>
  <si>
    <t>nghJf; fy;tp</t>
  </si>
  <si>
    <t>ml;ltiz 45</t>
  </si>
  <si>
    <t xml:space="preserve">gy;tifg; nghUl;fSk; gzpfSk; </t>
  </si>
  <si>
    <t>cztfq;fs; kw;Wk; tpLjpfs;</t>
  </si>
  <si>
    <t>fy;tp</t>
  </si>
  <si>
    <t xml:space="preserve">nghOJNghf;F kw;Wk; fyhr;rhuk; </t>
  </si>
  <si>
    <t xml:space="preserve">njhlh;G+l;ly; </t>
  </si>
  <si>
    <t>Nghf;Ftuj;J</t>
  </si>
  <si>
    <t>eyk;</t>
  </si>
  <si>
    <t>jsghlk;&gt; tPl;Lg; nghUl;fs; kw;Wk; fpukkhd tPl;Lg;guhkhpg;G</t>
  </si>
  <si>
    <t>tPlikg;G&gt; ePh;&gt; kpd;rhuk;&gt; thA kw;Wk; Vida
vhpnghUl;fs;</t>
  </si>
  <si>
    <t>GlitAk; fhyzpfSk;</t>
  </si>
  <si>
    <t>ntwpaf; Fbtiffs;&gt; Gifapiy&gt; kw;Wk; Nghijg;nghUl;fs;</t>
  </si>
  <si>
    <t>czT kw;Wk; ntwpaky;yhf; Fbtiffs;</t>
  </si>
  <si>
    <t>gz;l tifg;gb</t>
  </si>
  <si>
    <t xml:space="preserve">vy;yh tplaq;fSk;                               </t>
  </si>
  <si>
    <t>jpnr-2025</t>
  </si>
  <si>
    <t>jpnr-2024</t>
  </si>
  <si>
    <t xml:space="preserve">Mz;Lr; ruhrhp rjtPj khw;wk;		
		</t>
  </si>
  <si>
    <t>Mz;Lf;F Mz;L
rjtPj khw;wk;</t>
  </si>
  <si>
    <t>ruhrhpr; Rl;nlz;</t>
  </si>
  <si>
    <t>mbg;gil
epiwfs;</t>
  </si>
  <si>
    <t xml:space="preserve">Rl;nlz; </t>
  </si>
  <si>
    <r>
      <t>nfhOk;G Efh;Nthh; tpiyr; Rl;nlz;zpd; (2021</t>
    </r>
    <r>
      <rPr>
        <b/>
        <sz val="12"/>
        <rFont val="Times New Roman"/>
        <family val="1"/>
      </rPr>
      <t>=</t>
    </r>
    <r>
      <rPr>
        <b/>
        <sz val="12"/>
        <rFont val="Baamini"/>
      </rPr>
      <t>100) mirT</t>
    </r>
  </si>
  <si>
    <t xml:space="preserve"> ml;ltiz  46</t>
  </si>
  <si>
    <t>jsghlk;&gt; tPl;Lg; nghUl;fs; kw;Wk; toikahd tPl;Lg; guhkhpg;G</t>
  </si>
  <si>
    <t>tPlikg;G&gt; ePh;&gt; kpd;rhuk;&gt; thA kw;Wk; Vida vhpnghUl;fs;</t>
  </si>
  <si>
    <t>Mz;LrÊýruhrhp
rjtPj khw;wk;</t>
  </si>
  <si>
    <r>
      <t>Njrpa Efh;Nthh; tpiyr; Rl;nlz;zpd; (2021</t>
    </r>
    <r>
      <rPr>
        <b/>
        <sz val="12"/>
        <rFont val="Times New Roman"/>
        <family val="1"/>
      </rPr>
      <t>=</t>
    </r>
    <r>
      <rPr>
        <b/>
        <sz val="12"/>
        <rFont val="Baamini"/>
      </rPr>
      <t>100) mirT</t>
    </r>
  </si>
  <si>
    <t xml:space="preserve"> ml;ltiz  47</t>
  </si>
  <si>
    <t>Mz;L vz;njhif khjhe;j vz; njhiffspd; ruhrhpahFk;.</t>
  </si>
  <si>
    <t xml:space="preserve">(M) </t>
  </si>
  <si>
    <t xml:space="preserve">Rl;nlz;zhdJ 2019,y; elj;jg;gl;l tPl;lyF tUkhdk; kw;Wk; nrytpd kjpg;gPl;bd; mbg;gilapy; njhFf;fg;gl;lJ. epiwfshdJ nfhOk;G khtl;lj;jpw;Fs; efu tPl;lyF Efu;T Nghf;Ffspd; mbg;gilapyhdJ. nkhj;jf; $ilg; ngWkjp (2018 rdtup kw;Wk; 2019 jpnrk;gu; ,d; tpiyfspy;) &amp;.91&gt;880.34 Mf ,Ue;jJ.		</t>
  </si>
  <si>
    <t xml:space="preserve">(m) </t>
  </si>
  <si>
    <t>entk;gh;</t>
  </si>
  <si>
    <t>mbahz;L epiwfs;</t>
  </si>
  <si>
    <t>gy;tifg;
nghUl;fSk;
gzpfSk;</t>
  </si>
  <si>
    <t>cztfq;fs;
kw;Wk;
tpLjpfs;</t>
  </si>
  <si>
    <t xml:space="preserve">fy;tp </t>
  </si>
  <si>
    <t xml:space="preserve"> nghOJNghf;F kw;Wk;
fyhr;rhuk;</t>
  </si>
  <si>
    <t>jsghlk;&gt; tPl;Lg;
nghUl;fs; kw;Wk;
toikahd tPl;Lg;
guhkhpg;G</t>
  </si>
  <si>
    <t>tPlikg;G&gt; ePh;&gt;
kpd;rhuk;&gt; thA
kw;Wk; Vida
vhpnghUl;fs;</t>
  </si>
  <si>
    <t>cilfSk;
fhyzpfSk;</t>
  </si>
  <si>
    <t>ntwpaf;
Fbtiffs;&gt; Gifapiy kw;Wk;  Nghijg;nghUl;fs;</t>
  </si>
  <si>
    <t>czT kw;Wk;
kJrhukw;w
Fbtiffs;</t>
  </si>
  <si>
    <t>vy;yh
tplaq;fSk;</t>
  </si>
  <si>
    <t>fhyk; (M)</t>
  </si>
  <si>
    <r>
      <t>nfhOk;G EfHNthH tpiyr; Rl;nlz; (nfh.E.tp.R) (2021</t>
    </r>
    <r>
      <rPr>
        <b/>
        <sz val="12"/>
        <rFont val="Times New Roman"/>
        <family val="1"/>
      </rPr>
      <t>=</t>
    </r>
    <r>
      <rPr>
        <b/>
        <sz val="12"/>
        <rFont val="Baamini"/>
      </rPr>
      <t>100) (m)</t>
    </r>
  </si>
  <si>
    <t xml:space="preserve"> ml;ltiz  48</t>
  </si>
  <si>
    <t xml:space="preserve">                                                             %yk;: njhifkjpg;G kw;Wk; Gs;sptpguj; jpizf;fsk;</t>
  </si>
  <si>
    <t xml:space="preserve">Rl;nlz;zhdJ 2019,y; elj;jg;gl;l tPl;lyF tUkhdk; kw;Wk; nrytpd kjpg;gPl;bd; mbg;gilapy; elhj;jg;gl;lJ. epiwfshdJ KO ehl;bdJk; Efu;T Nghf;Ffspd; mbg;gilapyhdJ. nkhj;jf; $ilg; ngWkjp (2018 rdtup kw;Wk; 2019 jpnrk;gu; ,d; tpiyfspy;) &amp;.50,728.60 Mf ,Ue;jJ.	</t>
  </si>
  <si>
    <t>mbg;gil epiwfs;</t>
  </si>
  <si>
    <t>jsghlkhf;fy;&gt; tPl;Lg; nghUl;fs; kw;Wk; toikahd FbapUg;G guhkhpg;G</t>
  </si>
  <si>
    <t>ntwpaf;
Fbtiffs;&gt;
Gifapiy kw;Wk; Nghijg;nghUl;fs;</t>
  </si>
  <si>
    <t>czT kw;Wk;
ntwpaky;yhf;
Fbtiffs;</t>
  </si>
  <si>
    <r>
      <t>Njrpa EfHNthH tpiyr; Rl;nlz; (Nj.E.tp.R) (2021</t>
    </r>
    <r>
      <rPr>
        <b/>
        <sz val="12"/>
        <rFont val="Times New Roman"/>
        <family val="1"/>
      </rPr>
      <t>=</t>
    </r>
    <r>
      <rPr>
        <b/>
        <sz val="12"/>
        <rFont val="Baamini"/>
      </rPr>
      <t>100) (m)</t>
    </r>
  </si>
  <si>
    <t xml:space="preserve"> ml;ltiz  49</t>
  </si>
  <si>
    <t xml:space="preserve">(,) </t>
  </si>
  <si>
    <t xml:space="preserve">kpd;rhuk;&gt; vhpthA&gt; ePuhtp kw;Wk; thAr; rPuhf;fy; toq;fy; kw;Wk; ePh; toq;fy; </t>
  </si>
  <si>
    <r>
      <t>2025</t>
    </r>
    <r>
      <rPr>
        <sz val="10"/>
        <color theme="1"/>
        <rFont val="Baamini"/>
      </rPr>
      <t xml:space="preserve"> (,)</t>
    </r>
  </si>
  <si>
    <t>gad;ghL (M)</t>
  </si>
  <si>
    <t>jahhpg;G</t>
  </si>
  <si>
    <t>vy;yh
nraw;ghLfSk;</t>
  </si>
  <si>
    <t>fhyk; (m)</t>
  </si>
  <si>
    <r>
      <t>cw;gj;jpahsH tpiyr; Rl;nlz; (2018 fh4</t>
    </r>
    <r>
      <rPr>
        <b/>
        <sz val="12"/>
        <color theme="1"/>
        <rFont val="Timme"/>
      </rPr>
      <t xml:space="preserve"> =</t>
    </r>
    <r>
      <rPr>
        <b/>
        <sz val="12"/>
        <color theme="1"/>
        <rFont val="Baamini"/>
      </rPr>
      <t xml:space="preserve"> 100)</t>
    </r>
  </si>
  <si>
    <t xml:space="preserve"> ml;ltiz  50</t>
  </si>
  <si>
    <t>(m) ehlshtpa juTr; Nrfhpg;G Kiwikapd; mbg;gilapy;</t>
  </si>
  <si>
    <t>ghy;kh (,wf;Fk§ ×nra;ag;gl;lJ 400 fpuhk;)</t>
  </si>
  <si>
    <t>Kl;il (nts;is) - xd;W</t>
  </si>
  <si>
    <t>Nfhop ,iwr;rp (Gnuha;yh; - Fsp&amp;l;baJ)</t>
  </si>
  <si>
    <t>fUthL - fl;lh</t>
  </si>
  <si>
    <t>fUthL - nej;jyp</t>
  </si>
  <si>
    <t>kPd; - FUsh (rhis)</t>
  </si>
  <si>
    <t>kPd; - nfsty;y (&amp;dh)</t>
  </si>
  <si>
    <t>kPd; - gisah</t>
  </si>
  <si>
    <t>Njq;fha; (nghpaJ) - xd;W</t>
  </si>
  <si>
    <t>fj;jhpf;fha;</t>
  </si>
  <si>
    <t>g+rzpf;fha;</t>
  </si>
  <si>
    <t>NghQ;rp</t>
  </si>
  <si>
    <t>cUisf;fpoq;F (cs;@h;)</t>
  </si>
  <si>
    <t>nghpa ntq;fhak; (,wf;Fkjp)</t>
  </si>
  <si>
    <t>rpd;d ntq;fhak; (cs;@h;)</t>
  </si>
  <si>
    <t>nrj;jy; kpsfha; (rhjhuzk;)</t>
  </si>
  <si>
    <t>rptg;Gg; gr;ir (Mff; $ba)</t>
  </si>
  <si>
    <t>rk;gh mhprp (Mff; $ba)</t>
  </si>
  <si>
    <t>,uz;lhk;
miu</t>
  </si>
  <si>
    <t>Kjyiu</t>
  </si>
  <si>
    <t>2025(M)</t>
  </si>
  <si>
    <t>jPT KOtJk;</t>
  </si>
  <si>
    <t>fpof;F khfhzk;</t>
  </si>
  <si>
    <t>tl khfhzk;</t>
  </si>
  <si>
    <t>njd; khfhzk;</t>
  </si>
  <si>
    <t>Cth khfhzk;</t>
  </si>
  <si>
    <t>Efh;Tg; nghUl;fs;</t>
  </si>
  <si>
    <t>rg;ufKt khfhzk;</t>
  </si>
  <si>
    <t>tl Nky; khfhzk;</t>
  </si>
  <si>
    <t>tl kj;jpa khfhzk;</t>
  </si>
  <si>
    <t>kj;jpa khfhzk;</t>
  </si>
  <si>
    <t>Nky; khfhzk;</t>
  </si>
  <si>
    <r>
      <t>&amp;.</t>
    </r>
    <r>
      <rPr>
        <sz val="11"/>
        <color theme="1"/>
        <rFont val="Times New Roman"/>
        <family val="1"/>
      </rPr>
      <t>/</t>
    </r>
    <r>
      <rPr>
        <sz val="11"/>
        <color theme="1"/>
        <rFont val="Baamini"/>
      </rPr>
      <t>fp.fp</t>
    </r>
  </si>
  <si>
    <t>khfhz mbg;gilapy; njhpe;njLf;fg;gl;l czTg; nghUl;fspd; ruhrhp rpy;yiw tpiyfs; 2019-2025 (m)</t>
  </si>
  <si>
    <t xml:space="preserve"> ml;ltiz  51</t>
  </si>
  <si>
    <t>1 fp.fpuhk;</t>
  </si>
  <si>
    <r>
      <t xml:space="preserve">     </t>
    </r>
    <r>
      <rPr>
        <sz val="10"/>
        <rFont val="Baamini"/>
      </rPr>
      <t xml:space="preserve"> ,Q;rp </t>
    </r>
    <r>
      <rPr>
        <sz val="10"/>
        <rFont val="Arial"/>
        <family val="2"/>
      </rPr>
      <t>(</t>
    </r>
    <r>
      <rPr>
        <sz val="10"/>
        <rFont val="Baamini"/>
      </rPr>
      <t>gr;ir</t>
    </r>
    <r>
      <rPr>
        <sz val="10"/>
        <rFont val="Arial"/>
        <family val="2"/>
      </rPr>
      <t>)</t>
    </r>
  </si>
  <si>
    <r>
      <t xml:space="preserve">    </t>
    </r>
    <r>
      <rPr>
        <sz val="10"/>
        <rFont val="Baamini"/>
      </rPr>
      <t xml:space="preserve">  kQ;rs; (ÙyH)</t>
    </r>
  </si>
  <si>
    <r>
      <t xml:space="preserve">     </t>
    </r>
    <r>
      <rPr>
        <sz val="10"/>
        <rFont val="Baamini"/>
      </rPr>
      <t xml:space="preserve"> kpsF </t>
    </r>
    <r>
      <rPr>
        <sz val="10"/>
        <rFont val="Arial"/>
        <family val="2"/>
      </rPr>
      <t>(</t>
    </r>
    <r>
      <rPr>
        <sz val="10"/>
        <rFont val="Baamini"/>
      </rPr>
      <t>ÙyH</t>
    </r>
    <r>
      <rPr>
        <sz val="10"/>
        <rFont val="Arial"/>
        <family val="2"/>
      </rPr>
      <t>)</t>
    </r>
  </si>
  <si>
    <t>12. Rita+l;bfs;         (%yg;nghUs;)</t>
  </si>
  <si>
    <t xml:space="preserve">    rpwpa ntq;fhak;</t>
  </si>
  <si>
    <t xml:space="preserve">    nghpa ntq;fhak;</t>
  </si>
  <si>
    <t>11. ntq;fhak;</t>
  </si>
  <si>
    <t>xd;W</t>
  </si>
  <si>
    <t xml:space="preserve">    nts;is</t>
  </si>
  <si>
    <t xml:space="preserve">    rptg;G</t>
  </si>
  <si>
    <t>10. Kl;ilfs;-Nfhop     (GNwhapyh;)</t>
  </si>
  <si>
    <t xml:space="preserve">    Nfhop ,iwr;rp</t>
  </si>
  <si>
    <t xml:space="preserve">    gd;wp ,iwr;rp</t>
  </si>
  <si>
    <t xml:space="preserve">    khl;biwr;rp</t>
  </si>
  <si>
    <t xml:space="preserve">    Ml;biwr;rp</t>
  </si>
  <si>
    <t>9.  ,iwr;rp</t>
  </si>
  <si>
    <t xml:space="preserve">    khrpf; fUthL</t>
  </si>
  <si>
    <t xml:space="preserve">    gyah </t>
  </si>
  <si>
    <t xml:space="preserve">    nej;jyp </t>
  </si>
  <si>
    <t xml:space="preserve">    fl;lh</t>
  </si>
  <si>
    <t>8.  cyh;j;jpa kPd;</t>
  </si>
  <si>
    <t xml:space="preserve">    nej;jyp</t>
  </si>
  <si>
    <t xml:space="preserve">    Fush</t>
  </si>
  <si>
    <t xml:space="preserve">    rhiy</t>
  </si>
  <si>
    <t>7.2 rpwpa kPd;</t>
  </si>
  <si>
    <t xml:space="preserve">    nfyty;yh</t>
  </si>
  <si>
    <t xml:space="preserve">    gyah</t>
  </si>
  <si>
    <t xml:space="preserve">    gwt;</t>
  </si>
  <si>
    <t xml:space="preserve">    jygj;</t>
  </si>
  <si>
    <t>7.1 nghpa kPd;</t>
  </si>
  <si>
    <t>7.  kPd;</t>
  </si>
  <si>
    <t xml:space="preserve">    md;dhrp</t>
  </si>
  <si>
    <t xml:space="preserve">    gg;ghrp</t>
  </si>
  <si>
    <t xml:space="preserve">    Gsp thiog;gok;</t>
  </si>
  <si>
    <t>6.  cld; goq;fs;</t>
  </si>
  <si>
    <t xml:space="preserve">    tj;jhisf;fpoq;F</t>
  </si>
  <si>
    <t xml:space="preserve">    kuts;sp</t>
  </si>
  <si>
    <t xml:space="preserve">    cUisf;fpoq;F</t>
  </si>
  <si>
    <t>7.  khr;rj;J czTfs;</t>
  </si>
  <si>
    <t>6.  Njq;fha; (eLj;juk;)</t>
  </si>
  <si>
    <t xml:space="preserve">    vYkpr;ir </t>
  </si>
  <si>
    <t xml:space="preserve">    gr;ir kpsfha;</t>
  </si>
  <si>
    <t xml:space="preserve">    Glyq;fha;</t>
  </si>
  <si>
    <t xml:space="preserve">    rhk;gy; thiog;gok;</t>
  </si>
  <si>
    <t xml:space="preserve">    g+rzpf;fha; (kNyrpa)</t>
  </si>
  <si>
    <t xml:space="preserve">    fj;jhpf;fha;</t>
  </si>
  <si>
    <r>
      <t>5.2 jho; epyf;</t>
    </r>
    <r>
      <rPr>
        <b/>
        <sz val="10"/>
        <rFont val="Times New Roman"/>
        <family val="1"/>
      </rPr>
      <t xml:space="preserve"> </t>
    </r>
    <r>
      <rPr>
        <b/>
        <sz val="10"/>
        <rFont val="Baamini"/>
      </rPr>
      <t>fha;fwpfs;</t>
    </r>
  </si>
  <si>
    <t xml:space="preserve">    jf;fhsp</t>
  </si>
  <si>
    <t xml:space="preserve">    Nfhth</t>
  </si>
  <si>
    <t xml:space="preserve">    NghQ;rp</t>
  </si>
  <si>
    <t xml:space="preserve">    ful;</t>
  </si>
  <si>
    <t xml:space="preserve">5.1 cah;epyf; fha;fwpfs; </t>
  </si>
  <si>
    <t>5. fha;fwpfs;</t>
  </si>
  <si>
    <t xml:space="preserve">   ghrpg; gaW</t>
  </si>
  <si>
    <t xml:space="preserve">   jl;ilg;gaW (rptg;G)</t>
  </si>
  <si>
    <t xml:space="preserve">   jl;ilg;gaW (nts;is)</t>
  </si>
  <si>
    <t>4. jhdpaq;fs;</t>
  </si>
  <si>
    <t xml:space="preserve">   rk;gh (nts;is)</t>
  </si>
  <si>
    <t xml:space="preserve">   rptg;G</t>
  </si>
  <si>
    <t xml:space="preserve">   nts;is</t>
  </si>
  <si>
    <t>3. mhprp (mtpj;jJ)</t>
  </si>
  <si>
    <t>2. mhprp (gr;ir)</t>
  </si>
  <si>
    <t xml:space="preserve">   rk;gh</t>
  </si>
  <si>
    <t>1. ney;</t>
  </si>
  <si>
    <t>ruhrhp× cw;gj;jpahsh; åiy</t>
  </si>
  <si>
    <t>&amp;gha;fs;</t>
  </si>
  <si>
    <t xml:space="preserve"> ml;ltiz  52</t>
  </si>
  <si>
    <r>
      <t xml:space="preserve">Fwpg;G: ng.$.tP.R </t>
    </r>
    <r>
      <rPr>
        <sz val="9"/>
        <rFont val="Times New Roman"/>
        <family val="1"/>
      </rPr>
      <t>=</t>
    </r>
    <r>
      <rPr>
        <sz val="9"/>
        <rFont val="Baamini"/>
      </rPr>
      <t xml:space="preserve"> ngausT $yp tPjr; Rl;nlz;&gt; c.$.tP.R </t>
    </r>
    <r>
      <rPr>
        <sz val="9"/>
        <rFont val="Times New Roman"/>
        <family val="1"/>
      </rPr>
      <t>=</t>
    </r>
    <r>
      <rPr>
        <sz val="9"/>
        <rFont val="Baamini"/>
      </rPr>
      <t xml:space="preserve"> cz;ik $yp tPjr; Rl;nlz;</t>
    </r>
  </si>
  <si>
    <t xml:space="preserve"> (,)</t>
  </si>
  <si>
    <t>Njrpa Efh;Nthh; tpiyr; Rl;nlz; (2013®100) ,id mbg;gilahf nfhz;lJ</t>
  </si>
  <si>
    <r>
      <t>nghJ eph;thf kw;Wk; cs;ehl;L mYtyh;fs; mikr;rpdhy; 25 ngg;GUthp 2016,y; ntspaplg;gl;l nghJ eph;thf Rw;wwpf;if ,y. 03</t>
    </r>
    <r>
      <rPr>
        <sz val="10"/>
        <rFont val="Times New Roman"/>
        <family val="1"/>
      </rPr>
      <t>/</t>
    </r>
    <r>
      <rPr>
        <sz val="10"/>
        <rFont val="Baamini"/>
      </rPr>
      <t>2016 ,y; nghJj;Jiw rk;gs fl;likg;gpw;F mwpKfg;gLj;jg;gl;l khw;wq;fisg; gpujpgypg;gjw;fhf nghJj;Jiw $yp tPjr; Rl;nlz;zpd; mbahz;L 2016f;F (2012 ,ypUe;J) khw;wg;gl;lJ. mbg;gil Mz;L njhlh;ghd juT entk;gh; 2016,y; njhifkjpg;G kw;Wk; Gs;sptpguj; jpizf;fsj;jpdhy; elhj;jg;gl;l muR kw;Wk; muRrhh; Jiw njhopy; epiy fzf;nfLg;gpypUe;J njhopy;epiy fl;likg;G ngwg;gl;lJ.</t>
    </r>
  </si>
  <si>
    <t>c.$.tP.R (M)</t>
  </si>
  <si>
    <t>ng.$.tP.R</t>
  </si>
  <si>
    <t>midj;J mur
Copah;fs;</t>
  </si>
  <si>
    <t>Muk;g epiy
mYtyh;fs;</t>
  </si>
  <si>
    <t>,uz;lhk; epiy
mYtyh;fs;</t>
  </si>
  <si>
    <t>%d;whk; epiy
mYtyh;fs;</t>
  </si>
  <si>
    <t>rpNu~;l epiy
mYtyh;fs;</t>
  </si>
  <si>
    <t>$yp tPjr; Rl;nlz;fs; (mur Copah;fs;) (2016®100)(m)</t>
  </si>
  <si>
    <t xml:space="preserve"> ml;ltiz  53</t>
  </si>
  <si>
    <t xml:space="preserve"> (v)</t>
  </si>
  <si>
    <t>nfhOk;G Efh;Nthh; tpiyr; Rl;nlz; (2006Æ07®100) ,id mbg;gilahff; nfhz;lJ</t>
  </si>
  <si>
    <t>(C)</t>
  </si>
  <si>
    <t>Ntshz;ik&gt; ifj;njhopy;&gt; tHj;jfk; kw;Wk; gzpfs; Mfpatw;wpYs;s njhopyhsHfspdJ ,ize;j Rl;nlz;.</t>
  </si>
  <si>
    <t>rpdpkh&gt; CHjpg; Nghf;Ftuj;ijAk;&gt; jdpahh; kUj;Jtkid tHj;jfHfis khj;jpuk; ,J cs;slf;Ffpd;wJ.</t>
  </si>
  <si>
    <t>ghz; jahhpg;G&gt; nrq;fl;b kw;Wk; XLfs; jahhpj;jy;&gt; Njq;fha; rhh;e;j jahhpg;G&gt; mr;rply;&gt; Glit&gt; lah; kw;Wk; fhw;wilf;Fk; ciwfs; jahhpg;G&gt; fapw;W nkj;ij kw;Wk; rpyph;g;Gj; Jk;G Vw;Wkjp&gt; nkj;ijj; Jk;G jahhpg;G&gt; nghwpapay;&gt; Milj; jahhpg;G&gt; jPf;Fr;rp cw;gj;jp&gt; tpRf;Nfhj;J kw;Wk; ,dpg;Gf;fs;&gt; Njapiy Vw;Wkjp kw;Wk; ,wg;gh; Vw;Wkjp Mfpa th;j;jfq;fis kl;Lk; cs;slf;Ffpd;wJ.</t>
  </si>
  <si>
    <t>Njapiy tsh;j;jYk;&gt; jahhpj;jYk;&gt; ,wg;gh; tsh;j;jYk;&gt; jahhpj;jYk;&gt; njq;F&gt; nfhf;Nfh&gt; Vyf;fha; kw;Wk; kpsF tsh;j;jy; th;j;jfq;fspd; $yp tPjq;fis kl;Lk; Rl;nlz;fs; Fwpf;fpd;wd.</t>
  </si>
  <si>
    <t>%yq;fs;: njhopy; jpizf;fsk;</t>
  </si>
  <si>
    <t>1978 jpnrk;gh; 31 ,y; njhopypYs;Nshhpd; vz;zpf;ifapd; mbg;gilapy; epiyahd epiwfspy; Rl;nlz;fs; fzpf;fg;gLfpd;wd. Rl;nlz;fspd; fzpg;Gf;F gad;gLj;jg;gl;l $yp tPjq;fs;&gt; $yp eph;za rigapdhy; xt;nthU th;j;jfj;jpw;Fk; jPh;khdpf;fg;gl;l Fiwe;j $ypfshFk;.</t>
  </si>
  <si>
    <t>2025 (v)</t>
  </si>
  <si>
    <t>2024</t>
  </si>
  <si>
    <t>2023</t>
  </si>
  <si>
    <t xml:space="preserve">2022 </t>
  </si>
  <si>
    <t>2025(v)</t>
  </si>
  <si>
    <t xml:space="preserve">2024 </t>
  </si>
  <si>
    <t xml:space="preserve">2021 </t>
  </si>
  <si>
    <t>c.$.tP.R (C)</t>
  </si>
  <si>
    <t xml:space="preserve">nkhj;j $ypeph;za rigfs; (c) </t>
  </si>
  <si>
    <t xml:space="preserve">gzpj;Jiw (&lt;)  </t>
  </si>
  <si>
    <t>ifj;njhopy; kw;Wk;
th;j;jfj;Jiw (,)</t>
  </si>
  <si>
    <t>Ntshz;ik (M)</t>
  </si>
  <si>
    <t>$yp tPjr; Rl;nlz;fs; (Kiwrhh; jdpahh; Jiw Copah;fs;) (jpnrk;gh; 1978®100) (m)</t>
  </si>
  <si>
    <t xml:space="preserve"> ml;ltiz  54</t>
  </si>
  <si>
    <t>Njrpa Efh;Nthh; tpiyr; Rl;nlz;zpiz (2013®100) mbg;gilahff; nfhz;lJ</t>
  </si>
  <si>
    <t xml:space="preserve">Kiwrhuh jdpahu; Jiw $ypfs; kw;Wk; njhopy;epiyf; fl;likg;gpy; Vw;gl;l mz;ika khw;wq;fis cs;slf;Fk; Nehf;fj;jpw;fhf Kiwrhuh jdpahu; Jiw $yp tPjr; Rl;nlz;
2018,w;F (2012 ,ypUe;J) khw;wg;gl;lJ. Kiwrhuh jdpahu; Jiwr; Rl;nlz;fs; ehlshtpa juT Nrfupg;G Kiwikapd; %yk; Nrfupf;fg;gl;l Kiwrhuh jdpahu; Jiw $ypj;juTfisg; gad;gLj;jp
fzpf;fg;gLfpd;wJ. 2018,y; njhifkjpg;G kw;Wk; Gs;sptpgutpgutpay; jpizf;fsj;jhy; elhj;jg;gl;l fhyhz;L njhopw;gil mstPl;bypUe;J mbg;gilahz;L njhopy;epiy fl;likg;G
ngwg;gl;lJ.	</t>
  </si>
  <si>
    <t>2022</t>
  </si>
  <si>
    <t>2025</t>
  </si>
  <si>
    <t>2024 (b)</t>
  </si>
  <si>
    <t xml:space="preserve">2023 </t>
  </si>
  <si>
    <t>cz;ik $yp tPj Rl;nlz; (,)</t>
  </si>
  <si>
    <t>ngausT $yp tPjr; Rl;nlz;</t>
  </si>
  <si>
    <t>fl;llthf;fk;</t>
  </si>
  <si>
    <t>fl;ll
epiwTgLj;jy;
kw;Wk; Kbj;jy;</t>
  </si>
  <si>
    <t>fl;ll eph;khzk;</t>
  </si>
  <si>
    <t>jq;Fkpltrjp
kw;Wk;
czTg; gzp
eltbf;iffs;</t>
  </si>
  <si>
    <r>
      <t>nkhj;j tpw;gid kw;Wk;
rpy;yiw tpw;gid</t>
    </r>
    <r>
      <rPr>
        <sz val="8"/>
        <color theme="1"/>
        <rFont val="Times New Roman"/>
        <family val="1"/>
      </rPr>
      <t>;</t>
    </r>
    <r>
      <rPr>
        <sz val="8"/>
        <color theme="1"/>
        <rFont val="Baamini"/>
      </rPr>
      <t xml:space="preserve">
ce;J Ch;jpfs; kw;Wk;
ce;J &lt;UUspay; gOJ
ghh;j;jy;</t>
    </r>
  </si>
  <si>
    <t>Njapiy</t>
  </si>
  <si>
    <t>,wg;gh;</t>
  </si>
  <si>
    <t>njq;F</t>
  </si>
  <si>
    <t>Kiwrhuh
jdpahh; Jiw</t>
  </si>
  <si>
    <r>
      <t>$yp tPjr; Rl;nlz;fs; (Kiwrhuh jdpahh; Jiw Copah;fs;) (2018</t>
    </r>
    <r>
      <rPr>
        <b/>
        <sz val="12"/>
        <color theme="1"/>
        <rFont val="Times New Roman"/>
        <family val="1"/>
      </rPr>
      <t>=</t>
    </r>
    <r>
      <rPr>
        <b/>
        <sz val="12"/>
        <color theme="1"/>
        <rFont val="Baamini"/>
      </rPr>
      <t>100) (m)</t>
    </r>
  </si>
  <si>
    <t>njq;F kw;Wk; fl;llthf;fj;Jiwfspy; ngz;fspd; gq;Nfw;G FiwthdjhFk;.</t>
  </si>
  <si>
    <t>czT toq;fypd;wp ehshe;jf; $ypfs;.</t>
  </si>
  <si>
    <r>
      <t xml:space="preserve">2025 </t>
    </r>
    <r>
      <rPr>
        <sz val="10"/>
        <color theme="1"/>
        <rFont val="Baamini"/>
      </rPr>
      <t>(,)</t>
    </r>
  </si>
  <si>
    <t>Njh;r;rp ngw;w kw;Wk;
Njh;r;rp
ngwhj</t>
  </si>
  <si>
    <t>jiyik</t>
  </si>
  <si>
    <t>nfhj;jdhh; (M)</t>
  </si>
  <si>
    <t>jr;RNtiy (M)</t>
  </si>
  <si>
    <t xml:space="preserve">njq;F (M) </t>
  </si>
  <si>
    <t>fhyk;</t>
  </si>
  <si>
    <t>Kiwrhuh jdpahh; Jiwapy; ruhrhp ehshe;jf; $ypfs; (m)</t>
  </si>
  <si>
    <t xml:space="preserve"> ml;ltiz  56</t>
  </si>
  <si>
    <t>,yf;fq;fs; mz;zsthf;fg;gl;ljd; tpistpd; fhuzkhf ehL KOtjw;fhd ruhrhpahdJ khfhz juTfspd; ruhrhpf;F xj;jpUf;fkhl;lhJ.</t>
  </si>
  <si>
    <r>
      <t xml:space="preserve">Njh;r;rp ngw;w&gt; Njh;r;rpaw;w cjtpahsh; </t>
    </r>
    <r>
      <rPr>
        <sz val="10"/>
        <color theme="1"/>
        <rFont val="Times New Roman"/>
        <family val="1"/>
      </rPr>
      <t>-</t>
    </r>
    <r>
      <rPr>
        <sz val="10"/>
        <color theme="1"/>
        <rFont val="Baamini"/>
      </rPr>
      <t xml:space="preserve"> Mz;</t>
    </r>
  </si>
  <si>
    <r>
      <t xml:space="preserve">Kjd;ik nfhj;jdhh; </t>
    </r>
    <r>
      <rPr>
        <sz val="10"/>
        <color theme="1"/>
        <rFont val="Times New Roman"/>
        <family val="1"/>
      </rPr>
      <t>-</t>
    </r>
    <r>
      <rPr>
        <sz val="10"/>
        <color theme="1"/>
        <rFont val="Baamini"/>
      </rPr>
      <t xml:space="preserve"> Mz;</t>
    </r>
  </si>
  <si>
    <t>nfhj;jdhh;</t>
  </si>
  <si>
    <r>
      <t xml:space="preserve">Njh;r;rp ngw;w kw;Wk; Njh;r;rpaw;w cjtpahsh; </t>
    </r>
    <r>
      <rPr>
        <sz val="10"/>
        <color theme="1"/>
        <rFont val="Times New Roman"/>
        <family val="1"/>
      </rPr>
      <t>-</t>
    </r>
    <r>
      <rPr>
        <sz val="10"/>
        <color theme="1"/>
        <rFont val="Baamini"/>
      </rPr>
      <t xml:space="preserve"> Mz;</t>
    </r>
  </si>
  <si>
    <r>
      <t xml:space="preserve">Kjd;ik jr;RNtiyahs; </t>
    </r>
    <r>
      <rPr>
        <sz val="10"/>
        <color theme="1"/>
        <rFont val="Times New Roman"/>
        <family val="1"/>
      </rPr>
      <t>-</t>
    </r>
    <r>
      <rPr>
        <sz val="10"/>
        <color theme="1"/>
        <rFont val="Baamini"/>
      </rPr>
      <t xml:space="preserve"> Mz;</t>
    </r>
  </si>
  <si>
    <t>jr;Rntiy</t>
  </si>
  <si>
    <t>2. fl;llthf;fj;Jiw (,)</t>
  </si>
  <si>
    <t>njq;F (,)</t>
  </si>
  <si>
    <t>1. Ntshz;ikj;Jiw</t>
  </si>
  <si>
    <t>jPT KOtJk; (&lt;)</t>
  </si>
  <si>
    <t>tlNky; khfhzk;</t>
  </si>
  <si>
    <t>tlkj;jpa khfhzk;</t>
  </si>
  <si>
    <t>khfhz mbg;gilapy; Kiwrhuh jdpahh;j; Jiwapd; ruhrhp ehshe;j $ypfs; 2019-2024 (m)</t>
  </si>
  <si>
    <t xml:space="preserve"> ml;ltiz  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</si>
</sst>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(* #,##0_);_(* \(#,##0\);_(* &quot;-&quot;_);_(@_)"/>
    <numFmt numFmtId="43" formatCode="_(* #,##0.00_);_(* \(#,##0.00\);_(* &quot;-&quot;??_);_(@_)"/>
    <numFmt numFmtId="164" formatCode="_(* #,##0.00_);_(* \(#,##0.00\);_(* \-??_);_(@_)"/>
    <numFmt numFmtId="165" formatCode="_-* #,##0.00_-;\-* #,##0.00_-;_-* &quot;-&quot;??_-;_-@_-"/>
    <numFmt numFmtId="166" formatCode="#,##0.00\ ;\-#,##0.00\ ;&quot; -&quot;#\ ;@\ "/>
    <numFmt numFmtId="167" formatCode="_-* #,##0.00_-;\-* #,##0.00_-;_-* \-??_-;_-@_-"/>
    <numFmt numFmtId="168" formatCode="mmm\ dd"/>
    <numFmt numFmtId="169" formatCode="_(* #,##0.000_);_(* \(#,##0.000\);_(* \-??_);_(@_)"/>
    <numFmt numFmtId="170" formatCode="_(* #,##0_);_(* \(#,##0\);_(* \-??_);_(@_)"/>
    <numFmt numFmtId="171" formatCode="_(* #,##0_);_(* \(#,##0\);_(* &quot;-&quot;??_);_(@_)"/>
    <numFmt numFmtId="172" formatCode="#,##0.0"/>
    <numFmt numFmtId="173" formatCode="#,##0.0000"/>
    <numFmt numFmtId="174" formatCode="_-* #,##0_-;\-* #,##0_-;_-* &quot;-&quot;??_-;_-@_-"/>
    <numFmt numFmtId="175" formatCode="0.0"/>
    <numFmt numFmtId="176" formatCode="0.00000"/>
    <numFmt numFmtId="177" formatCode="_-* #,##0_-;\-* #,##0_-;_-* \-??_-;_-@_-"/>
    <numFmt numFmtId="178" formatCode="_(* #,##0.0_);_(* \(#,##0.0\);_(* &quot;-&quot;??_);_(@_)"/>
    <numFmt numFmtId="179" formatCode="#,##0.00000"/>
    <numFmt numFmtId="180" formatCode="_-* #,##0_-;\-* #,##0_-;_-* &quot;-&quot;_-;_-@_-"/>
    <numFmt numFmtId="181" formatCode="#,##0.000"/>
    <numFmt numFmtId="182" formatCode="_-* #,##0.0_-;\-* #,##0.0_-;_-* &quot;-&quot;?_-;_-@_-"/>
    <numFmt numFmtId="183" formatCode="0."/>
    <numFmt numFmtId="184" formatCode="#,##0\ ;\-#,##0\ ;&quot; -&quot;#\ ;@\ "/>
    <numFmt numFmtId="185" formatCode="0.0%"/>
    <numFmt numFmtId="186" formatCode="_-* #,##0.0_-;\-* #,##0.0_-;_-* \-??_-;_-@_-"/>
    <numFmt numFmtId="187" formatCode="#,##0&quot;  &quot;"/>
    <numFmt numFmtId="188" formatCode="_-* #,##0.000_-;\-* #,##0.000_-;_-* &quot;-&quot;??_-;_-@_-"/>
    <numFmt numFmtId="189" formatCode="_-* #,##0.0000_-;\-* #,##0.0000_-;_-* \-??_-;_-@_-"/>
    <numFmt numFmtId="190" formatCode="#,##0_ ;\-#,##0\ "/>
    <numFmt numFmtId="191" formatCode="#,##0.0;\-#,##0.0"/>
    <numFmt numFmtId="192" formatCode="#,##0&quot;   &quot;"/>
    <numFmt numFmtId="193" formatCode="#,##0.00&quot;  &quot;"/>
    <numFmt numFmtId="194" formatCode="[$-409]mmm\-yy;@"/>
  </numFmts>
  <fonts count="9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Arial"/>
      <family val="2"/>
    </font>
    <font>
      <u/>
      <sz val="11"/>
      <color theme="10"/>
      <name val="Aptos Narrow"/>
      <family val="2"/>
      <scheme val="minor"/>
    </font>
    <font>
      <b/>
      <sz val="12"/>
      <name val="Baamini"/>
    </font>
    <font>
      <b/>
      <sz val="14"/>
      <name val="Baamini"/>
    </font>
    <font>
      <u/>
      <sz val="11"/>
      <color theme="1"/>
      <name val="Baamini"/>
    </font>
    <font>
      <u/>
      <sz val="11"/>
      <color theme="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9"/>
      <name val="Baamini"/>
    </font>
    <font>
      <i/>
      <sz val="10"/>
      <name val="Baamini"/>
    </font>
    <font>
      <b/>
      <sz val="10"/>
      <name val="Times New Roman"/>
      <family val="1"/>
    </font>
    <font>
      <b/>
      <sz val="10"/>
      <name val="Baamini"/>
    </font>
    <font>
      <sz val="10"/>
      <name val="Baamini"/>
    </font>
    <font>
      <u/>
      <sz val="11"/>
      <color rgb="FFFF0000"/>
      <name val="Baamini"/>
    </font>
    <font>
      <b/>
      <sz val="12"/>
      <color theme="1"/>
      <name val="Baamini"/>
    </font>
    <font>
      <sz val="9"/>
      <name val="Times New Roman"/>
      <family val="1"/>
    </font>
    <font>
      <i/>
      <sz val="10"/>
      <color rgb="FF000000"/>
      <name val="Baamini"/>
    </font>
    <font>
      <b/>
      <sz val="10"/>
      <color rgb="FF000000"/>
      <name val="Times New Roman"/>
      <family val="1"/>
    </font>
    <font>
      <b/>
      <sz val="12"/>
      <color theme="1"/>
      <name val="Times New Roman"/>
      <family val="1"/>
    </font>
    <font>
      <i/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Baamini"/>
    </font>
    <font>
      <sz val="9"/>
      <color theme="1"/>
      <name val="Baamini"/>
    </font>
    <font>
      <b/>
      <sz val="9"/>
      <color theme="1"/>
      <name val="Baamini"/>
    </font>
    <font>
      <i/>
      <sz val="9"/>
      <color theme="1"/>
      <name val="Baamini"/>
    </font>
    <font>
      <sz val="10"/>
      <color theme="1"/>
      <name val="Aptos Narrow"/>
      <family val="2"/>
      <scheme val="minor"/>
    </font>
    <font>
      <sz val="10"/>
      <color theme="1"/>
      <name val="T01ThibusTru"/>
    </font>
    <font>
      <sz val="10"/>
      <color theme="1"/>
      <name val="Arial"/>
      <family val="2"/>
    </font>
    <font>
      <sz val="9"/>
      <color theme="1"/>
      <name val="Times New Roman"/>
      <family val="1"/>
    </font>
    <font>
      <b/>
      <sz val="10"/>
      <color theme="1"/>
      <name val="Baamini"/>
    </font>
    <font>
      <i/>
      <sz val="10"/>
      <color theme="1"/>
      <name val="Baamini"/>
    </font>
    <font>
      <sz val="10"/>
      <color indexed="8"/>
      <name val="Times New Roman"/>
      <family val="1"/>
    </font>
    <font>
      <sz val="9"/>
      <color indexed="8"/>
      <name val="Times New Roman"/>
      <family val="1"/>
    </font>
    <font>
      <sz val="9"/>
      <color indexed="8"/>
      <name val="Baamini"/>
    </font>
    <font>
      <sz val="10"/>
      <color indexed="8"/>
      <name val="Baamini"/>
    </font>
    <font>
      <sz val="9"/>
      <color indexed="8"/>
      <name val="Aptos Narrow"/>
      <family val="2"/>
      <scheme val="minor"/>
    </font>
    <font>
      <b/>
      <sz val="12"/>
      <color indexed="8"/>
      <name val="Baamini"/>
    </font>
    <font>
      <sz val="12"/>
      <color theme="1"/>
      <name val="Times New Roman"/>
      <family val="1"/>
    </font>
    <font>
      <sz val="9"/>
      <color theme="1"/>
      <name val="Aptos Narrow"/>
      <family val="2"/>
      <scheme val="minor"/>
    </font>
    <font>
      <sz val="10"/>
      <color theme="1"/>
      <name val="Calibri"/>
      <family val="2"/>
    </font>
    <font>
      <sz val="12"/>
      <color theme="1"/>
      <name val="Baamini"/>
    </font>
    <font>
      <i/>
      <sz val="10"/>
      <color theme="1"/>
      <name val="Times New Roman"/>
      <family val="1"/>
    </font>
    <font>
      <sz val="8"/>
      <name val="Arial"/>
      <family val="2"/>
    </font>
    <font>
      <sz val="9"/>
      <name val="Arial"/>
      <family val="2"/>
    </font>
    <font>
      <i/>
      <sz val="9"/>
      <color indexed="8"/>
      <name val="Baamini"/>
    </font>
    <font>
      <sz val="10.5"/>
      <name val="Baamini"/>
    </font>
    <font>
      <sz val="10"/>
      <color rgb="FF000000"/>
      <name val="Baamini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i/>
      <sz val="9"/>
      <name val="Baamini"/>
    </font>
    <font>
      <sz val="11"/>
      <name val="Baamini"/>
    </font>
    <font>
      <i/>
      <sz val="11"/>
      <name val="Times New Roman"/>
      <family val="1"/>
    </font>
    <font>
      <sz val="11"/>
      <color indexed="8"/>
      <name val="Times New Roman"/>
      <family val="1"/>
    </font>
    <font>
      <sz val="10"/>
      <color rgb="FF000000"/>
      <name val="Calibri"/>
      <family val="2"/>
    </font>
    <font>
      <sz val="10"/>
      <name val="Calibri"/>
      <family val="2"/>
    </font>
    <font>
      <sz val="11"/>
      <color indexed="8"/>
      <name val="Baamini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b/>
      <sz val="10"/>
      <name val="Aptos Narrow"/>
      <family val="2"/>
      <scheme val="minor"/>
    </font>
    <font>
      <b/>
      <sz val="9"/>
      <name val="Times New Roman"/>
      <family val="1"/>
    </font>
    <font>
      <sz val="9"/>
      <name val="Aptos Narrow"/>
      <family val="2"/>
      <scheme val="minor"/>
    </font>
    <font>
      <sz val="9"/>
      <name val="Baamini"/>
      <family val="1"/>
    </font>
    <font>
      <sz val="11"/>
      <color theme="1"/>
      <name val="Times New Roman"/>
      <family val="1"/>
    </font>
    <font>
      <sz val="11"/>
      <color theme="1"/>
      <name val="Baamini"/>
    </font>
    <font>
      <i/>
      <sz val="10"/>
      <color indexed="8"/>
      <name val="Baamini"/>
    </font>
    <font>
      <sz val="12"/>
      <color rgb="FFFF0000"/>
      <name val="Times New Roman"/>
      <family val="1"/>
    </font>
    <font>
      <sz val="12"/>
      <name val="Baamini"/>
    </font>
    <font>
      <strike/>
      <sz val="12"/>
      <color theme="1"/>
      <name val="Times New Roman"/>
      <family val="1"/>
    </font>
    <font>
      <sz val="11"/>
      <color indexed="8"/>
      <name val="Baamini"/>
      <family val="1"/>
    </font>
    <font>
      <sz val="11"/>
      <color rgb="FF000000"/>
      <name val="Baamini"/>
    </font>
    <font>
      <sz val="12"/>
      <color theme="1"/>
      <name val="Maiandra GD"/>
      <family val="2"/>
    </font>
    <font>
      <sz val="12"/>
      <color rgb="FFFF0000"/>
      <name val="Baamini"/>
    </font>
    <font>
      <b/>
      <u/>
      <sz val="11"/>
      <color rgb="FFFF0000"/>
      <name val="Baamini"/>
    </font>
    <font>
      <b/>
      <u/>
      <sz val="11"/>
      <color rgb="FFFF0000"/>
      <name val="Times New Roman"/>
      <family val="1"/>
    </font>
    <font>
      <sz val="8"/>
      <color theme="1"/>
      <name val="Baamini"/>
    </font>
    <font>
      <b/>
      <sz val="12"/>
      <color theme="1"/>
      <name val="Timme"/>
    </font>
    <font>
      <b/>
      <sz val="10"/>
      <name val="Arial"/>
      <family val="2"/>
    </font>
    <font>
      <sz val="8"/>
      <name val="Times New Roman"/>
      <family val="1"/>
    </font>
    <font>
      <b/>
      <sz val="11"/>
      <name val="Times New Roman"/>
      <family val="1"/>
    </font>
    <font>
      <b/>
      <sz val="11"/>
      <color theme="1"/>
      <name val="Baamini"/>
    </font>
    <font>
      <sz val="9"/>
      <color theme="1"/>
      <name val="Arial"/>
      <family val="2"/>
    </font>
    <font>
      <sz val="8"/>
      <color theme="1"/>
      <name val="Times New Roman"/>
      <family val="1"/>
    </font>
    <font>
      <b/>
      <sz val="10"/>
      <color theme="1"/>
      <name val="Arial"/>
      <family val="2"/>
    </font>
    <font>
      <u/>
      <sz val="11"/>
      <color theme="10"/>
      <name val="Baamini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22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8"/>
      </bottom>
      <diagonal/>
    </border>
    <border>
      <left style="medium">
        <color indexed="64"/>
      </left>
      <right/>
      <top style="medium">
        <color indexed="64"/>
      </top>
      <bottom style="hair">
        <color indexed="8"/>
      </bottom>
      <diagonal/>
    </border>
    <border>
      <left style="thin">
        <color theme="1"/>
      </left>
      <right/>
      <top/>
      <bottom style="medium">
        <color indexed="64"/>
      </bottom>
      <diagonal/>
    </border>
    <border>
      <left style="thin">
        <color theme="1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medium">
        <color indexed="8"/>
      </left>
      <right style="thin">
        <color theme="1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/>
      <right style="thin">
        <color theme="1"/>
      </right>
      <top/>
      <bottom/>
      <diagonal/>
    </border>
    <border>
      <left style="medium">
        <color indexed="8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 style="medium">
        <color indexed="64"/>
      </top>
      <bottom/>
      <diagonal/>
    </border>
    <border>
      <left/>
      <right style="thin">
        <color theme="1"/>
      </right>
      <top style="medium">
        <color theme="1"/>
      </top>
      <bottom/>
      <diagonal/>
    </border>
    <border>
      <left style="medium">
        <color indexed="8"/>
      </left>
      <right style="thin">
        <color theme="1"/>
      </right>
      <top style="medium">
        <color theme="1"/>
      </top>
      <bottom/>
      <diagonal/>
    </border>
    <border>
      <left style="thin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indexed="64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medium">
        <color theme="1"/>
      </bottom>
      <diagonal/>
    </border>
    <border>
      <left style="medium">
        <color indexed="8"/>
      </left>
      <right style="thin">
        <color theme="1"/>
      </right>
      <top style="thin">
        <color indexed="64"/>
      </top>
      <bottom style="medium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/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64"/>
      </top>
      <bottom style="hair">
        <color indexed="8"/>
      </bottom>
      <diagonal/>
    </border>
    <border>
      <left/>
      <right style="hair">
        <color indexed="8"/>
      </right>
      <top style="medium">
        <color indexed="64"/>
      </top>
      <bottom style="hair">
        <color indexed="8"/>
      </bottom>
      <diagonal/>
    </border>
    <border>
      <left/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medium">
        <color indexed="8"/>
      </left>
      <right style="thin">
        <color theme="1"/>
      </right>
      <top/>
      <bottom style="medium">
        <color theme="1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/>
      <right style="hair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64"/>
      </bottom>
      <diagonal/>
    </border>
    <border>
      <left style="hair">
        <color indexed="8"/>
      </left>
      <right style="medium">
        <color indexed="8"/>
      </right>
      <top style="medium">
        <color indexed="64"/>
      </top>
      <bottom/>
      <diagonal/>
    </border>
    <border>
      <left style="hair">
        <color indexed="8"/>
      </left>
      <right style="hair">
        <color indexed="8"/>
      </right>
      <top style="medium">
        <color indexed="64"/>
      </top>
      <bottom/>
      <diagonal/>
    </border>
    <border>
      <left/>
      <right style="hair">
        <color indexed="8"/>
      </right>
      <top style="medium">
        <color indexed="64"/>
      </top>
      <bottom/>
      <diagonal/>
    </border>
  </borders>
  <cellStyleXfs count="41">
    <xf numFmtId="0" fontId="0" fillId="0" borderId="0"/>
    <xf numFmtId="0" fontId="2" fillId="0" borderId="0"/>
    <xf numFmtId="0" fontId="3" fillId="0" borderId="0"/>
    <xf numFmtId="164" fontId="3" fillId="0" borderId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43" fontId="3" fillId="0" borderId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164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/>
    <xf numFmtId="0" fontId="3" fillId="0" borderId="0"/>
    <xf numFmtId="0" fontId="1" fillId="0" borderId="0"/>
    <xf numFmtId="166" fontId="3" fillId="0" borderId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167" fontId="3" fillId="0" borderId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8" fontId="3" fillId="0" borderId="0" applyFill="0" applyBorder="0" applyAlignment="0" applyProtection="0"/>
    <xf numFmtId="0" fontId="8" fillId="0" borderId="0" applyNumberFormat="0" applyFill="0" applyBorder="0" applyAlignment="0" applyProtection="0"/>
    <xf numFmtId="0" fontId="1" fillId="0" borderId="0"/>
    <xf numFmtId="0" fontId="3" fillId="0" borderId="0"/>
    <xf numFmtId="0" fontId="2" fillId="0" borderId="0"/>
    <xf numFmtId="0" fontId="7" fillId="0" borderId="0"/>
    <xf numFmtId="0" fontId="6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3" borderId="0"/>
    <xf numFmtId="0" fontId="7" fillId="3" borderId="0"/>
    <xf numFmtId="0" fontId="3" fillId="0" borderId="0"/>
    <xf numFmtId="0" fontId="6" fillId="0" borderId="0"/>
    <xf numFmtId="0" fontId="7" fillId="3" borderId="0"/>
    <xf numFmtId="0" fontId="3" fillId="0" borderId="0"/>
  </cellStyleXfs>
  <cellXfs count="2156">
    <xf numFmtId="0" fontId="0" fillId="0" borderId="0" xfId="0"/>
    <xf numFmtId="0" fontId="5" fillId="4" borderId="0" xfId="0" applyFont="1" applyFill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11" fillId="0" borderId="0" xfId="26" applyFont="1" applyFill="1" applyAlignment="1">
      <alignment vertical="center"/>
    </xf>
    <xf numFmtId="0" fontId="11" fillId="0" borderId="0" xfId="26" applyFont="1" applyFill="1" applyAlignment="1">
      <alignment vertical="center" wrapText="1"/>
    </xf>
    <xf numFmtId="0" fontId="11" fillId="4" borderId="0" xfId="26" applyFont="1" applyFill="1" applyAlignment="1">
      <alignment vertical="center"/>
    </xf>
    <xf numFmtId="0" fontId="13" fillId="5" borderId="0" xfId="2" applyFont="1" applyFill="1" applyAlignment="1">
      <alignment vertical="center"/>
    </xf>
    <xf numFmtId="0" fontId="14" fillId="5" borderId="0" xfId="2" applyFont="1" applyFill="1" applyAlignment="1">
      <alignment vertical="center"/>
    </xf>
    <xf numFmtId="169" fontId="14" fillId="5" borderId="0" xfId="2" applyNumberFormat="1" applyFont="1" applyFill="1" applyAlignment="1">
      <alignment vertical="center"/>
    </xf>
    <xf numFmtId="0" fontId="15" fillId="5" borderId="0" xfId="15" applyFont="1" applyFill="1" applyAlignment="1">
      <alignment vertical="center"/>
    </xf>
    <xf numFmtId="170" fontId="14" fillId="5" borderId="0" xfId="2" applyNumberFormat="1" applyFont="1" applyFill="1" applyAlignment="1">
      <alignment vertical="center"/>
    </xf>
    <xf numFmtId="0" fontId="16" fillId="5" borderId="0" xfId="2" applyFont="1" applyFill="1" applyAlignment="1">
      <alignment horizontal="right" vertical="center"/>
    </xf>
    <xf numFmtId="171" fontId="14" fillId="5" borderId="0" xfId="2" applyNumberFormat="1" applyFont="1" applyFill="1" applyAlignment="1">
      <alignment vertical="center"/>
    </xf>
    <xf numFmtId="0" fontId="14" fillId="5" borderId="0" xfId="2" applyFont="1" applyFill="1" applyAlignment="1">
      <alignment vertical="center" wrapText="1"/>
    </xf>
    <xf numFmtId="0" fontId="17" fillId="5" borderId="0" xfId="2" applyFont="1" applyFill="1" applyAlignment="1">
      <alignment vertical="center"/>
    </xf>
    <xf numFmtId="3" fontId="17" fillId="5" borderId="1" xfId="3" applyNumberFormat="1" applyFont="1" applyFill="1" applyBorder="1" applyAlignment="1">
      <alignment vertical="center"/>
    </xf>
    <xf numFmtId="3" fontId="17" fillId="5" borderId="2" xfId="3" applyNumberFormat="1" applyFont="1" applyFill="1" applyBorder="1" applyAlignment="1">
      <alignment vertical="center"/>
    </xf>
    <xf numFmtId="3" fontId="17" fillId="5" borderId="3" xfId="3" applyNumberFormat="1" applyFont="1" applyFill="1" applyBorder="1" applyAlignment="1">
      <alignment vertical="center"/>
    </xf>
    <xf numFmtId="3" fontId="17" fillId="5" borderId="4" xfId="3" applyNumberFormat="1" applyFont="1" applyFill="1" applyBorder="1" applyAlignment="1">
      <alignment vertical="center"/>
    </xf>
    <xf numFmtId="0" fontId="18" fillId="5" borderId="5" xfId="15" applyFont="1" applyFill="1" applyBorder="1" applyAlignment="1">
      <alignment vertical="center" wrapText="1"/>
    </xf>
    <xf numFmtId="3" fontId="14" fillId="5" borderId="0" xfId="2" applyNumberFormat="1" applyFont="1" applyFill="1" applyAlignment="1">
      <alignment vertical="center"/>
    </xf>
    <xf numFmtId="3" fontId="14" fillId="5" borderId="6" xfId="3" applyNumberFormat="1" applyFont="1" applyFill="1" applyBorder="1" applyAlignment="1">
      <alignment vertical="center"/>
    </xf>
    <xf numFmtId="3" fontId="14" fillId="5" borderId="7" xfId="3" applyNumberFormat="1" applyFont="1" applyFill="1" applyBorder="1" applyAlignment="1">
      <alignment vertical="center"/>
    </xf>
    <xf numFmtId="3" fontId="14" fillId="5" borderId="8" xfId="3" applyNumberFormat="1" applyFont="1" applyFill="1" applyBorder="1" applyAlignment="1">
      <alignment vertical="center"/>
    </xf>
    <xf numFmtId="3" fontId="14" fillId="5" borderId="9" xfId="3" applyNumberFormat="1" applyFont="1" applyFill="1" applyBorder="1" applyAlignment="1">
      <alignment vertical="center"/>
    </xf>
    <xf numFmtId="0" fontId="19" fillId="5" borderId="10" xfId="15" applyFont="1" applyFill="1" applyBorder="1" applyAlignment="1">
      <alignment vertical="center" wrapText="1"/>
    </xf>
    <xf numFmtId="3" fontId="17" fillId="5" borderId="6" xfId="3" applyNumberFormat="1" applyFont="1" applyFill="1" applyBorder="1" applyAlignment="1">
      <alignment vertical="center"/>
    </xf>
    <xf numFmtId="3" fontId="17" fillId="5" borderId="7" xfId="3" applyNumberFormat="1" applyFont="1" applyFill="1" applyBorder="1" applyAlignment="1">
      <alignment vertical="center"/>
    </xf>
    <xf numFmtId="3" fontId="17" fillId="5" borderId="8" xfId="3" applyNumberFormat="1" applyFont="1" applyFill="1" applyBorder="1" applyAlignment="1">
      <alignment vertical="center"/>
    </xf>
    <xf numFmtId="3" fontId="17" fillId="5" borderId="9" xfId="3" applyNumberFormat="1" applyFont="1" applyFill="1" applyBorder="1" applyAlignment="1">
      <alignment vertical="center"/>
    </xf>
    <xf numFmtId="0" fontId="18" fillId="5" borderId="10" xfId="15" applyFont="1" applyFill="1" applyBorder="1" applyAlignment="1">
      <alignment vertical="center" wrapText="1"/>
    </xf>
    <xf numFmtId="0" fontId="19" fillId="5" borderId="10" xfId="15" applyFont="1" applyFill="1" applyBorder="1" applyAlignment="1">
      <alignment horizontal="left" vertical="center" wrapText="1"/>
    </xf>
    <xf numFmtId="0" fontId="19" fillId="5" borderId="10" xfId="15" applyFont="1" applyFill="1" applyBorder="1" applyAlignment="1">
      <alignment horizontal="left" vertical="center" wrapText="1" indent="1"/>
    </xf>
    <xf numFmtId="3" fontId="14" fillId="5" borderId="7" xfId="3" applyNumberFormat="1" applyFont="1" applyFill="1" applyBorder="1" applyAlignment="1" applyProtection="1">
      <alignment vertical="center"/>
    </xf>
    <xf numFmtId="3" fontId="14" fillId="5" borderId="6" xfId="3" applyNumberFormat="1" applyFont="1" applyFill="1" applyBorder="1" applyAlignment="1" applyProtection="1">
      <alignment vertical="center"/>
    </xf>
    <xf numFmtId="3" fontId="14" fillId="5" borderId="8" xfId="3" applyNumberFormat="1" applyFont="1" applyFill="1" applyBorder="1" applyAlignment="1" applyProtection="1">
      <alignment vertical="center"/>
    </xf>
    <xf numFmtId="3" fontId="14" fillId="5" borderId="9" xfId="3" applyNumberFormat="1" applyFont="1" applyFill="1" applyBorder="1" applyAlignment="1" applyProtection="1">
      <alignment vertical="center"/>
    </xf>
    <xf numFmtId="3" fontId="17" fillId="5" borderId="6" xfId="3" applyNumberFormat="1" applyFont="1" applyFill="1" applyBorder="1" applyAlignment="1" applyProtection="1">
      <alignment vertical="center"/>
    </xf>
    <xf numFmtId="3" fontId="17" fillId="5" borderId="7" xfId="3" applyNumberFormat="1" applyFont="1" applyFill="1" applyBorder="1" applyAlignment="1" applyProtection="1">
      <alignment vertical="center"/>
    </xf>
    <xf numFmtId="3" fontId="17" fillId="5" borderId="8" xfId="3" applyNumberFormat="1" applyFont="1" applyFill="1" applyBorder="1" applyAlignment="1" applyProtection="1">
      <alignment vertical="center"/>
    </xf>
    <xf numFmtId="3" fontId="17" fillId="5" borderId="9" xfId="3" applyNumberFormat="1" applyFont="1" applyFill="1" applyBorder="1" applyAlignment="1" applyProtection="1">
      <alignment vertical="center"/>
    </xf>
    <xf numFmtId="2" fontId="19" fillId="5" borderId="10" xfId="15" applyNumberFormat="1" applyFont="1" applyFill="1" applyBorder="1" applyAlignment="1">
      <alignment horizontal="left" vertical="center" wrapText="1" indent="1"/>
    </xf>
    <xf numFmtId="0" fontId="19" fillId="5" borderId="10" xfId="15" applyFont="1" applyFill="1" applyBorder="1" applyAlignment="1" applyProtection="1">
      <alignment horizontal="left" vertical="center" wrapText="1" indent="1"/>
      <protection locked="0"/>
    </xf>
    <xf numFmtId="170" fontId="18" fillId="5" borderId="10" xfId="3" applyNumberFormat="1" applyFont="1" applyFill="1" applyBorder="1" applyAlignment="1" applyProtection="1">
      <alignment horizontal="left" vertical="center"/>
    </xf>
    <xf numFmtId="0" fontId="19" fillId="5" borderId="11" xfId="2" applyFont="1" applyFill="1" applyBorder="1" applyAlignment="1">
      <alignment horizontal="center" vertical="center"/>
    </xf>
    <xf numFmtId="0" fontId="19" fillId="5" borderId="12" xfId="2" applyFont="1" applyFill="1" applyBorder="1" applyAlignment="1">
      <alignment horizontal="center" vertical="center"/>
    </xf>
    <xf numFmtId="0" fontId="19" fillId="5" borderId="13" xfId="2" applyFont="1" applyFill="1" applyBorder="1" applyAlignment="1">
      <alignment horizontal="center" vertical="center"/>
    </xf>
    <xf numFmtId="0" fontId="19" fillId="5" borderId="14" xfId="2" applyFont="1" applyFill="1" applyBorder="1" applyAlignment="1">
      <alignment horizontal="center" vertical="center"/>
    </xf>
    <xf numFmtId="0" fontId="19" fillId="5" borderId="0" xfId="2" applyFont="1" applyFill="1" applyAlignment="1">
      <alignment horizontal="right" vertical="center"/>
    </xf>
    <xf numFmtId="0" fontId="5" fillId="5" borderId="0" xfId="2" applyFont="1" applyFill="1" applyAlignment="1">
      <alignment vertical="center"/>
    </xf>
    <xf numFmtId="0" fontId="20" fillId="5" borderId="0" xfId="26" applyFont="1" applyFill="1" applyAlignment="1">
      <alignment horizontal="right" vertical="center" indent="1"/>
    </xf>
    <xf numFmtId="0" fontId="9" fillId="5" borderId="0" xfId="2" applyFont="1" applyFill="1" applyAlignment="1">
      <alignment horizontal="right" vertical="center"/>
    </xf>
    <xf numFmtId="0" fontId="4" fillId="5" borderId="0" xfId="2" applyFont="1" applyFill="1"/>
    <xf numFmtId="0" fontId="21" fillId="0" borderId="0" xfId="1" applyFont="1" applyAlignment="1">
      <alignment horizontal="left" vertical="center"/>
    </xf>
    <xf numFmtId="0" fontId="15" fillId="5" borderId="0" xfId="15" applyFont="1" applyFill="1" applyAlignment="1">
      <alignment vertical="center" wrapText="1"/>
    </xf>
    <xf numFmtId="0" fontId="18" fillId="5" borderId="15" xfId="15" applyFont="1" applyFill="1" applyBorder="1" applyAlignment="1">
      <alignment vertical="center" wrapText="1"/>
    </xf>
    <xf numFmtId="0" fontId="19" fillId="5" borderId="16" xfId="15" applyFont="1" applyFill="1" applyBorder="1" applyAlignment="1">
      <alignment vertical="center" wrapText="1"/>
    </xf>
    <xf numFmtId="0" fontId="18" fillId="5" borderId="16" xfId="15" applyFont="1" applyFill="1" applyBorder="1" applyAlignment="1">
      <alignment vertical="center" wrapText="1"/>
    </xf>
    <xf numFmtId="0" fontId="19" fillId="5" borderId="16" xfId="15" applyFont="1" applyFill="1" applyBorder="1" applyAlignment="1">
      <alignment horizontal="left" vertical="center" wrapText="1"/>
    </xf>
    <xf numFmtId="0" fontId="19" fillId="5" borderId="16" xfId="15" applyFont="1" applyFill="1" applyBorder="1" applyAlignment="1">
      <alignment horizontal="left" vertical="center" wrapText="1" indent="1"/>
    </xf>
    <xf numFmtId="2" fontId="19" fillId="5" borderId="16" xfId="15" applyNumberFormat="1" applyFont="1" applyFill="1" applyBorder="1" applyAlignment="1">
      <alignment horizontal="left" vertical="center" wrapText="1" indent="1"/>
    </xf>
    <xf numFmtId="0" fontId="19" fillId="5" borderId="16" xfId="15" applyFont="1" applyFill="1" applyBorder="1" applyAlignment="1" applyProtection="1">
      <alignment horizontal="left" vertical="center" wrapText="1" indent="1"/>
      <protection locked="0"/>
    </xf>
    <xf numFmtId="3" fontId="17" fillId="5" borderId="17" xfId="3" applyNumberFormat="1" applyFont="1" applyFill="1" applyBorder="1" applyAlignment="1" applyProtection="1">
      <alignment vertical="center"/>
    </xf>
    <xf numFmtId="0" fontId="18" fillId="5" borderId="16" xfId="15" applyFont="1" applyFill="1" applyBorder="1" applyAlignment="1">
      <alignment horizontal="left" vertical="center" wrapText="1"/>
    </xf>
    <xf numFmtId="0" fontId="19" fillId="5" borderId="18" xfId="2" applyFont="1" applyFill="1" applyBorder="1" applyAlignment="1">
      <alignment horizontal="center" vertical="center"/>
    </xf>
    <xf numFmtId="0" fontId="14" fillId="5" borderId="0" xfId="2" applyFont="1" applyFill="1" applyAlignment="1">
      <alignment horizontal="right" vertical="center"/>
    </xf>
    <xf numFmtId="0" fontId="4" fillId="5" borderId="0" xfId="2" applyFont="1" applyFill="1" applyAlignment="1">
      <alignment horizontal="right" vertical="center"/>
    </xf>
    <xf numFmtId="0" fontId="14" fillId="5" borderId="0" xfId="2" applyFont="1" applyFill="1"/>
    <xf numFmtId="0" fontId="22" fillId="5" borderId="0" xfId="15" applyFont="1" applyFill="1" applyAlignment="1">
      <alignment vertical="center"/>
    </xf>
    <xf numFmtId="0" fontId="14" fillId="5" borderId="1" xfId="2" applyFont="1" applyFill="1" applyBorder="1"/>
    <xf numFmtId="0" fontId="14" fillId="5" borderId="4" xfId="2" applyFont="1" applyFill="1" applyBorder="1"/>
    <xf numFmtId="0" fontId="14" fillId="5" borderId="5" xfId="2" applyFont="1" applyFill="1" applyBorder="1"/>
    <xf numFmtId="41" fontId="14" fillId="5" borderId="6" xfId="4" applyNumberFormat="1" applyFont="1" applyFill="1" applyBorder="1" applyAlignment="1">
      <alignment vertical="center" wrapText="1"/>
    </xf>
    <xf numFmtId="41" fontId="14" fillId="5" borderId="9" xfId="4" applyNumberFormat="1" applyFont="1" applyFill="1" applyBorder="1" applyAlignment="1">
      <alignment vertical="center" wrapText="1"/>
    </xf>
    <xf numFmtId="170" fontId="19" fillId="5" borderId="10" xfId="3" applyNumberFormat="1" applyFont="1" applyFill="1" applyBorder="1" applyAlignment="1" applyProtection="1">
      <alignment horizontal="left" vertical="center" indent="1"/>
    </xf>
    <xf numFmtId="0" fontId="14" fillId="5" borderId="10" xfId="15" applyFont="1" applyFill="1" applyBorder="1"/>
    <xf numFmtId="41" fontId="14" fillId="5" borderId="6" xfId="4" applyNumberFormat="1" applyFont="1" applyFill="1" applyBorder="1" applyAlignment="1">
      <alignment horizontal="right" vertical="center" wrapText="1"/>
    </xf>
    <xf numFmtId="41" fontId="14" fillId="5" borderId="9" xfId="4" applyNumberFormat="1" applyFont="1" applyFill="1" applyBorder="1" applyAlignment="1">
      <alignment horizontal="right" vertical="center" wrapText="1"/>
    </xf>
    <xf numFmtId="0" fontId="14" fillId="5" borderId="9" xfId="4" applyNumberFormat="1" applyFont="1" applyFill="1" applyBorder="1" applyAlignment="1">
      <alignment vertical="center"/>
    </xf>
    <xf numFmtId="0" fontId="14" fillId="5" borderId="17" xfId="2" applyFont="1" applyFill="1" applyBorder="1"/>
    <xf numFmtId="0" fontId="14" fillId="5" borderId="20" xfId="2" applyFont="1" applyFill="1" applyBorder="1"/>
    <xf numFmtId="3" fontId="17" fillId="5" borderId="21" xfId="3" applyNumberFormat="1" applyFont="1" applyFill="1" applyBorder="1" applyAlignment="1" applyProtection="1">
      <alignment vertical="center"/>
    </xf>
    <xf numFmtId="0" fontId="19" fillId="5" borderId="22" xfId="2" applyFont="1" applyFill="1" applyBorder="1" applyAlignment="1">
      <alignment horizontal="center" vertical="center"/>
    </xf>
    <xf numFmtId="0" fontId="19" fillId="5" borderId="23" xfId="2" applyFont="1" applyFill="1" applyBorder="1" applyAlignment="1">
      <alignment horizontal="center" vertical="center"/>
    </xf>
    <xf numFmtId="0" fontId="2" fillId="5" borderId="0" xfId="1" applyFill="1" applyAlignment="1">
      <alignment horizontal="left" vertical="top"/>
    </xf>
    <xf numFmtId="0" fontId="2" fillId="5" borderId="0" xfId="1" applyFill="1" applyAlignment="1">
      <alignment horizontal="right" vertical="top"/>
    </xf>
    <xf numFmtId="0" fontId="22" fillId="5" borderId="0" xfId="12" applyFont="1" applyFill="1" applyAlignment="1">
      <alignment horizontal="right" vertical="top"/>
    </xf>
    <xf numFmtId="0" fontId="15" fillId="5" borderId="0" xfId="12" applyFont="1" applyFill="1" applyAlignment="1">
      <alignment horizontal="left" vertical="top"/>
    </xf>
    <xf numFmtId="0" fontId="23" fillId="5" borderId="0" xfId="1" applyFont="1" applyFill="1" applyAlignment="1">
      <alignment horizontal="right" vertical="top"/>
    </xf>
    <xf numFmtId="3" fontId="14" fillId="5" borderId="24" xfId="1" applyNumberFormat="1" applyFont="1" applyFill="1" applyBorder="1" applyAlignment="1">
      <alignment horizontal="right" vertical="center"/>
    </xf>
    <xf numFmtId="3" fontId="14" fillId="5" borderId="2" xfId="1" applyNumberFormat="1" applyFont="1" applyFill="1" applyBorder="1" applyAlignment="1">
      <alignment horizontal="right" vertical="center"/>
    </xf>
    <xf numFmtId="3" fontId="14" fillId="5" borderId="4" xfId="1" applyNumberFormat="1" applyFont="1" applyFill="1" applyBorder="1" applyAlignment="1">
      <alignment horizontal="right" vertical="center"/>
    </xf>
    <xf numFmtId="3" fontId="14" fillId="5" borderId="25" xfId="1" applyNumberFormat="1" applyFont="1" applyFill="1" applyBorder="1" applyAlignment="1">
      <alignment horizontal="right" vertical="center"/>
    </xf>
    <xf numFmtId="0" fontId="19" fillId="5" borderId="10" xfId="3" applyNumberFormat="1" applyFont="1" applyFill="1" applyBorder="1" applyAlignment="1" applyProtection="1">
      <alignment horizontal="left" vertical="center" indent="1"/>
    </xf>
    <xf numFmtId="0" fontId="2" fillId="5" borderId="16" xfId="1" applyFill="1" applyBorder="1" applyAlignment="1">
      <alignment horizontal="left" vertical="top"/>
    </xf>
    <xf numFmtId="3" fontId="14" fillId="5" borderId="0" xfId="1" applyNumberFormat="1" applyFont="1" applyFill="1" applyAlignment="1">
      <alignment horizontal="right" vertical="center"/>
    </xf>
    <xf numFmtId="3" fontId="14" fillId="5" borderId="9" xfId="1" applyNumberFormat="1" applyFont="1" applyFill="1" applyBorder="1" applyAlignment="1">
      <alignment horizontal="right" vertical="center"/>
    </xf>
    <xf numFmtId="3" fontId="14" fillId="5" borderId="26" xfId="1" applyNumberFormat="1" applyFont="1" applyFill="1" applyBorder="1" applyAlignment="1">
      <alignment horizontal="right" vertical="center"/>
    </xf>
    <xf numFmtId="3" fontId="14" fillId="5" borderId="7" xfId="1" applyNumberFormat="1" applyFont="1" applyFill="1" applyBorder="1" applyAlignment="1">
      <alignment horizontal="right" vertical="center"/>
    </xf>
    <xf numFmtId="3" fontId="14" fillId="5" borderId="6" xfId="1" applyNumberFormat="1" applyFont="1" applyFill="1" applyBorder="1" applyAlignment="1">
      <alignment horizontal="right" vertical="center"/>
    </xf>
    <xf numFmtId="3" fontId="2" fillId="5" borderId="6" xfId="1" applyNumberFormat="1" applyFill="1" applyBorder="1" applyAlignment="1">
      <alignment horizontal="right" vertical="center"/>
    </xf>
    <xf numFmtId="3" fontId="2" fillId="5" borderId="9" xfId="1" applyNumberFormat="1" applyFill="1" applyBorder="1" applyAlignment="1">
      <alignment horizontal="right" vertical="center"/>
    </xf>
    <xf numFmtId="3" fontId="24" fillId="5" borderId="26" xfId="1" applyNumberFormat="1" applyFont="1" applyFill="1" applyBorder="1" applyAlignment="1">
      <alignment horizontal="right" vertical="center"/>
    </xf>
    <xf numFmtId="170" fontId="17" fillId="5" borderId="10" xfId="3" quotePrefix="1" applyNumberFormat="1" applyFont="1" applyFill="1" applyBorder="1" applyAlignment="1" applyProtection="1">
      <alignment horizontal="left" vertical="center"/>
    </xf>
    <xf numFmtId="3" fontId="2" fillId="5" borderId="26" xfId="1" applyNumberFormat="1" applyFill="1" applyBorder="1" applyAlignment="1">
      <alignment horizontal="right" vertical="center"/>
    </xf>
    <xf numFmtId="3" fontId="24" fillId="5" borderId="9" xfId="1" applyNumberFormat="1" applyFont="1" applyFill="1" applyBorder="1" applyAlignment="1">
      <alignment horizontal="right" vertical="center"/>
    </xf>
    <xf numFmtId="170" fontId="18" fillId="5" borderId="10" xfId="3" applyNumberFormat="1" applyFont="1" applyFill="1" applyBorder="1" applyAlignment="1" applyProtection="1">
      <alignment horizontal="left" vertical="center" wrapText="1"/>
    </xf>
    <xf numFmtId="172" fontId="14" fillId="5" borderId="6" xfId="1" applyNumberFormat="1" applyFont="1" applyFill="1" applyBorder="1" applyAlignment="1">
      <alignment horizontal="right" vertical="center"/>
    </xf>
    <xf numFmtId="172" fontId="14" fillId="5" borderId="9" xfId="1" applyNumberFormat="1" applyFont="1" applyFill="1" applyBorder="1" applyAlignment="1">
      <alignment horizontal="right" vertical="center"/>
    </xf>
    <xf numFmtId="172" fontId="14" fillId="5" borderId="26" xfId="1" applyNumberFormat="1" applyFont="1" applyFill="1" applyBorder="1" applyAlignment="1">
      <alignment horizontal="right" vertical="center"/>
    </xf>
    <xf numFmtId="0" fontId="2" fillId="5" borderId="6" xfId="1" applyFill="1" applyBorder="1" applyAlignment="1">
      <alignment horizontal="right" vertical="center"/>
    </xf>
    <xf numFmtId="0" fontId="2" fillId="5" borderId="9" xfId="1" applyFill="1" applyBorder="1" applyAlignment="1">
      <alignment horizontal="right" vertical="center"/>
    </xf>
    <xf numFmtId="0" fontId="24" fillId="5" borderId="9" xfId="1" applyFont="1" applyFill="1" applyBorder="1" applyAlignment="1">
      <alignment horizontal="right" vertical="center"/>
    </xf>
    <xf numFmtId="0" fontId="24" fillId="5" borderId="26" xfId="1" applyFont="1" applyFill="1" applyBorder="1" applyAlignment="1">
      <alignment horizontal="right" vertical="center"/>
    </xf>
    <xf numFmtId="0" fontId="19" fillId="5" borderId="11" xfId="12" applyFont="1" applyFill="1" applyBorder="1" applyAlignment="1">
      <alignment horizontal="center" vertical="center"/>
    </xf>
    <xf numFmtId="0" fontId="19" fillId="5" borderId="18" xfId="12" applyFont="1" applyFill="1" applyBorder="1" applyAlignment="1">
      <alignment horizontal="center" vertical="center"/>
    </xf>
    <xf numFmtId="0" fontId="19" fillId="5" borderId="18" xfId="12" applyFont="1" applyFill="1" applyBorder="1" applyAlignment="1">
      <alignment horizontal="center" vertical="center" wrapText="1"/>
    </xf>
    <xf numFmtId="0" fontId="19" fillId="5" borderId="13" xfId="12" applyFont="1" applyFill="1" applyBorder="1" applyAlignment="1">
      <alignment horizontal="center" vertical="center"/>
    </xf>
    <xf numFmtId="0" fontId="19" fillId="5" borderId="23" xfId="12" applyFont="1" applyFill="1" applyBorder="1" applyAlignment="1">
      <alignment horizontal="center" vertical="center"/>
    </xf>
    <xf numFmtId="37" fontId="14" fillId="5" borderId="0" xfId="2" applyNumberFormat="1" applyFont="1" applyFill="1"/>
    <xf numFmtId="3" fontId="14" fillId="5" borderId="24" xfId="3" applyNumberFormat="1" applyFont="1" applyFill="1" applyBorder="1" applyAlignment="1" applyProtection="1"/>
    <xf numFmtId="3" fontId="14" fillId="5" borderId="3" xfId="3" applyNumberFormat="1" applyFont="1" applyFill="1" applyBorder="1" applyAlignment="1" applyProtection="1"/>
    <xf numFmtId="3" fontId="14" fillId="5" borderId="3" xfId="3" applyNumberFormat="1" applyFont="1" applyFill="1" applyBorder="1" applyAlignment="1" applyProtection="1">
      <alignment horizontal="left" indent="1"/>
    </xf>
    <xf numFmtId="3" fontId="14" fillId="5" borderId="2" xfId="3" applyNumberFormat="1" applyFont="1" applyFill="1" applyBorder="1" applyAlignment="1" applyProtection="1">
      <alignment horizontal="left" indent="1"/>
    </xf>
    <xf numFmtId="3" fontId="14" fillId="5" borderId="2" xfId="3" applyNumberFormat="1" applyFont="1" applyFill="1" applyBorder="1" applyAlignment="1" applyProtection="1"/>
    <xf numFmtId="0" fontId="17" fillId="5" borderId="0" xfId="2" applyFont="1" applyFill="1"/>
    <xf numFmtId="0" fontId="18" fillId="5" borderId="10" xfId="15" applyFont="1" applyFill="1" applyBorder="1" applyAlignment="1">
      <alignment horizontal="left" vertical="center" indent="1"/>
    </xf>
    <xf numFmtId="3" fontId="14" fillId="5" borderId="27" xfId="3" applyNumberFormat="1" applyFont="1" applyFill="1" applyBorder="1" applyAlignment="1" applyProtection="1">
      <alignment vertical="center"/>
    </xf>
    <xf numFmtId="0" fontId="19" fillId="5" borderId="10" xfId="15" applyFont="1" applyFill="1" applyBorder="1" applyAlignment="1">
      <alignment horizontal="left" indent="1"/>
    </xf>
    <xf numFmtId="0" fontId="19" fillId="5" borderId="10" xfId="15" applyFont="1" applyFill="1" applyBorder="1" applyAlignment="1">
      <alignment horizontal="left" vertical="center" indent="1"/>
    </xf>
    <xf numFmtId="0" fontId="18" fillId="5" borderId="10" xfId="15" applyFont="1" applyFill="1" applyBorder="1"/>
    <xf numFmtId="0" fontId="19" fillId="5" borderId="10" xfId="15" applyFont="1" applyFill="1" applyBorder="1"/>
    <xf numFmtId="3" fontId="17" fillId="5" borderId="27" xfId="3" applyNumberFormat="1" applyFont="1" applyFill="1" applyBorder="1" applyAlignment="1" applyProtection="1">
      <alignment vertical="center"/>
    </xf>
    <xf numFmtId="3" fontId="14" fillId="5" borderId="27" xfId="2" applyNumberFormat="1" applyFont="1" applyFill="1" applyBorder="1" applyAlignment="1">
      <alignment vertical="center"/>
    </xf>
    <xf numFmtId="3" fontId="14" fillId="5" borderId="8" xfId="2" applyNumberFormat="1" applyFont="1" applyFill="1" applyBorder="1" applyAlignment="1">
      <alignment vertical="center"/>
    </xf>
    <xf numFmtId="3" fontId="14" fillId="5" borderId="7" xfId="2" applyNumberFormat="1" applyFont="1" applyFill="1" applyBorder="1" applyAlignment="1">
      <alignment vertical="center"/>
    </xf>
    <xf numFmtId="3" fontId="14" fillId="5" borderId="6" xfId="2" applyNumberFormat="1" applyFont="1" applyFill="1" applyBorder="1"/>
    <xf numFmtId="3" fontId="14" fillId="5" borderId="7" xfId="2" applyNumberFormat="1" applyFont="1" applyFill="1" applyBorder="1"/>
    <xf numFmtId="3" fontId="14" fillId="5" borderId="8" xfId="2" applyNumberFormat="1" applyFont="1" applyFill="1" applyBorder="1"/>
    <xf numFmtId="3" fontId="14" fillId="5" borderId="28" xfId="2" applyNumberFormat="1" applyFont="1" applyFill="1" applyBorder="1"/>
    <xf numFmtId="0" fontId="19" fillId="5" borderId="23" xfId="15" applyFont="1" applyFill="1" applyBorder="1" applyAlignment="1">
      <alignment horizontal="center" vertical="center"/>
    </xf>
    <xf numFmtId="0" fontId="19" fillId="5" borderId="0" xfId="2" applyFont="1" applyFill="1" applyAlignment="1">
      <alignment horizontal="right"/>
    </xf>
    <xf numFmtId="0" fontId="5" fillId="5" borderId="0" xfId="2" applyFont="1" applyFill="1"/>
    <xf numFmtId="0" fontId="9" fillId="5" borderId="0" xfId="2" applyFont="1" applyFill="1" applyAlignment="1">
      <alignment horizontal="right"/>
    </xf>
    <xf numFmtId="37" fontId="14" fillId="5" borderId="0" xfId="2" applyNumberFormat="1" applyFont="1" applyFill="1" applyAlignment="1">
      <alignment vertical="center"/>
    </xf>
    <xf numFmtId="3" fontId="14" fillId="5" borderId="1" xfId="3" applyNumberFormat="1" applyFont="1" applyFill="1" applyBorder="1" applyAlignment="1" applyProtection="1"/>
    <xf numFmtId="0" fontId="17" fillId="5" borderId="26" xfId="2" applyFont="1" applyFill="1" applyBorder="1"/>
    <xf numFmtId="0" fontId="18" fillId="5" borderId="10" xfId="15" applyFont="1" applyFill="1" applyBorder="1" applyAlignment="1">
      <alignment horizontal="left" vertical="center" wrapText="1" indent="1"/>
    </xf>
    <xf numFmtId="0" fontId="14" fillId="5" borderId="10" xfId="15" applyFont="1" applyFill="1" applyBorder="1" applyAlignment="1">
      <alignment horizontal="left" indent="1"/>
    </xf>
    <xf numFmtId="0" fontId="17" fillId="5" borderId="10" xfId="15" applyFont="1" applyFill="1" applyBorder="1" applyAlignment="1">
      <alignment horizontal="left"/>
    </xf>
    <xf numFmtId="0" fontId="14" fillId="5" borderId="10" xfId="15" applyFont="1" applyFill="1" applyBorder="1" applyAlignment="1">
      <alignment horizontal="left"/>
    </xf>
    <xf numFmtId="3" fontId="14" fillId="5" borderId="6" xfId="2" applyNumberFormat="1" applyFont="1" applyFill="1" applyBorder="1" applyAlignment="1">
      <alignment vertical="center"/>
    </xf>
    <xf numFmtId="4" fontId="5" fillId="5" borderId="0" xfId="2" applyNumberFormat="1" applyFont="1" applyFill="1"/>
    <xf numFmtId="170" fontId="3" fillId="5" borderId="0" xfId="3" applyNumberFormat="1" applyFill="1" applyAlignment="1">
      <alignment vertical="center"/>
    </xf>
    <xf numFmtId="170" fontId="3" fillId="5" borderId="0" xfId="3" applyNumberFormat="1" applyFill="1" applyAlignment="1" applyProtection="1">
      <alignment vertical="center"/>
    </xf>
    <xf numFmtId="37" fontId="14" fillId="5" borderId="1" xfId="2" applyNumberFormat="1" applyFont="1" applyFill="1" applyBorder="1" applyAlignment="1">
      <alignment vertical="center"/>
    </xf>
    <xf numFmtId="37" fontId="14" fillId="5" borderId="2" xfId="2" applyNumberFormat="1" applyFont="1" applyFill="1" applyBorder="1" applyAlignment="1">
      <alignment vertical="center"/>
    </xf>
    <xf numFmtId="3" fontId="14" fillId="5" borderId="2" xfId="2" applyNumberFormat="1" applyFont="1" applyFill="1" applyBorder="1" applyAlignment="1">
      <alignment vertical="center"/>
    </xf>
    <xf numFmtId="37" fontId="14" fillId="5" borderId="25" xfId="2" applyNumberFormat="1" applyFont="1" applyFill="1" applyBorder="1" applyAlignment="1">
      <alignment vertical="center"/>
    </xf>
    <xf numFmtId="0" fontId="14" fillId="5" borderId="15" xfId="2" applyFont="1" applyFill="1" applyBorder="1" applyAlignment="1">
      <alignment vertical="center"/>
    </xf>
    <xf numFmtId="37" fontId="17" fillId="5" borderId="6" xfId="2" applyNumberFormat="1" applyFont="1" applyFill="1" applyBorder="1" applyAlignment="1">
      <alignment vertical="center"/>
    </xf>
    <xf numFmtId="37" fontId="17" fillId="5" borderId="7" xfId="2" applyNumberFormat="1" applyFont="1" applyFill="1" applyBorder="1" applyAlignment="1">
      <alignment vertical="center"/>
    </xf>
    <xf numFmtId="37" fontId="17" fillId="5" borderId="9" xfId="2" applyNumberFormat="1" applyFont="1" applyFill="1" applyBorder="1" applyAlignment="1">
      <alignment vertical="center"/>
    </xf>
    <xf numFmtId="37" fontId="17" fillId="5" borderId="26" xfId="2" applyNumberFormat="1" applyFont="1" applyFill="1" applyBorder="1" applyAlignment="1">
      <alignment vertical="center"/>
    </xf>
    <xf numFmtId="37" fontId="14" fillId="5" borderId="6" xfId="2" applyNumberFormat="1" applyFont="1" applyFill="1" applyBorder="1" applyAlignment="1">
      <alignment vertical="center"/>
    </xf>
    <xf numFmtId="37" fontId="14" fillId="5" borderId="7" xfId="2" applyNumberFormat="1" applyFont="1" applyFill="1" applyBorder="1" applyAlignment="1">
      <alignment vertical="center"/>
    </xf>
    <xf numFmtId="37" fontId="14" fillId="5" borderId="26" xfId="2" applyNumberFormat="1" applyFont="1" applyFill="1" applyBorder="1" applyAlignment="1">
      <alignment vertical="center"/>
    </xf>
    <xf numFmtId="0" fontId="19" fillId="5" borderId="16" xfId="15" applyFont="1" applyFill="1" applyBorder="1" applyAlignment="1">
      <alignment horizontal="left" vertical="center"/>
    </xf>
    <xf numFmtId="3" fontId="14" fillId="5" borderId="6" xfId="2" applyNumberFormat="1" applyFont="1" applyFill="1" applyBorder="1" applyAlignment="1">
      <alignment horizontal="right" vertical="center"/>
    </xf>
    <xf numFmtId="3" fontId="14" fillId="5" borderId="7" xfId="2" applyNumberFormat="1" applyFont="1" applyFill="1" applyBorder="1" applyAlignment="1">
      <alignment horizontal="right" vertical="center"/>
    </xf>
    <xf numFmtId="3" fontId="14" fillId="5" borderId="9" xfId="2" applyNumberFormat="1" applyFont="1" applyFill="1" applyBorder="1" applyAlignment="1">
      <alignment horizontal="right" vertical="center"/>
    </xf>
    <xf numFmtId="3" fontId="14" fillId="5" borderId="26" xfId="2" applyNumberFormat="1" applyFont="1" applyFill="1" applyBorder="1" applyAlignment="1">
      <alignment horizontal="right" vertical="center"/>
    </xf>
    <xf numFmtId="0" fontId="19" fillId="5" borderId="16" xfId="15" applyFont="1" applyFill="1" applyBorder="1" applyAlignment="1">
      <alignment horizontal="left" vertical="center" indent="2"/>
    </xf>
    <xf numFmtId="0" fontId="14" fillId="5" borderId="7" xfId="2" applyFont="1" applyFill="1" applyBorder="1" applyAlignment="1">
      <alignment vertical="center"/>
    </xf>
    <xf numFmtId="0" fontId="14" fillId="5" borderId="26" xfId="2" applyFont="1" applyFill="1" applyBorder="1" applyAlignment="1">
      <alignment vertical="center"/>
    </xf>
    <xf numFmtId="37" fontId="14" fillId="5" borderId="8" xfId="2" applyNumberFormat="1" applyFont="1" applyFill="1" applyBorder="1" applyAlignment="1">
      <alignment vertical="center"/>
    </xf>
    <xf numFmtId="3" fontId="14" fillId="5" borderId="26" xfId="2" applyNumberFormat="1" applyFont="1" applyFill="1" applyBorder="1" applyAlignment="1">
      <alignment vertical="center"/>
    </xf>
    <xf numFmtId="0" fontId="14" fillId="5" borderId="6" xfId="2" applyFont="1" applyFill="1" applyBorder="1" applyAlignment="1">
      <alignment vertical="center"/>
    </xf>
    <xf numFmtId="0" fontId="14" fillId="5" borderId="16" xfId="15" applyFont="1" applyFill="1" applyBorder="1" applyAlignment="1">
      <alignment horizontal="left" vertical="center"/>
    </xf>
    <xf numFmtId="3" fontId="17" fillId="5" borderId="6" xfId="2" applyNumberFormat="1" applyFont="1" applyFill="1" applyBorder="1" applyAlignment="1">
      <alignment vertical="center"/>
    </xf>
    <xf numFmtId="3" fontId="17" fillId="5" borderId="7" xfId="2" applyNumberFormat="1" applyFont="1" applyFill="1" applyBorder="1" applyAlignment="1">
      <alignment vertical="center"/>
    </xf>
    <xf numFmtId="0" fontId="25" fillId="0" borderId="0" xfId="1" applyFont="1" applyAlignment="1">
      <alignment horizontal="left" vertical="center"/>
    </xf>
    <xf numFmtId="173" fontId="14" fillId="5" borderId="0" xfId="2" applyNumberFormat="1" applyFont="1" applyFill="1" applyAlignment="1">
      <alignment vertical="center"/>
    </xf>
    <xf numFmtId="4" fontId="14" fillId="5" borderId="0" xfId="2" applyNumberFormat="1" applyFont="1" applyFill="1" applyAlignment="1">
      <alignment vertical="center"/>
    </xf>
    <xf numFmtId="0" fontId="14" fillId="5" borderId="0" xfId="2" applyFont="1" applyFill="1" applyAlignment="1">
      <alignment horizontal="center" vertical="center" wrapText="1"/>
    </xf>
    <xf numFmtId="37" fontId="14" fillId="5" borderId="3" xfId="2" applyNumberFormat="1" applyFont="1" applyFill="1" applyBorder="1" applyAlignment="1">
      <alignment vertical="center"/>
    </xf>
    <xf numFmtId="37" fontId="14" fillId="5" borderId="4" xfId="2" applyNumberFormat="1" applyFont="1" applyFill="1" applyBorder="1" applyAlignment="1">
      <alignment vertical="center"/>
    </xf>
    <xf numFmtId="0" fontId="14" fillId="5" borderId="5" xfId="2" applyFont="1" applyFill="1" applyBorder="1" applyAlignment="1">
      <alignment vertical="center"/>
    </xf>
    <xf numFmtId="170" fontId="17" fillId="5" borderId="6" xfId="3" applyNumberFormat="1" applyFont="1" applyFill="1" applyBorder="1" applyAlignment="1" applyProtection="1">
      <alignment vertical="center"/>
    </xf>
    <xf numFmtId="170" fontId="17" fillId="5" borderId="7" xfId="3" applyNumberFormat="1" applyFont="1" applyFill="1" applyBorder="1" applyAlignment="1" applyProtection="1">
      <alignment vertical="center"/>
    </xf>
    <xf numFmtId="170" fontId="17" fillId="5" borderId="8" xfId="3" applyNumberFormat="1" applyFont="1" applyFill="1" applyBorder="1" applyAlignment="1" applyProtection="1">
      <alignment vertical="center"/>
    </xf>
    <xf numFmtId="170" fontId="17" fillId="5" borderId="9" xfId="3" applyNumberFormat="1" applyFont="1" applyFill="1" applyBorder="1" applyAlignment="1" applyProtection="1">
      <alignment vertical="center"/>
    </xf>
    <xf numFmtId="170" fontId="14" fillId="5" borderId="6" xfId="3" applyNumberFormat="1" applyFont="1" applyFill="1" applyBorder="1" applyAlignment="1" applyProtection="1">
      <alignment vertical="center"/>
    </xf>
    <xf numFmtId="170" fontId="14" fillId="5" borderId="7" xfId="3" applyNumberFormat="1" applyFont="1" applyFill="1" applyBorder="1" applyAlignment="1" applyProtection="1">
      <alignment vertical="center"/>
    </xf>
    <xf numFmtId="37" fontId="17" fillId="5" borderId="8" xfId="2" applyNumberFormat="1" applyFont="1" applyFill="1" applyBorder="1" applyAlignment="1">
      <alignment vertical="center"/>
    </xf>
    <xf numFmtId="0" fontId="14" fillId="5" borderId="10" xfId="15" applyFont="1" applyFill="1" applyBorder="1" applyAlignment="1">
      <alignment vertical="center"/>
    </xf>
    <xf numFmtId="170" fontId="14" fillId="5" borderId="8" xfId="3" applyNumberFormat="1" applyFont="1" applyFill="1" applyBorder="1" applyAlignment="1" applyProtection="1">
      <alignment vertical="center"/>
    </xf>
    <xf numFmtId="170" fontId="14" fillId="5" borderId="9" xfId="3" applyNumberFormat="1" applyFont="1" applyFill="1" applyBorder="1" applyAlignment="1" applyProtection="1">
      <alignment vertical="center"/>
    </xf>
    <xf numFmtId="37" fontId="19" fillId="5" borderId="10" xfId="15" applyNumberFormat="1" applyFont="1" applyFill="1" applyBorder="1" applyAlignment="1">
      <alignment horizontal="left" vertical="center" indent="2"/>
    </xf>
    <xf numFmtId="173" fontId="14" fillId="5" borderId="0" xfId="6" applyNumberFormat="1" applyFont="1" applyFill="1" applyAlignment="1">
      <alignment horizontal="right" vertical="center"/>
    </xf>
    <xf numFmtId="37" fontId="19" fillId="5" borderId="10" xfId="15" applyNumberFormat="1" applyFont="1" applyFill="1" applyBorder="1" applyAlignment="1">
      <alignment horizontal="left" vertical="center" wrapText="1" indent="1"/>
    </xf>
    <xf numFmtId="37" fontId="19" fillId="5" borderId="10" xfId="15" applyNumberFormat="1" applyFont="1" applyFill="1" applyBorder="1" applyAlignment="1">
      <alignment horizontal="left" vertical="center" indent="1"/>
    </xf>
    <xf numFmtId="0" fontId="14" fillId="5" borderId="10" xfId="15" applyFont="1" applyFill="1" applyBorder="1" applyAlignment="1">
      <alignment horizontal="left" vertical="center"/>
    </xf>
    <xf numFmtId="173" fontId="5" fillId="5" borderId="0" xfId="2" applyNumberFormat="1" applyFont="1" applyFill="1" applyAlignment="1">
      <alignment vertical="center"/>
    </xf>
    <xf numFmtId="0" fontId="14" fillId="5" borderId="2" xfId="2" applyFont="1" applyFill="1" applyBorder="1"/>
    <xf numFmtId="37" fontId="17" fillId="5" borderId="6" xfId="2" applyNumberFormat="1" applyFont="1" applyFill="1" applyBorder="1"/>
    <xf numFmtId="37" fontId="17" fillId="5" borderId="7" xfId="2" applyNumberFormat="1" applyFont="1" applyFill="1" applyBorder="1"/>
    <xf numFmtId="37" fontId="17" fillId="5" borderId="9" xfId="2" applyNumberFormat="1" applyFont="1" applyFill="1" applyBorder="1"/>
    <xf numFmtId="37" fontId="14" fillId="5" borderId="6" xfId="2" applyNumberFormat="1" applyFont="1" applyFill="1" applyBorder="1"/>
    <xf numFmtId="37" fontId="14" fillId="5" borderId="7" xfId="2" applyNumberFormat="1" applyFont="1" applyFill="1" applyBorder="1"/>
    <xf numFmtId="37" fontId="14" fillId="5" borderId="9" xfId="2" applyNumberFormat="1" applyFont="1" applyFill="1" applyBorder="1"/>
    <xf numFmtId="174" fontId="14" fillId="5" borderId="6" xfId="8" applyNumberFormat="1" applyFont="1" applyFill="1" applyBorder="1"/>
    <xf numFmtId="174" fontId="14" fillId="5" borderId="7" xfId="8" applyNumberFormat="1" applyFont="1" applyFill="1" applyBorder="1"/>
    <xf numFmtId="174" fontId="14" fillId="5" borderId="9" xfId="8" applyNumberFormat="1" applyFont="1" applyFill="1" applyBorder="1"/>
    <xf numFmtId="3" fontId="14" fillId="5" borderId="9" xfId="2" applyNumberFormat="1" applyFont="1" applyFill="1" applyBorder="1"/>
    <xf numFmtId="170" fontId="19" fillId="5" borderId="10" xfId="3" applyNumberFormat="1" applyFont="1" applyFill="1" applyBorder="1" applyAlignment="1" applyProtection="1">
      <alignment horizontal="left" vertical="center" wrapText="1"/>
    </xf>
    <xf numFmtId="170" fontId="19" fillId="5" borderId="10" xfId="3" applyNumberFormat="1" applyFont="1" applyFill="1" applyBorder="1" applyAlignment="1" applyProtection="1">
      <alignment horizontal="left" vertical="center"/>
    </xf>
    <xf numFmtId="0" fontId="14" fillId="5" borderId="0" xfId="2" applyFont="1" applyFill="1" applyAlignment="1">
      <alignment horizontal="right"/>
    </xf>
    <xf numFmtId="0" fontId="26" fillId="5" borderId="0" xfId="2" applyFont="1" applyFill="1" applyAlignment="1">
      <alignment horizontal="right" vertical="center"/>
    </xf>
    <xf numFmtId="0" fontId="19" fillId="5" borderId="10" xfId="15" applyFont="1" applyFill="1" applyBorder="1" applyAlignment="1">
      <alignment horizontal="left" vertical="center"/>
    </xf>
    <xf numFmtId="0" fontId="19" fillId="5" borderId="10" xfId="15" applyFont="1" applyFill="1" applyBorder="1" applyAlignment="1">
      <alignment horizontal="left" vertical="center" indent="2"/>
    </xf>
    <xf numFmtId="3" fontId="17" fillId="5" borderId="8" xfId="2" applyNumberFormat="1" applyFont="1" applyFill="1" applyBorder="1" applyAlignment="1">
      <alignment vertical="center"/>
    </xf>
    <xf numFmtId="0" fontId="14" fillId="5" borderId="5" xfId="2" applyFont="1" applyFill="1" applyBorder="1" applyAlignment="1">
      <alignment horizontal="left"/>
    </xf>
    <xf numFmtId="0" fontId="27" fillId="5" borderId="0" xfId="9" applyFont="1" applyFill="1" applyProtection="1">
      <protection locked="0"/>
    </xf>
    <xf numFmtId="0" fontId="27" fillId="5" borderId="0" xfId="9" applyFont="1" applyFill="1"/>
    <xf numFmtId="0" fontId="3" fillId="5" borderId="0" xfId="9" applyFont="1" applyFill="1"/>
    <xf numFmtId="2" fontId="27" fillId="5" borderId="0" xfId="9" applyNumberFormat="1" applyFont="1" applyFill="1"/>
    <xf numFmtId="4" fontId="27" fillId="5" borderId="0" xfId="9" applyNumberFormat="1" applyFont="1" applyFill="1" applyProtection="1">
      <protection locked="0"/>
    </xf>
    <xf numFmtId="0" fontId="27" fillId="5" borderId="0" xfId="9" applyFont="1" applyFill="1" applyAlignment="1" applyProtection="1">
      <alignment horizontal="left" indent="2"/>
      <protection locked="0"/>
    </xf>
    <xf numFmtId="0" fontId="27" fillId="5" borderId="0" xfId="9" applyFont="1" applyFill="1" applyAlignment="1">
      <alignment horizontal="left"/>
    </xf>
    <xf numFmtId="0" fontId="28" fillId="5" borderId="0" xfId="9" applyFont="1" applyFill="1" applyProtection="1">
      <protection locked="0"/>
    </xf>
    <xf numFmtId="0" fontId="29" fillId="5" borderId="0" xfId="2" applyFont="1" applyFill="1" applyAlignment="1" applyProtection="1">
      <alignment vertical="center"/>
      <protection locked="0"/>
    </xf>
    <xf numFmtId="0" fontId="29" fillId="5" borderId="0" xfId="2" applyFont="1" applyFill="1" applyAlignment="1" applyProtection="1">
      <alignment horizontal="left" vertical="center" wrapText="1"/>
      <protection locked="0"/>
    </xf>
    <xf numFmtId="0" fontId="29" fillId="5" borderId="0" xfId="2" applyFont="1" applyFill="1" applyAlignment="1" applyProtection="1">
      <alignment horizontal="left" vertical="center"/>
      <protection locked="0"/>
    </xf>
    <xf numFmtId="0" fontId="30" fillId="5" borderId="0" xfId="2" applyFont="1" applyFill="1" applyAlignment="1">
      <alignment horizontal="left" vertical="center" wrapText="1"/>
    </xf>
    <xf numFmtId="0" fontId="29" fillId="5" borderId="0" xfId="2" applyFont="1" applyFill="1" applyProtection="1">
      <protection locked="0"/>
    </xf>
    <xf numFmtId="0" fontId="29" fillId="5" borderId="0" xfId="2" applyFont="1" applyFill="1" applyAlignment="1">
      <alignment horizontal="left" vertical="center" wrapText="1"/>
    </xf>
    <xf numFmtId="0" fontId="29" fillId="5" borderId="0" xfId="2" applyFont="1" applyFill="1" applyAlignment="1">
      <alignment horizontal="left" vertical="center"/>
    </xf>
    <xf numFmtId="2" fontId="29" fillId="5" borderId="0" xfId="2" applyNumberFormat="1" applyFont="1" applyFill="1" applyAlignment="1">
      <alignment horizontal="left" vertical="center"/>
    </xf>
    <xf numFmtId="0" fontId="29" fillId="5" borderId="0" xfId="2" applyFont="1" applyFill="1" applyAlignment="1">
      <alignment vertical="center"/>
    </xf>
    <xf numFmtId="0" fontId="31" fillId="5" borderId="0" xfId="9" applyFont="1" applyFill="1" applyAlignment="1">
      <alignment horizontal="right"/>
    </xf>
    <xf numFmtId="0" fontId="31" fillId="5" borderId="0" xfId="2" applyFont="1" applyFill="1" applyAlignment="1">
      <alignment horizontal="center" vertical="center"/>
    </xf>
    <xf numFmtId="1" fontId="27" fillId="5" borderId="29" xfId="9" applyNumberFormat="1" applyFont="1" applyFill="1" applyBorder="1" applyAlignment="1">
      <alignment horizontal="right"/>
    </xf>
    <xf numFmtId="3" fontId="27" fillId="5" borderId="29" xfId="9" applyNumberFormat="1" applyFont="1" applyFill="1" applyBorder="1" applyAlignment="1">
      <alignment horizontal="right"/>
    </xf>
    <xf numFmtId="3" fontId="27" fillId="5" borderId="29" xfId="9" applyNumberFormat="1" applyFont="1" applyFill="1" applyBorder="1"/>
    <xf numFmtId="0" fontId="28" fillId="5" borderId="30" xfId="2" applyFont="1" applyFill="1" applyBorder="1" applyAlignment="1">
      <alignment horizontal="center" vertical="center"/>
    </xf>
    <xf numFmtId="0" fontId="28" fillId="5" borderId="29" xfId="2" applyFont="1" applyFill="1" applyBorder="1" applyAlignment="1">
      <alignment horizontal="left" indent="1"/>
    </xf>
    <xf numFmtId="3" fontId="27" fillId="5" borderId="7" xfId="9" applyNumberFormat="1" applyFont="1" applyFill="1" applyBorder="1"/>
    <xf numFmtId="3" fontId="27" fillId="5" borderId="7" xfId="9" applyNumberFormat="1" applyFont="1" applyFill="1" applyBorder="1" applyAlignment="1">
      <alignment horizontal="right"/>
    </xf>
    <xf numFmtId="0" fontId="28" fillId="5" borderId="9" xfId="2" applyFont="1" applyFill="1" applyBorder="1" applyAlignment="1">
      <alignment horizontal="center" vertical="center"/>
    </xf>
    <xf numFmtId="0" fontId="28" fillId="5" borderId="7" xfId="2" applyFont="1" applyFill="1" applyBorder="1" applyAlignment="1">
      <alignment horizontal="left" indent="1"/>
    </xf>
    <xf numFmtId="1" fontId="27" fillId="5" borderId="7" xfId="9" applyNumberFormat="1" applyFont="1" applyFill="1" applyBorder="1"/>
    <xf numFmtId="1" fontId="27" fillId="5" borderId="7" xfId="10" applyNumberFormat="1" applyFont="1" applyFill="1" applyBorder="1" applyAlignment="1" applyProtection="1">
      <alignment horizontal="right" vertical="center"/>
      <protection locked="0"/>
    </xf>
    <xf numFmtId="0" fontId="27" fillId="5" borderId="7" xfId="9" applyFont="1" applyFill="1" applyBorder="1" applyAlignment="1">
      <alignment horizontal="right"/>
    </xf>
    <xf numFmtId="0" fontId="27" fillId="5" borderId="8" xfId="9" applyFont="1" applyFill="1" applyBorder="1" applyAlignment="1">
      <alignment horizontal="right"/>
    </xf>
    <xf numFmtId="0" fontId="28" fillId="5" borderId="7" xfId="2" applyFont="1" applyFill="1" applyBorder="1"/>
    <xf numFmtId="3" fontId="27" fillId="5" borderId="8" xfId="9" applyNumberFormat="1" applyFont="1" applyFill="1" applyBorder="1" applyAlignment="1">
      <alignment horizontal="right"/>
    </xf>
    <xf numFmtId="0" fontId="28" fillId="5" borderId="7" xfId="2" applyFont="1" applyFill="1" applyBorder="1" applyAlignment="1">
      <alignment horizontal="left" wrapText="1" indent="1"/>
    </xf>
    <xf numFmtId="2" fontId="27" fillId="5" borderId="7" xfId="9" applyNumberFormat="1" applyFont="1" applyFill="1" applyBorder="1" applyAlignment="1">
      <alignment horizontal="right"/>
    </xf>
    <xf numFmtId="0" fontId="28" fillId="5" borderId="7" xfId="2" applyFont="1" applyFill="1" applyBorder="1" applyAlignment="1">
      <alignment horizontal="left" indent="4"/>
    </xf>
    <xf numFmtId="0" fontId="28" fillId="5" borderId="7" xfId="2" applyFont="1" applyFill="1" applyBorder="1" applyAlignment="1">
      <alignment horizontal="left"/>
    </xf>
    <xf numFmtId="1" fontId="28" fillId="5" borderId="7" xfId="9" applyNumberFormat="1" applyFont="1" applyFill="1" applyBorder="1" applyAlignment="1">
      <alignment horizontal="right"/>
    </xf>
    <xf numFmtId="1" fontId="27" fillId="5" borderId="7" xfId="9" applyNumberFormat="1" applyFont="1" applyFill="1" applyBorder="1" applyAlignment="1">
      <alignment horizontal="right"/>
    </xf>
    <xf numFmtId="0" fontId="27" fillId="5" borderId="7" xfId="9" applyFont="1" applyFill="1" applyBorder="1" applyAlignment="1">
      <alignment horizontal="center"/>
    </xf>
    <xf numFmtId="2" fontId="27" fillId="5" borderId="7" xfId="10" applyNumberFormat="1" applyFont="1" applyFill="1" applyBorder="1" applyAlignment="1">
      <alignment horizontal="right"/>
    </xf>
    <xf numFmtId="0" fontId="28" fillId="5" borderId="7" xfId="2" applyFont="1" applyFill="1" applyBorder="1" applyAlignment="1">
      <alignment horizontal="left" vertical="center" indent="1"/>
    </xf>
    <xf numFmtId="0" fontId="27" fillId="5" borderId="31" xfId="9" applyFont="1" applyFill="1" applyBorder="1" applyProtection="1">
      <protection locked="0"/>
    </xf>
    <xf numFmtId="0" fontId="27" fillId="5" borderId="9" xfId="9" applyFont="1" applyFill="1" applyBorder="1" applyAlignment="1">
      <alignment horizontal="center"/>
    </xf>
    <xf numFmtId="0" fontId="28" fillId="5" borderId="7" xfId="2" applyFont="1" applyFill="1" applyBorder="1" applyAlignment="1">
      <alignment horizontal="left" wrapText="1"/>
    </xf>
    <xf numFmtId="0" fontId="27" fillId="5" borderId="0" xfId="9" applyFont="1" applyFill="1" applyAlignment="1" applyProtection="1">
      <alignment vertical="center"/>
      <protection locked="0"/>
    </xf>
    <xf numFmtId="0" fontId="28" fillId="5" borderId="32" xfId="9" applyFont="1" applyFill="1" applyBorder="1" applyAlignment="1" applyProtection="1">
      <alignment horizontal="center" vertical="center"/>
      <protection locked="0"/>
    </xf>
    <xf numFmtId="0" fontId="27" fillId="5" borderId="32" xfId="9" applyFont="1" applyFill="1" applyBorder="1" applyAlignment="1" applyProtection="1">
      <alignment horizontal="center" vertical="center"/>
      <protection locked="0"/>
    </xf>
    <xf numFmtId="0" fontId="27" fillId="5" borderId="33" xfId="9" applyFont="1" applyFill="1" applyBorder="1" applyAlignment="1" applyProtection="1">
      <alignment horizontal="center" vertical="center"/>
      <protection locked="0"/>
    </xf>
    <xf numFmtId="0" fontId="28" fillId="5" borderId="33" xfId="2" applyFont="1" applyFill="1" applyBorder="1" applyAlignment="1">
      <alignment horizontal="center" vertical="center"/>
    </xf>
    <xf numFmtId="0" fontId="28" fillId="5" borderId="34" xfId="2" applyFont="1" applyFill="1" applyBorder="1" applyAlignment="1">
      <alignment horizontal="center" vertical="center"/>
    </xf>
    <xf numFmtId="0" fontId="25" fillId="5" borderId="0" xfId="9" applyFont="1" applyFill="1" applyProtection="1">
      <protection locked="0"/>
    </xf>
    <xf numFmtId="0" fontId="25" fillId="5" borderId="0" xfId="9" applyFont="1" applyFill="1"/>
    <xf numFmtId="0" fontId="21" fillId="5" borderId="0" xfId="9" applyFont="1" applyFill="1" applyAlignment="1">
      <alignment horizontal="right"/>
    </xf>
    <xf numFmtId="0" fontId="25" fillId="5" borderId="0" xfId="9" applyFont="1" applyFill="1" applyAlignment="1">
      <alignment horizontal="right"/>
    </xf>
    <xf numFmtId="0" fontId="21" fillId="5" borderId="0" xfId="9" applyFont="1" applyFill="1"/>
    <xf numFmtId="171" fontId="27" fillId="5" borderId="0" xfId="10" applyNumberFormat="1" applyFont="1" applyFill="1" applyProtection="1">
      <protection locked="0"/>
    </xf>
    <xf numFmtId="0" fontId="34" fillId="5" borderId="0" xfId="9" applyFont="1" applyFill="1"/>
    <xf numFmtId="0" fontId="27" fillId="5" borderId="0" xfId="9" applyFont="1" applyFill="1" applyAlignment="1">
      <alignment horizontal="left" indent="2"/>
    </xf>
    <xf numFmtId="0" fontId="35" fillId="5" borderId="0" xfId="2" applyFont="1" applyFill="1" applyProtection="1">
      <protection locked="0"/>
    </xf>
    <xf numFmtId="3" fontId="29" fillId="5" borderId="0" xfId="2" applyNumberFormat="1" applyFont="1" applyFill="1" applyAlignment="1">
      <alignment horizontal="right"/>
    </xf>
    <xf numFmtId="0" fontId="29" fillId="5" borderId="0" xfId="2" applyFont="1" applyFill="1" applyAlignment="1">
      <alignment horizontal="left" vertical="top" indent="7"/>
    </xf>
    <xf numFmtId="0" fontId="29" fillId="5" borderId="0" xfId="2" applyFont="1" applyFill="1" applyAlignment="1">
      <alignment horizontal="left" vertical="top" wrapText="1" indent="7"/>
    </xf>
    <xf numFmtId="0" fontId="29" fillId="5" borderId="0" xfId="2" applyFont="1" applyFill="1"/>
    <xf numFmtId="0" fontId="28" fillId="5" borderId="0" xfId="2" applyFont="1" applyFill="1" applyAlignment="1">
      <alignment horizontal="left"/>
    </xf>
    <xf numFmtId="0" fontId="36" fillId="5" borderId="0" xfId="2" applyFont="1" applyFill="1" applyProtection="1">
      <protection locked="0"/>
    </xf>
    <xf numFmtId="0" fontId="29" fillId="5" borderId="0" xfId="2" applyFont="1" applyFill="1" applyAlignment="1">
      <alignment horizontal="left" vertical="top" indent="13"/>
    </xf>
    <xf numFmtId="0" fontId="29" fillId="5" borderId="0" xfId="2" applyFont="1" applyFill="1" applyAlignment="1">
      <alignment horizontal="left"/>
    </xf>
    <xf numFmtId="0" fontId="30" fillId="5" borderId="0" xfId="2" applyFont="1" applyFill="1" applyProtection="1">
      <protection locked="0"/>
    </xf>
    <xf numFmtId="0" fontId="29" fillId="5" borderId="0" xfId="2" applyFont="1" applyFill="1" applyAlignment="1">
      <alignment horizontal="left" vertical="center" indent="13"/>
    </xf>
    <xf numFmtId="0" fontId="31" fillId="5" borderId="0" xfId="2" applyFont="1" applyFill="1" applyAlignment="1">
      <alignment horizontal="right"/>
    </xf>
    <xf numFmtId="3" fontId="27" fillId="5" borderId="35" xfId="10" applyNumberFormat="1" applyFont="1" applyFill="1" applyBorder="1" applyAlignment="1" applyProtection="1">
      <protection locked="0"/>
    </xf>
    <xf numFmtId="0" fontId="28" fillId="5" borderId="36" xfId="2" applyFont="1" applyFill="1" applyBorder="1" applyAlignment="1">
      <alignment horizontal="center"/>
    </xf>
    <xf numFmtId="0" fontId="28" fillId="5" borderId="37" xfId="2" applyFont="1" applyFill="1" applyBorder="1"/>
    <xf numFmtId="3" fontId="27" fillId="5" borderId="38" xfId="10" applyNumberFormat="1" applyFont="1" applyFill="1" applyBorder="1" applyAlignment="1" applyProtection="1">
      <protection locked="0"/>
    </xf>
    <xf numFmtId="0" fontId="28" fillId="5" borderId="39" xfId="2" applyFont="1" applyFill="1" applyBorder="1" applyAlignment="1">
      <alignment horizontal="center"/>
    </xf>
    <xf numFmtId="0" fontId="28" fillId="5" borderId="40" xfId="2" applyFont="1" applyFill="1" applyBorder="1"/>
    <xf numFmtId="3" fontId="27" fillId="5" borderId="41" xfId="10" applyNumberFormat="1" applyFont="1" applyFill="1" applyBorder="1" applyAlignment="1" applyProtection="1">
      <protection locked="0"/>
    </xf>
    <xf numFmtId="0" fontId="27" fillId="5" borderId="38" xfId="9" applyFont="1" applyFill="1" applyBorder="1" applyProtection="1">
      <protection locked="0"/>
    </xf>
    <xf numFmtId="0" fontId="28" fillId="5" borderId="38" xfId="2" applyFont="1" applyFill="1" applyBorder="1"/>
    <xf numFmtId="3" fontId="27" fillId="5" borderId="38" xfId="9" applyNumberFormat="1" applyFont="1" applyFill="1" applyBorder="1" applyProtection="1">
      <protection locked="0"/>
    </xf>
    <xf numFmtId="0" fontId="36" fillId="5" borderId="39" xfId="2" applyFont="1" applyFill="1" applyBorder="1" applyAlignment="1">
      <alignment horizontal="center"/>
    </xf>
    <xf numFmtId="1" fontId="27" fillId="5" borderId="38" xfId="9" applyNumberFormat="1" applyFont="1" applyFill="1" applyBorder="1" applyProtection="1">
      <protection locked="0"/>
    </xf>
    <xf numFmtId="0" fontId="28" fillId="5" borderId="40" xfId="2" applyFont="1" applyFill="1" applyBorder="1" applyAlignment="1">
      <alignment horizontal="left" vertical="top" wrapText="1"/>
    </xf>
    <xf numFmtId="175" fontId="27" fillId="5" borderId="38" xfId="9" applyNumberFormat="1" applyFont="1" applyFill="1" applyBorder="1" applyProtection="1">
      <protection locked="0"/>
    </xf>
    <xf numFmtId="175" fontId="14" fillId="5" borderId="38" xfId="9" applyNumberFormat="1" applyFont="1" applyFill="1" applyBorder="1"/>
    <xf numFmtId="175" fontId="27" fillId="5" borderId="38" xfId="9" applyNumberFormat="1" applyFont="1" applyFill="1" applyBorder="1"/>
    <xf numFmtId="175" fontId="14" fillId="5" borderId="38" xfId="9" applyNumberFormat="1" applyFont="1" applyFill="1" applyBorder="1" applyProtection="1">
      <protection locked="0"/>
    </xf>
    <xf numFmtId="0" fontId="27" fillId="5" borderId="42" xfId="9" applyFont="1" applyFill="1" applyBorder="1" applyProtection="1">
      <protection locked="0"/>
    </xf>
    <xf numFmtId="0" fontId="27" fillId="5" borderId="43" xfId="9" applyFont="1" applyFill="1" applyBorder="1" applyAlignment="1">
      <alignment horizontal="left"/>
    </xf>
    <xf numFmtId="0" fontId="28" fillId="5" borderId="44" xfId="2" applyFont="1" applyFill="1" applyBorder="1"/>
    <xf numFmtId="0" fontId="27" fillId="5" borderId="45" xfId="9" applyFont="1" applyFill="1" applyBorder="1" applyAlignment="1" applyProtection="1">
      <alignment horizontal="center"/>
      <protection locked="0"/>
    </xf>
    <xf numFmtId="0" fontId="28" fillId="5" borderId="43" xfId="2" applyFont="1" applyFill="1" applyBorder="1" applyAlignment="1">
      <alignment horizontal="center"/>
    </xf>
    <xf numFmtId="0" fontId="28" fillId="5" borderId="44" xfId="2" applyFont="1" applyFill="1" applyBorder="1" applyAlignment="1">
      <alignment horizontal="center" vertical="center"/>
    </xf>
    <xf numFmtId="0" fontId="25" fillId="5" borderId="0" xfId="9" applyFont="1" applyFill="1" applyAlignment="1">
      <alignment horizontal="left"/>
    </xf>
    <xf numFmtId="176" fontId="27" fillId="5" borderId="0" xfId="9" applyNumberFormat="1" applyFont="1" applyFill="1"/>
    <xf numFmtId="171" fontId="27" fillId="5" borderId="0" xfId="10" applyNumberFormat="1" applyFont="1" applyFill="1" applyBorder="1" applyAlignment="1">
      <alignment vertical="center"/>
    </xf>
    <xf numFmtId="0" fontId="27" fillId="5" borderId="0" xfId="2" applyFont="1" applyFill="1"/>
    <xf numFmtId="0" fontId="28" fillId="5" borderId="0" xfId="9" applyFont="1" applyFill="1" applyAlignment="1">
      <alignment horizontal="left" vertical="center"/>
    </xf>
    <xf numFmtId="0" fontId="37" fillId="5" borderId="46" xfId="9" applyFont="1" applyFill="1" applyBorder="1" applyAlignment="1">
      <alignment horizontal="right" vertical="center"/>
    </xf>
    <xf numFmtId="0" fontId="27" fillId="5" borderId="46" xfId="9" applyFont="1" applyFill="1" applyBorder="1" applyAlignment="1">
      <alignment vertical="center"/>
    </xf>
    <xf numFmtId="0" fontId="27" fillId="5" borderId="30" xfId="9" applyFont="1" applyFill="1" applyBorder="1"/>
    <xf numFmtId="171" fontId="27" fillId="5" borderId="29" xfId="10" applyNumberFormat="1" applyFont="1" applyFill="1" applyBorder="1" applyAlignment="1">
      <alignment horizontal="right"/>
    </xf>
    <xf numFmtId="171" fontId="27" fillId="5" borderId="29" xfId="10" applyNumberFormat="1" applyFont="1" applyFill="1" applyBorder="1" applyAlignment="1"/>
    <xf numFmtId="3" fontId="27" fillId="5" borderId="35" xfId="9" applyNumberFormat="1" applyFont="1" applyFill="1" applyBorder="1"/>
    <xf numFmtId="3" fontId="27" fillId="5" borderId="47" xfId="9" applyNumberFormat="1" applyFont="1" applyFill="1" applyBorder="1"/>
    <xf numFmtId="3" fontId="27" fillId="5" borderId="48" xfId="9" applyNumberFormat="1" applyFont="1" applyFill="1" applyBorder="1"/>
    <xf numFmtId="3" fontId="27" fillId="5" borderId="49" xfId="9" applyNumberFormat="1" applyFont="1" applyFill="1" applyBorder="1"/>
    <xf numFmtId="0" fontId="28" fillId="5" borderId="48" xfId="2" applyFont="1" applyFill="1" applyBorder="1"/>
    <xf numFmtId="0" fontId="27" fillId="5" borderId="9" xfId="9" applyFont="1" applyFill="1" applyBorder="1"/>
    <xf numFmtId="171" fontId="27" fillId="5" borderId="7" xfId="10" applyNumberFormat="1" applyFont="1" applyFill="1" applyBorder="1" applyAlignment="1">
      <alignment horizontal="right"/>
    </xf>
    <xf numFmtId="171" fontId="27" fillId="5" borderId="7" xfId="10" applyNumberFormat="1" applyFont="1" applyFill="1" applyBorder="1" applyAlignment="1"/>
    <xf numFmtId="3" fontId="27" fillId="5" borderId="41" xfId="9" applyNumberFormat="1" applyFont="1" applyFill="1" applyBorder="1"/>
    <xf numFmtId="3" fontId="27" fillId="5" borderId="38" xfId="9" applyNumberFormat="1" applyFont="1" applyFill="1" applyBorder="1"/>
    <xf numFmtId="3" fontId="27" fillId="5" borderId="0" xfId="9" applyNumberFormat="1" applyFont="1" applyFill="1"/>
    <xf numFmtId="3" fontId="27" fillId="5" borderId="38" xfId="9" applyNumberFormat="1" applyFont="1" applyFill="1" applyBorder="1" applyAlignment="1">
      <alignment horizontal="right"/>
    </xf>
    <xf numFmtId="3" fontId="27" fillId="5" borderId="0" xfId="9" applyNumberFormat="1" applyFont="1" applyFill="1" applyAlignment="1">
      <alignment horizontal="right"/>
    </xf>
    <xf numFmtId="171" fontId="14" fillId="5" borderId="0" xfId="10" applyNumberFormat="1" applyFont="1" applyFill="1"/>
    <xf numFmtId="0" fontId="27" fillId="5" borderId="50" xfId="9" applyFont="1" applyFill="1" applyBorder="1"/>
    <xf numFmtId="0" fontId="27" fillId="5" borderId="0" xfId="9" applyFont="1" applyFill="1" applyAlignment="1">
      <alignment vertical="center" wrapText="1"/>
    </xf>
    <xf numFmtId="171" fontId="14" fillId="5" borderId="0" xfId="10" applyNumberFormat="1" applyFont="1" applyFill="1" applyAlignment="1">
      <alignment vertical="center" wrapText="1"/>
    </xf>
    <xf numFmtId="0" fontId="28" fillId="5" borderId="32" xfId="2" applyFont="1" applyFill="1" applyBorder="1" applyAlignment="1">
      <alignment horizontal="center" vertical="center" wrapText="1"/>
    </xf>
    <xf numFmtId="0" fontId="14" fillId="5" borderId="0" xfId="9" applyFont="1" applyFill="1"/>
    <xf numFmtId="0" fontId="38" fillId="5" borderId="0" xfId="9" applyFont="1" applyFill="1"/>
    <xf numFmtId="3" fontId="14" fillId="5" borderId="0" xfId="9" applyNumberFormat="1" applyFont="1" applyFill="1"/>
    <xf numFmtId="173" fontId="38" fillId="5" borderId="0" xfId="9" applyNumberFormat="1" applyFont="1" applyFill="1"/>
    <xf numFmtId="3" fontId="38" fillId="5" borderId="0" xfId="9" applyNumberFormat="1" applyFont="1" applyFill="1"/>
    <xf numFmtId="0" fontId="39" fillId="5" borderId="0" xfId="2" applyFont="1" applyFill="1"/>
    <xf numFmtId="0" fontId="40" fillId="5" borderId="0" xfId="2" applyFont="1" applyFill="1"/>
    <xf numFmtId="0" fontId="15" fillId="5" borderId="0" xfId="2" applyFont="1" applyFill="1"/>
    <xf numFmtId="0" fontId="41" fillId="5" borderId="0" xfId="9" applyFont="1" applyFill="1" applyAlignment="1">
      <alignment horizontal="center" vertical="center"/>
    </xf>
    <xf numFmtId="0" fontId="41" fillId="5" borderId="54" xfId="9" applyFont="1" applyFill="1" applyBorder="1" applyAlignment="1">
      <alignment horizontal="center" vertical="center"/>
    </xf>
    <xf numFmtId="0" fontId="39" fillId="5" borderId="0" xfId="2" applyFont="1" applyFill="1" applyAlignment="1">
      <alignment horizontal="left" vertical="center" wrapText="1"/>
    </xf>
    <xf numFmtId="3" fontId="14" fillId="5" borderId="55" xfId="9" applyNumberFormat="1" applyFont="1" applyFill="1" applyBorder="1"/>
    <xf numFmtId="3" fontId="14" fillId="5" borderId="56" xfId="9" applyNumberFormat="1" applyFont="1" applyFill="1" applyBorder="1"/>
    <xf numFmtId="3" fontId="14" fillId="5" borderId="57" xfId="9" applyNumberFormat="1" applyFont="1" applyFill="1" applyBorder="1"/>
    <xf numFmtId="0" fontId="41" fillId="5" borderId="47" xfId="2" applyFont="1" applyFill="1" applyBorder="1"/>
    <xf numFmtId="3" fontId="38" fillId="5" borderId="58" xfId="9" applyNumberFormat="1" applyFont="1" applyFill="1" applyBorder="1"/>
    <xf numFmtId="3" fontId="38" fillId="5" borderId="7" xfId="9" applyNumberFormat="1" applyFont="1" applyFill="1" applyBorder="1"/>
    <xf numFmtId="3" fontId="14" fillId="5" borderId="7" xfId="9" applyNumberFormat="1" applyFont="1" applyFill="1" applyBorder="1"/>
    <xf numFmtId="3" fontId="14" fillId="5" borderId="40" xfId="9" applyNumberFormat="1" applyFont="1" applyFill="1" applyBorder="1"/>
    <xf numFmtId="0" fontId="41" fillId="5" borderId="38" xfId="2" applyFont="1" applyFill="1" applyBorder="1"/>
    <xf numFmtId="3" fontId="38" fillId="5" borderId="58" xfId="9" applyNumberFormat="1" applyFont="1" applyFill="1" applyBorder="1" applyAlignment="1">
      <alignment horizontal="right"/>
    </xf>
    <xf numFmtId="3" fontId="14" fillId="5" borderId="0" xfId="9" applyNumberFormat="1" applyFont="1" applyFill="1" applyAlignment="1">
      <alignment horizontal="right"/>
    </xf>
    <xf numFmtId="3" fontId="14" fillId="5" borderId="7" xfId="9" applyNumberFormat="1" applyFont="1" applyFill="1" applyBorder="1" applyAlignment="1">
      <alignment horizontal="right"/>
    </xf>
    <xf numFmtId="3" fontId="14" fillId="5" borderId="40" xfId="9" applyNumberFormat="1" applyFont="1" applyFill="1" applyBorder="1" applyAlignment="1">
      <alignment horizontal="right"/>
    </xf>
    <xf numFmtId="165" fontId="38" fillId="5" borderId="58" xfId="34" applyFont="1" applyFill="1" applyBorder="1" applyAlignment="1">
      <alignment horizontal="right"/>
    </xf>
    <xf numFmtId="165" fontId="14" fillId="5" borderId="7" xfId="34" applyFont="1" applyFill="1" applyBorder="1" applyAlignment="1">
      <alignment horizontal="right"/>
    </xf>
    <xf numFmtId="165" fontId="14" fillId="5" borderId="40" xfId="34" applyFont="1" applyFill="1" applyBorder="1" applyAlignment="1">
      <alignment horizontal="right"/>
    </xf>
    <xf numFmtId="171" fontId="14" fillId="5" borderId="0" xfId="10" applyNumberFormat="1" applyFont="1" applyFill="1" applyAlignment="1"/>
    <xf numFmtId="3" fontId="38" fillId="5" borderId="50" xfId="9" applyNumberFormat="1" applyFont="1" applyFill="1" applyBorder="1"/>
    <xf numFmtId="3" fontId="38" fillId="5" borderId="31" xfId="9" applyNumberFormat="1" applyFont="1" applyFill="1" applyBorder="1"/>
    <xf numFmtId="3" fontId="14" fillId="5" borderId="54" xfId="9" applyNumberFormat="1" applyFont="1" applyFill="1" applyBorder="1"/>
    <xf numFmtId="3" fontId="38" fillId="5" borderId="44" xfId="9" applyNumberFormat="1" applyFont="1" applyFill="1" applyBorder="1"/>
    <xf numFmtId="0" fontId="41" fillId="5" borderId="42" xfId="2" applyFont="1" applyFill="1" applyBorder="1"/>
    <xf numFmtId="0" fontId="38" fillId="5" borderId="29" xfId="9" applyFont="1" applyFill="1" applyBorder="1" applyAlignment="1">
      <alignment horizontal="center" vertical="center"/>
    </xf>
    <xf numFmtId="0" fontId="38" fillId="5" borderId="40" xfId="9" applyFont="1" applyFill="1" applyBorder="1" applyAlignment="1">
      <alignment horizontal="center" vertical="center"/>
    </xf>
    <xf numFmtId="0" fontId="41" fillId="5" borderId="39" xfId="2" applyFont="1" applyFill="1" applyBorder="1" applyAlignment="1">
      <alignment horizontal="center" vertical="center"/>
    </xf>
    <xf numFmtId="0" fontId="41" fillId="5" borderId="40" xfId="2" applyFont="1" applyFill="1" applyBorder="1" applyAlignment="1">
      <alignment horizontal="center" vertical="center"/>
    </xf>
    <xf numFmtId="0" fontId="4" fillId="5" borderId="0" xfId="9" applyFont="1" applyFill="1"/>
    <xf numFmtId="0" fontId="9" fillId="5" borderId="0" xfId="9" applyFont="1" applyFill="1" applyAlignment="1">
      <alignment horizontal="right"/>
    </xf>
    <xf numFmtId="0" fontId="27" fillId="5" borderId="0" xfId="2" applyFont="1" applyFill="1" applyAlignment="1">
      <alignment horizontal="left" vertical="center"/>
    </xf>
    <xf numFmtId="3" fontId="27" fillId="5" borderId="0" xfId="2" applyNumberFormat="1" applyFont="1" applyFill="1" applyAlignment="1">
      <alignment horizontal="left" vertical="center"/>
    </xf>
    <xf numFmtId="3" fontId="27" fillId="5" borderId="62" xfId="9" applyNumberFormat="1" applyFont="1" applyFill="1" applyBorder="1"/>
    <xf numFmtId="3" fontId="27" fillId="5" borderId="63" xfId="9" applyNumberFormat="1" applyFont="1" applyFill="1" applyBorder="1"/>
    <xf numFmtId="0" fontId="27" fillId="5" borderId="30" xfId="9" applyFont="1" applyFill="1" applyBorder="1" applyAlignment="1">
      <alignment horizontal="center"/>
    </xf>
    <xf numFmtId="3" fontId="27" fillId="5" borderId="0" xfId="9" applyNumberFormat="1" applyFont="1" applyFill="1" applyProtection="1">
      <protection locked="0"/>
    </xf>
    <xf numFmtId="3" fontId="14" fillId="5" borderId="39" xfId="9" applyNumberFormat="1" applyFont="1" applyFill="1" applyBorder="1"/>
    <xf numFmtId="0" fontId="44" fillId="5" borderId="0" xfId="2" applyFont="1" applyFill="1"/>
    <xf numFmtId="0" fontId="44" fillId="5" borderId="0" xfId="2" applyFont="1" applyFill="1" applyProtection="1">
      <protection locked="0"/>
    </xf>
    <xf numFmtId="175" fontId="27" fillId="5" borderId="0" xfId="9" applyNumberFormat="1" applyFont="1" applyFill="1"/>
    <xf numFmtId="0" fontId="28" fillId="5" borderId="0" xfId="2" applyFont="1" applyFill="1"/>
    <xf numFmtId="0" fontId="29" fillId="5" borderId="0" xfId="2" applyFont="1" applyFill="1" applyAlignment="1">
      <alignment wrapText="1"/>
    </xf>
    <xf numFmtId="172" fontId="27" fillId="5" borderId="0" xfId="9" applyNumberFormat="1" applyFont="1" applyFill="1"/>
    <xf numFmtId="172" fontId="27" fillId="5" borderId="0" xfId="9" applyNumberFormat="1" applyFont="1" applyFill="1" applyProtection="1">
      <protection locked="0"/>
    </xf>
    <xf numFmtId="175" fontId="27" fillId="5" borderId="29" xfId="9" applyNumberFormat="1" applyFont="1" applyFill="1" applyBorder="1" applyProtection="1">
      <protection locked="0"/>
    </xf>
    <xf numFmtId="175" fontId="27" fillId="5" borderId="30" xfId="9" applyNumberFormat="1" applyFont="1" applyFill="1" applyBorder="1" applyProtection="1">
      <protection locked="0"/>
    </xf>
    <xf numFmtId="175" fontId="27" fillId="5" borderId="29" xfId="10" applyNumberFormat="1" applyFont="1" applyFill="1" applyBorder="1"/>
    <xf numFmtId="175" fontId="27" fillId="5" borderId="51" xfId="9" applyNumberFormat="1" applyFont="1" applyFill="1" applyBorder="1" applyProtection="1">
      <protection locked="0"/>
    </xf>
    <xf numFmtId="175" fontId="27" fillId="5" borderId="51" xfId="11" applyNumberFormat="1" applyFont="1" applyFill="1" applyBorder="1"/>
    <xf numFmtId="175" fontId="27" fillId="5" borderId="29" xfId="11" applyNumberFormat="1" applyFont="1" applyFill="1" applyBorder="1"/>
    <xf numFmtId="3" fontId="27" fillId="5" borderId="29" xfId="9" applyNumberFormat="1" applyFont="1" applyFill="1" applyBorder="1" applyProtection="1">
      <protection locked="0"/>
    </xf>
    <xf numFmtId="3" fontId="27" fillId="5" borderId="30" xfId="9" applyNumberFormat="1" applyFont="1" applyFill="1" applyBorder="1" applyProtection="1">
      <protection locked="0"/>
    </xf>
    <xf numFmtId="0" fontId="28" fillId="5" borderId="29" xfId="2" applyFont="1" applyFill="1" applyBorder="1"/>
    <xf numFmtId="175" fontId="27" fillId="5" borderId="7" xfId="9" applyNumberFormat="1" applyFont="1" applyFill="1" applyBorder="1" applyProtection="1">
      <protection locked="0"/>
    </xf>
    <xf numFmtId="175" fontId="27" fillId="5" borderId="58" xfId="9" applyNumberFormat="1" applyFont="1" applyFill="1" applyBorder="1" applyProtection="1">
      <protection locked="0"/>
    </xf>
    <xf numFmtId="175" fontId="27" fillId="5" borderId="7" xfId="10" applyNumberFormat="1" applyFont="1" applyFill="1" applyBorder="1"/>
    <xf numFmtId="175" fontId="27" fillId="5" borderId="8" xfId="10" applyNumberFormat="1" applyFont="1" applyFill="1" applyBorder="1"/>
    <xf numFmtId="175" fontId="27" fillId="5" borderId="8" xfId="11" applyNumberFormat="1" applyFont="1" applyFill="1" applyBorder="1"/>
    <xf numFmtId="175" fontId="27" fillId="5" borderId="7" xfId="11" applyNumberFormat="1" applyFont="1" applyFill="1" applyBorder="1"/>
    <xf numFmtId="3" fontId="27" fillId="5" borderId="7" xfId="9" applyNumberFormat="1" applyFont="1" applyFill="1" applyBorder="1" applyProtection="1">
      <protection locked="0"/>
    </xf>
    <xf numFmtId="3" fontId="27" fillId="5" borderId="58" xfId="9" applyNumberFormat="1" applyFont="1" applyFill="1" applyBorder="1" applyProtection="1">
      <protection locked="0"/>
    </xf>
    <xf numFmtId="0" fontId="28" fillId="5" borderId="31" xfId="2" applyFont="1" applyFill="1" applyBorder="1"/>
    <xf numFmtId="0" fontId="27" fillId="5" borderId="0" xfId="9" applyFont="1" applyFill="1" applyAlignment="1">
      <alignment horizontal="center"/>
    </xf>
    <xf numFmtId="0" fontId="27" fillId="5" borderId="0" xfId="9" applyFont="1" applyFill="1" applyAlignment="1" applyProtection="1">
      <alignment horizontal="center"/>
      <protection locked="0"/>
    </xf>
    <xf numFmtId="0" fontId="27" fillId="5" borderId="32" xfId="9" applyFont="1" applyFill="1" applyBorder="1" applyAlignment="1" applyProtection="1">
      <alignment horizontal="center"/>
      <protection locked="0"/>
    </xf>
    <xf numFmtId="0" fontId="27" fillId="5" borderId="33" xfId="9" applyFont="1" applyFill="1" applyBorder="1" applyAlignment="1" applyProtection="1">
      <alignment horizontal="center"/>
      <protection locked="0"/>
    </xf>
    <xf numFmtId="0" fontId="27" fillId="5" borderId="0" xfId="9" applyFont="1" applyFill="1" applyAlignment="1">
      <alignment horizontal="center" vertical="center"/>
    </xf>
    <xf numFmtId="0" fontId="25" fillId="5" borderId="0" xfId="9" applyFont="1" applyFill="1" applyAlignment="1">
      <alignment horizontal="center" vertical="center"/>
    </xf>
    <xf numFmtId="171" fontId="27" fillId="5" borderId="0" xfId="10" applyNumberFormat="1" applyFont="1" applyFill="1"/>
    <xf numFmtId="43" fontId="27" fillId="5" borderId="0" xfId="10" applyFont="1" applyFill="1"/>
    <xf numFmtId="177" fontId="27" fillId="5" borderId="0" xfId="10" applyNumberFormat="1" applyFont="1" applyFill="1"/>
    <xf numFmtId="0" fontId="27" fillId="5" borderId="0" xfId="9" applyFont="1" applyFill="1" applyAlignment="1">
      <alignment horizontal="right"/>
    </xf>
    <xf numFmtId="178" fontId="27" fillId="5" borderId="0" xfId="9" applyNumberFormat="1" applyFont="1" applyFill="1"/>
    <xf numFmtId="178" fontId="27" fillId="5" borderId="29" xfId="10" applyNumberFormat="1" applyFont="1" applyFill="1" applyBorder="1" applyAlignment="1">
      <alignment horizontal="right"/>
    </xf>
    <xf numFmtId="177" fontId="27" fillId="5" borderId="29" xfId="10" applyNumberFormat="1" applyFont="1" applyFill="1" applyBorder="1" applyAlignment="1">
      <alignment horizontal="right"/>
    </xf>
    <xf numFmtId="0" fontId="28" fillId="5" borderId="29" xfId="2" applyFont="1" applyFill="1" applyBorder="1" applyAlignment="1">
      <alignment horizontal="left"/>
    </xf>
    <xf numFmtId="178" fontId="27" fillId="5" borderId="7" xfId="10" applyNumberFormat="1" applyFont="1" applyFill="1" applyBorder="1" applyAlignment="1">
      <alignment horizontal="right"/>
    </xf>
    <xf numFmtId="177" fontId="27" fillId="5" borderId="7" xfId="10" applyNumberFormat="1" applyFont="1" applyFill="1" applyBorder="1" applyAlignment="1">
      <alignment horizontal="right"/>
    </xf>
    <xf numFmtId="178" fontId="27" fillId="5" borderId="31" xfId="9" applyNumberFormat="1" applyFont="1" applyFill="1" applyBorder="1"/>
    <xf numFmtId="177" fontId="27" fillId="5" borderId="31" xfId="9" applyNumberFormat="1" applyFont="1" applyFill="1" applyBorder="1"/>
    <xf numFmtId="0" fontId="28" fillId="5" borderId="65" xfId="2" applyFont="1" applyFill="1" applyBorder="1" applyAlignment="1">
      <alignment horizontal="left"/>
    </xf>
    <xf numFmtId="178" fontId="27" fillId="5" borderId="38" xfId="10" applyNumberFormat="1" applyFont="1" applyFill="1" applyBorder="1" applyAlignment="1">
      <alignment horizontal="right"/>
    </xf>
    <xf numFmtId="171" fontId="27" fillId="5" borderId="38" xfId="10" applyNumberFormat="1" applyFont="1" applyFill="1" applyBorder="1" applyAlignment="1">
      <alignment horizontal="right"/>
    </xf>
    <xf numFmtId="177" fontId="27" fillId="5" borderId="38" xfId="10" applyNumberFormat="1" applyFont="1" applyFill="1" applyBorder="1" applyAlignment="1">
      <alignment horizontal="right"/>
    </xf>
    <xf numFmtId="4" fontId="27" fillId="5" borderId="0" xfId="9" applyNumberFormat="1" applyFont="1" applyFill="1"/>
    <xf numFmtId="179" fontId="27" fillId="5" borderId="0" xfId="9" applyNumberFormat="1" applyFont="1" applyFill="1"/>
    <xf numFmtId="178" fontId="27" fillId="5" borderId="66" xfId="10" applyNumberFormat="1" applyFont="1" applyFill="1" applyBorder="1" applyAlignment="1">
      <alignment horizontal="right"/>
    </xf>
    <xf numFmtId="171" fontId="27" fillId="5" borderId="66" xfId="10" applyNumberFormat="1" applyFont="1" applyFill="1" applyBorder="1" applyAlignment="1">
      <alignment horizontal="right"/>
    </xf>
    <xf numFmtId="171" fontId="27" fillId="5" borderId="67" xfId="10" applyNumberFormat="1" applyFont="1" applyFill="1" applyBorder="1" applyAlignment="1">
      <alignment horizontal="right"/>
    </xf>
    <xf numFmtId="0" fontId="27" fillId="5" borderId="32" xfId="2" applyFont="1" applyFill="1" applyBorder="1" applyAlignment="1">
      <alignment horizontal="center" vertical="center" wrapText="1"/>
    </xf>
    <xf numFmtId="0" fontId="27" fillId="5" borderId="31" xfId="2" applyFont="1" applyFill="1" applyBorder="1" applyAlignment="1">
      <alignment horizontal="center" vertical="center" wrapText="1"/>
    </xf>
    <xf numFmtId="0" fontId="28" fillId="5" borderId="32" xfId="9" applyFont="1" applyFill="1" applyBorder="1" applyAlignment="1">
      <alignment horizontal="center" vertical="center"/>
    </xf>
    <xf numFmtId="0" fontId="28" fillId="5" borderId="0" xfId="9" applyFont="1" applyFill="1" applyAlignment="1">
      <alignment horizontal="right"/>
    </xf>
    <xf numFmtId="0" fontId="3" fillId="5" borderId="0" xfId="2" applyFill="1"/>
    <xf numFmtId="0" fontId="35" fillId="5" borderId="0" xfId="2" applyFont="1" applyFill="1"/>
    <xf numFmtId="2" fontId="29" fillId="5" borderId="0" xfId="2" applyNumberFormat="1" applyFont="1" applyFill="1"/>
    <xf numFmtId="2" fontId="29" fillId="5" borderId="0" xfId="2" applyNumberFormat="1" applyFont="1" applyFill="1" applyAlignment="1">
      <alignment horizontal="left"/>
    </xf>
    <xf numFmtId="178" fontId="27" fillId="5" borderId="29" xfId="10" applyNumberFormat="1" applyFont="1" applyFill="1" applyBorder="1" applyAlignment="1"/>
    <xf numFmtId="2" fontId="28" fillId="5" borderId="29" xfId="2" applyNumberFormat="1" applyFont="1" applyFill="1" applyBorder="1" applyAlignment="1">
      <alignment horizontal="center" vertical="center"/>
    </xf>
    <xf numFmtId="2" fontId="28" fillId="5" borderId="51" xfId="2" applyNumberFormat="1" applyFont="1" applyFill="1" applyBorder="1" applyAlignment="1">
      <alignment wrapText="1"/>
    </xf>
    <xf numFmtId="2" fontId="28" fillId="5" borderId="7" xfId="2" applyNumberFormat="1" applyFont="1" applyFill="1" applyBorder="1" applyAlignment="1">
      <alignment horizontal="center" vertical="center"/>
    </xf>
    <xf numFmtId="2" fontId="28" fillId="5" borderId="8" xfId="2" applyNumberFormat="1" applyFont="1" applyFill="1" applyBorder="1" applyAlignment="1">
      <alignment wrapText="1"/>
    </xf>
    <xf numFmtId="0" fontId="27" fillId="5" borderId="7" xfId="9" applyFont="1" applyFill="1" applyBorder="1"/>
    <xf numFmtId="2" fontId="28" fillId="5" borderId="7" xfId="2" applyNumberFormat="1" applyFont="1" applyFill="1" applyBorder="1"/>
    <xf numFmtId="0" fontId="27" fillId="5" borderId="31" xfId="9" applyFont="1" applyFill="1" applyBorder="1"/>
    <xf numFmtId="2" fontId="28" fillId="5" borderId="31" xfId="2" applyNumberFormat="1" applyFont="1" applyFill="1" applyBorder="1"/>
    <xf numFmtId="2" fontId="27" fillId="5" borderId="53" xfId="9" applyNumberFormat="1" applyFont="1" applyFill="1" applyBorder="1"/>
    <xf numFmtId="0" fontId="27" fillId="5" borderId="32" xfId="9" applyFont="1" applyFill="1" applyBorder="1" applyAlignment="1">
      <alignment horizontal="center"/>
    </xf>
    <xf numFmtId="2" fontId="28" fillId="5" borderId="32" xfId="2" applyNumberFormat="1" applyFont="1" applyFill="1" applyBorder="1" applyAlignment="1">
      <alignment horizontal="center"/>
    </xf>
    <xf numFmtId="2" fontId="28" fillId="5" borderId="32" xfId="9" applyNumberFormat="1" applyFont="1" applyFill="1" applyBorder="1" applyAlignment="1">
      <alignment horizontal="center"/>
    </xf>
    <xf numFmtId="2" fontId="25" fillId="5" borderId="0" xfId="9" applyNumberFormat="1" applyFont="1" applyFill="1" applyAlignment="1">
      <alignment horizontal="right" vertical="center"/>
    </xf>
    <xf numFmtId="2" fontId="25" fillId="5" borderId="0" xfId="9" applyNumberFormat="1" applyFont="1" applyFill="1" applyAlignment="1">
      <alignment horizontal="right"/>
    </xf>
    <xf numFmtId="2" fontId="25" fillId="5" borderId="0" xfId="9" applyNumberFormat="1" applyFont="1" applyFill="1"/>
    <xf numFmtId="2" fontId="21" fillId="5" borderId="0" xfId="9" applyNumberFormat="1" applyFont="1" applyFill="1" applyAlignment="1">
      <alignment horizontal="right" vertical="center"/>
    </xf>
    <xf numFmtId="0" fontId="27" fillId="5" borderId="0" xfId="0" applyFont="1" applyFill="1" applyAlignment="1">
      <alignment vertical="center"/>
    </xf>
    <xf numFmtId="0" fontId="47" fillId="5" borderId="0" xfId="2" applyFont="1" applyFill="1"/>
    <xf numFmtId="0" fontId="28" fillId="5" borderId="0" xfId="9" applyFont="1" applyFill="1" applyAlignment="1">
      <alignment horizontal="left"/>
    </xf>
    <xf numFmtId="0" fontId="48" fillId="5" borderId="0" xfId="9" applyFont="1" applyFill="1" applyAlignment="1">
      <alignment horizontal="right"/>
    </xf>
    <xf numFmtId="2" fontId="28" fillId="5" borderId="29" xfId="2" applyNumberFormat="1" applyFont="1" applyFill="1" applyBorder="1" applyAlignment="1">
      <alignment horizontal="left" indent="1"/>
    </xf>
    <xf numFmtId="2" fontId="28" fillId="5" borderId="7" xfId="2" applyNumberFormat="1" applyFont="1" applyFill="1" applyBorder="1" applyAlignment="1">
      <alignment horizontal="left" indent="1"/>
    </xf>
    <xf numFmtId="178" fontId="27" fillId="5" borderId="7" xfId="10" applyNumberFormat="1" applyFont="1" applyFill="1" applyBorder="1" applyAlignment="1"/>
    <xf numFmtId="2" fontId="28" fillId="5" borderId="7" xfId="2" applyNumberFormat="1" applyFont="1" applyFill="1" applyBorder="1" applyAlignment="1">
      <alignment horizontal="left" indent="2"/>
    </xf>
    <xf numFmtId="3" fontId="27" fillId="5" borderId="31" xfId="9" applyNumberFormat="1" applyFont="1" applyFill="1" applyBorder="1"/>
    <xf numFmtId="171" fontId="27" fillId="5" borderId="31" xfId="10" applyNumberFormat="1" applyFont="1" applyFill="1" applyBorder="1" applyAlignment="1">
      <alignment horizontal="right"/>
    </xf>
    <xf numFmtId="0" fontId="7" fillId="5" borderId="0" xfId="9" applyFill="1"/>
    <xf numFmtId="0" fontId="49" fillId="5" borderId="0" xfId="9" applyFont="1" applyFill="1"/>
    <xf numFmtId="0" fontId="22" fillId="5" borderId="0" xfId="2" applyFont="1" applyFill="1"/>
    <xf numFmtId="0" fontId="50" fillId="5" borderId="0" xfId="2" applyFont="1" applyFill="1"/>
    <xf numFmtId="2" fontId="40" fillId="5" borderId="0" xfId="2" applyNumberFormat="1" applyFont="1" applyFill="1" applyAlignment="1">
      <alignment horizontal="left"/>
    </xf>
    <xf numFmtId="2" fontId="38" fillId="5" borderId="0" xfId="9" applyNumberFormat="1" applyFont="1" applyFill="1"/>
    <xf numFmtId="2" fontId="39" fillId="5" borderId="0" xfId="2" applyNumberFormat="1" applyFont="1" applyFill="1"/>
    <xf numFmtId="2" fontId="40" fillId="5" borderId="0" xfId="2" applyNumberFormat="1" applyFont="1" applyFill="1"/>
    <xf numFmtId="2" fontId="51" fillId="5" borderId="0" xfId="2" applyNumberFormat="1" applyFont="1" applyFill="1" applyAlignment="1">
      <alignment horizontal="right"/>
    </xf>
    <xf numFmtId="171" fontId="14" fillId="5" borderId="0" xfId="10" applyNumberFormat="1" applyFont="1" applyFill="1" applyBorder="1" applyAlignment="1"/>
    <xf numFmtId="178" fontId="19" fillId="5" borderId="29" xfId="10" applyNumberFormat="1" applyFont="1" applyFill="1" applyBorder="1" applyAlignment="1"/>
    <xf numFmtId="178" fontId="19" fillId="5" borderId="7" xfId="10" applyNumberFormat="1" applyFont="1" applyFill="1" applyBorder="1" applyAlignment="1"/>
    <xf numFmtId="178" fontId="14" fillId="5" borderId="0" xfId="10" applyNumberFormat="1" applyFont="1" applyFill="1" applyBorder="1" applyAlignment="1"/>
    <xf numFmtId="3" fontId="28" fillId="5" borderId="0" xfId="9" applyNumberFormat="1" applyFont="1" applyFill="1" applyAlignment="1">
      <alignment horizontal="right"/>
    </xf>
    <xf numFmtId="3" fontId="7" fillId="5" borderId="0" xfId="9" applyNumberFormat="1" applyFill="1"/>
    <xf numFmtId="0" fontId="7" fillId="5" borderId="31" xfId="9" applyFill="1" applyBorder="1"/>
    <xf numFmtId="178" fontId="14" fillId="5" borderId="58" xfId="10" applyNumberFormat="1" applyFont="1" applyFill="1" applyBorder="1" applyAlignment="1"/>
    <xf numFmtId="178" fontId="14" fillId="5" borderId="7" xfId="10" applyNumberFormat="1" applyFont="1" applyFill="1" applyBorder="1" applyAlignment="1"/>
    <xf numFmtId="1" fontId="19" fillId="5" borderId="0" xfId="9" applyNumberFormat="1" applyFont="1" applyFill="1" applyAlignment="1">
      <alignment horizontal="center" vertical="center"/>
    </xf>
    <xf numFmtId="1" fontId="19" fillId="5" borderId="32" xfId="9" applyNumberFormat="1" applyFont="1" applyFill="1" applyBorder="1" applyAlignment="1">
      <alignment horizontal="center" vertical="center"/>
    </xf>
    <xf numFmtId="1" fontId="19" fillId="5" borderId="32" xfId="2" applyNumberFormat="1" applyFont="1" applyFill="1" applyBorder="1" applyAlignment="1">
      <alignment horizontal="center" vertical="center"/>
    </xf>
    <xf numFmtId="1" fontId="14" fillId="5" borderId="32" xfId="2" applyNumberFormat="1" applyFont="1" applyFill="1" applyBorder="1" applyAlignment="1">
      <alignment horizontal="center" vertical="center"/>
    </xf>
    <xf numFmtId="1" fontId="14" fillId="5" borderId="32" xfId="9" applyNumberFormat="1" applyFont="1" applyFill="1" applyBorder="1" applyAlignment="1">
      <alignment horizontal="center" vertical="center"/>
    </xf>
    <xf numFmtId="2" fontId="41" fillId="5" borderId="32" xfId="2" applyNumberFormat="1" applyFont="1" applyFill="1" applyBorder="1" applyAlignment="1">
      <alignment horizontal="center" vertical="center"/>
    </xf>
    <xf numFmtId="2" fontId="27" fillId="5" borderId="0" xfId="9" applyNumberFormat="1" applyFont="1" applyFill="1" applyAlignment="1">
      <alignment horizontal="center" vertical="center"/>
    </xf>
    <xf numFmtId="0" fontId="20" fillId="5" borderId="0" xfId="26" applyFont="1" applyFill="1" applyAlignment="1">
      <alignment vertical="center"/>
    </xf>
    <xf numFmtId="0" fontId="5" fillId="5" borderId="0" xfId="16" applyFont="1" applyFill="1"/>
    <xf numFmtId="170" fontId="5" fillId="5" borderId="0" xfId="3" applyNumberFormat="1" applyFont="1" applyFill="1"/>
    <xf numFmtId="170" fontId="14" fillId="5" borderId="0" xfId="3" applyNumberFormat="1" applyFont="1" applyFill="1"/>
    <xf numFmtId="0" fontId="40" fillId="5" borderId="0" xfId="35" applyFont="1" applyFill="1"/>
    <xf numFmtId="0" fontId="16" fillId="5" borderId="0" xfId="36" applyFont="1" applyFill="1" applyAlignment="1">
      <alignment horizontal="right"/>
    </xf>
    <xf numFmtId="0" fontId="14" fillId="5" borderId="0" xfId="16" applyFont="1" applyFill="1"/>
    <xf numFmtId="0" fontId="15" fillId="5" borderId="46" xfId="15" applyFont="1" applyFill="1" applyBorder="1"/>
    <xf numFmtId="0" fontId="5" fillId="5" borderId="0" xfId="16" applyFont="1" applyFill="1" applyAlignment="1">
      <alignment horizontal="center" vertical="center"/>
    </xf>
    <xf numFmtId="180" fontId="14" fillId="5" borderId="32" xfId="16" applyNumberFormat="1" applyFont="1" applyFill="1" applyBorder="1"/>
    <xf numFmtId="0" fontId="41" fillId="5" borderId="29" xfId="35" applyFont="1" applyFill="1" applyBorder="1" applyAlignment="1">
      <alignment horizontal="left" vertical="center"/>
    </xf>
    <xf numFmtId="0" fontId="5" fillId="5" borderId="0" xfId="16" applyFont="1" applyFill="1" applyAlignment="1">
      <alignment vertical="top"/>
    </xf>
    <xf numFmtId="0" fontId="5" fillId="5" borderId="8" xfId="16" applyFont="1" applyFill="1" applyBorder="1" applyAlignment="1">
      <alignment vertical="top"/>
    </xf>
    <xf numFmtId="180" fontId="14" fillId="5" borderId="29" xfId="16" applyNumberFormat="1" applyFont="1" applyFill="1" applyBorder="1"/>
    <xf numFmtId="180" fontId="14" fillId="5" borderId="7" xfId="16" applyNumberFormat="1" applyFont="1" applyFill="1" applyBorder="1"/>
    <xf numFmtId="0" fontId="41" fillId="5" borderId="29" xfId="35" applyFont="1" applyFill="1" applyBorder="1" applyAlignment="1">
      <alignment vertical="top"/>
    </xf>
    <xf numFmtId="0" fontId="41" fillId="5" borderId="7" xfId="35" applyFont="1" applyFill="1" applyBorder="1" applyAlignment="1">
      <alignment vertical="top"/>
    </xf>
    <xf numFmtId="0" fontId="41" fillId="5" borderId="7" xfId="35" applyFont="1" applyFill="1" applyBorder="1" applyAlignment="1">
      <alignment vertical="top" wrapText="1"/>
    </xf>
    <xf numFmtId="0" fontId="19" fillId="5" borderId="7" xfId="15" applyFont="1" applyFill="1" applyBorder="1" applyAlignment="1">
      <alignment vertical="top" wrapText="1"/>
    </xf>
    <xf numFmtId="0" fontId="19" fillId="5" borderId="7" xfId="15" applyFont="1" applyFill="1" applyBorder="1" applyAlignment="1">
      <alignment vertical="top"/>
    </xf>
    <xf numFmtId="180" fontId="14" fillId="5" borderId="31" xfId="16" applyNumberFormat="1" applyFont="1" applyFill="1" applyBorder="1"/>
    <xf numFmtId="0" fontId="19" fillId="5" borderId="31" xfId="15" applyFont="1" applyFill="1" applyBorder="1" applyAlignment="1">
      <alignment wrapText="1"/>
    </xf>
    <xf numFmtId="0" fontId="52" fillId="5" borderId="42" xfId="35" applyFont="1" applyFill="1" applyBorder="1" applyAlignment="1">
      <alignment horizontal="center" vertical="center" wrapText="1"/>
    </xf>
    <xf numFmtId="0" fontId="5" fillId="5" borderId="0" xfId="16" applyFont="1" applyFill="1" applyAlignment="1">
      <alignment vertical="center"/>
    </xf>
    <xf numFmtId="0" fontId="54" fillId="5" borderId="68" xfId="35" applyFont="1" applyFill="1" applyBorder="1"/>
    <xf numFmtId="37" fontId="54" fillId="5" borderId="68" xfId="35" applyNumberFormat="1" applyFont="1" applyFill="1" applyBorder="1"/>
    <xf numFmtId="0" fontId="54" fillId="5" borderId="0" xfId="35" applyFont="1" applyFill="1"/>
    <xf numFmtId="0" fontId="55" fillId="5" borderId="0" xfId="35" applyFont="1" applyFill="1"/>
    <xf numFmtId="0" fontId="4" fillId="5" borderId="0" xfId="12" applyFont="1" applyFill="1"/>
    <xf numFmtId="0" fontId="9" fillId="5" borderId="0" xfId="16" applyFont="1" applyFill="1" applyAlignment="1">
      <alignment horizontal="right"/>
    </xf>
    <xf numFmtId="0" fontId="4" fillId="5" borderId="0" xfId="16" applyFont="1" applyFill="1"/>
    <xf numFmtId="0" fontId="9" fillId="5" borderId="0" xfId="12" applyFont="1" applyFill="1"/>
    <xf numFmtId="1" fontId="5" fillId="5" borderId="0" xfId="16" applyNumberFormat="1" applyFont="1" applyFill="1"/>
    <xf numFmtId="3" fontId="5" fillId="5" borderId="0" xfId="16" applyNumberFormat="1" applyFont="1" applyFill="1"/>
    <xf numFmtId="3" fontId="14" fillId="5" borderId="0" xfId="16" applyNumberFormat="1" applyFont="1" applyFill="1"/>
    <xf numFmtId="0" fontId="15" fillId="5" borderId="0" xfId="15" applyFont="1" applyFill="1"/>
    <xf numFmtId="0" fontId="15" fillId="5" borderId="0" xfId="15" applyFont="1" applyFill="1" applyAlignment="1">
      <alignment horizontal="left" indent="6"/>
    </xf>
    <xf numFmtId="3" fontId="14" fillId="5" borderId="45" xfId="13" applyNumberFormat="1" applyFont="1" applyFill="1" applyBorder="1" applyAlignment="1" applyProtection="1">
      <alignment horizontal="right" vertical="center"/>
    </xf>
    <xf numFmtId="0" fontId="41" fillId="5" borderId="76" xfId="35" applyFont="1" applyFill="1" applyBorder="1" applyAlignment="1">
      <alignment vertical="center"/>
    </xf>
    <xf numFmtId="3" fontId="14" fillId="5" borderId="77" xfId="36" applyNumberFormat="1" applyFont="1" applyFill="1" applyBorder="1" applyAlignment="1">
      <alignment horizontal="right" vertical="center"/>
    </xf>
    <xf numFmtId="3" fontId="14" fillId="5" borderId="29" xfId="16" applyNumberFormat="1" applyFont="1" applyFill="1" applyBorder="1" applyAlignment="1">
      <alignment horizontal="right" vertical="center"/>
    </xf>
    <xf numFmtId="0" fontId="41" fillId="5" borderId="7" xfId="35" applyFont="1" applyFill="1" applyBorder="1" applyAlignment="1">
      <alignment vertical="center"/>
    </xf>
    <xf numFmtId="3" fontId="14" fillId="5" borderId="78" xfId="36" applyNumberFormat="1" applyFont="1" applyFill="1" applyBorder="1" applyAlignment="1">
      <alignment horizontal="right"/>
    </xf>
    <xf numFmtId="0" fontId="14" fillId="5" borderId="7" xfId="16" applyFont="1" applyFill="1" applyBorder="1" applyAlignment="1">
      <alignment horizontal="right"/>
    </xf>
    <xf numFmtId="0" fontId="41" fillId="5" borderId="7" xfId="35" applyFont="1" applyFill="1" applyBorder="1" applyAlignment="1">
      <alignment wrapText="1"/>
    </xf>
    <xf numFmtId="0" fontId="19" fillId="5" borderId="7" xfId="15" applyFont="1" applyFill="1" applyBorder="1" applyAlignment="1">
      <alignment wrapText="1"/>
    </xf>
    <xf numFmtId="3" fontId="14" fillId="5" borderId="79" xfId="36" applyNumberFormat="1" applyFont="1" applyFill="1" applyBorder="1" applyAlignment="1">
      <alignment horizontal="right"/>
    </xf>
    <xf numFmtId="0" fontId="14" fillId="5" borderId="31" xfId="16" applyFont="1" applyFill="1" applyBorder="1" applyAlignment="1">
      <alignment horizontal="right"/>
    </xf>
    <xf numFmtId="0" fontId="57" fillId="5" borderId="29" xfId="36" applyFont="1" applyFill="1" applyBorder="1" applyAlignment="1">
      <alignment horizontal="center" vertical="center"/>
    </xf>
    <xf numFmtId="0" fontId="57" fillId="5" borderId="57" xfId="36" applyFont="1" applyFill="1" applyBorder="1" applyAlignment="1">
      <alignment horizontal="center" vertical="center"/>
    </xf>
    <xf numFmtId="0" fontId="5" fillId="5" borderId="0" xfId="36" applyFont="1" applyFill="1"/>
    <xf numFmtId="0" fontId="5" fillId="5" borderId="49" xfId="36" applyFont="1" applyFill="1" applyBorder="1"/>
    <xf numFmtId="0" fontId="4" fillId="5" borderId="0" xfId="36" applyFont="1" applyFill="1"/>
    <xf numFmtId="0" fontId="43" fillId="5" borderId="0" xfId="36" applyFont="1" applyFill="1" applyAlignment="1">
      <alignment horizontal="right"/>
    </xf>
    <xf numFmtId="175" fontId="5" fillId="5" borderId="0" xfId="16" applyNumberFormat="1" applyFont="1" applyFill="1"/>
    <xf numFmtId="4" fontId="5" fillId="5" borderId="0" xfId="16" applyNumberFormat="1" applyFont="1" applyFill="1"/>
    <xf numFmtId="0" fontId="14" fillId="5" borderId="0" xfId="37" applyFont="1" applyFill="1"/>
    <xf numFmtId="0" fontId="15" fillId="5" borderId="0" xfId="37" applyFont="1" applyFill="1"/>
    <xf numFmtId="0" fontId="16" fillId="5" borderId="0" xfId="37" applyFont="1" applyFill="1" applyAlignment="1">
      <alignment horizontal="right"/>
    </xf>
    <xf numFmtId="0" fontId="14" fillId="5" borderId="0" xfId="37" applyFont="1" applyFill="1" applyAlignment="1">
      <alignment horizontal="right"/>
    </xf>
    <xf numFmtId="0" fontId="19" fillId="5" borderId="32" xfId="37" applyFont="1" applyFill="1" applyBorder="1" applyAlignment="1">
      <alignment horizontal="left" vertical="center"/>
    </xf>
    <xf numFmtId="0" fontId="19" fillId="5" borderId="29" xfId="37" applyFont="1" applyFill="1" applyBorder="1" applyAlignment="1">
      <alignment horizontal="left" vertical="center" indent="2"/>
    </xf>
    <xf numFmtId="0" fontId="19" fillId="5" borderId="7" xfId="37" applyFont="1" applyFill="1" applyBorder="1" applyAlignment="1">
      <alignment horizontal="left" vertical="center" indent="2"/>
    </xf>
    <xf numFmtId="0" fontId="19" fillId="5" borderId="7" xfId="37" applyFont="1" applyFill="1" applyBorder="1" applyAlignment="1">
      <alignment vertical="center"/>
    </xf>
    <xf numFmtId="0" fontId="19" fillId="5" borderId="7" xfId="37" applyFont="1" applyFill="1" applyBorder="1"/>
    <xf numFmtId="0" fontId="14" fillId="5" borderId="32" xfId="37" applyFont="1" applyFill="1" applyBorder="1" applyAlignment="1">
      <alignment horizontal="center" vertical="center" wrapText="1"/>
    </xf>
    <xf numFmtId="0" fontId="19" fillId="5" borderId="32" xfId="37" applyFont="1" applyFill="1" applyBorder="1" applyAlignment="1">
      <alignment horizontal="center" vertical="center" wrapText="1"/>
    </xf>
    <xf numFmtId="0" fontId="19" fillId="5" borderId="0" xfId="37" applyFont="1" applyFill="1" applyAlignment="1">
      <alignment horizontal="right"/>
    </xf>
    <xf numFmtId="0" fontId="5" fillId="5" borderId="0" xfId="37" applyFont="1" applyFill="1" applyAlignment="1">
      <alignment horizontal="right"/>
    </xf>
    <xf numFmtId="0" fontId="5" fillId="5" borderId="0" xfId="37" applyFont="1" applyFill="1"/>
    <xf numFmtId="0" fontId="4" fillId="5" borderId="0" xfId="37" applyFont="1" applyFill="1" applyAlignment="1">
      <alignment horizontal="right" vertical="center" wrapText="1"/>
    </xf>
    <xf numFmtId="0" fontId="9" fillId="5" borderId="0" xfId="37" applyFont="1" applyFill="1" applyAlignment="1">
      <alignment horizontal="right" vertical="center"/>
    </xf>
    <xf numFmtId="0" fontId="54" fillId="5" borderId="0" xfId="38" applyFont="1" applyFill="1"/>
    <xf numFmtId="0" fontId="58" fillId="5" borderId="0" xfId="39" applyFont="1" applyFill="1" applyAlignment="1">
      <alignment horizontal="right"/>
    </xf>
    <xf numFmtId="0" fontId="58" fillId="5" borderId="0" xfId="39" applyFont="1" applyFill="1"/>
    <xf numFmtId="0" fontId="38" fillId="5" borderId="0" xfId="38" applyFont="1" applyFill="1"/>
    <xf numFmtId="0" fontId="26" fillId="5" borderId="0" xfId="39" applyFont="1" applyFill="1" applyAlignment="1">
      <alignment horizontal="right"/>
    </xf>
    <xf numFmtId="0" fontId="26" fillId="5" borderId="0" xfId="39" applyFont="1" applyFill="1"/>
    <xf numFmtId="0" fontId="15" fillId="5" borderId="0" xfId="15" applyFont="1" applyFill="1" applyAlignment="1">
      <alignment horizontal="left"/>
    </xf>
    <xf numFmtId="0" fontId="16" fillId="5" borderId="46" xfId="39" applyFont="1" applyFill="1" applyBorder="1" applyAlignment="1">
      <alignment horizontal="right"/>
    </xf>
    <xf numFmtId="0" fontId="26" fillId="5" borderId="46" xfId="39" applyFont="1" applyFill="1" applyBorder="1" applyAlignment="1">
      <alignment horizontal="right"/>
    </xf>
    <xf numFmtId="0" fontId="26" fillId="5" borderId="46" xfId="39" applyFont="1" applyFill="1" applyBorder="1"/>
    <xf numFmtId="0" fontId="40" fillId="5" borderId="0" xfId="38" applyFont="1" applyFill="1"/>
    <xf numFmtId="1" fontId="54" fillId="5" borderId="0" xfId="38" applyNumberFormat="1" applyFont="1" applyFill="1"/>
    <xf numFmtId="1" fontId="14" fillId="5" borderId="32" xfId="38" applyNumberFormat="1" applyFont="1" applyFill="1" applyBorder="1" applyAlignment="1">
      <alignment horizontal="center" vertical="center"/>
    </xf>
    <xf numFmtId="0" fontId="41" fillId="5" borderId="32" xfId="39" applyFont="1" applyFill="1" applyBorder="1" applyAlignment="1">
      <alignment horizontal="left" vertical="center"/>
    </xf>
    <xf numFmtId="1" fontId="14" fillId="5" borderId="7" xfId="38" applyNumberFormat="1" applyFont="1" applyFill="1" applyBorder="1" applyAlignment="1">
      <alignment horizontal="center" vertical="center"/>
    </xf>
    <xf numFmtId="0" fontId="19" fillId="5" borderId="7" xfId="38" applyFont="1" applyFill="1" applyBorder="1" applyAlignment="1" applyProtection="1">
      <alignment horizontal="left" vertical="center"/>
      <protection locked="0"/>
    </xf>
    <xf numFmtId="0" fontId="19" fillId="5" borderId="7" xfId="38" applyFont="1" applyFill="1" applyBorder="1" applyAlignment="1" applyProtection="1">
      <alignment horizontal="left" vertical="top" wrapText="1"/>
      <protection locked="0"/>
    </xf>
    <xf numFmtId="1" fontId="14" fillId="5" borderId="31" xfId="38" applyNumberFormat="1" applyFont="1" applyFill="1" applyBorder="1" applyAlignment="1">
      <alignment horizontal="center" vertical="center"/>
    </xf>
    <xf numFmtId="0" fontId="19" fillId="5" borderId="7" xfId="38" applyFont="1" applyFill="1" applyBorder="1" applyAlignment="1" applyProtection="1">
      <alignment horizontal="left"/>
      <protection locked="0"/>
    </xf>
    <xf numFmtId="0" fontId="19" fillId="5" borderId="32" xfId="38" applyFont="1" applyFill="1" applyBorder="1" applyAlignment="1">
      <alignment horizontal="center" vertical="center"/>
    </xf>
    <xf numFmtId="0" fontId="14" fillId="5" borderId="32" xfId="38" applyFont="1" applyFill="1" applyBorder="1" applyAlignment="1">
      <alignment horizontal="center" vertical="center"/>
    </xf>
    <xf numFmtId="0" fontId="19" fillId="5" borderId="32" xfId="38" applyFont="1" applyFill="1" applyBorder="1" applyAlignment="1" applyProtection="1">
      <alignment horizontal="centerContinuous" vertical="center" wrapText="1" readingOrder="2"/>
      <protection locked="0"/>
    </xf>
    <xf numFmtId="0" fontId="59" fillId="5" borderId="0" xfId="38" applyFont="1" applyFill="1"/>
    <xf numFmtId="0" fontId="57" fillId="5" borderId="0" xfId="38" applyFont="1" applyFill="1" applyAlignment="1">
      <alignment horizontal="right" vertical="center"/>
    </xf>
    <xf numFmtId="0" fontId="13" fillId="5" borderId="0" xfId="38" applyFont="1" applyFill="1" applyAlignment="1">
      <alignment horizontal="right" vertical="center"/>
    </xf>
    <xf numFmtId="0" fontId="59" fillId="5" borderId="0" xfId="39" applyFont="1" applyFill="1" applyAlignment="1">
      <alignment horizontal="center" vertical="center"/>
    </xf>
    <xf numFmtId="0" fontId="55" fillId="5" borderId="0" xfId="38" applyFont="1" applyFill="1"/>
    <xf numFmtId="0" fontId="4" fillId="5" borderId="0" xfId="39" applyFont="1" applyFill="1" applyAlignment="1">
      <alignment vertical="center"/>
    </xf>
    <xf numFmtId="0" fontId="43" fillId="5" borderId="0" xfId="39" applyFont="1" applyFill="1" applyAlignment="1">
      <alignment horizontal="right" vertical="center"/>
    </xf>
    <xf numFmtId="0" fontId="54" fillId="5" borderId="0" xfId="16" applyFont="1" applyFill="1"/>
    <xf numFmtId="0" fontId="16" fillId="5" borderId="54" xfId="16" applyFont="1" applyFill="1" applyBorder="1" applyAlignment="1">
      <alignment horizontal="right"/>
    </xf>
    <xf numFmtId="0" fontId="26" fillId="5" borderId="54" xfId="16" applyFont="1" applyFill="1" applyBorder="1" applyAlignment="1">
      <alignment horizontal="right"/>
    </xf>
    <xf numFmtId="0" fontId="56" fillId="5" borderId="54" xfId="15" applyFont="1" applyFill="1" applyBorder="1" applyAlignment="1">
      <alignment horizontal="right"/>
    </xf>
    <xf numFmtId="0" fontId="40" fillId="5" borderId="0" xfId="15" applyFont="1" applyFill="1"/>
    <xf numFmtId="3" fontId="14" fillId="5" borderId="45" xfId="16" applyNumberFormat="1" applyFont="1" applyFill="1" applyBorder="1" applyAlignment="1">
      <alignment horizontal="right" vertical="center"/>
    </xf>
    <xf numFmtId="3" fontId="14" fillId="5" borderId="71" xfId="16" applyNumberFormat="1" applyFont="1" applyFill="1" applyBorder="1" applyAlignment="1">
      <alignment horizontal="right" vertical="center"/>
    </xf>
    <xf numFmtId="0" fontId="41" fillId="5" borderId="72" xfId="15" applyFont="1" applyFill="1" applyBorder="1" applyAlignment="1">
      <alignment vertical="center"/>
    </xf>
    <xf numFmtId="3" fontId="14" fillId="5" borderId="56" xfId="3" applyNumberFormat="1" applyFont="1" applyFill="1" applyBorder="1" applyAlignment="1" applyProtection="1">
      <alignment horizontal="right" vertical="center"/>
    </xf>
    <xf numFmtId="3" fontId="14" fillId="5" borderId="59" xfId="3" applyNumberFormat="1" applyFont="1" applyFill="1" applyBorder="1" applyAlignment="1" applyProtection="1">
      <alignment horizontal="right" vertical="center"/>
    </xf>
    <xf numFmtId="0" fontId="19" fillId="5" borderId="78" xfId="15" applyFont="1" applyFill="1" applyBorder="1" applyAlignment="1">
      <alignment vertical="center"/>
    </xf>
    <xf numFmtId="3" fontId="14" fillId="5" borderId="39" xfId="3" applyNumberFormat="1" applyFont="1" applyFill="1" applyBorder="1" applyAlignment="1" applyProtection="1">
      <alignment horizontal="right" vertical="center"/>
    </xf>
    <xf numFmtId="3" fontId="14" fillId="5" borderId="58" xfId="3" applyNumberFormat="1" applyFont="1" applyFill="1" applyBorder="1" applyAlignment="1" applyProtection="1">
      <alignment horizontal="right" vertical="center"/>
    </xf>
    <xf numFmtId="3" fontId="41" fillId="5" borderId="39" xfId="3" applyNumberFormat="1" applyFont="1" applyFill="1" applyBorder="1" applyAlignment="1" applyProtection="1">
      <alignment horizontal="right"/>
    </xf>
    <xf numFmtId="3" fontId="38" fillId="5" borderId="39" xfId="3" applyNumberFormat="1" applyFont="1" applyFill="1" applyBorder="1" applyAlignment="1" applyProtection="1">
      <alignment horizontal="right"/>
    </xf>
    <xf numFmtId="3" fontId="38" fillId="5" borderId="58" xfId="3" applyNumberFormat="1" applyFont="1" applyFill="1" applyBorder="1" applyAlignment="1" applyProtection="1">
      <alignment horizontal="right"/>
    </xf>
    <xf numFmtId="0" fontId="41" fillId="5" borderId="78" xfId="15" applyFont="1" applyFill="1" applyBorder="1"/>
    <xf numFmtId="3" fontId="14" fillId="5" borderId="39" xfId="3" quotePrefix="1" applyNumberFormat="1" applyFont="1" applyFill="1" applyBorder="1" applyAlignment="1" applyProtection="1">
      <alignment horizontal="right"/>
    </xf>
    <xf numFmtId="3" fontId="14" fillId="5" borderId="58" xfId="3" quotePrefix="1" applyNumberFormat="1" applyFont="1" applyFill="1" applyBorder="1" applyAlignment="1" applyProtection="1">
      <alignment horizontal="right"/>
    </xf>
    <xf numFmtId="1" fontId="38" fillId="5" borderId="84" xfId="16" applyNumberFormat="1" applyFont="1" applyFill="1" applyBorder="1" applyAlignment="1">
      <alignment horizontal="center" vertical="center"/>
    </xf>
    <xf numFmtId="1" fontId="38" fillId="5" borderId="69" xfId="16" applyNumberFormat="1" applyFont="1" applyFill="1" applyBorder="1" applyAlignment="1">
      <alignment horizontal="center" vertical="center"/>
    </xf>
    <xf numFmtId="0" fontId="2" fillId="5" borderId="85" xfId="16" applyFont="1" applyFill="1" applyBorder="1" applyAlignment="1">
      <alignment horizontal="center" vertical="center"/>
    </xf>
    <xf numFmtId="0" fontId="19" fillId="5" borderId="0" xfId="16" applyFont="1" applyFill="1" applyAlignment="1">
      <alignment horizontal="right"/>
    </xf>
    <xf numFmtId="0" fontId="14" fillId="5" borderId="0" xfId="16" applyFont="1" applyFill="1" applyAlignment="1">
      <alignment horizontal="right"/>
    </xf>
    <xf numFmtId="0" fontId="43" fillId="5" borderId="0" xfId="16" applyFont="1" applyFill="1" applyAlignment="1">
      <alignment horizontal="right"/>
    </xf>
    <xf numFmtId="0" fontId="55" fillId="5" borderId="0" xfId="16" applyFont="1" applyFill="1" applyAlignment="1">
      <alignment horizontal="right"/>
    </xf>
    <xf numFmtId="0" fontId="5" fillId="5" borderId="0" xfId="16" applyFont="1" applyFill="1" applyAlignment="1">
      <alignment horizontal="center"/>
    </xf>
    <xf numFmtId="0" fontId="5" fillId="5" borderId="0" xfId="16" applyFont="1" applyFill="1" applyAlignment="1">
      <alignment horizontal="right"/>
    </xf>
    <xf numFmtId="0" fontId="14" fillId="5" borderId="0" xfId="16" applyFont="1" applyFill="1" applyAlignment="1">
      <alignment horizontal="center"/>
    </xf>
    <xf numFmtId="0" fontId="19" fillId="5" borderId="0" xfId="16" applyFont="1" applyFill="1"/>
    <xf numFmtId="0" fontId="16" fillId="5" borderId="0" xfId="16" applyFont="1" applyFill="1" applyAlignment="1">
      <alignment horizontal="right"/>
    </xf>
    <xf numFmtId="0" fontId="26" fillId="5" borderId="0" xfId="16" applyFont="1" applyFill="1" applyAlignment="1">
      <alignment horizontal="right"/>
    </xf>
    <xf numFmtId="3" fontId="14" fillId="5" borderId="36" xfId="3" applyNumberFormat="1" applyFont="1" applyFill="1" applyBorder="1" applyAlignment="1" applyProtection="1">
      <alignment horizontal="right"/>
    </xf>
    <xf numFmtId="3" fontId="14" fillId="5" borderId="47" xfId="3" applyNumberFormat="1" applyFont="1" applyFill="1" applyBorder="1" applyAlignment="1" applyProtection="1">
      <alignment horizontal="right"/>
    </xf>
    <xf numFmtId="0" fontId="19" fillId="5" borderId="47" xfId="15" applyFont="1" applyFill="1" applyBorder="1" applyAlignment="1">
      <alignment horizontal="center"/>
    </xf>
    <xf numFmtId="0" fontId="19" fillId="5" borderId="51" xfId="15" applyFont="1" applyFill="1" applyBorder="1" applyAlignment="1">
      <alignment horizontal="left" indent="3"/>
    </xf>
    <xf numFmtId="3" fontId="14" fillId="5" borderId="39" xfId="3" applyNumberFormat="1" applyFont="1" applyFill="1" applyBorder="1" applyAlignment="1" applyProtection="1">
      <alignment horizontal="right"/>
    </xf>
    <xf numFmtId="3" fontId="14" fillId="5" borderId="38" xfId="3" applyNumberFormat="1" applyFont="1" applyFill="1" applyBorder="1" applyAlignment="1" applyProtection="1">
      <alignment horizontal="right"/>
    </xf>
    <xf numFmtId="0" fontId="14" fillId="5" borderId="38" xfId="15" applyFont="1" applyFill="1" applyBorder="1" applyAlignment="1">
      <alignment horizontal="center"/>
    </xf>
    <xf numFmtId="0" fontId="19" fillId="5" borderId="8" xfId="15" applyFont="1" applyFill="1" applyBorder="1" applyAlignment="1">
      <alignment horizontal="left" wrapText="1" indent="1"/>
    </xf>
    <xf numFmtId="3" fontId="14" fillId="5" borderId="40" xfId="3" applyNumberFormat="1" applyFont="1" applyFill="1" applyBorder="1" applyAlignment="1" applyProtection="1">
      <alignment horizontal="right"/>
    </xf>
    <xf numFmtId="0" fontId="19" fillId="5" borderId="8" xfId="15" applyFont="1" applyFill="1" applyBorder="1"/>
    <xf numFmtId="0" fontId="19" fillId="5" borderId="38" xfId="15" applyFont="1" applyFill="1" applyBorder="1" applyAlignment="1">
      <alignment horizontal="center"/>
    </xf>
    <xf numFmtId="0" fontId="19" fillId="5" borderId="8" xfId="15" applyFont="1" applyFill="1" applyBorder="1" applyAlignment="1">
      <alignment horizontal="left" indent="3"/>
    </xf>
    <xf numFmtId="0" fontId="19" fillId="5" borderId="8" xfId="15" applyFont="1" applyFill="1" applyBorder="1" applyAlignment="1">
      <alignment horizontal="left" indent="1"/>
    </xf>
    <xf numFmtId="3" fontId="19" fillId="5" borderId="38" xfId="3" applyNumberFormat="1" applyFont="1" applyFill="1" applyBorder="1" applyAlignment="1" applyProtection="1">
      <alignment horizontal="right"/>
    </xf>
    <xf numFmtId="10" fontId="14" fillId="5" borderId="39" xfId="14" applyNumberFormat="1" applyFont="1" applyFill="1" applyBorder="1" applyAlignment="1" applyProtection="1">
      <alignment horizontal="right"/>
    </xf>
    <xf numFmtId="181" fontId="14" fillId="5" borderId="39" xfId="3" applyNumberFormat="1" applyFont="1" applyFill="1" applyBorder="1" applyAlignment="1" applyProtection="1">
      <alignment horizontal="right"/>
    </xf>
    <xf numFmtId="3" fontId="14" fillId="5" borderId="0" xfId="3" applyNumberFormat="1" applyFont="1" applyFill="1" applyBorder="1" applyAlignment="1" applyProtection="1">
      <alignment horizontal="right"/>
    </xf>
    <xf numFmtId="0" fontId="14" fillId="5" borderId="39" xfId="16" applyFont="1" applyFill="1" applyBorder="1"/>
    <xf numFmtId="37" fontId="14" fillId="5" borderId="38" xfId="15" applyNumberFormat="1" applyFont="1" applyFill="1" applyBorder="1" applyAlignment="1">
      <alignment horizontal="center"/>
    </xf>
    <xf numFmtId="10" fontId="14" fillId="5" borderId="39" xfId="14" applyNumberFormat="1" applyFont="1" applyFill="1" applyBorder="1"/>
    <xf numFmtId="0" fontId="14" fillId="5" borderId="8" xfId="15" applyFont="1" applyFill="1" applyBorder="1"/>
    <xf numFmtId="3" fontId="14" fillId="5" borderId="39" xfId="14" applyNumberFormat="1" applyFont="1" applyFill="1" applyBorder="1"/>
    <xf numFmtId="164" fontId="14" fillId="5" borderId="39" xfId="3" applyFont="1" applyFill="1" applyBorder="1"/>
    <xf numFmtId="165" fontId="14" fillId="5" borderId="38" xfId="3" applyNumberFormat="1" applyFont="1" applyFill="1" applyBorder="1" applyAlignment="1" applyProtection="1">
      <alignment horizontal="right"/>
    </xf>
    <xf numFmtId="0" fontId="19" fillId="5" borderId="8" xfId="15" applyFont="1" applyFill="1" applyBorder="1" applyAlignment="1">
      <alignment horizontal="left" indent="2"/>
    </xf>
    <xf numFmtId="172" fontId="14" fillId="5" borderId="39" xfId="3" applyNumberFormat="1" applyFont="1" applyFill="1" applyBorder="1" applyAlignment="1" applyProtection="1">
      <alignment horizontal="right"/>
    </xf>
    <xf numFmtId="165" fontId="14" fillId="5" borderId="38" xfId="3" applyNumberFormat="1" applyFont="1" applyFill="1" applyBorder="1" applyAlignment="1" applyProtection="1">
      <alignment horizontal="center"/>
    </xf>
    <xf numFmtId="0" fontId="14" fillId="5" borderId="38" xfId="16" applyFont="1" applyFill="1" applyBorder="1" applyAlignment="1">
      <alignment horizontal="center"/>
    </xf>
    <xf numFmtId="0" fontId="19" fillId="5" borderId="45" xfId="15" applyFont="1" applyFill="1" applyBorder="1" applyAlignment="1">
      <alignment horizontal="center" vertical="center"/>
    </xf>
    <xf numFmtId="0" fontId="4" fillId="5" borderId="0" xfId="16" applyFont="1" applyFill="1" applyAlignment="1">
      <alignment horizontal="right"/>
    </xf>
    <xf numFmtId="0" fontId="4" fillId="5" borderId="0" xfId="16" applyFont="1" applyFill="1" applyAlignment="1">
      <alignment horizontal="center"/>
    </xf>
    <xf numFmtId="0" fontId="4" fillId="5" borderId="0" xfId="12" applyFont="1" applyFill="1" applyAlignment="1">
      <alignment horizontal="left" vertical="center"/>
    </xf>
    <xf numFmtId="0" fontId="9" fillId="5" borderId="0" xfId="12" applyFont="1" applyFill="1" applyAlignment="1">
      <alignment horizontal="left" vertical="center"/>
    </xf>
    <xf numFmtId="170" fontId="14" fillId="5" borderId="0" xfId="16" applyNumberFormat="1" applyFont="1" applyFill="1"/>
    <xf numFmtId="170" fontId="3" fillId="5" borderId="0" xfId="16" applyNumberFormat="1" applyFill="1"/>
    <xf numFmtId="0" fontId="3" fillId="5" borderId="0" xfId="16" applyFill="1"/>
    <xf numFmtId="0" fontId="15" fillId="5" borderId="0" xfId="15" applyFont="1" applyFill="1" applyAlignment="1">
      <alignment horizontal="left" vertical="top"/>
    </xf>
    <xf numFmtId="0" fontId="38" fillId="5" borderId="0" xfId="16" applyFont="1" applyFill="1"/>
    <xf numFmtId="0" fontId="22" fillId="5" borderId="0" xfId="15" applyFont="1" applyFill="1" applyAlignment="1">
      <alignment horizontal="left"/>
    </xf>
    <xf numFmtId="0" fontId="14" fillId="5" borderId="0" xfId="16" applyFont="1" applyFill="1" applyAlignment="1">
      <alignment vertical="center"/>
    </xf>
    <xf numFmtId="3" fontId="14" fillId="5" borderId="0" xfId="16" applyNumberFormat="1" applyFont="1" applyFill="1" applyAlignment="1">
      <alignment vertical="center"/>
    </xf>
    <xf numFmtId="170" fontId="14" fillId="5" borderId="55" xfId="3" applyNumberFormat="1" applyFont="1" applyFill="1" applyBorder="1" applyAlignment="1" applyProtection="1">
      <alignment horizontal="right" vertical="center"/>
    </xf>
    <xf numFmtId="170" fontId="14" fillId="5" borderId="48" xfId="3" applyNumberFormat="1" applyFont="1" applyFill="1" applyBorder="1" applyAlignment="1" applyProtection="1">
      <alignment horizontal="right" vertical="center"/>
    </xf>
    <xf numFmtId="170" fontId="14" fillId="5" borderId="45" xfId="3" applyNumberFormat="1" applyFont="1" applyFill="1" applyBorder="1" applyAlignment="1" applyProtection="1">
      <alignment horizontal="right" vertical="center"/>
    </xf>
    <xf numFmtId="170" fontId="14" fillId="5" borderId="71" xfId="3" applyNumberFormat="1" applyFont="1" applyFill="1" applyBorder="1" applyAlignment="1" applyProtection="1">
      <alignment horizontal="right" vertical="center"/>
    </xf>
    <xf numFmtId="0" fontId="38" fillId="5" borderId="88" xfId="16" applyFont="1" applyFill="1" applyBorder="1" applyAlignment="1">
      <alignment vertical="center"/>
    </xf>
    <xf numFmtId="0" fontId="41" fillId="5" borderId="89" xfId="16" applyFont="1" applyFill="1" applyBorder="1" applyAlignment="1">
      <alignment vertical="center"/>
    </xf>
    <xf numFmtId="0" fontId="38" fillId="5" borderId="0" xfId="16" applyFont="1" applyFill="1" applyAlignment="1">
      <alignment vertical="center"/>
    </xf>
    <xf numFmtId="170" fontId="14" fillId="5" borderId="29" xfId="3" applyNumberFormat="1" applyFont="1" applyFill="1" applyBorder="1" applyAlignment="1" applyProtection="1">
      <alignment horizontal="right" vertical="center"/>
    </xf>
    <xf numFmtId="170" fontId="14" fillId="5" borderId="90" xfId="3" applyNumberFormat="1" applyFont="1" applyFill="1" applyBorder="1" applyAlignment="1" applyProtection="1">
      <alignment horizontal="right" vertical="center"/>
    </xf>
    <xf numFmtId="170" fontId="14" fillId="5" borderId="29" xfId="3" applyNumberFormat="1" applyFont="1" applyFill="1" applyBorder="1" applyAlignment="1">
      <alignment horizontal="right" vertical="center"/>
    </xf>
    <xf numFmtId="170" fontId="14" fillId="5" borderId="30" xfId="3" applyNumberFormat="1" applyFont="1" applyFill="1" applyBorder="1" applyAlignment="1">
      <alignment horizontal="right" vertical="center"/>
    </xf>
    <xf numFmtId="0" fontId="19" fillId="5" borderId="59" xfId="15" applyFont="1" applyFill="1" applyBorder="1" applyAlignment="1">
      <alignment vertical="center"/>
    </xf>
    <xf numFmtId="0" fontId="38" fillId="5" borderId="8" xfId="16" applyFont="1" applyFill="1" applyBorder="1" applyAlignment="1">
      <alignment horizontal="left" vertical="center"/>
    </xf>
    <xf numFmtId="170" fontId="14" fillId="5" borderId="39" xfId="3" applyNumberFormat="1" applyFont="1" applyFill="1" applyBorder="1" applyAlignment="1" applyProtection="1">
      <alignment horizontal="right"/>
    </xf>
    <xf numFmtId="170" fontId="14" fillId="5" borderId="7" xfId="3" applyNumberFormat="1" applyFont="1" applyFill="1" applyBorder="1" applyAlignment="1" applyProtection="1">
      <alignment horizontal="right" vertical="center"/>
    </xf>
    <xf numFmtId="170" fontId="14" fillId="5" borderId="41" xfId="3" applyNumberFormat="1" applyFont="1" applyFill="1" applyBorder="1" applyAlignment="1" applyProtection="1">
      <alignment horizontal="right" vertical="center"/>
    </xf>
    <xf numFmtId="170" fontId="14" fillId="5" borderId="7" xfId="3" applyNumberFormat="1" applyFont="1" applyFill="1" applyBorder="1" applyAlignment="1">
      <alignment horizontal="right"/>
    </xf>
    <xf numFmtId="170" fontId="14" fillId="5" borderId="9" xfId="3" applyNumberFormat="1" applyFont="1" applyFill="1" applyBorder="1" applyAlignment="1">
      <alignment horizontal="right"/>
    </xf>
    <xf numFmtId="0" fontId="19" fillId="5" borderId="9" xfId="15" applyFont="1" applyFill="1" applyBorder="1"/>
    <xf numFmtId="170" fontId="14" fillId="5" borderId="41" xfId="3" applyNumberFormat="1" applyFont="1" applyFill="1" applyBorder="1" applyAlignment="1">
      <alignment horizontal="right"/>
    </xf>
    <xf numFmtId="0" fontId="19" fillId="5" borderId="91" xfId="15" applyFont="1" applyFill="1" applyBorder="1"/>
    <xf numFmtId="0" fontId="38" fillId="5" borderId="8" xfId="16" applyFont="1" applyFill="1" applyBorder="1" applyAlignment="1">
      <alignment horizontal="left"/>
    </xf>
    <xf numFmtId="0" fontId="14" fillId="5" borderId="0" xfId="16" applyFont="1" applyFill="1" applyAlignment="1">
      <alignment horizontal="center" vertical="center"/>
    </xf>
    <xf numFmtId="0" fontId="62" fillId="5" borderId="35" xfId="16" applyFont="1" applyFill="1" applyBorder="1" applyAlignment="1">
      <alignment horizontal="center" vertical="center" wrapText="1"/>
    </xf>
    <xf numFmtId="0" fontId="14" fillId="5" borderId="9" xfId="16" applyFont="1" applyFill="1" applyBorder="1"/>
    <xf numFmtId="0" fontId="14" fillId="5" borderId="8" xfId="16" applyFont="1" applyFill="1" applyBorder="1"/>
    <xf numFmtId="0" fontId="41" fillId="5" borderId="0" xfId="16" applyFont="1" applyFill="1" applyAlignment="1">
      <alignment horizontal="right"/>
    </xf>
    <xf numFmtId="0" fontId="38" fillId="5" borderId="0" xfId="16" applyFont="1" applyFill="1" applyAlignment="1">
      <alignment horizontal="right"/>
    </xf>
    <xf numFmtId="0" fontId="14" fillId="5" borderId="49" xfId="16" applyFont="1" applyFill="1" applyBorder="1"/>
    <xf numFmtId="0" fontId="9" fillId="5" borderId="0" xfId="16" applyFont="1" applyFill="1" applyAlignment="1">
      <alignment horizontal="right" vertical="center"/>
    </xf>
    <xf numFmtId="0" fontId="4" fillId="5" borderId="0" xfId="16" applyFont="1" applyFill="1" applyAlignment="1">
      <alignment horizontal="right" vertical="center"/>
    </xf>
    <xf numFmtId="0" fontId="15" fillId="5" borderId="0" xfId="15" applyFont="1" applyFill="1" applyAlignment="1" applyProtection="1">
      <alignment horizontal="left" vertical="center"/>
      <protection locked="0"/>
    </xf>
    <xf numFmtId="175" fontId="14" fillId="5" borderId="0" xfId="16" applyNumberFormat="1" applyFont="1" applyFill="1" applyAlignment="1">
      <alignment horizontal="center"/>
    </xf>
    <xf numFmtId="0" fontId="15" fillId="5" borderId="0" xfId="15" applyFont="1" applyFill="1" applyAlignment="1" applyProtection="1">
      <alignment vertical="center" wrapText="1"/>
      <protection locked="0"/>
    </xf>
    <xf numFmtId="0" fontId="15" fillId="5" borderId="0" xfId="15" applyFont="1" applyFill="1" applyAlignment="1" applyProtection="1">
      <alignment vertical="center"/>
      <protection locked="0"/>
    </xf>
    <xf numFmtId="0" fontId="16" fillId="5" borderId="46" xfId="39" applyFont="1" applyFill="1" applyBorder="1" applyAlignment="1">
      <alignment horizontal="right" vertical="top"/>
    </xf>
    <xf numFmtId="0" fontId="14" fillId="5" borderId="46" xfId="16" applyFont="1" applyFill="1" applyBorder="1" applyAlignment="1" applyProtection="1">
      <alignment vertical="center" wrapText="1"/>
      <protection locked="0"/>
    </xf>
    <xf numFmtId="175" fontId="14" fillId="5" borderId="29" xfId="16" applyNumberFormat="1" applyFont="1" applyFill="1" applyBorder="1" applyAlignment="1">
      <alignment horizontal="center" vertical="center"/>
    </xf>
    <xf numFmtId="175" fontId="14" fillId="5" borderId="51" xfId="16" applyNumberFormat="1" applyFont="1" applyFill="1" applyBorder="1" applyAlignment="1">
      <alignment horizontal="center" vertical="center"/>
    </xf>
    <xf numFmtId="175" fontId="14" fillId="5" borderId="30" xfId="16" applyNumberFormat="1" applyFont="1" applyFill="1" applyBorder="1" applyAlignment="1">
      <alignment horizontal="center" vertical="center"/>
    </xf>
    <xf numFmtId="175" fontId="14" fillId="5" borderId="51" xfId="16" applyNumberFormat="1" applyFont="1" applyFill="1" applyBorder="1" applyAlignment="1">
      <alignment horizontal="center"/>
    </xf>
    <xf numFmtId="0" fontId="14" fillId="5" borderId="30" xfId="16" applyFont="1" applyFill="1" applyBorder="1" applyAlignment="1">
      <alignment horizontal="left"/>
    </xf>
    <xf numFmtId="0" fontId="14" fillId="5" borderId="51" xfId="16" applyFont="1" applyFill="1" applyBorder="1"/>
    <xf numFmtId="164" fontId="14" fillId="5" borderId="0" xfId="3" applyFont="1" applyFill="1"/>
    <xf numFmtId="175" fontId="14" fillId="5" borderId="0" xfId="16" applyNumberFormat="1" applyFont="1" applyFill="1"/>
    <xf numFmtId="175" fontId="14" fillId="5" borderId="7" xfId="16" applyNumberFormat="1" applyFont="1" applyFill="1" applyBorder="1" applyAlignment="1">
      <alignment horizontal="center" vertical="center"/>
    </xf>
    <xf numFmtId="175" fontId="14" fillId="5" borderId="8" xfId="16" applyNumberFormat="1" applyFont="1" applyFill="1" applyBorder="1" applyAlignment="1">
      <alignment horizontal="center" vertical="center"/>
    </xf>
    <xf numFmtId="175" fontId="14" fillId="5" borderId="8" xfId="16" applyNumberFormat="1" applyFont="1" applyFill="1" applyBorder="1" applyAlignment="1">
      <alignment horizontal="center"/>
    </xf>
    <xf numFmtId="0" fontId="19" fillId="5" borderId="9" xfId="15" applyFont="1" applyFill="1" applyBorder="1" applyAlignment="1">
      <alignment horizontal="left"/>
    </xf>
    <xf numFmtId="0" fontId="14" fillId="5" borderId="8" xfId="16" applyFont="1" applyFill="1" applyBorder="1" applyAlignment="1">
      <alignment horizontal="left"/>
    </xf>
    <xf numFmtId="175" fontId="14" fillId="5" borderId="9" xfId="16" applyNumberFormat="1" applyFont="1" applyFill="1" applyBorder="1" applyAlignment="1">
      <alignment horizontal="center" vertical="center"/>
    </xf>
    <xf numFmtId="0" fontId="14" fillId="5" borderId="9" xfId="16" applyFont="1" applyFill="1" applyBorder="1" applyAlignment="1">
      <alignment horizontal="left"/>
    </xf>
    <xf numFmtId="175" fontId="14" fillId="5" borderId="7" xfId="16" applyNumberFormat="1" applyFont="1" applyFill="1" applyBorder="1" applyAlignment="1">
      <alignment horizontal="center"/>
    </xf>
    <xf numFmtId="0" fontId="63" fillId="5" borderId="0" xfId="16" applyFont="1" applyFill="1"/>
    <xf numFmtId="175" fontId="14" fillId="5" borderId="0" xfId="16" applyNumberFormat="1" applyFont="1" applyFill="1" applyAlignment="1">
      <alignment horizontal="center" vertical="center"/>
    </xf>
    <xf numFmtId="0" fontId="28" fillId="5" borderId="9" xfId="15" applyFont="1" applyFill="1" applyBorder="1" applyAlignment="1">
      <alignment horizontal="left"/>
    </xf>
    <xf numFmtId="0" fontId="63" fillId="5" borderId="8" xfId="16" applyFont="1" applyFill="1" applyBorder="1"/>
    <xf numFmtId="0" fontId="14" fillId="5" borderId="0" xfId="16" applyFont="1" applyFill="1" applyAlignment="1">
      <alignment horizontal="left"/>
    </xf>
    <xf numFmtId="175" fontId="27" fillId="5" borderId="7" xfId="16" applyNumberFormat="1" applyFont="1" applyFill="1" applyBorder="1" applyAlignment="1">
      <alignment horizontal="center" vertical="center"/>
    </xf>
    <xf numFmtId="175" fontId="27" fillId="5" borderId="8" xfId="16" applyNumberFormat="1" applyFont="1" applyFill="1" applyBorder="1" applyAlignment="1">
      <alignment horizontal="center" vertical="center"/>
    </xf>
    <xf numFmtId="0" fontId="19" fillId="5" borderId="32" xfId="15" applyFont="1" applyFill="1" applyBorder="1" applyAlignment="1">
      <alignment horizontal="center" vertical="center" wrapText="1"/>
    </xf>
    <xf numFmtId="0" fontId="14" fillId="5" borderId="0" xfId="16" applyFont="1" applyFill="1" applyAlignment="1" applyProtection="1">
      <alignment vertical="center" wrapText="1"/>
      <protection locked="0"/>
    </xf>
    <xf numFmtId="0" fontId="15" fillId="5" borderId="0" xfId="15" applyFont="1" applyFill="1" applyAlignment="1">
      <alignment vertical="top"/>
    </xf>
    <xf numFmtId="182" fontId="14" fillId="5" borderId="0" xfId="16" applyNumberFormat="1" applyFont="1" applyFill="1" applyAlignment="1">
      <alignment vertical="center"/>
    </xf>
    <xf numFmtId="175" fontId="14" fillId="5" borderId="96" xfId="3" applyNumberFormat="1" applyFont="1" applyFill="1" applyBorder="1" applyAlignment="1" applyProtection="1">
      <alignment horizontal="center" vertical="center"/>
    </xf>
    <xf numFmtId="0" fontId="14" fillId="5" borderId="33" xfId="16" applyFont="1" applyFill="1" applyBorder="1" applyAlignment="1" applyProtection="1">
      <alignment horizontal="left" vertical="center"/>
      <protection locked="0"/>
    </xf>
    <xf numFmtId="0" fontId="19" fillId="5" borderId="52" xfId="16" applyFont="1" applyFill="1" applyBorder="1" applyAlignment="1" applyProtection="1">
      <alignment horizontal="left" vertical="center"/>
      <protection locked="0"/>
    </xf>
    <xf numFmtId="182" fontId="14" fillId="5" borderId="0" xfId="16" applyNumberFormat="1" applyFont="1" applyFill="1"/>
    <xf numFmtId="175" fontId="14" fillId="5" borderId="7" xfId="3" applyNumberFormat="1" applyFont="1" applyFill="1" applyBorder="1" applyAlignment="1" applyProtection="1">
      <alignment horizontal="center" vertical="center"/>
    </xf>
    <xf numFmtId="0" fontId="19" fillId="5" borderId="9" xfId="38" applyFont="1" applyFill="1" applyBorder="1" applyAlignment="1" applyProtection="1">
      <alignment horizontal="left" vertical="center"/>
      <protection locked="0"/>
    </xf>
    <xf numFmtId="183" fontId="14" fillId="5" borderId="8" xfId="16" applyNumberFormat="1" applyFont="1" applyFill="1" applyBorder="1" applyAlignment="1" applyProtection="1">
      <alignment horizontal="left" vertical="center"/>
      <protection locked="0"/>
    </xf>
    <xf numFmtId="0" fontId="19" fillId="5" borderId="9" xfId="38" applyFont="1" applyFill="1" applyBorder="1" applyAlignment="1" applyProtection="1">
      <alignment horizontal="left" vertical="top" wrapText="1"/>
      <protection locked="0"/>
    </xf>
    <xf numFmtId="183" fontId="14" fillId="5" borderId="8" xfId="16" applyNumberFormat="1" applyFont="1" applyFill="1" applyBorder="1" applyAlignment="1" applyProtection="1">
      <alignment horizontal="left" vertical="top"/>
      <protection locked="0"/>
    </xf>
    <xf numFmtId="0" fontId="19" fillId="5" borderId="9" xfId="38" applyFont="1" applyFill="1" applyBorder="1" applyAlignment="1" applyProtection="1">
      <alignment horizontal="left" vertical="center" wrapText="1"/>
      <protection locked="0"/>
    </xf>
    <xf numFmtId="175" fontId="14" fillId="5" borderId="65" xfId="3" applyNumberFormat="1" applyFont="1" applyFill="1" applyBorder="1" applyAlignment="1" applyProtection="1">
      <alignment horizontal="center" vertical="center"/>
    </xf>
    <xf numFmtId="0" fontId="19" fillId="5" borderId="9" xfId="38" applyFont="1" applyFill="1" applyBorder="1" applyAlignment="1" applyProtection="1">
      <alignment horizontal="left"/>
      <protection locked="0"/>
    </xf>
    <xf numFmtId="0" fontId="19" fillId="5" borderId="43" xfId="16" applyFont="1" applyFill="1" applyBorder="1" applyAlignment="1">
      <alignment horizontal="center" vertical="center"/>
    </xf>
    <xf numFmtId="0" fontId="14" fillId="5" borderId="0" xfId="16" applyFont="1" applyFill="1" applyAlignment="1">
      <alignment horizontal="right" vertical="center"/>
    </xf>
    <xf numFmtId="0" fontId="4" fillId="5" borderId="0" xfId="16" applyFont="1" applyFill="1" applyAlignment="1">
      <alignment vertical="center"/>
    </xf>
    <xf numFmtId="0" fontId="4" fillId="5" borderId="0" xfId="16" applyFont="1" applyFill="1" applyAlignment="1">
      <alignment horizontal="center" vertical="center"/>
    </xf>
    <xf numFmtId="0" fontId="55" fillId="5" borderId="0" xfId="16" applyFont="1" applyFill="1" applyAlignment="1">
      <alignment vertical="center"/>
    </xf>
    <xf numFmtId="0" fontId="27" fillId="5" borderId="0" xfId="17" applyFont="1" applyFill="1"/>
    <xf numFmtId="0" fontId="27" fillId="5" borderId="0" xfId="17" applyFont="1" applyFill="1" applyAlignment="1">
      <alignment horizontal="right" vertical="center"/>
    </xf>
    <xf numFmtId="0" fontId="22" fillId="5" borderId="0" xfId="28" applyFont="1" applyFill="1" applyAlignment="1">
      <alignment vertical="center" wrapText="1"/>
    </xf>
    <xf numFmtId="0" fontId="15" fillId="5" borderId="0" xfId="0" applyFont="1" applyFill="1" applyAlignment="1">
      <alignment vertical="top" wrapText="1"/>
    </xf>
    <xf numFmtId="0" fontId="15" fillId="5" borderId="0" xfId="0" applyFont="1" applyFill="1" applyAlignment="1">
      <alignment vertical="top"/>
    </xf>
    <xf numFmtId="0" fontId="22" fillId="5" borderId="0" xfId="0" applyFont="1" applyFill="1" applyAlignment="1">
      <alignment horizontal="left" indent="4"/>
    </xf>
    <xf numFmtId="0" fontId="15" fillId="5" borderId="0" xfId="0" applyFont="1" applyFill="1"/>
    <xf numFmtId="0" fontId="56" fillId="5" borderId="19" xfId="16" applyFont="1" applyFill="1" applyBorder="1"/>
    <xf numFmtId="0" fontId="22" fillId="5" borderId="0" xfId="0" applyFont="1" applyFill="1"/>
    <xf numFmtId="0" fontId="22" fillId="5" borderId="19" xfId="16" applyFont="1" applyFill="1" applyBorder="1"/>
    <xf numFmtId="0" fontId="22" fillId="5" borderId="0" xfId="16" applyFont="1" applyFill="1"/>
    <xf numFmtId="0" fontId="15" fillId="5" borderId="0" xfId="16" applyFont="1" applyFill="1"/>
    <xf numFmtId="0" fontId="27" fillId="5" borderId="1" xfId="16" applyFont="1" applyFill="1" applyBorder="1"/>
    <xf numFmtId="0" fontId="27" fillId="5" borderId="2" xfId="16" applyFont="1" applyFill="1" applyBorder="1"/>
    <xf numFmtId="0" fontId="27" fillId="5" borderId="3" xfId="16" applyFont="1" applyFill="1" applyBorder="1"/>
    <xf numFmtId="0" fontId="27" fillId="5" borderId="25" xfId="16" applyFont="1" applyFill="1" applyBorder="1"/>
    <xf numFmtId="0" fontId="27" fillId="5" borderId="5" xfId="16" applyFont="1" applyFill="1" applyBorder="1"/>
    <xf numFmtId="172" fontId="27" fillId="5" borderId="6" xfId="16" applyNumberFormat="1" applyFont="1" applyFill="1" applyBorder="1" applyAlignment="1">
      <alignment horizontal="right" vertical="center"/>
    </xf>
    <xf numFmtId="0" fontId="27" fillId="5" borderId="7" xfId="16" applyFont="1" applyFill="1" applyBorder="1" applyAlignment="1">
      <alignment horizontal="right" vertical="center"/>
    </xf>
    <xf numFmtId="0" fontId="27" fillId="5" borderId="8" xfId="16" applyFont="1" applyFill="1" applyBorder="1" applyAlignment="1">
      <alignment horizontal="right" vertical="center"/>
    </xf>
    <xf numFmtId="0" fontId="27" fillId="5" borderId="8" xfId="16" applyFont="1" applyFill="1" applyBorder="1" applyAlignment="1">
      <alignment vertical="center"/>
    </xf>
    <xf numFmtId="0" fontId="27" fillId="5" borderId="7" xfId="16" applyFont="1" applyFill="1" applyBorder="1" applyAlignment="1">
      <alignment vertical="center"/>
    </xf>
    <xf numFmtId="0" fontId="27" fillId="5" borderId="26" xfId="16" applyFont="1" applyFill="1" applyBorder="1" applyAlignment="1">
      <alignment vertical="center"/>
    </xf>
    <xf numFmtId="0" fontId="19" fillId="5" borderId="10" xfId="16" applyFont="1" applyFill="1" applyBorder="1"/>
    <xf numFmtId="172" fontId="28" fillId="5" borderId="6" xfId="16" applyNumberFormat="1" applyFont="1" applyFill="1" applyBorder="1" applyAlignment="1">
      <alignment horizontal="right" vertical="center"/>
    </xf>
    <xf numFmtId="172" fontId="19" fillId="5" borderId="8" xfId="16" applyNumberFormat="1" applyFont="1" applyFill="1" applyBorder="1" applyAlignment="1">
      <alignment horizontal="right"/>
    </xf>
    <xf numFmtId="172" fontId="27" fillId="5" borderId="8" xfId="16" applyNumberFormat="1" applyFont="1" applyFill="1" applyBorder="1" applyAlignment="1">
      <alignment horizontal="right" vertical="center"/>
    </xf>
    <xf numFmtId="172" fontId="27" fillId="5" borderId="7" xfId="16" applyNumberFormat="1" applyFont="1" applyFill="1" applyBorder="1" applyAlignment="1">
      <alignment horizontal="right" vertical="center"/>
    </xf>
    <xf numFmtId="172" fontId="27" fillId="5" borderId="26" xfId="16" applyNumberFormat="1" applyFont="1" applyFill="1" applyBorder="1" applyAlignment="1">
      <alignment horizontal="right" vertical="center"/>
    </xf>
    <xf numFmtId="172" fontId="28" fillId="5" borderId="7" xfId="16" applyNumberFormat="1" applyFont="1" applyFill="1" applyBorder="1" applyAlignment="1">
      <alignment horizontal="right" vertical="center"/>
    </xf>
    <xf numFmtId="172" fontId="27" fillId="5" borderId="7" xfId="16" applyNumberFormat="1" applyFont="1" applyFill="1" applyBorder="1" applyAlignment="1">
      <alignment vertical="center"/>
    </xf>
    <xf numFmtId="172" fontId="27" fillId="5" borderId="26" xfId="16" applyNumberFormat="1" applyFont="1" applyFill="1" applyBorder="1" applyAlignment="1">
      <alignment vertical="center"/>
    </xf>
    <xf numFmtId="172" fontId="14" fillId="5" borderId="7" xfId="16" applyNumberFormat="1" applyFont="1" applyFill="1" applyBorder="1" applyAlignment="1">
      <alignment vertical="center"/>
    </xf>
    <xf numFmtId="172" fontId="14" fillId="5" borderId="8" xfId="16" applyNumberFormat="1" applyFont="1" applyFill="1" applyBorder="1" applyAlignment="1">
      <alignment vertical="center"/>
    </xf>
    <xf numFmtId="172" fontId="14" fillId="5" borderId="26" xfId="16" applyNumberFormat="1" applyFont="1" applyFill="1" applyBorder="1" applyAlignment="1">
      <alignment vertical="center"/>
    </xf>
    <xf numFmtId="172" fontId="14" fillId="5" borderId="6" xfId="16" applyNumberFormat="1" applyFont="1" applyFill="1" applyBorder="1" applyAlignment="1">
      <alignment vertical="center"/>
    </xf>
    <xf numFmtId="172" fontId="27" fillId="5" borderId="6" xfId="16" applyNumberFormat="1" applyFont="1" applyFill="1" applyBorder="1" applyAlignment="1">
      <alignment vertical="center"/>
    </xf>
    <xf numFmtId="172" fontId="27" fillId="5" borderId="8" xfId="16" applyNumberFormat="1" applyFont="1" applyFill="1" applyBorder="1" applyAlignment="1">
      <alignment vertical="center"/>
    </xf>
    <xf numFmtId="172" fontId="27" fillId="5" borderId="26" xfId="18" applyNumberFormat="1" applyFont="1" applyFill="1" applyBorder="1" applyAlignment="1" applyProtection="1">
      <alignment vertical="center"/>
    </xf>
    <xf numFmtId="0" fontId="27" fillId="5" borderId="6" xfId="17" applyFont="1" applyFill="1" applyBorder="1" applyAlignment="1">
      <alignment vertical="center"/>
    </xf>
    <xf numFmtId="0" fontId="27" fillId="5" borderId="7" xfId="17" applyFont="1" applyFill="1" applyBorder="1" applyAlignment="1">
      <alignment vertical="center"/>
    </xf>
    <xf numFmtId="0" fontId="14" fillId="5" borderId="26" xfId="16" applyFont="1" applyFill="1" applyBorder="1" applyAlignment="1">
      <alignment vertical="center"/>
    </xf>
    <xf numFmtId="171" fontId="14" fillId="5" borderId="6" xfId="19" applyNumberFormat="1" applyFont="1" applyFill="1" applyBorder="1" applyAlignment="1">
      <alignment vertical="center"/>
    </xf>
    <xf numFmtId="171" fontId="14" fillId="5" borderId="7" xfId="19" applyNumberFormat="1" applyFont="1" applyFill="1" applyBorder="1" applyAlignment="1">
      <alignment vertical="center"/>
    </xf>
    <xf numFmtId="171" fontId="14" fillId="5" borderId="8" xfId="19" applyNumberFormat="1" applyFont="1" applyFill="1" applyBorder="1" applyAlignment="1">
      <alignment vertical="center"/>
    </xf>
    <xf numFmtId="171" fontId="27" fillId="5" borderId="7" xfId="19" applyNumberFormat="1" applyFont="1" applyFill="1" applyBorder="1" applyAlignment="1">
      <alignment vertical="center"/>
    </xf>
    <xf numFmtId="184" fontId="27" fillId="5" borderId="26" xfId="18" applyNumberFormat="1" applyFont="1" applyFill="1" applyBorder="1" applyAlignment="1">
      <alignment vertical="center"/>
    </xf>
    <xf numFmtId="171" fontId="27" fillId="5" borderId="6" xfId="19" applyNumberFormat="1" applyFont="1" applyFill="1" applyBorder="1" applyAlignment="1">
      <alignment vertical="center"/>
    </xf>
    <xf numFmtId="184" fontId="27" fillId="5" borderId="8" xfId="18" applyNumberFormat="1" applyFont="1" applyFill="1" applyBorder="1" applyAlignment="1">
      <alignment vertical="center"/>
    </xf>
    <xf numFmtId="184" fontId="27" fillId="5" borderId="7" xfId="18" applyNumberFormat="1" applyFont="1" applyFill="1" applyBorder="1" applyAlignment="1">
      <alignment vertical="center"/>
    </xf>
    <xf numFmtId="0" fontId="27" fillId="5" borderId="17" xfId="16" applyFont="1" applyFill="1" applyBorder="1"/>
    <xf numFmtId="0" fontId="27" fillId="5" borderId="28" xfId="16" applyFont="1" applyFill="1" applyBorder="1"/>
    <xf numFmtId="0" fontId="27" fillId="5" borderId="8" xfId="16" applyFont="1" applyFill="1" applyBorder="1"/>
    <xf numFmtId="0" fontId="27" fillId="5" borderId="7" xfId="16" applyFont="1" applyFill="1" applyBorder="1"/>
    <xf numFmtId="0" fontId="27" fillId="5" borderId="26" xfId="16" applyFont="1" applyFill="1" applyBorder="1" applyAlignment="1">
      <alignment horizontal="center"/>
    </xf>
    <xf numFmtId="0" fontId="27" fillId="5" borderId="10" xfId="16" applyFont="1" applyFill="1" applyBorder="1" applyAlignment="1">
      <alignment horizontal="center"/>
    </xf>
    <xf numFmtId="0" fontId="28" fillId="5" borderId="11" xfId="16" applyFont="1" applyFill="1" applyBorder="1" applyAlignment="1">
      <alignment horizontal="center" vertical="center"/>
    </xf>
    <xf numFmtId="0" fontId="28" fillId="5" borderId="12" xfId="16" applyFont="1" applyFill="1" applyBorder="1" applyAlignment="1">
      <alignment horizontal="center" vertical="center"/>
    </xf>
    <xf numFmtId="0" fontId="28" fillId="5" borderId="98" xfId="16" applyFont="1" applyFill="1" applyBorder="1" applyAlignment="1">
      <alignment horizontal="center" vertical="center"/>
    </xf>
    <xf numFmtId="0" fontId="28" fillId="5" borderId="13" xfId="16" applyFont="1" applyFill="1" applyBorder="1" applyAlignment="1">
      <alignment horizontal="center" vertical="center"/>
    </xf>
    <xf numFmtId="0" fontId="28" fillId="5" borderId="23" xfId="16" applyFont="1" applyFill="1" applyBorder="1" applyAlignment="1">
      <alignment horizontal="center" vertical="center"/>
    </xf>
    <xf numFmtId="0" fontId="27" fillId="5" borderId="0" xfId="16" applyFont="1" applyFill="1"/>
    <xf numFmtId="0" fontId="27" fillId="5" borderId="0" xfId="16" applyFont="1" applyFill="1" applyAlignment="1">
      <alignment horizontal="left" indent="4"/>
    </xf>
    <xf numFmtId="0" fontId="64" fillId="5" borderId="0" xfId="16" applyFont="1" applyFill="1"/>
    <xf numFmtId="0" fontId="44" fillId="5" borderId="0" xfId="17" applyFont="1" applyFill="1"/>
    <xf numFmtId="0" fontId="44" fillId="5" borderId="0" xfId="16" applyFont="1" applyFill="1"/>
    <xf numFmtId="0" fontId="25" fillId="5" borderId="0" xfId="16" applyFont="1" applyFill="1" applyAlignment="1">
      <alignment horizontal="right"/>
    </xf>
    <xf numFmtId="0" fontId="25" fillId="5" borderId="0" xfId="15" applyFont="1" applyFill="1" applyAlignment="1">
      <alignment horizontal="left" vertical="center"/>
    </xf>
    <xf numFmtId="0" fontId="21" fillId="5" borderId="0" xfId="16" applyFont="1" applyFill="1" applyAlignment="1">
      <alignment horizontal="right"/>
    </xf>
    <xf numFmtId="0" fontId="9" fillId="0" borderId="0" xfId="12" applyFont="1"/>
    <xf numFmtId="0" fontId="14" fillId="5" borderId="0" xfId="17" applyFont="1" applyFill="1"/>
    <xf numFmtId="0" fontId="19" fillId="5" borderId="0" xfId="2" applyFont="1" applyFill="1" applyAlignment="1">
      <alignment horizontal="left" vertical="center"/>
    </xf>
    <xf numFmtId="1" fontId="56" fillId="5" borderId="0" xfId="16" applyNumberFormat="1" applyFont="1" applyFill="1" applyAlignment="1">
      <alignment horizontal="left"/>
    </xf>
    <xf numFmtId="0" fontId="15" fillId="5" borderId="0" xfId="16" applyFont="1" applyFill="1" applyAlignment="1">
      <alignment horizontal="left"/>
    </xf>
    <xf numFmtId="0" fontId="15" fillId="5" borderId="0" xfId="16" applyFont="1" applyFill="1" applyAlignment="1">
      <alignment horizontal="left" vertical="top"/>
    </xf>
    <xf numFmtId="0" fontId="16" fillId="5" borderId="19" xfId="21" applyFont="1" applyFill="1" applyBorder="1" applyAlignment="1">
      <alignment vertical="center"/>
    </xf>
    <xf numFmtId="0" fontId="17" fillId="5" borderId="0" xfId="17" applyFont="1" applyFill="1"/>
    <xf numFmtId="3" fontId="17" fillId="5" borderId="11" xfId="16" applyNumberFormat="1" applyFont="1" applyFill="1" applyBorder="1" applyAlignment="1">
      <alignment horizontal="center" vertical="center"/>
    </xf>
    <xf numFmtId="3" fontId="17" fillId="5" borderId="12" xfId="16" applyNumberFormat="1" applyFont="1" applyFill="1" applyBorder="1" applyAlignment="1">
      <alignment horizontal="center" vertical="center"/>
    </xf>
    <xf numFmtId="3" fontId="17" fillId="5" borderId="98" xfId="16" applyNumberFormat="1" applyFont="1" applyFill="1" applyBorder="1" applyAlignment="1">
      <alignment horizontal="center" vertical="center"/>
    </xf>
    <xf numFmtId="3" fontId="17" fillId="5" borderId="3" xfId="16" applyNumberFormat="1" applyFont="1" applyFill="1" applyBorder="1" applyAlignment="1">
      <alignment horizontal="center" vertical="center"/>
    </xf>
    <xf numFmtId="184" fontId="17" fillId="5" borderId="99" xfId="18" applyNumberFormat="1" applyFont="1" applyFill="1" applyBorder="1" applyAlignment="1">
      <alignment horizontal="center" vertical="center"/>
    </xf>
    <xf numFmtId="170" fontId="18" fillId="5" borderId="23" xfId="3" applyNumberFormat="1" applyFont="1" applyFill="1" applyBorder="1" applyAlignment="1" applyProtection="1">
      <alignment horizontal="left" vertical="center"/>
    </xf>
    <xf numFmtId="175" fontId="14" fillId="5" borderId="1" xfId="16" applyNumberFormat="1" applyFont="1" applyFill="1" applyBorder="1" applyAlignment="1">
      <alignment horizontal="center" vertical="center"/>
    </xf>
    <xf numFmtId="175" fontId="14" fillId="5" borderId="2" xfId="16" applyNumberFormat="1" applyFont="1" applyFill="1" applyBorder="1" applyAlignment="1">
      <alignment horizontal="center" vertical="center"/>
    </xf>
    <xf numFmtId="175" fontId="14" fillId="5" borderId="3" xfId="16" applyNumberFormat="1" applyFont="1" applyFill="1" applyBorder="1" applyAlignment="1">
      <alignment horizontal="center" vertical="center"/>
    </xf>
    <xf numFmtId="0" fontId="14" fillId="5" borderId="100" xfId="16" applyFont="1" applyFill="1" applyBorder="1" applyAlignment="1">
      <alignment horizontal="center" vertical="center"/>
    </xf>
    <xf numFmtId="175" fontId="14" fillId="5" borderId="99" xfId="16" applyNumberFormat="1" applyFont="1" applyFill="1" applyBorder="1" applyAlignment="1">
      <alignment horizontal="center" vertical="center"/>
    </xf>
    <xf numFmtId="0" fontId="14" fillId="5" borderId="5" xfId="16" applyFont="1" applyFill="1" applyBorder="1" applyAlignment="1">
      <alignment vertical="center"/>
    </xf>
    <xf numFmtId="175" fontId="14" fillId="5" borderId="6" xfId="16" applyNumberFormat="1" applyFont="1" applyFill="1" applyBorder="1" applyAlignment="1">
      <alignment horizontal="center" vertical="center"/>
    </xf>
    <xf numFmtId="175" fontId="14" fillId="5" borderId="40" xfId="16" applyNumberFormat="1" applyFont="1" applyFill="1" applyBorder="1" applyAlignment="1">
      <alignment horizontal="center" vertical="center"/>
    </xf>
    <xf numFmtId="0" fontId="18" fillId="5" borderId="10" xfId="16" applyFont="1" applyFill="1" applyBorder="1" applyAlignment="1">
      <alignment vertical="center"/>
    </xf>
    <xf numFmtId="0" fontId="19" fillId="5" borderId="10" xfId="16" applyFont="1" applyFill="1" applyBorder="1" applyAlignment="1">
      <alignment vertical="center"/>
    </xf>
    <xf numFmtId="0" fontId="19" fillId="5" borderId="10" xfId="16" applyFont="1" applyFill="1" applyBorder="1" applyAlignment="1">
      <alignment horizontal="left" vertical="center" indent="1"/>
    </xf>
    <xf numFmtId="0" fontId="14" fillId="5" borderId="40" xfId="16" applyFont="1" applyFill="1" applyBorder="1" applyAlignment="1">
      <alignment horizontal="center" vertical="center"/>
    </xf>
    <xf numFmtId="175" fontId="14" fillId="5" borderId="41" xfId="16" applyNumberFormat="1" applyFont="1" applyFill="1" applyBorder="1" applyAlignment="1">
      <alignment horizontal="center" vertical="center"/>
    </xf>
    <xf numFmtId="0" fontId="14" fillId="5" borderId="41" xfId="16" applyFont="1" applyFill="1" applyBorder="1" applyAlignment="1">
      <alignment horizontal="center" vertical="center"/>
    </xf>
    <xf numFmtId="0" fontId="14" fillId="5" borderId="6" xfId="16" applyFont="1" applyFill="1" applyBorder="1" applyAlignment="1">
      <alignment horizontal="center" vertical="center"/>
    </xf>
    <xf numFmtId="0" fontId="14" fillId="5" borderId="39" xfId="16" applyFont="1" applyFill="1" applyBorder="1" applyAlignment="1">
      <alignment horizontal="center" vertical="center"/>
    </xf>
    <xf numFmtId="0" fontId="14" fillId="5" borderId="6" xfId="16" applyFont="1" applyFill="1" applyBorder="1" applyAlignment="1">
      <alignment vertical="center"/>
    </xf>
    <xf numFmtId="0" fontId="14" fillId="5" borderId="7" xfId="16" applyFont="1" applyFill="1" applyBorder="1" applyAlignment="1">
      <alignment vertical="center"/>
    </xf>
    <xf numFmtId="0" fontId="14" fillId="5" borderId="8" xfId="16" applyFont="1" applyFill="1" applyBorder="1" applyAlignment="1">
      <alignment vertical="center"/>
    </xf>
    <xf numFmtId="0" fontId="14" fillId="5" borderId="40" xfId="16" applyFont="1" applyFill="1" applyBorder="1" applyAlignment="1">
      <alignment vertical="center"/>
    </xf>
    <xf numFmtId="0" fontId="14" fillId="5" borderId="0" xfId="17" applyFont="1" applyFill="1" applyAlignment="1">
      <alignment vertical="center"/>
    </xf>
    <xf numFmtId="0" fontId="14" fillId="5" borderId="12" xfId="15" applyFont="1" applyFill="1" applyBorder="1" applyAlignment="1">
      <alignment horizontal="center" vertical="center" wrapText="1"/>
    </xf>
    <xf numFmtId="0" fontId="14" fillId="5" borderId="98" xfId="15" applyFont="1" applyFill="1" applyBorder="1" applyAlignment="1">
      <alignment horizontal="center" vertical="center" wrapText="1"/>
    </xf>
    <xf numFmtId="0" fontId="14" fillId="5" borderId="98" xfId="16" applyFont="1" applyFill="1" applyBorder="1" applyAlignment="1">
      <alignment horizontal="center" vertical="center" wrapText="1"/>
    </xf>
    <xf numFmtId="0" fontId="14" fillId="5" borderId="101" xfId="16" applyFont="1" applyFill="1" applyBorder="1" applyAlignment="1">
      <alignment horizontal="center" vertical="center" wrapText="1"/>
    </xf>
    <xf numFmtId="0" fontId="14" fillId="5" borderId="102" xfId="16" applyFont="1" applyFill="1" applyBorder="1" applyAlignment="1">
      <alignment horizontal="center" vertical="center" wrapText="1"/>
    </xf>
    <xf numFmtId="0" fontId="14" fillId="5" borderId="23" xfId="16" applyFont="1" applyFill="1" applyBorder="1" applyAlignment="1">
      <alignment horizontal="center" vertical="center"/>
    </xf>
    <xf numFmtId="0" fontId="17" fillId="5" borderId="0" xfId="16" applyFont="1" applyFill="1"/>
    <xf numFmtId="0" fontId="5" fillId="5" borderId="0" xfId="17" applyFont="1" applyFill="1"/>
    <xf numFmtId="0" fontId="4" fillId="5" borderId="0" xfId="15" applyFont="1" applyFill="1" applyAlignment="1">
      <alignment horizontal="left" vertical="center"/>
    </xf>
    <xf numFmtId="0" fontId="27" fillId="5" borderId="0" xfId="17" applyFont="1" applyFill="1" applyAlignment="1">
      <alignment vertical="center"/>
    </xf>
    <xf numFmtId="3" fontId="27" fillId="5" borderId="0" xfId="16" applyNumberFormat="1" applyFont="1" applyFill="1" applyAlignment="1">
      <alignment horizontal="right" vertical="center"/>
    </xf>
    <xf numFmtId="3" fontId="15" fillId="5" borderId="0" xfId="16" applyNumberFormat="1" applyFont="1" applyFill="1" applyAlignment="1">
      <alignment horizontal="right"/>
    </xf>
    <xf numFmtId="0" fontId="15" fillId="5" borderId="0" xfId="16" applyFont="1" applyFill="1" applyAlignment="1">
      <alignment horizontal="center" vertical="center"/>
    </xf>
    <xf numFmtId="175" fontId="27" fillId="5" borderId="0" xfId="16" applyNumberFormat="1" applyFont="1" applyFill="1" applyAlignment="1">
      <alignment horizontal="right" vertical="center"/>
    </xf>
    <xf numFmtId="175" fontId="15" fillId="5" borderId="0" xfId="16" applyNumberFormat="1" applyFont="1" applyFill="1" applyAlignment="1">
      <alignment horizontal="right"/>
    </xf>
    <xf numFmtId="185" fontId="15" fillId="5" borderId="0" xfId="14" applyNumberFormat="1" applyFont="1" applyFill="1" applyBorder="1" applyAlignment="1">
      <alignment horizontal="center"/>
    </xf>
    <xf numFmtId="175" fontId="56" fillId="5" borderId="19" xfId="16" applyNumberFormat="1" applyFont="1" applyFill="1" applyBorder="1" applyAlignment="1">
      <alignment vertical="top" wrapText="1"/>
    </xf>
    <xf numFmtId="175" fontId="56" fillId="5" borderId="19" xfId="16" applyNumberFormat="1" applyFont="1" applyFill="1" applyBorder="1" applyAlignment="1">
      <alignment vertical="top"/>
    </xf>
    <xf numFmtId="3" fontId="15" fillId="5" borderId="19" xfId="16" applyNumberFormat="1" applyFont="1" applyFill="1" applyBorder="1" applyAlignment="1">
      <alignment horizontal="center"/>
    </xf>
    <xf numFmtId="0" fontId="15" fillId="5" borderId="19" xfId="16" applyFont="1" applyFill="1" applyBorder="1"/>
    <xf numFmtId="175" fontId="27" fillId="5" borderId="11" xfId="16" applyNumberFormat="1" applyFont="1" applyFill="1" applyBorder="1" applyAlignment="1">
      <alignment horizontal="right" vertical="center"/>
    </xf>
    <xf numFmtId="175" fontId="27" fillId="5" borderId="12" xfId="16" applyNumberFormat="1" applyFont="1" applyFill="1" applyBorder="1" applyAlignment="1">
      <alignment horizontal="right" vertical="center"/>
    </xf>
    <xf numFmtId="175" fontId="27" fillId="5" borderId="98" xfId="16" applyNumberFormat="1" applyFont="1" applyFill="1" applyBorder="1" applyAlignment="1">
      <alignment horizontal="right" vertical="center"/>
    </xf>
    <xf numFmtId="175" fontId="27" fillId="5" borderId="18" xfId="16" applyNumberFormat="1" applyFont="1" applyFill="1" applyBorder="1" applyAlignment="1">
      <alignment horizontal="right" vertical="center"/>
    </xf>
    <xf numFmtId="175" fontId="27" fillId="5" borderId="13" xfId="16" applyNumberFormat="1" applyFont="1" applyFill="1" applyBorder="1" applyAlignment="1">
      <alignment horizontal="right" vertical="center"/>
    </xf>
    <xf numFmtId="3" fontId="64" fillId="5" borderId="6" xfId="16" applyNumberFormat="1" applyFont="1" applyFill="1" applyBorder="1" applyAlignment="1">
      <alignment horizontal="center" vertical="center"/>
    </xf>
    <xf numFmtId="3" fontId="64" fillId="5" borderId="7" xfId="16" applyNumberFormat="1" applyFont="1" applyFill="1" applyBorder="1" applyAlignment="1">
      <alignment horizontal="center" vertical="center"/>
    </xf>
    <xf numFmtId="3" fontId="64" fillId="5" borderId="8" xfId="16" applyNumberFormat="1" applyFont="1" applyFill="1" applyBorder="1" applyAlignment="1">
      <alignment horizontal="center" vertical="center"/>
    </xf>
    <xf numFmtId="3" fontId="64" fillId="5" borderId="9" xfId="16" applyNumberFormat="1" applyFont="1" applyFill="1" applyBorder="1" applyAlignment="1">
      <alignment horizontal="center" vertical="center"/>
    </xf>
    <xf numFmtId="3" fontId="64" fillId="5" borderId="26" xfId="16" applyNumberFormat="1" applyFont="1" applyFill="1" applyBorder="1" applyAlignment="1">
      <alignment horizontal="center" vertical="center"/>
    </xf>
    <xf numFmtId="0" fontId="64" fillId="5" borderId="16" xfId="16" applyFont="1" applyFill="1" applyBorder="1" applyAlignment="1">
      <alignment vertical="center"/>
    </xf>
    <xf numFmtId="171" fontId="64" fillId="5" borderId="6" xfId="19" applyNumberFormat="1" applyFont="1" applyFill="1" applyBorder="1" applyAlignment="1">
      <alignment horizontal="center" vertical="center"/>
    </xf>
    <xf numFmtId="171" fontId="64" fillId="5" borderId="7" xfId="19" applyNumberFormat="1" applyFont="1" applyFill="1" applyBorder="1" applyAlignment="1">
      <alignment horizontal="center" vertical="center"/>
    </xf>
    <xf numFmtId="3" fontId="64" fillId="5" borderId="8" xfId="16" applyNumberFormat="1" applyFont="1" applyFill="1" applyBorder="1" applyAlignment="1">
      <alignment horizontal="right" vertical="center"/>
    </xf>
    <xf numFmtId="3" fontId="64" fillId="5" borderId="9" xfId="16" applyNumberFormat="1" applyFont="1" applyFill="1" applyBorder="1" applyAlignment="1">
      <alignment horizontal="right" vertical="center"/>
    </xf>
    <xf numFmtId="3" fontId="64" fillId="5" borderId="26" xfId="16" applyNumberFormat="1" applyFont="1" applyFill="1" applyBorder="1" applyAlignment="1">
      <alignment horizontal="right" vertical="center"/>
    </xf>
    <xf numFmtId="0" fontId="18" fillId="5" borderId="16" xfId="16" applyFont="1" applyFill="1" applyBorder="1"/>
    <xf numFmtId="171" fontId="27" fillId="5" borderId="6" xfId="19" applyNumberFormat="1" applyFont="1" applyFill="1" applyBorder="1" applyAlignment="1">
      <alignment horizontal="center" vertical="center"/>
    </xf>
    <xf numFmtId="171" fontId="27" fillId="5" borderId="7" xfId="19" applyNumberFormat="1" applyFont="1" applyFill="1" applyBorder="1" applyAlignment="1">
      <alignment horizontal="center" vertical="center"/>
    </xf>
    <xf numFmtId="3" fontId="27" fillId="5" borderId="8" xfId="16" applyNumberFormat="1" applyFont="1" applyFill="1" applyBorder="1" applyAlignment="1">
      <alignment horizontal="right" vertical="center"/>
    </xf>
    <xf numFmtId="3" fontId="27" fillId="5" borderId="9" xfId="16" applyNumberFormat="1" applyFont="1" applyFill="1" applyBorder="1" applyAlignment="1">
      <alignment horizontal="right" vertical="center"/>
    </xf>
    <xf numFmtId="3" fontId="27" fillId="5" borderId="26" xfId="16" applyNumberFormat="1" applyFont="1" applyFill="1" applyBorder="1" applyAlignment="1">
      <alignment horizontal="right" vertical="center"/>
    </xf>
    <xf numFmtId="0" fontId="19" fillId="5" borderId="16" xfId="16" applyFont="1" applyFill="1" applyBorder="1"/>
    <xf numFmtId="0" fontId="19" fillId="5" borderId="16" xfId="16" applyFont="1" applyFill="1" applyBorder="1" applyAlignment="1">
      <alignment horizontal="left"/>
    </xf>
    <xf numFmtId="0" fontId="19" fillId="5" borderId="16" xfId="16" applyFont="1" applyFill="1" applyBorder="1" applyAlignment="1">
      <alignment horizontal="left" vertical="center"/>
    </xf>
    <xf numFmtId="0" fontId="19" fillId="5" borderId="16" xfId="16" applyFont="1" applyFill="1" applyBorder="1" applyAlignment="1">
      <alignment horizontal="left" wrapText="1"/>
    </xf>
    <xf numFmtId="0" fontId="27" fillId="5" borderId="16" xfId="16" applyFont="1" applyFill="1" applyBorder="1" applyAlignment="1">
      <alignment vertical="center"/>
    </xf>
    <xf numFmtId="3" fontId="27" fillId="5" borderId="7" xfId="16" applyNumberFormat="1" applyFont="1" applyFill="1" applyBorder="1" applyAlignment="1">
      <alignment horizontal="right" vertical="center"/>
    </xf>
    <xf numFmtId="0" fontId="19" fillId="5" borderId="16" xfId="16" applyFont="1" applyFill="1" applyBorder="1" applyAlignment="1">
      <alignment horizontal="left" vertical="top" wrapText="1"/>
    </xf>
    <xf numFmtId="0" fontId="27" fillId="5" borderId="6" xfId="16" applyFont="1" applyFill="1" applyBorder="1" applyAlignment="1">
      <alignment horizontal="center"/>
    </xf>
    <xf numFmtId="0" fontId="27" fillId="5" borderId="7" xfId="16" applyFont="1" applyFill="1" applyBorder="1" applyAlignment="1">
      <alignment horizontal="center"/>
    </xf>
    <xf numFmtId="0" fontId="27" fillId="5" borderId="8" xfId="16" applyFont="1" applyFill="1" applyBorder="1" applyAlignment="1">
      <alignment horizontal="center" vertical="center"/>
    </xf>
    <xf numFmtId="0" fontId="27" fillId="5" borderId="8" xfId="16" applyFont="1" applyFill="1" applyBorder="1" applyAlignment="1">
      <alignment horizontal="center"/>
    </xf>
    <xf numFmtId="0" fontId="27" fillId="5" borderId="9" xfId="16" applyFont="1" applyFill="1" applyBorder="1" applyAlignment="1">
      <alignment horizontal="center"/>
    </xf>
    <xf numFmtId="0" fontId="27" fillId="5" borderId="16" xfId="16" applyFont="1" applyFill="1" applyBorder="1"/>
    <xf numFmtId="0" fontId="19" fillId="5" borderId="11" xfId="15" applyFont="1" applyFill="1" applyBorder="1" applyAlignment="1">
      <alignment horizontal="center" vertical="center" wrapText="1"/>
    </xf>
    <xf numFmtId="0" fontId="27" fillId="5" borderId="98" xfId="16" applyFont="1" applyFill="1" applyBorder="1" applyAlignment="1">
      <alignment horizontal="center" vertical="center" wrapText="1"/>
    </xf>
    <xf numFmtId="0" fontId="27" fillId="5" borderId="12" xfId="16" applyFont="1" applyFill="1" applyBorder="1" applyAlignment="1">
      <alignment horizontal="center" vertical="center" wrapText="1"/>
    </xf>
    <xf numFmtId="0" fontId="27" fillId="5" borderId="18" xfId="16" applyFont="1" applyFill="1" applyBorder="1" applyAlignment="1">
      <alignment horizontal="center" vertical="center" wrapText="1"/>
    </xf>
    <xf numFmtId="0" fontId="27" fillId="5" borderId="13" xfId="16" applyFont="1" applyFill="1" applyBorder="1" applyAlignment="1">
      <alignment horizontal="center" vertical="center" wrapText="1"/>
    </xf>
    <xf numFmtId="0" fontId="28" fillId="5" borderId="14" xfId="16" applyFont="1" applyFill="1" applyBorder="1" applyAlignment="1">
      <alignment horizontal="center" vertical="center" wrapText="1"/>
    </xf>
    <xf numFmtId="49" fontId="19" fillId="5" borderId="0" xfId="16" quotePrefix="1" applyNumberFormat="1" applyFont="1" applyFill="1" applyAlignment="1">
      <alignment horizontal="right"/>
    </xf>
    <xf numFmtId="0" fontId="64" fillId="5" borderId="0" xfId="16" applyFont="1" applyFill="1" applyAlignment="1">
      <alignment horizontal="center"/>
    </xf>
    <xf numFmtId="172" fontId="26" fillId="5" borderId="0" xfId="16" applyNumberFormat="1" applyFont="1" applyFill="1" applyAlignment="1">
      <alignment horizontal="right" vertical="center"/>
    </xf>
    <xf numFmtId="0" fontId="15" fillId="5" borderId="0" xfId="16" applyFont="1" applyFill="1" applyAlignment="1">
      <alignment vertical="center"/>
    </xf>
    <xf numFmtId="172" fontId="17" fillId="5" borderId="2" xfId="16" applyNumberFormat="1" applyFont="1" applyFill="1" applyBorder="1" applyAlignment="1">
      <alignment horizontal="right"/>
    </xf>
    <xf numFmtId="172" fontId="17" fillId="5" borderId="3" xfId="16" applyNumberFormat="1" applyFont="1" applyFill="1" applyBorder="1" applyAlignment="1">
      <alignment horizontal="right"/>
    </xf>
    <xf numFmtId="175" fontId="17" fillId="5" borderId="5" xfId="16" applyNumberFormat="1" applyFont="1" applyFill="1" applyBorder="1" applyAlignment="1">
      <alignment vertical="center"/>
    </xf>
    <xf numFmtId="4" fontId="14" fillId="5" borderId="6" xfId="16" applyNumberFormat="1" applyFont="1" applyFill="1" applyBorder="1" applyAlignment="1">
      <alignment horizontal="right" vertical="center"/>
    </xf>
    <xf numFmtId="172" fontId="17" fillId="5" borderId="7" xfId="16" applyNumberFormat="1" applyFont="1" applyFill="1" applyBorder="1" applyAlignment="1">
      <alignment horizontal="right" vertical="center"/>
    </xf>
    <xf numFmtId="172" fontId="17" fillId="5" borderId="8" xfId="16" applyNumberFormat="1" applyFont="1" applyFill="1" applyBorder="1" applyAlignment="1">
      <alignment vertical="center"/>
    </xf>
    <xf numFmtId="172" fontId="14" fillId="5" borderId="7" xfId="16" applyNumberFormat="1" applyFont="1" applyFill="1" applyBorder="1" applyAlignment="1">
      <alignment horizontal="right" vertical="center"/>
    </xf>
    <xf numFmtId="172" fontId="14" fillId="5" borderId="8" xfId="16" applyNumberFormat="1" applyFont="1" applyFill="1" applyBorder="1" applyAlignment="1">
      <alignment horizontal="right" vertical="center"/>
    </xf>
    <xf numFmtId="0" fontId="19" fillId="5" borderId="10" xfId="16" applyFont="1" applyFill="1" applyBorder="1" applyAlignment="1">
      <alignment horizontal="left" vertical="center" indent="2"/>
    </xf>
    <xf numFmtId="4" fontId="19" fillId="5" borderId="6" xfId="16" applyNumberFormat="1" applyFont="1" applyFill="1" applyBorder="1" applyAlignment="1">
      <alignment horizontal="right" vertical="center"/>
    </xf>
    <xf numFmtId="4" fontId="14" fillId="5" borderId="7" xfId="16" applyNumberFormat="1" applyFont="1" applyFill="1" applyBorder="1" applyAlignment="1">
      <alignment horizontal="right" vertical="center"/>
    </xf>
    <xf numFmtId="3" fontId="14" fillId="5" borderId="8" xfId="16" applyNumberFormat="1" applyFont="1" applyFill="1" applyBorder="1" applyAlignment="1">
      <alignment horizontal="right" vertical="center"/>
    </xf>
    <xf numFmtId="3" fontId="14" fillId="5" borderId="6" xfId="16" applyNumberFormat="1" applyFont="1" applyFill="1" applyBorder="1" applyAlignment="1">
      <alignment vertical="center"/>
    </xf>
    <xf numFmtId="3" fontId="14" fillId="5" borderId="7" xfId="16" applyNumberFormat="1" applyFont="1" applyFill="1" applyBorder="1" applyAlignment="1">
      <alignment vertical="center"/>
    </xf>
    <xf numFmtId="0" fontId="18" fillId="5" borderId="10" xfId="16" applyFont="1" applyFill="1" applyBorder="1" applyAlignment="1">
      <alignment vertical="center" wrapText="1"/>
    </xf>
    <xf numFmtId="3" fontId="14" fillId="5" borderId="8" xfId="16" applyNumberFormat="1" applyFont="1" applyFill="1" applyBorder="1" applyAlignment="1">
      <alignment vertical="center"/>
    </xf>
    <xf numFmtId="0" fontId="19" fillId="5" borderId="10" xfId="16" applyFont="1" applyFill="1" applyBorder="1" applyAlignment="1">
      <alignment horizontal="left" vertical="center"/>
    </xf>
    <xf numFmtId="172" fontId="17" fillId="5" borderId="6" xfId="16" applyNumberFormat="1" applyFont="1" applyFill="1" applyBorder="1" applyAlignment="1">
      <alignment vertical="center"/>
    </xf>
    <xf numFmtId="172" fontId="17" fillId="5" borderId="7" xfId="16" applyNumberFormat="1" applyFont="1" applyFill="1" applyBorder="1" applyAlignment="1">
      <alignment vertical="center"/>
    </xf>
    <xf numFmtId="3" fontId="17" fillId="5" borderId="6" xfId="16" applyNumberFormat="1" applyFont="1" applyFill="1" applyBorder="1" applyAlignment="1">
      <alignment vertical="center"/>
    </xf>
    <xf numFmtId="3" fontId="17" fillId="5" borderId="7" xfId="16" applyNumberFormat="1" applyFont="1" applyFill="1" applyBorder="1" applyAlignment="1">
      <alignment vertical="center"/>
    </xf>
    <xf numFmtId="3" fontId="17" fillId="5" borderId="8" xfId="16" applyNumberFormat="1" applyFont="1" applyFill="1" applyBorder="1" applyAlignment="1">
      <alignment vertical="center"/>
    </xf>
    <xf numFmtId="0" fontId="18" fillId="5" borderId="10" xfId="16" applyFont="1" applyFill="1" applyBorder="1" applyAlignment="1">
      <alignment horizontal="left" vertical="center"/>
    </xf>
    <xf numFmtId="0" fontId="14" fillId="5" borderId="7" xfId="16" applyFont="1" applyFill="1" applyBorder="1" applyAlignment="1">
      <alignment horizontal="center" vertical="center"/>
    </xf>
    <xf numFmtId="0" fontId="14" fillId="5" borderId="8" xfId="16" applyFont="1" applyFill="1" applyBorder="1" applyAlignment="1">
      <alignment horizontal="center" vertical="center"/>
    </xf>
    <xf numFmtId="0" fontId="14" fillId="5" borderId="10" xfId="16" applyFont="1" applyFill="1" applyBorder="1" applyAlignment="1">
      <alignment vertical="center"/>
    </xf>
    <xf numFmtId="0" fontId="19" fillId="5" borderId="12" xfId="15" applyFont="1" applyFill="1" applyBorder="1" applyAlignment="1">
      <alignment horizontal="center" vertical="center" wrapText="1"/>
    </xf>
    <xf numFmtId="0" fontId="14" fillId="5" borderId="18" xfId="16" applyFont="1" applyFill="1" applyBorder="1" applyAlignment="1">
      <alignment horizontal="center" vertical="center" wrapText="1"/>
    </xf>
    <xf numFmtId="0" fontId="19" fillId="5" borderId="23" xfId="16" applyFont="1" applyFill="1" applyBorder="1" applyAlignment="1">
      <alignment horizontal="center" vertical="center"/>
    </xf>
    <xf numFmtId="0" fontId="17" fillId="5" borderId="0" xfId="16" applyFont="1" applyFill="1" applyAlignment="1">
      <alignment horizontal="center" vertical="center"/>
    </xf>
    <xf numFmtId="3" fontId="64" fillId="5" borderId="0" xfId="16" applyNumberFormat="1" applyFont="1" applyFill="1" applyAlignment="1">
      <alignment vertical="center"/>
    </xf>
    <xf numFmtId="0" fontId="27" fillId="5" borderId="0" xfId="16" applyFont="1" applyFill="1" applyAlignment="1">
      <alignment horizontal="left" vertical="center"/>
    </xf>
    <xf numFmtId="0" fontId="27" fillId="5" borderId="0" xfId="16" applyFont="1" applyFill="1" applyAlignment="1">
      <alignment vertical="center"/>
    </xf>
    <xf numFmtId="3" fontId="66" fillId="5" borderId="0" xfId="16" applyNumberFormat="1" applyFont="1" applyFill="1"/>
    <xf numFmtId="0" fontId="14" fillId="5" borderId="0" xfId="0" applyFont="1" applyFill="1"/>
    <xf numFmtId="3" fontId="15" fillId="5" borderId="0" xfId="16" applyNumberFormat="1" applyFont="1" applyFill="1"/>
    <xf numFmtId="175" fontId="22" fillId="5" borderId="0" xfId="16" applyNumberFormat="1" applyFont="1" applyFill="1" applyAlignment="1">
      <alignment horizontal="right"/>
    </xf>
    <xf numFmtId="175" fontId="22" fillId="5" borderId="19" xfId="16" applyNumberFormat="1" applyFont="1" applyFill="1" applyBorder="1" applyAlignment="1">
      <alignment horizontal="right" vertical="center"/>
    </xf>
    <xf numFmtId="3" fontId="22" fillId="5" borderId="0" xfId="16" applyNumberFormat="1" applyFont="1" applyFill="1"/>
    <xf numFmtId="175" fontId="64" fillId="5" borderId="1" xfId="16" applyNumberFormat="1" applyFont="1" applyFill="1" applyBorder="1"/>
    <xf numFmtId="175" fontId="64" fillId="5" borderId="2" xfId="16" applyNumberFormat="1" applyFont="1" applyFill="1" applyBorder="1"/>
    <xf numFmtId="175" fontId="64" fillId="5" borderId="3" xfId="16" applyNumberFormat="1" applyFont="1" applyFill="1" applyBorder="1"/>
    <xf numFmtId="175" fontId="64" fillId="5" borderId="4" xfId="16" applyNumberFormat="1" applyFont="1" applyFill="1" applyBorder="1"/>
    <xf numFmtId="175" fontId="64" fillId="5" borderId="25" xfId="16" applyNumberFormat="1" applyFont="1" applyFill="1" applyBorder="1"/>
    <xf numFmtId="0" fontId="64" fillId="5" borderId="5" xfId="16" applyFont="1" applyFill="1" applyBorder="1"/>
    <xf numFmtId="4" fontId="18" fillId="5" borderId="6" xfId="16" applyNumberFormat="1" applyFont="1" applyFill="1" applyBorder="1" applyAlignment="1">
      <alignment horizontal="right" vertical="center"/>
    </xf>
    <xf numFmtId="175" fontId="64" fillId="5" borderId="7" xfId="16" applyNumberFormat="1" applyFont="1" applyFill="1" applyBorder="1"/>
    <xf numFmtId="175" fontId="64" fillId="5" borderId="8" xfId="16" applyNumberFormat="1" applyFont="1" applyFill="1" applyBorder="1"/>
    <xf numFmtId="175" fontId="64" fillId="5" borderId="9" xfId="16" applyNumberFormat="1" applyFont="1" applyFill="1" applyBorder="1"/>
    <xf numFmtId="175" fontId="64" fillId="5" borderId="26" xfId="16" applyNumberFormat="1" applyFont="1" applyFill="1" applyBorder="1" applyAlignment="1">
      <alignment vertical="center"/>
    </xf>
    <xf numFmtId="0" fontId="18" fillId="5" borderId="0" xfId="16" applyFont="1" applyFill="1"/>
    <xf numFmtId="175" fontId="27" fillId="5" borderId="7" xfId="16" applyNumberFormat="1" applyFont="1" applyFill="1" applyBorder="1"/>
    <xf numFmtId="175" fontId="27" fillId="5" borderId="8" xfId="16" applyNumberFormat="1" applyFont="1" applyFill="1" applyBorder="1"/>
    <xf numFmtId="175" fontId="27" fillId="5" borderId="9" xfId="16" applyNumberFormat="1" applyFont="1" applyFill="1" applyBorder="1"/>
    <xf numFmtId="175" fontId="64" fillId="5" borderId="8" xfId="16" applyNumberFormat="1" applyFont="1" applyFill="1" applyBorder="1" applyAlignment="1">
      <alignment vertical="center"/>
    </xf>
    <xf numFmtId="175" fontId="64" fillId="5" borderId="7" xfId="16" applyNumberFormat="1" applyFont="1" applyFill="1" applyBorder="1" applyAlignment="1">
      <alignment vertical="center"/>
    </xf>
    <xf numFmtId="175" fontId="64" fillId="5" borderId="9" xfId="16" applyNumberFormat="1" applyFont="1" applyFill="1" applyBorder="1" applyAlignment="1">
      <alignment vertical="center"/>
    </xf>
    <xf numFmtId="175" fontId="64" fillId="5" borderId="26" xfId="16" applyNumberFormat="1" applyFont="1" applyFill="1" applyBorder="1"/>
    <xf numFmtId="0" fontId="18" fillId="5" borderId="16" xfId="16" applyFont="1" applyFill="1" applyBorder="1" applyAlignment="1">
      <alignment horizontal="left"/>
    </xf>
    <xf numFmtId="175" fontId="27" fillId="5" borderId="26" xfId="16" applyNumberFormat="1" applyFont="1" applyFill="1" applyBorder="1"/>
    <xf numFmtId="175" fontId="27" fillId="5" borderId="8" xfId="16" applyNumberFormat="1" applyFont="1" applyFill="1" applyBorder="1" applyAlignment="1">
      <alignment vertical="center"/>
    </xf>
    <xf numFmtId="175" fontId="27" fillId="5" borderId="7" xfId="16" applyNumberFormat="1" applyFont="1" applyFill="1" applyBorder="1" applyAlignment="1">
      <alignment vertical="center"/>
    </xf>
    <xf numFmtId="175" fontId="27" fillId="5" borderId="9" xfId="16" applyNumberFormat="1" applyFont="1" applyFill="1" applyBorder="1" applyAlignment="1">
      <alignment vertical="center"/>
    </xf>
    <xf numFmtId="175" fontId="27" fillId="5" borderId="26" xfId="16" applyNumberFormat="1" applyFont="1" applyFill="1" applyBorder="1" applyAlignment="1">
      <alignment vertical="center"/>
    </xf>
    <xf numFmtId="0" fontId="27" fillId="5" borderId="6" xfId="16" applyFont="1" applyFill="1" applyBorder="1"/>
    <xf numFmtId="0" fontId="27" fillId="5" borderId="9" xfId="16" applyFont="1" applyFill="1" applyBorder="1"/>
    <xf numFmtId="0" fontId="27" fillId="5" borderId="26" xfId="16" applyFont="1" applyFill="1" applyBorder="1"/>
    <xf numFmtId="0" fontId="27" fillId="5" borderId="16" xfId="17" applyFont="1" applyFill="1" applyBorder="1"/>
    <xf numFmtId="3" fontId="27" fillId="5" borderId="26" xfId="16" applyNumberFormat="1" applyFont="1" applyFill="1" applyBorder="1"/>
    <xf numFmtId="3" fontId="64" fillId="5" borderId="9" xfId="16" applyNumberFormat="1" applyFont="1" applyFill="1" applyBorder="1" applyAlignment="1">
      <alignment vertical="center"/>
    </xf>
    <xf numFmtId="3" fontId="64" fillId="5" borderId="26" xfId="16" applyNumberFormat="1" applyFont="1" applyFill="1" applyBorder="1" applyAlignment="1">
      <alignment vertical="center"/>
    </xf>
    <xf numFmtId="3" fontId="64" fillId="5" borderId="6" xfId="16" applyNumberFormat="1" applyFont="1" applyFill="1" applyBorder="1" applyAlignment="1">
      <alignment vertical="center"/>
    </xf>
    <xf numFmtId="184" fontId="27" fillId="5" borderId="6" xfId="18" applyNumberFormat="1" applyFont="1" applyFill="1" applyBorder="1" applyAlignment="1">
      <alignment vertical="center"/>
    </xf>
    <xf numFmtId="3" fontId="27" fillId="5" borderId="9" xfId="16" applyNumberFormat="1" applyFont="1" applyFill="1" applyBorder="1" applyAlignment="1">
      <alignment vertical="center"/>
    </xf>
    <xf numFmtId="3" fontId="27" fillId="5" borderId="26" xfId="16" applyNumberFormat="1" applyFont="1" applyFill="1" applyBorder="1" applyAlignment="1">
      <alignment vertical="center"/>
    </xf>
    <xf numFmtId="3" fontId="28" fillId="5" borderId="9" xfId="16" applyNumberFormat="1" applyFont="1" applyFill="1" applyBorder="1" applyAlignment="1">
      <alignment horizontal="right" vertical="center"/>
    </xf>
    <xf numFmtId="0" fontId="27" fillId="5" borderId="11" xfId="16" applyFont="1" applyFill="1" applyBorder="1" applyAlignment="1">
      <alignment horizontal="center" vertical="center"/>
    </xf>
    <xf numFmtId="0" fontId="27" fillId="5" borderId="12" xfId="16" applyFont="1" applyFill="1" applyBorder="1" applyAlignment="1">
      <alignment horizontal="center" vertical="center"/>
    </xf>
    <xf numFmtId="0" fontId="27" fillId="5" borderId="18" xfId="16" applyFont="1" applyFill="1" applyBorder="1" applyAlignment="1">
      <alignment horizontal="center" vertical="center"/>
    </xf>
    <xf numFmtId="0" fontId="27" fillId="5" borderId="13" xfId="16" applyFont="1" applyFill="1" applyBorder="1" applyAlignment="1">
      <alignment horizontal="center" vertical="center"/>
    </xf>
    <xf numFmtId="0" fontId="27" fillId="5" borderId="0" xfId="16" applyFont="1" applyFill="1" applyAlignment="1">
      <alignment horizontal="center"/>
    </xf>
    <xf numFmtId="0" fontId="44" fillId="5" borderId="0" xfId="15" applyFont="1" applyFill="1"/>
    <xf numFmtId="0" fontId="68" fillId="5" borderId="0" xfId="16" applyFont="1" applyFill="1"/>
    <xf numFmtId="175" fontId="37" fillId="5" borderId="0" xfId="16" applyNumberFormat="1" applyFont="1" applyFill="1" applyAlignment="1">
      <alignment horizontal="right" vertical="center"/>
    </xf>
    <xf numFmtId="175" fontId="48" fillId="5" borderId="0" xfId="16" applyNumberFormat="1" applyFont="1" applyFill="1" applyAlignment="1">
      <alignment vertical="center"/>
    </xf>
    <xf numFmtId="3" fontId="27" fillId="5" borderId="104" xfId="16" applyNumberFormat="1" applyFont="1" applyFill="1" applyBorder="1" applyAlignment="1">
      <alignment horizontal="center" vertical="center"/>
    </xf>
    <xf numFmtId="3" fontId="27" fillId="5" borderId="105" xfId="16" applyNumberFormat="1" applyFont="1" applyFill="1" applyBorder="1" applyAlignment="1">
      <alignment horizontal="center" vertical="center"/>
    </xf>
    <xf numFmtId="3" fontId="27" fillId="5" borderId="106" xfId="16" applyNumberFormat="1" applyFont="1" applyFill="1" applyBorder="1" applyAlignment="1">
      <alignment horizontal="center" vertical="center"/>
    </xf>
    <xf numFmtId="0" fontId="14" fillId="5" borderId="107" xfId="16" applyFont="1" applyFill="1" applyBorder="1" applyAlignment="1">
      <alignment horizontal="left" vertical="center" indent="1"/>
    </xf>
    <xf numFmtId="3" fontId="27" fillId="5" borderId="108" xfId="16" applyNumberFormat="1" applyFont="1" applyFill="1" applyBorder="1" applyAlignment="1">
      <alignment horizontal="center" vertical="center"/>
    </xf>
    <xf numFmtId="3" fontId="27" fillId="5" borderId="38" xfId="16" applyNumberFormat="1" applyFont="1" applyFill="1" applyBorder="1" applyAlignment="1">
      <alignment horizontal="center" vertical="center"/>
    </xf>
    <xf numFmtId="3" fontId="27" fillId="5" borderId="109" xfId="16" applyNumberFormat="1" applyFont="1" applyFill="1" applyBorder="1" applyAlignment="1">
      <alignment horizontal="center" vertical="center"/>
    </xf>
    <xf numFmtId="0" fontId="14" fillId="5" borderId="110" xfId="16" applyFont="1" applyFill="1" applyBorder="1" applyAlignment="1">
      <alignment horizontal="left" vertical="center" indent="1"/>
    </xf>
    <xf numFmtId="3" fontId="27" fillId="5" borderId="6" xfId="16" applyNumberFormat="1" applyFont="1" applyFill="1" applyBorder="1" applyAlignment="1">
      <alignment horizontal="center" vertical="center"/>
    </xf>
    <xf numFmtId="3" fontId="27" fillId="5" borderId="111" xfId="16" applyNumberFormat="1" applyFont="1" applyFill="1" applyBorder="1" applyAlignment="1">
      <alignment horizontal="center" vertical="center"/>
    </xf>
    <xf numFmtId="0" fontId="27" fillId="5" borderId="110" xfId="16" applyFont="1" applyFill="1" applyBorder="1" applyAlignment="1">
      <alignment horizontal="left" vertical="center" indent="1"/>
    </xf>
    <xf numFmtId="0" fontId="19" fillId="5" borderId="22" xfId="16" applyFont="1" applyFill="1" applyBorder="1" applyAlignment="1">
      <alignment horizontal="center" vertical="center" wrapText="1"/>
    </xf>
    <xf numFmtId="0" fontId="19" fillId="5" borderId="101" xfId="16" applyFont="1" applyFill="1" applyBorder="1" applyAlignment="1">
      <alignment horizontal="center" vertical="center" wrapText="1"/>
    </xf>
    <xf numFmtId="0" fontId="19" fillId="5" borderId="112" xfId="16" applyFont="1" applyFill="1" applyBorder="1" applyAlignment="1">
      <alignment horizontal="center" vertical="center" wrapText="1"/>
    </xf>
    <xf numFmtId="0" fontId="19" fillId="5" borderId="113" xfId="16" applyFont="1" applyFill="1" applyBorder="1" applyAlignment="1">
      <alignment horizontal="center" vertical="center" wrapText="1"/>
    </xf>
    <xf numFmtId="0" fontId="19" fillId="5" borderId="114" xfId="16" applyFont="1" applyFill="1" applyBorder="1" applyAlignment="1">
      <alignment horizontal="center" vertical="center" wrapText="1"/>
    </xf>
    <xf numFmtId="0" fontId="69" fillId="5" borderId="0" xfId="17" applyFont="1" applyFill="1"/>
    <xf numFmtId="172" fontId="22" fillId="5" borderId="0" xfId="16" applyNumberFormat="1" applyFont="1" applyFill="1"/>
    <xf numFmtId="172" fontId="27" fillId="5" borderId="105" xfId="16" applyNumberFormat="1" applyFont="1" applyFill="1" applyBorder="1" applyAlignment="1">
      <alignment horizontal="center" vertical="center"/>
    </xf>
    <xf numFmtId="172" fontId="27" fillId="5" borderId="115" xfId="16" applyNumberFormat="1" applyFont="1" applyFill="1" applyBorder="1" applyAlignment="1">
      <alignment horizontal="center" vertical="center"/>
    </xf>
    <xf numFmtId="172" fontId="27" fillId="5" borderId="38" xfId="16" applyNumberFormat="1" applyFont="1" applyFill="1" applyBorder="1" applyAlignment="1">
      <alignment horizontal="center" vertical="center"/>
    </xf>
    <xf numFmtId="1" fontId="27" fillId="5" borderId="10" xfId="16" applyNumberFormat="1" applyFont="1" applyFill="1" applyBorder="1" applyAlignment="1">
      <alignment horizontal="left" vertical="center" indent="1"/>
    </xf>
    <xf numFmtId="172" fontId="27" fillId="5" borderId="0" xfId="16" applyNumberFormat="1" applyFont="1" applyFill="1" applyAlignment="1">
      <alignment horizontal="center" vertical="center"/>
    </xf>
    <xf numFmtId="3" fontId="28" fillId="5" borderId="116" xfId="16" applyNumberFormat="1" applyFont="1" applyFill="1" applyBorder="1" applyAlignment="1">
      <alignment horizontal="center" vertical="center"/>
    </xf>
    <xf numFmtId="3" fontId="28" fillId="5" borderId="117" xfId="16" applyNumberFormat="1" applyFont="1" applyFill="1" applyBorder="1" applyAlignment="1">
      <alignment horizontal="center"/>
    </xf>
    <xf numFmtId="172" fontId="28" fillId="5" borderId="117" xfId="16" applyNumberFormat="1" applyFont="1" applyFill="1" applyBorder="1" applyAlignment="1">
      <alignment horizontal="center"/>
    </xf>
    <xf numFmtId="172" fontId="28" fillId="5" borderId="4" xfId="16" applyNumberFormat="1" applyFont="1" applyFill="1" applyBorder="1" applyAlignment="1">
      <alignment horizontal="center"/>
    </xf>
    <xf numFmtId="3" fontId="27" fillId="5" borderId="0" xfId="16" applyNumberFormat="1" applyFont="1" applyFill="1" applyAlignment="1">
      <alignment horizontal="center"/>
    </xf>
    <xf numFmtId="172" fontId="27" fillId="5" borderId="0" xfId="16" applyNumberFormat="1" applyFont="1" applyFill="1" applyAlignment="1">
      <alignment horizontal="center"/>
    </xf>
    <xf numFmtId="3" fontId="64" fillId="5" borderId="0" xfId="16" applyNumberFormat="1" applyFont="1" applyFill="1" applyAlignment="1">
      <alignment horizontal="center"/>
    </xf>
    <xf numFmtId="0" fontId="26" fillId="5" borderId="0" xfId="16" applyFont="1" applyFill="1" applyAlignment="1">
      <alignment horizontal="right" vertical="center"/>
    </xf>
    <xf numFmtId="0" fontId="22" fillId="5" borderId="0" xfId="16" applyFont="1" applyFill="1" applyAlignment="1">
      <alignment horizontal="right"/>
    </xf>
    <xf numFmtId="3" fontId="14" fillId="5" borderId="116" xfId="16" applyNumberFormat="1" applyFont="1" applyFill="1" applyBorder="1" applyAlignment="1">
      <alignment horizontal="center" vertical="center"/>
    </xf>
    <xf numFmtId="3" fontId="14" fillId="5" borderId="117" xfId="16" applyNumberFormat="1" applyFont="1" applyFill="1" applyBorder="1" applyAlignment="1">
      <alignment horizontal="center" vertical="center"/>
    </xf>
    <xf numFmtId="3" fontId="14" fillId="5" borderId="25" xfId="16" applyNumberFormat="1" applyFont="1" applyFill="1" applyBorder="1" applyAlignment="1">
      <alignment horizontal="center" vertical="center"/>
    </xf>
    <xf numFmtId="0" fontId="14" fillId="5" borderId="5" xfId="16" applyFont="1" applyFill="1" applyBorder="1" applyAlignment="1">
      <alignment horizontal="left" vertical="center" indent="1"/>
    </xf>
    <xf numFmtId="3" fontId="14" fillId="5" borderId="27" xfId="16" applyNumberFormat="1" applyFont="1" applyFill="1" applyBorder="1" applyAlignment="1">
      <alignment horizontal="center" vertical="center"/>
    </xf>
    <xf numFmtId="3" fontId="14" fillId="5" borderId="7" xfId="16" applyNumberFormat="1" applyFont="1" applyFill="1" applyBorder="1" applyAlignment="1">
      <alignment horizontal="center" vertical="center"/>
    </xf>
    <xf numFmtId="3" fontId="14" fillId="5" borderId="26" xfId="16" applyNumberFormat="1" applyFont="1" applyFill="1" applyBorder="1" applyAlignment="1">
      <alignment horizontal="center" vertical="center"/>
    </xf>
    <xf numFmtId="0" fontId="14" fillId="5" borderId="10" xfId="16" applyFont="1" applyFill="1" applyBorder="1" applyAlignment="1">
      <alignment horizontal="left" vertical="center" indent="1"/>
    </xf>
    <xf numFmtId="0" fontId="14" fillId="5" borderId="26" xfId="16" applyFont="1" applyFill="1" applyBorder="1" applyAlignment="1">
      <alignment horizontal="center" vertical="center"/>
    </xf>
    <xf numFmtId="0" fontId="14" fillId="5" borderId="5" xfId="16" applyFont="1" applyFill="1" applyBorder="1"/>
    <xf numFmtId="0" fontId="19" fillId="5" borderId="10" xfId="16" applyFont="1" applyFill="1" applyBorder="1" applyAlignment="1">
      <alignment horizontal="center"/>
    </xf>
    <xf numFmtId="0" fontId="14" fillId="5" borderId="119" xfId="16" applyFont="1" applyFill="1" applyBorder="1"/>
    <xf numFmtId="0" fontId="17" fillId="5" borderId="0" xfId="16" applyFont="1" applyFill="1" applyAlignment="1">
      <alignment horizontal="center"/>
    </xf>
    <xf numFmtId="0" fontId="5" fillId="5" borderId="0" xfId="15" applyFont="1" applyFill="1"/>
    <xf numFmtId="177" fontId="14" fillId="5" borderId="0" xfId="22" applyNumberFormat="1" applyFont="1" applyFill="1"/>
    <xf numFmtId="0" fontId="40" fillId="5" borderId="0" xfId="16" applyFont="1" applyFill="1" applyAlignment="1">
      <alignment horizontal="left" indent="4"/>
    </xf>
    <xf numFmtId="0" fontId="15" fillId="5" borderId="0" xfId="16" applyFont="1" applyFill="1" applyAlignment="1">
      <alignment horizontal="left" indent="4"/>
    </xf>
    <xf numFmtId="0" fontId="40" fillId="5" borderId="0" xfId="16" applyFont="1" applyFill="1"/>
    <xf numFmtId="0" fontId="40" fillId="5" borderId="0" xfId="16" applyFont="1" applyFill="1" applyAlignment="1">
      <alignment horizontal="left" indent="8"/>
    </xf>
    <xf numFmtId="177" fontId="5" fillId="5" borderId="0" xfId="16" applyNumberFormat="1" applyFont="1" applyFill="1"/>
    <xf numFmtId="177" fontId="14" fillId="5" borderId="47" xfId="22" applyNumberFormat="1" applyFont="1" applyFill="1" applyBorder="1" applyAlignment="1" applyProtection="1"/>
    <xf numFmtId="177" fontId="14" fillId="5" borderId="35" xfId="22" applyNumberFormat="1" applyFont="1" applyFill="1" applyBorder="1" applyAlignment="1" applyProtection="1"/>
    <xf numFmtId="0" fontId="41" fillId="5" borderId="29" xfId="16" applyFont="1" applyFill="1" applyBorder="1" applyAlignment="1">
      <alignment horizontal="left" wrapText="1"/>
    </xf>
    <xf numFmtId="177" fontId="14" fillId="5" borderId="38" xfId="22" applyNumberFormat="1" applyFont="1" applyFill="1" applyBorder="1" applyAlignment="1" applyProtection="1"/>
    <xf numFmtId="177" fontId="14" fillId="5" borderId="41" xfId="22" applyNumberFormat="1" applyFont="1" applyFill="1" applyBorder="1" applyAlignment="1" applyProtection="1"/>
    <xf numFmtId="0" fontId="41" fillId="5" borderId="7" xfId="16" applyFont="1" applyFill="1" applyBorder="1" applyAlignment="1">
      <alignment horizontal="left" wrapText="1"/>
    </xf>
    <xf numFmtId="177" fontId="38" fillId="5" borderId="38" xfId="22" applyNumberFormat="1" applyFont="1" applyFill="1" applyBorder="1" applyAlignment="1" applyProtection="1"/>
    <xf numFmtId="177" fontId="38" fillId="5" borderId="41" xfId="22" applyNumberFormat="1" applyFont="1" applyFill="1" applyBorder="1" applyAlignment="1" applyProtection="1"/>
    <xf numFmtId="0" fontId="41" fillId="5" borderId="7" xfId="16" applyFont="1" applyFill="1" applyBorder="1" applyAlignment="1">
      <alignment wrapText="1"/>
    </xf>
    <xf numFmtId="177" fontId="38" fillId="5" borderId="38" xfId="22" applyNumberFormat="1" applyFont="1" applyFill="1" applyBorder="1" applyAlignment="1" applyProtection="1">
      <alignment horizontal="right"/>
    </xf>
    <xf numFmtId="0" fontId="41" fillId="5" borderId="7" xfId="16" applyFont="1" applyFill="1" applyBorder="1" applyAlignment="1">
      <alignment horizontal="left" indent="5"/>
    </xf>
    <xf numFmtId="0" fontId="41" fillId="5" borderId="7" xfId="16" applyFont="1" applyFill="1" applyBorder="1" applyAlignment="1">
      <alignment horizontal="left" indent="3"/>
    </xf>
    <xf numFmtId="0" fontId="19" fillId="5" borderId="7" xfId="16" applyFont="1" applyFill="1" applyBorder="1" applyAlignment="1">
      <alignment horizontal="left" indent="5"/>
    </xf>
    <xf numFmtId="0" fontId="41" fillId="5" borderId="7" xfId="16" applyFont="1" applyFill="1" applyBorder="1" applyAlignment="1">
      <alignment horizontal="left" indent="1"/>
    </xf>
    <xf numFmtId="3" fontId="14" fillId="5" borderId="7" xfId="16" applyNumberFormat="1" applyFont="1" applyFill="1" applyBorder="1"/>
    <xf numFmtId="3" fontId="14" fillId="5" borderId="9" xfId="16" applyNumberFormat="1" applyFont="1" applyFill="1" applyBorder="1"/>
    <xf numFmtId="0" fontId="41" fillId="5" borderId="7" xfId="16" applyFont="1" applyFill="1" applyBorder="1"/>
    <xf numFmtId="177" fontId="14" fillId="5" borderId="38" xfId="22" applyNumberFormat="1" applyFont="1" applyFill="1" applyBorder="1" applyAlignment="1" applyProtection="1">
      <alignment horizontal="right"/>
    </xf>
    <xf numFmtId="177" fontId="14" fillId="5" borderId="41" xfId="22" applyNumberFormat="1" applyFont="1" applyFill="1" applyBorder="1" applyAlignment="1" applyProtection="1">
      <alignment horizontal="right"/>
    </xf>
    <xf numFmtId="0" fontId="38" fillId="5" borderId="7" xfId="16" applyFont="1" applyFill="1" applyBorder="1"/>
    <xf numFmtId="167" fontId="14" fillId="5" borderId="38" xfId="22" applyFont="1" applyFill="1" applyBorder="1" applyAlignment="1" applyProtection="1">
      <alignment horizontal="right"/>
    </xf>
    <xf numFmtId="167" fontId="19" fillId="5" borderId="38" xfId="22" applyFont="1" applyFill="1" applyBorder="1" applyAlignment="1" applyProtection="1">
      <alignment horizontal="right"/>
    </xf>
    <xf numFmtId="167" fontId="14" fillId="5" borderId="41" xfId="22" applyFont="1" applyFill="1" applyBorder="1" applyAlignment="1" applyProtection="1">
      <alignment horizontal="right"/>
    </xf>
    <xf numFmtId="2" fontId="5" fillId="5" borderId="0" xfId="16" applyNumberFormat="1" applyFont="1" applyFill="1"/>
    <xf numFmtId="167" fontId="14" fillId="5" borderId="7" xfId="22" applyFont="1" applyFill="1" applyBorder="1" applyAlignment="1" applyProtection="1"/>
    <xf numFmtId="167" fontId="14" fillId="5" borderId="9" xfId="22" applyFont="1" applyFill="1" applyBorder="1" applyAlignment="1" applyProtection="1"/>
    <xf numFmtId="0" fontId="38" fillId="5" borderId="7" xfId="16" applyFont="1" applyFill="1" applyBorder="1" applyAlignment="1">
      <alignment horizontal="left" indent="1"/>
    </xf>
    <xf numFmtId="177" fontId="14" fillId="5" borderId="7" xfId="22" applyNumberFormat="1" applyFont="1" applyFill="1" applyBorder="1" applyAlignment="1" applyProtection="1"/>
    <xf numFmtId="177" fontId="14" fillId="5" borderId="9" xfId="22" applyNumberFormat="1" applyFont="1" applyFill="1" applyBorder="1" applyAlignment="1" applyProtection="1"/>
    <xf numFmtId="177" fontId="19" fillId="5" borderId="7" xfId="22" applyNumberFormat="1" applyFont="1" applyFill="1" applyBorder="1" applyAlignment="1" applyProtection="1">
      <alignment horizontal="right"/>
    </xf>
    <xf numFmtId="172" fontId="5" fillId="5" borderId="0" xfId="16" applyNumberFormat="1" applyFont="1" applyFill="1"/>
    <xf numFmtId="177" fontId="14" fillId="5" borderId="7" xfId="16" applyNumberFormat="1" applyFont="1" applyFill="1" applyBorder="1"/>
    <xf numFmtId="177" fontId="14" fillId="5" borderId="9" xfId="16" applyNumberFormat="1" applyFont="1" applyFill="1" applyBorder="1"/>
    <xf numFmtId="0" fontId="14" fillId="5" borderId="7" xfId="16" applyFont="1" applyFill="1" applyBorder="1"/>
    <xf numFmtId="0" fontId="5" fillId="5" borderId="31" xfId="16" applyFont="1" applyFill="1" applyBorder="1"/>
    <xf numFmtId="0" fontId="5" fillId="5" borderId="50" xfId="16" applyFont="1" applyFill="1" applyBorder="1"/>
    <xf numFmtId="0" fontId="54" fillId="5" borderId="7" xfId="16" applyFont="1" applyFill="1" applyBorder="1"/>
    <xf numFmtId="0" fontId="62" fillId="5" borderId="32" xfId="16" applyFont="1" applyFill="1" applyBorder="1" applyAlignment="1">
      <alignment horizontal="center" vertical="center"/>
    </xf>
    <xf numFmtId="0" fontId="62" fillId="5" borderId="33" xfId="16" applyFont="1" applyFill="1" applyBorder="1" applyAlignment="1">
      <alignment horizontal="center" vertical="center"/>
    </xf>
    <xf numFmtId="0" fontId="14" fillId="5" borderId="32" xfId="16" applyFont="1" applyFill="1" applyBorder="1" applyAlignment="1">
      <alignment horizontal="center" vertical="center"/>
    </xf>
    <xf numFmtId="0" fontId="55" fillId="5" borderId="0" xfId="16" applyFont="1" applyFill="1"/>
    <xf numFmtId="0" fontId="43" fillId="5" borderId="0" xfId="16" applyFont="1" applyFill="1"/>
    <xf numFmtId="1" fontId="44" fillId="5" borderId="0" xfId="16" applyNumberFormat="1" applyFont="1" applyFill="1"/>
    <xf numFmtId="186" fontId="44" fillId="5" borderId="0" xfId="16" applyNumberFormat="1" applyFont="1" applyFill="1"/>
    <xf numFmtId="175" fontId="44" fillId="5" borderId="0" xfId="16" applyNumberFormat="1" applyFont="1" applyFill="1"/>
    <xf numFmtId="1" fontId="44" fillId="5" borderId="0" xfId="16" applyNumberFormat="1" applyFont="1" applyFill="1" applyAlignment="1">
      <alignment horizontal="left"/>
    </xf>
    <xf numFmtId="1" fontId="27" fillId="5" borderId="0" xfId="16" applyNumberFormat="1" applyFont="1" applyFill="1" applyAlignment="1">
      <alignment horizontal="left"/>
    </xf>
    <xf numFmtId="1" fontId="27" fillId="5" borderId="0" xfId="16" applyNumberFormat="1" applyFont="1" applyFill="1"/>
    <xf numFmtId="1" fontId="29" fillId="5" borderId="0" xfId="16" applyNumberFormat="1" applyFont="1" applyFill="1"/>
    <xf numFmtId="1" fontId="40" fillId="5" borderId="0" xfId="16" applyNumberFormat="1" applyFont="1" applyFill="1" applyAlignment="1">
      <alignment wrapText="1"/>
    </xf>
    <xf numFmtId="37" fontId="27" fillId="5" borderId="0" xfId="16" applyNumberFormat="1" applyFont="1" applyFill="1" applyAlignment="1">
      <alignment horizontal="right"/>
    </xf>
    <xf numFmtId="167" fontId="27" fillId="5" borderId="30" xfId="22" applyFont="1" applyFill="1" applyBorder="1" applyAlignment="1" applyProtection="1">
      <alignment horizontal="right"/>
    </xf>
    <xf numFmtId="167" fontId="27" fillId="5" borderId="35" xfId="22" applyFont="1" applyFill="1" applyBorder="1" applyAlignment="1" applyProtection="1">
      <alignment horizontal="right"/>
    </xf>
    <xf numFmtId="187" fontId="27" fillId="5" borderId="47" xfId="16" applyNumberFormat="1" applyFont="1" applyFill="1" applyBorder="1" applyAlignment="1">
      <alignment horizontal="right"/>
    </xf>
    <xf numFmtId="1" fontId="38" fillId="5" borderId="29" xfId="16" applyNumberFormat="1" applyFont="1" applyFill="1" applyBorder="1" applyAlignment="1">
      <alignment horizontal="center"/>
    </xf>
    <xf numFmtId="1" fontId="28" fillId="5" borderId="51" xfId="16" applyNumberFormat="1" applyFont="1" applyFill="1" applyBorder="1" applyAlignment="1">
      <alignment horizontal="left" indent="3"/>
    </xf>
    <xf numFmtId="167" fontId="27" fillId="5" borderId="9" xfId="22" applyFont="1" applyFill="1" applyBorder="1" applyAlignment="1" applyProtection="1">
      <alignment horizontal="right"/>
    </xf>
    <xf numFmtId="167" fontId="27" fillId="5" borderId="41" xfId="22" applyFont="1" applyFill="1" applyBorder="1" applyAlignment="1" applyProtection="1">
      <alignment horizontal="right"/>
    </xf>
    <xf numFmtId="187" fontId="27" fillId="5" borderId="38" xfId="16" applyNumberFormat="1" applyFont="1" applyFill="1" applyBorder="1" applyAlignment="1">
      <alignment horizontal="right"/>
    </xf>
    <xf numFmtId="1" fontId="38" fillId="5" borderId="7" xfId="16" applyNumberFormat="1" applyFont="1" applyFill="1" applyBorder="1" applyAlignment="1">
      <alignment horizontal="center"/>
    </xf>
    <xf numFmtId="1" fontId="41" fillId="5" borderId="8" xfId="16" applyNumberFormat="1" applyFont="1" applyFill="1" applyBorder="1" applyAlignment="1">
      <alignment horizontal="left" indent="3"/>
    </xf>
    <xf numFmtId="1" fontId="28" fillId="5" borderId="8" xfId="16" applyNumberFormat="1" applyFont="1" applyFill="1" applyBorder="1" applyAlignment="1">
      <alignment horizontal="left" indent="3"/>
    </xf>
    <xf numFmtId="1" fontId="41" fillId="5" borderId="7" xfId="16" applyNumberFormat="1" applyFont="1" applyFill="1" applyBorder="1" applyAlignment="1">
      <alignment horizontal="center"/>
    </xf>
    <xf numFmtId="1" fontId="28" fillId="5" borderId="8" xfId="16" applyNumberFormat="1" applyFont="1" applyFill="1" applyBorder="1" applyAlignment="1">
      <alignment horizontal="left" indent="1"/>
    </xf>
    <xf numFmtId="177" fontId="27" fillId="5" borderId="41" xfId="22" applyNumberFormat="1" applyFont="1" applyFill="1" applyBorder="1" applyAlignment="1" applyProtection="1">
      <alignment horizontal="right"/>
    </xf>
    <xf numFmtId="177" fontId="27" fillId="5" borderId="38" xfId="22" applyNumberFormat="1" applyFont="1" applyFill="1" applyBorder="1" applyAlignment="1" applyProtection="1"/>
    <xf numFmtId="1" fontId="27" fillId="5" borderId="8" xfId="16" applyNumberFormat="1" applyFont="1" applyFill="1" applyBorder="1" applyAlignment="1">
      <alignment horizontal="left" indent="1"/>
    </xf>
    <xf numFmtId="1" fontId="28" fillId="5" borderId="8" xfId="16" applyNumberFormat="1" applyFont="1" applyFill="1" applyBorder="1" applyAlignment="1">
      <alignment vertical="center"/>
    </xf>
    <xf numFmtId="1" fontId="28" fillId="5" borderId="8" xfId="16" applyNumberFormat="1" applyFont="1" applyFill="1" applyBorder="1"/>
    <xf numFmtId="177" fontId="27" fillId="5" borderId="9" xfId="22" applyNumberFormat="1" applyFont="1" applyFill="1" applyBorder="1" applyAlignment="1" applyProtection="1">
      <alignment horizontal="right"/>
    </xf>
    <xf numFmtId="1" fontId="41" fillId="5" borderId="8" xfId="16" applyNumberFormat="1" applyFont="1" applyFill="1" applyBorder="1"/>
    <xf numFmtId="0" fontId="38" fillId="5" borderId="7" xfId="16" quotePrefix="1" applyFont="1" applyFill="1" applyBorder="1" applyAlignment="1">
      <alignment horizontal="center"/>
    </xf>
    <xf numFmtId="1" fontId="27" fillId="5" borderId="8" xfId="16" applyNumberFormat="1" applyFont="1" applyFill="1" applyBorder="1"/>
    <xf numFmtId="188" fontId="44" fillId="5" borderId="0" xfId="33" applyNumberFormat="1" applyFont="1" applyFill="1"/>
    <xf numFmtId="186" fontId="27" fillId="5" borderId="9" xfId="22" applyNumberFormat="1" applyFont="1" applyFill="1" applyBorder="1" applyAlignment="1" applyProtection="1">
      <alignment horizontal="right"/>
    </xf>
    <xf numFmtId="186" fontId="27" fillId="5" borderId="41" xfId="22" applyNumberFormat="1" applyFont="1" applyFill="1" applyBorder="1" applyAlignment="1" applyProtection="1">
      <alignment horizontal="right"/>
    </xf>
    <xf numFmtId="186" fontId="27" fillId="5" borderId="38" xfId="22" applyNumberFormat="1" applyFont="1" applyFill="1" applyBorder="1" applyAlignment="1" applyProtection="1"/>
    <xf numFmtId="1" fontId="41" fillId="5" borderId="8" xfId="16" applyNumberFormat="1" applyFont="1" applyFill="1" applyBorder="1" applyAlignment="1">
      <alignment horizontal="center"/>
    </xf>
    <xf numFmtId="1" fontId="41" fillId="5" borderId="8" xfId="16" applyNumberFormat="1" applyFont="1" applyFill="1" applyBorder="1" applyAlignment="1">
      <alignment horizontal="left" indent="1"/>
    </xf>
    <xf numFmtId="1" fontId="41" fillId="5" borderId="8" xfId="16" applyNumberFormat="1" applyFont="1" applyFill="1" applyBorder="1" applyAlignment="1">
      <alignment horizontal="left" vertical="center" indent="3"/>
    </xf>
    <xf numFmtId="1" fontId="41" fillId="5" borderId="8" xfId="16" applyNumberFormat="1" applyFont="1" applyFill="1" applyBorder="1" applyAlignment="1">
      <alignment horizontal="left" vertical="center" wrapText="1" indent="3"/>
    </xf>
    <xf numFmtId="177" fontId="27" fillId="5" borderId="41" xfId="22" applyNumberFormat="1" applyFont="1" applyFill="1" applyBorder="1" applyAlignment="1" applyProtection="1"/>
    <xf numFmtId="1" fontId="41" fillId="5" borderId="8" xfId="16" applyNumberFormat="1" applyFont="1" applyFill="1" applyBorder="1" applyAlignment="1">
      <alignment horizontal="left" indent="8"/>
    </xf>
    <xf numFmtId="189" fontId="34" fillId="5" borderId="0" xfId="22" applyNumberFormat="1" applyFont="1" applyFill="1"/>
    <xf numFmtId="177" fontId="27" fillId="5" borderId="39" xfId="22" applyNumberFormat="1" applyFont="1" applyFill="1" applyBorder="1" applyAlignment="1" applyProtection="1"/>
    <xf numFmtId="1" fontId="38" fillId="5" borderId="31" xfId="16" applyNumberFormat="1" applyFont="1" applyFill="1" applyBorder="1" applyAlignment="1">
      <alignment horizontal="center"/>
    </xf>
    <xf numFmtId="1" fontId="44" fillId="5" borderId="0" xfId="16" applyNumberFormat="1" applyFont="1" applyFill="1" applyAlignment="1">
      <alignment vertical="center"/>
    </xf>
    <xf numFmtId="0" fontId="70" fillId="5" borderId="32" xfId="16" applyFont="1" applyFill="1" applyBorder="1" applyAlignment="1">
      <alignment horizontal="center" vertical="center"/>
    </xf>
    <xf numFmtId="1" fontId="41" fillId="5" borderId="66" xfId="16" applyNumberFormat="1" applyFont="1" applyFill="1" applyBorder="1" applyAlignment="1">
      <alignment horizontal="center" vertical="center"/>
    </xf>
    <xf numFmtId="1" fontId="28" fillId="5" borderId="75" xfId="16" applyNumberFormat="1" applyFont="1" applyFill="1" applyBorder="1" applyAlignment="1">
      <alignment horizontal="center" vertical="center"/>
    </xf>
    <xf numFmtId="1" fontId="25" fillId="5" borderId="0" xfId="16" applyNumberFormat="1" applyFont="1" applyFill="1"/>
    <xf numFmtId="1" fontId="25" fillId="5" borderId="0" xfId="16" applyNumberFormat="1" applyFont="1" applyFill="1" applyAlignment="1">
      <alignment horizontal="right"/>
    </xf>
    <xf numFmtId="0" fontId="25" fillId="5" borderId="0" xfId="16" applyFont="1" applyFill="1"/>
    <xf numFmtId="0" fontId="21" fillId="5" borderId="0" xfId="16" applyFont="1" applyFill="1"/>
    <xf numFmtId="1" fontId="54" fillId="5" borderId="0" xfId="16" applyNumberFormat="1" applyFont="1" applyFill="1"/>
    <xf numFmtId="186" fontId="54" fillId="5" borderId="0" xfId="16" applyNumberFormat="1" applyFont="1" applyFill="1"/>
    <xf numFmtId="1" fontId="41" fillId="5" borderId="0" xfId="16" applyNumberFormat="1" applyFont="1" applyFill="1"/>
    <xf numFmtId="175" fontId="54" fillId="5" borderId="0" xfId="16" applyNumberFormat="1" applyFont="1" applyFill="1"/>
    <xf numFmtId="1" fontId="57" fillId="5" borderId="0" xfId="26" applyNumberFormat="1" applyFont="1" applyFill="1"/>
    <xf numFmtId="1" fontId="38" fillId="5" borderId="0" xfId="16" applyNumberFormat="1" applyFont="1" applyFill="1"/>
    <xf numFmtId="1" fontId="19" fillId="5" borderId="0" xfId="16" applyNumberFormat="1" applyFont="1" applyFill="1"/>
    <xf numFmtId="1" fontId="14" fillId="5" borderId="0" xfId="16" applyNumberFormat="1" applyFont="1" applyFill="1"/>
    <xf numFmtId="1" fontId="14" fillId="5" borderId="0" xfId="16" applyNumberFormat="1" applyFont="1" applyFill="1" applyAlignment="1">
      <alignment horizontal="left"/>
    </xf>
    <xf numFmtId="37" fontId="38" fillId="5" borderId="0" xfId="16" applyNumberFormat="1" applyFont="1" applyFill="1" applyAlignment="1">
      <alignment horizontal="right"/>
    </xf>
    <xf numFmtId="1" fontId="19" fillId="5" borderId="0" xfId="16" applyNumberFormat="1" applyFont="1" applyFill="1" applyAlignment="1">
      <alignment horizontal="left"/>
    </xf>
    <xf numFmtId="2" fontId="38" fillId="5" borderId="0" xfId="16" applyNumberFormat="1" applyFont="1" applyFill="1"/>
    <xf numFmtId="1" fontId="38" fillId="5" borderId="0" xfId="16" applyNumberFormat="1" applyFont="1" applyFill="1" applyAlignment="1">
      <alignment horizontal="center"/>
    </xf>
    <xf numFmtId="37" fontId="71" fillId="5" borderId="0" xfId="16" applyNumberFormat="1" applyFont="1" applyFill="1" applyAlignment="1">
      <alignment horizontal="right"/>
    </xf>
    <xf numFmtId="2" fontId="38" fillId="5" borderId="36" xfId="16" applyNumberFormat="1" applyFont="1" applyFill="1" applyBorder="1"/>
    <xf numFmtId="2" fontId="38" fillId="5" borderId="47" xfId="16" applyNumberFormat="1" applyFont="1" applyFill="1" applyBorder="1"/>
    <xf numFmtId="1" fontId="38" fillId="5" borderId="47" xfId="16" applyNumberFormat="1" applyFont="1" applyFill="1" applyBorder="1" applyAlignment="1">
      <alignment horizontal="center"/>
    </xf>
    <xf numFmtId="1" fontId="14" fillId="5" borderId="90" xfId="16" applyNumberFormat="1" applyFont="1" applyFill="1" applyBorder="1" applyAlignment="1">
      <alignment horizontal="left" indent="6"/>
    </xf>
    <xf numFmtId="2" fontId="38" fillId="5" borderId="39" xfId="16" applyNumberFormat="1" applyFont="1" applyFill="1" applyBorder="1"/>
    <xf numFmtId="2" fontId="38" fillId="5" borderId="38" xfId="16" applyNumberFormat="1" applyFont="1" applyFill="1" applyBorder="1"/>
    <xf numFmtId="1" fontId="38" fillId="5" borderId="38" xfId="16" applyNumberFormat="1" applyFont="1" applyFill="1" applyBorder="1" applyAlignment="1">
      <alignment horizontal="center"/>
    </xf>
    <xf numFmtId="1" fontId="41" fillId="5" borderId="78" xfId="16" applyNumberFormat="1" applyFont="1" applyFill="1" applyBorder="1" applyAlignment="1">
      <alignment horizontal="left"/>
    </xf>
    <xf numFmtId="1" fontId="41" fillId="5" borderId="38" xfId="16" applyNumberFormat="1" applyFont="1" applyFill="1" applyBorder="1" applyAlignment="1">
      <alignment horizontal="center" wrapText="1"/>
    </xf>
    <xf numFmtId="1" fontId="41" fillId="5" borderId="78" xfId="16" applyNumberFormat="1" applyFont="1" applyFill="1" applyBorder="1" applyAlignment="1">
      <alignment horizontal="left" indent="3"/>
    </xf>
    <xf numFmtId="1" fontId="41" fillId="5" borderId="78" xfId="16" applyNumberFormat="1" applyFont="1" applyFill="1" applyBorder="1" applyAlignment="1">
      <alignment horizontal="left" indent="1"/>
    </xf>
    <xf numFmtId="1" fontId="41" fillId="5" borderId="38" xfId="16" applyNumberFormat="1" applyFont="1" applyFill="1" applyBorder="1" applyAlignment="1">
      <alignment horizontal="center"/>
    </xf>
    <xf numFmtId="165" fontId="14" fillId="5" borderId="39" xfId="23" applyFont="1" applyFill="1" applyBorder="1" applyAlignment="1">
      <alignment horizontal="right"/>
    </xf>
    <xf numFmtId="1" fontId="41" fillId="5" borderId="78" xfId="16" applyNumberFormat="1" applyFont="1" applyFill="1" applyBorder="1" applyAlignment="1">
      <alignment horizontal="left" indent="5"/>
    </xf>
    <xf numFmtId="2" fontId="14" fillId="5" borderId="39" xfId="16" applyNumberFormat="1" applyFont="1" applyFill="1" applyBorder="1"/>
    <xf numFmtId="2" fontId="14" fillId="5" borderId="38" xfId="16" applyNumberFormat="1" applyFont="1" applyFill="1" applyBorder="1"/>
    <xf numFmtId="1" fontId="41" fillId="5" borderId="8" xfId="16" applyNumberFormat="1" applyFont="1" applyFill="1" applyBorder="1" applyAlignment="1">
      <alignment horizontal="left"/>
    </xf>
    <xf numFmtId="1" fontId="14" fillId="5" borderId="39" xfId="16" applyNumberFormat="1" applyFont="1" applyFill="1" applyBorder="1"/>
    <xf numFmtId="1" fontId="14" fillId="5" borderId="38" xfId="16" applyNumberFormat="1" applyFont="1" applyFill="1" applyBorder="1"/>
    <xf numFmtId="177" fontId="14" fillId="5" borderId="39" xfId="22" applyNumberFormat="1" applyFont="1" applyFill="1" applyBorder="1" applyAlignment="1" applyProtection="1"/>
    <xf numFmtId="1" fontId="41" fillId="5" borderId="8" xfId="16" applyNumberFormat="1" applyFont="1" applyFill="1" applyBorder="1" applyAlignment="1">
      <alignment horizontal="left" indent="6"/>
    </xf>
    <xf numFmtId="1" fontId="41" fillId="5" borderId="8" xfId="16" applyNumberFormat="1" applyFont="1" applyFill="1" applyBorder="1" applyAlignment="1">
      <alignment horizontal="left" wrapText="1" indent="1"/>
    </xf>
    <xf numFmtId="1" fontId="41" fillId="5" borderId="8" xfId="16" applyNumberFormat="1" applyFont="1" applyFill="1" applyBorder="1" applyAlignment="1">
      <alignment horizontal="left" indent="2"/>
    </xf>
    <xf numFmtId="167" fontId="14" fillId="5" borderId="39" xfId="22" applyFont="1" applyFill="1" applyBorder="1" applyAlignment="1" applyProtection="1"/>
    <xf numFmtId="167" fontId="14" fillId="5" borderId="38" xfId="22" applyFont="1" applyFill="1" applyBorder="1" applyAlignment="1" applyProtection="1"/>
    <xf numFmtId="1" fontId="19" fillId="5" borderId="8" xfId="16" applyNumberFormat="1" applyFont="1" applyFill="1" applyBorder="1" applyAlignment="1">
      <alignment horizontal="left" indent="2"/>
    </xf>
    <xf numFmtId="1" fontId="41" fillId="5" borderId="8" xfId="16" applyNumberFormat="1" applyFont="1" applyFill="1" applyBorder="1" applyAlignment="1">
      <alignment horizontal="left" indent="4"/>
    </xf>
    <xf numFmtId="1" fontId="27" fillId="5" borderId="38" xfId="16" applyNumberFormat="1" applyFont="1" applyFill="1" applyBorder="1" applyAlignment="1">
      <alignment horizontal="center"/>
    </xf>
    <xf numFmtId="1" fontId="14" fillId="5" borderId="7" xfId="16" applyNumberFormat="1" applyFont="1" applyFill="1" applyBorder="1"/>
    <xf numFmtId="177" fontId="14" fillId="5" borderId="9" xfId="22" applyNumberFormat="1" applyFont="1" applyFill="1" applyBorder="1" applyAlignment="1" applyProtection="1">
      <alignment horizontal="right"/>
    </xf>
    <xf numFmtId="1" fontId="5" fillId="5" borderId="0" xfId="16" applyNumberFormat="1" applyFont="1" applyFill="1" applyAlignment="1">
      <alignment vertical="center"/>
    </xf>
    <xf numFmtId="0" fontId="38" fillId="5" borderId="32" xfId="16" applyFont="1" applyFill="1" applyBorder="1" applyAlignment="1">
      <alignment horizontal="center" vertical="center"/>
    </xf>
    <xf numFmtId="1" fontId="41" fillId="5" borderId="87" xfId="16" applyNumberFormat="1" applyFont="1" applyFill="1" applyBorder="1" applyAlignment="1">
      <alignment horizontal="center" vertical="center"/>
    </xf>
    <xf numFmtId="1" fontId="41" fillId="5" borderId="75" xfId="16" applyNumberFormat="1" applyFont="1" applyFill="1" applyBorder="1" applyAlignment="1">
      <alignment horizontal="center" vertical="center"/>
    </xf>
    <xf numFmtId="1" fontId="4" fillId="5" borderId="0" xfId="16" applyNumberFormat="1" applyFont="1" applyFill="1"/>
    <xf numFmtId="1" fontId="4" fillId="5" borderId="0" xfId="16" applyNumberFormat="1" applyFont="1" applyFill="1" applyAlignment="1">
      <alignment horizontal="right"/>
    </xf>
    <xf numFmtId="1" fontId="55" fillId="5" borderId="0" xfId="16" applyNumberFormat="1" applyFont="1" applyFill="1"/>
    <xf numFmtId="0" fontId="54" fillId="5" borderId="0" xfId="16" applyFont="1" applyFill="1" applyAlignment="1">
      <alignment horizontal="center"/>
    </xf>
    <xf numFmtId="0" fontId="54" fillId="5" borderId="0" xfId="16" applyFont="1" applyFill="1" applyAlignment="1">
      <alignment horizontal="left"/>
    </xf>
    <xf numFmtId="37" fontId="54" fillId="5" borderId="0" xfId="16" applyNumberFormat="1" applyFont="1" applyFill="1"/>
    <xf numFmtId="0" fontId="72" fillId="5" borderId="0" xfId="16" applyFont="1" applyFill="1"/>
    <xf numFmtId="0" fontId="40" fillId="5" borderId="0" xfId="16" applyFont="1" applyFill="1" applyAlignment="1">
      <alignment horizontal="left"/>
    </xf>
    <xf numFmtId="0" fontId="51" fillId="5" borderId="0" xfId="16" applyFont="1" applyFill="1" applyAlignment="1">
      <alignment horizontal="right"/>
    </xf>
    <xf numFmtId="177" fontId="14" fillId="5" borderId="36" xfId="22" applyNumberFormat="1" applyFont="1" applyFill="1" applyBorder="1" applyAlignment="1" applyProtection="1">
      <alignment horizontal="right"/>
    </xf>
    <xf numFmtId="177" fontId="14" fillId="5" borderId="47" xfId="22" applyNumberFormat="1" applyFont="1" applyFill="1" applyBorder="1" applyAlignment="1" applyProtection="1">
      <alignment horizontal="right"/>
    </xf>
    <xf numFmtId="0" fontId="38" fillId="5" borderId="35" xfId="16" applyFont="1" applyFill="1" applyBorder="1" applyAlignment="1">
      <alignment horizontal="center"/>
    </xf>
    <xf numFmtId="0" fontId="41" fillId="5" borderId="29" xfId="16" applyFont="1" applyFill="1" applyBorder="1" applyAlignment="1">
      <alignment horizontal="left" indent="1"/>
    </xf>
    <xf numFmtId="177" fontId="14" fillId="5" borderId="39" xfId="22" applyNumberFormat="1" applyFont="1" applyFill="1" applyBorder="1" applyAlignment="1" applyProtection="1">
      <alignment horizontal="right"/>
    </xf>
    <xf numFmtId="0" fontId="38" fillId="5" borderId="41" xfId="16" applyFont="1" applyFill="1" applyBorder="1" applyAlignment="1">
      <alignment horizontal="center"/>
    </xf>
    <xf numFmtId="0" fontId="19" fillId="5" borderId="7" xfId="16" applyFont="1" applyFill="1" applyBorder="1" applyAlignment="1">
      <alignment horizontal="left" indent="1"/>
    </xf>
    <xf numFmtId="0" fontId="41" fillId="5" borderId="41" xfId="16" applyFont="1" applyFill="1" applyBorder="1" applyAlignment="1">
      <alignment horizontal="center"/>
    </xf>
    <xf numFmtId="190" fontId="14" fillId="5" borderId="7" xfId="22" applyNumberFormat="1" applyFont="1" applyFill="1" applyBorder="1" applyAlignment="1">
      <alignment horizontal="right"/>
    </xf>
    <xf numFmtId="0" fontId="38" fillId="5" borderId="41" xfId="16" applyFont="1" applyFill="1" applyBorder="1"/>
    <xf numFmtId="177" fontId="14" fillId="5" borderId="40" xfId="22" applyNumberFormat="1" applyFont="1" applyFill="1" applyBorder="1" applyAlignment="1" applyProtection="1"/>
    <xf numFmtId="3" fontId="38" fillId="5" borderId="7" xfId="16" applyNumberFormat="1" applyFont="1" applyFill="1" applyBorder="1"/>
    <xf numFmtId="3" fontId="38" fillId="5" borderId="0" xfId="16" applyNumberFormat="1" applyFont="1" applyFill="1"/>
    <xf numFmtId="3" fontId="38" fillId="5" borderId="7" xfId="16" applyNumberFormat="1" applyFont="1" applyFill="1" applyBorder="1" applyAlignment="1">
      <alignment horizontal="right"/>
    </xf>
    <xf numFmtId="3" fontId="38" fillId="5" borderId="0" xfId="16" applyNumberFormat="1" applyFont="1" applyFill="1" applyAlignment="1">
      <alignment horizontal="right"/>
    </xf>
    <xf numFmtId="0" fontId="53" fillId="5" borderId="7" xfId="16" applyFont="1" applyFill="1" applyBorder="1" applyAlignment="1">
      <alignment horizontal="left" indent="1"/>
    </xf>
    <xf numFmtId="0" fontId="38" fillId="5" borderId="41" xfId="16" quotePrefix="1" applyFont="1" applyFill="1" applyBorder="1" applyAlignment="1">
      <alignment horizontal="center"/>
    </xf>
    <xf numFmtId="0" fontId="38" fillId="5" borderId="7" xfId="16" applyFont="1" applyFill="1" applyBorder="1" applyAlignment="1">
      <alignment horizontal="left"/>
    </xf>
    <xf numFmtId="0" fontId="41" fillId="5" borderId="92" xfId="16" applyFont="1" applyFill="1" applyBorder="1" applyAlignment="1">
      <alignment horizontal="center" vertical="center"/>
    </xf>
    <xf numFmtId="0" fontId="41" fillId="5" borderId="85" xfId="16" applyFont="1" applyFill="1" applyBorder="1" applyAlignment="1">
      <alignment horizontal="center" vertical="center"/>
    </xf>
    <xf numFmtId="2" fontId="54" fillId="5" borderId="0" xfId="16" applyNumberFormat="1" applyFont="1" applyFill="1"/>
    <xf numFmtId="3" fontId="5" fillId="5" borderId="0" xfId="22" applyNumberFormat="1" applyFont="1" applyFill="1" applyBorder="1"/>
    <xf numFmtId="2" fontId="14" fillId="5" borderId="0" xfId="16" applyNumberFormat="1" applyFont="1" applyFill="1"/>
    <xf numFmtId="2" fontId="73" fillId="5" borderId="0" xfId="16" applyNumberFormat="1" applyFont="1" applyFill="1"/>
    <xf numFmtId="2" fontId="41" fillId="5" borderId="0" xfId="16" applyNumberFormat="1" applyFont="1" applyFill="1"/>
    <xf numFmtId="2" fontId="19" fillId="5" borderId="0" xfId="16" applyNumberFormat="1" applyFont="1" applyFill="1"/>
    <xf numFmtId="37" fontId="38" fillId="5" borderId="0" xfId="16" applyNumberFormat="1" applyFont="1" applyFill="1"/>
    <xf numFmtId="177" fontId="14" fillId="5" borderId="0" xfId="22" applyNumberFormat="1" applyFont="1" applyFill="1" applyBorder="1"/>
    <xf numFmtId="191" fontId="38" fillId="5" borderId="0" xfId="16" applyNumberFormat="1" applyFont="1" applyFill="1"/>
    <xf numFmtId="37" fontId="41" fillId="5" borderId="0" xfId="16" applyNumberFormat="1" applyFont="1" applyFill="1"/>
    <xf numFmtId="37" fontId="41" fillId="5" borderId="0" xfId="16" applyNumberFormat="1" applyFont="1" applyFill="1" applyAlignment="1">
      <alignment horizontal="left"/>
    </xf>
    <xf numFmtId="177" fontId="19" fillId="5" borderId="0" xfId="22" applyNumberFormat="1" applyFont="1" applyFill="1" applyBorder="1"/>
    <xf numFmtId="2" fontId="38" fillId="5" borderId="0" xfId="16" quotePrefix="1" applyNumberFormat="1" applyFont="1" applyFill="1" applyAlignment="1">
      <alignment horizontal="left"/>
    </xf>
    <xf numFmtId="2" fontId="16" fillId="5" borderId="0" xfId="16" applyNumberFormat="1" applyFont="1" applyFill="1" applyAlignment="1">
      <alignment horizontal="right"/>
    </xf>
    <xf numFmtId="177" fontId="38" fillId="5" borderId="47" xfId="22" applyNumberFormat="1" applyFont="1" applyFill="1" applyBorder="1" applyAlignment="1" applyProtection="1"/>
    <xf numFmtId="177" fontId="38" fillId="5" borderId="35" xfId="22" applyNumberFormat="1" applyFont="1" applyFill="1" applyBorder="1" applyAlignment="1" applyProtection="1"/>
    <xf numFmtId="2" fontId="41" fillId="5" borderId="29" xfId="16" applyNumberFormat="1" applyFont="1" applyFill="1" applyBorder="1" applyAlignment="1">
      <alignment horizontal="left" indent="2"/>
    </xf>
    <xf numFmtId="2" fontId="41" fillId="5" borderId="7" xfId="16" applyNumberFormat="1" applyFont="1" applyFill="1" applyBorder="1" applyAlignment="1">
      <alignment horizontal="left" indent="2"/>
    </xf>
    <xf numFmtId="2" fontId="41" fillId="5" borderId="7" xfId="16" applyNumberFormat="1" applyFont="1" applyFill="1" applyBorder="1"/>
    <xf numFmtId="2" fontId="53" fillId="5" borderId="7" xfId="16" applyNumberFormat="1" applyFont="1" applyFill="1" applyBorder="1" applyAlignment="1">
      <alignment horizontal="left" indent="2"/>
    </xf>
    <xf numFmtId="177" fontId="38" fillId="5" borderId="41" xfId="22" applyNumberFormat="1" applyFont="1" applyFill="1" applyBorder="1" applyAlignment="1" applyProtection="1">
      <alignment horizontal="right"/>
    </xf>
    <xf numFmtId="186" fontId="38" fillId="5" borderId="38" xfId="22" applyNumberFormat="1" applyFont="1" applyFill="1" applyBorder="1" applyAlignment="1" applyProtection="1"/>
    <xf numFmtId="37" fontId="38" fillId="5" borderId="31" xfId="16" applyNumberFormat="1" applyFont="1" applyFill="1" applyBorder="1"/>
    <xf numFmtId="37" fontId="38" fillId="5" borderId="50" xfId="16" applyNumberFormat="1" applyFont="1" applyFill="1" applyBorder="1"/>
    <xf numFmtId="2" fontId="38" fillId="5" borderId="7" xfId="16" applyNumberFormat="1" applyFont="1" applyFill="1" applyBorder="1"/>
    <xf numFmtId="2" fontId="5" fillId="5" borderId="0" xfId="16" applyNumberFormat="1" applyFont="1" applyFill="1" applyAlignment="1">
      <alignment vertical="center"/>
    </xf>
    <xf numFmtId="0" fontId="38" fillId="5" borderId="33" xfId="16" applyFont="1" applyFill="1" applyBorder="1" applyAlignment="1">
      <alignment horizontal="center" vertical="center"/>
    </xf>
    <xf numFmtId="2" fontId="41" fillId="5" borderId="85" xfId="16" applyNumberFormat="1" applyFont="1" applyFill="1" applyBorder="1" applyAlignment="1">
      <alignment horizontal="center" vertical="center"/>
    </xf>
    <xf numFmtId="2" fontId="4" fillId="5" borderId="0" xfId="16" applyNumberFormat="1" applyFont="1" applyFill="1"/>
    <xf numFmtId="2" fontId="55" fillId="5" borderId="0" xfId="16" applyNumberFormat="1" applyFont="1" applyFill="1" applyAlignment="1">
      <alignment horizontal="right"/>
    </xf>
    <xf numFmtId="1" fontId="44" fillId="5" borderId="0" xfId="16" applyNumberFormat="1" applyFont="1" applyFill="1" applyAlignment="1">
      <alignment horizontal="center"/>
    </xf>
    <xf numFmtId="0" fontId="74" fillId="5" borderId="0" xfId="16" applyFont="1" applyFill="1"/>
    <xf numFmtId="3" fontId="44" fillId="5" borderId="0" xfId="22" applyNumberFormat="1" applyFont="1" applyFill="1" applyBorder="1" applyAlignment="1" applyProtection="1"/>
    <xf numFmtId="3" fontId="44" fillId="5" borderId="0" xfId="16" applyNumberFormat="1" applyFont="1" applyFill="1"/>
    <xf numFmtId="192" fontId="44" fillId="5" borderId="0" xfId="16" applyNumberFormat="1" applyFont="1" applyFill="1"/>
    <xf numFmtId="3" fontId="27" fillId="5" borderId="0" xfId="22" applyNumberFormat="1" applyFont="1" applyFill="1" applyBorder="1" applyAlignment="1" applyProtection="1"/>
    <xf numFmtId="3" fontId="27" fillId="5" borderId="0" xfId="16" applyNumberFormat="1" applyFont="1" applyFill="1"/>
    <xf numFmtId="0" fontId="27" fillId="5" borderId="0" xfId="16" applyFont="1" applyFill="1" applyAlignment="1">
      <alignment vertical="top" wrapText="1"/>
    </xf>
    <xf numFmtId="1" fontId="40" fillId="5" borderId="0" xfId="16" applyNumberFormat="1" applyFont="1" applyFill="1"/>
    <xf numFmtId="0" fontId="29" fillId="5" borderId="0" xfId="16" applyFont="1" applyFill="1"/>
    <xf numFmtId="187" fontId="28" fillId="5" borderId="29" xfId="16" applyNumberFormat="1" applyFont="1" applyFill="1" applyBorder="1" applyAlignment="1">
      <alignment horizontal="right"/>
    </xf>
    <xf numFmtId="193" fontId="27" fillId="5" borderId="36" xfId="16" applyNumberFormat="1" applyFont="1" applyFill="1" applyBorder="1" applyAlignment="1">
      <alignment horizontal="right"/>
    </xf>
    <xf numFmtId="193" fontId="27" fillId="5" borderId="47" xfId="16" applyNumberFormat="1" applyFont="1" applyFill="1" applyBorder="1" applyAlignment="1">
      <alignment horizontal="right"/>
    </xf>
    <xf numFmtId="187" fontId="28" fillId="5" borderId="47" xfId="16" applyNumberFormat="1" applyFont="1" applyFill="1" applyBorder="1" applyAlignment="1">
      <alignment horizontal="right"/>
    </xf>
    <xf numFmtId="0" fontId="41" fillId="5" borderId="29" xfId="16" applyFont="1" applyFill="1" applyBorder="1" applyAlignment="1">
      <alignment wrapText="1"/>
    </xf>
    <xf numFmtId="187" fontId="28" fillId="5" borderId="39" xfId="16" applyNumberFormat="1" applyFont="1" applyFill="1" applyBorder="1" applyAlignment="1">
      <alignment horizontal="right"/>
    </xf>
    <xf numFmtId="187" fontId="27" fillId="5" borderId="39" xfId="16" applyNumberFormat="1" applyFont="1" applyFill="1" applyBorder="1" applyAlignment="1">
      <alignment horizontal="right"/>
    </xf>
    <xf numFmtId="0" fontId="41" fillId="5" borderId="7" xfId="16" applyFont="1" applyFill="1" applyBorder="1" applyAlignment="1">
      <alignment horizontal="left" indent="2"/>
    </xf>
    <xf numFmtId="0" fontId="19" fillId="5" borderId="7" xfId="16" applyFont="1" applyFill="1" applyBorder="1" applyAlignment="1">
      <alignment horizontal="left" indent="2"/>
    </xf>
    <xf numFmtId="0" fontId="19" fillId="5" borderId="7" xfId="16" applyFont="1" applyFill="1" applyBorder="1"/>
    <xf numFmtId="0" fontId="41" fillId="5" borderId="7" xfId="16" applyFont="1" applyFill="1" applyBorder="1" applyAlignment="1">
      <alignment horizontal="left" wrapText="1" indent="2"/>
    </xf>
    <xf numFmtId="37" fontId="27" fillId="5" borderId="9" xfId="16" applyNumberFormat="1" applyFont="1" applyFill="1" applyBorder="1"/>
    <xf numFmtId="37" fontId="27" fillId="5" borderId="38" xfId="16" applyNumberFormat="1" applyFont="1" applyFill="1" applyBorder="1"/>
    <xf numFmtId="37" fontId="27" fillId="5" borderId="31" xfId="16" applyNumberFormat="1" applyFont="1" applyFill="1" applyBorder="1"/>
    <xf numFmtId="37" fontId="27" fillId="5" borderId="40" xfId="16" applyNumberFormat="1" applyFont="1" applyFill="1" applyBorder="1"/>
    <xf numFmtId="0" fontId="44" fillId="5" borderId="0" xfId="16" applyFont="1" applyFill="1" applyAlignment="1">
      <alignment vertical="center"/>
    </xf>
    <xf numFmtId="0" fontId="75" fillId="5" borderId="32" xfId="16" applyFont="1" applyFill="1" applyBorder="1" applyAlignment="1">
      <alignment horizontal="center" vertical="center"/>
    </xf>
    <xf numFmtId="0" fontId="27" fillId="5" borderId="32" xfId="16" applyFont="1" applyFill="1" applyBorder="1" applyAlignment="1">
      <alignment horizontal="center" vertical="center"/>
    </xf>
    <xf numFmtId="0" fontId="27" fillId="5" borderId="85" xfId="16" applyFont="1" applyFill="1" applyBorder="1" applyAlignment="1">
      <alignment horizontal="center" vertical="center"/>
    </xf>
    <xf numFmtId="2" fontId="44" fillId="5" borderId="0" xfId="16" applyNumberFormat="1" applyFont="1" applyFill="1"/>
    <xf numFmtId="2" fontId="25" fillId="5" borderId="0" xfId="16" applyNumberFormat="1" applyFont="1" applyFill="1"/>
    <xf numFmtId="0" fontId="77" fillId="5" borderId="0" xfId="16" applyFont="1" applyFill="1"/>
    <xf numFmtId="177" fontId="27" fillId="5" borderId="0" xfId="16" applyNumberFormat="1" applyFont="1" applyFill="1"/>
    <xf numFmtId="0" fontId="27" fillId="5" borderId="0" xfId="16" applyFont="1" applyFill="1" applyAlignment="1">
      <alignment horizontal="left" indent="2"/>
    </xf>
    <xf numFmtId="177" fontId="27" fillId="5" borderId="0" xfId="22" applyNumberFormat="1" applyFont="1" applyFill="1" applyBorder="1" applyAlignment="1" applyProtection="1">
      <alignment horizontal="right"/>
    </xf>
    <xf numFmtId="177" fontId="15" fillId="5" borderId="0" xfId="16" applyNumberFormat="1" applyFont="1" applyFill="1"/>
    <xf numFmtId="0" fontId="15" fillId="5" borderId="0" xfId="16" applyFont="1" applyFill="1" applyAlignment="1">
      <alignment wrapText="1"/>
    </xf>
    <xf numFmtId="0" fontId="19" fillId="5" borderId="0" xfId="16" applyFont="1" applyFill="1" applyAlignment="1">
      <alignment horizontal="left"/>
    </xf>
    <xf numFmtId="0" fontId="41" fillId="5" borderId="0" xfId="16" applyFont="1" applyFill="1"/>
    <xf numFmtId="0" fontId="19" fillId="5" borderId="0" xfId="16" applyFont="1" applyFill="1" applyAlignment="1">
      <alignment vertical="center"/>
    </xf>
    <xf numFmtId="0" fontId="34" fillId="5" borderId="0" xfId="16" applyFont="1" applyFill="1"/>
    <xf numFmtId="0" fontId="56" fillId="5" borderId="0" xfId="16" applyFont="1" applyFill="1" applyAlignment="1">
      <alignment horizontal="center"/>
    </xf>
    <xf numFmtId="177" fontId="28" fillId="5" borderId="35" xfId="22" applyNumberFormat="1" applyFont="1" applyFill="1" applyBorder="1" applyAlignment="1" applyProtection="1">
      <alignment horizontal="right"/>
    </xf>
    <xf numFmtId="177" fontId="28" fillId="5" borderId="47" xfId="22" applyNumberFormat="1" applyFont="1" applyFill="1" applyBorder="1" applyAlignment="1" applyProtection="1">
      <alignment horizontal="right"/>
    </xf>
    <xf numFmtId="167" fontId="27" fillId="5" borderId="29" xfId="22" applyFont="1" applyFill="1" applyBorder="1" applyAlignment="1" applyProtection="1">
      <alignment horizontal="right"/>
    </xf>
    <xf numFmtId="0" fontId="19" fillId="5" borderId="29" xfId="16" applyFont="1" applyFill="1" applyBorder="1" applyAlignment="1">
      <alignment horizontal="left" indent="2"/>
    </xf>
    <xf numFmtId="177" fontId="28" fillId="5" borderId="41" xfId="22" applyNumberFormat="1" applyFont="1" applyFill="1" applyBorder="1" applyAlignment="1" applyProtection="1">
      <alignment horizontal="right"/>
    </xf>
    <xf numFmtId="177" fontId="27" fillId="5" borderId="7" xfId="22" applyNumberFormat="1" applyFont="1" applyFill="1" applyBorder="1" applyAlignment="1" applyProtection="1">
      <alignment horizontal="right"/>
    </xf>
    <xf numFmtId="0" fontId="19" fillId="5" borderId="7" xfId="16" applyFont="1" applyFill="1" applyBorder="1" applyAlignment="1">
      <alignment horizontal="left" indent="4"/>
    </xf>
    <xf numFmtId="0" fontId="14" fillId="5" borderId="7" xfId="16" applyFont="1" applyFill="1" applyBorder="1" applyAlignment="1">
      <alignment horizontal="left" indent="2"/>
    </xf>
    <xf numFmtId="0" fontId="19" fillId="5" borderId="7" xfId="16" applyFont="1" applyFill="1" applyBorder="1" applyAlignment="1">
      <alignment horizontal="left" wrapText="1" indent="2"/>
    </xf>
    <xf numFmtId="0" fontId="19" fillId="5" borderId="7" xfId="16" applyFont="1" applyFill="1" applyBorder="1" applyAlignment="1">
      <alignment horizontal="left" indent="6"/>
    </xf>
    <xf numFmtId="177" fontId="27" fillId="5" borderId="41" xfId="22" applyNumberFormat="1" applyFont="1" applyFill="1" applyBorder="1" applyAlignment="1" applyProtection="1">
      <alignment horizontal="right" indent="1"/>
    </xf>
    <xf numFmtId="177" fontId="28" fillId="5" borderId="0" xfId="22" applyNumberFormat="1" applyFont="1" applyFill="1" applyBorder="1" applyAlignment="1" applyProtection="1">
      <alignment horizontal="right"/>
    </xf>
    <xf numFmtId="0" fontId="27" fillId="5" borderId="7" xfId="16" applyFont="1" applyFill="1" applyBorder="1" applyAlignment="1">
      <alignment horizontal="left" indent="1"/>
    </xf>
    <xf numFmtId="0" fontId="78" fillId="5" borderId="0" xfId="16" applyFont="1" applyFill="1"/>
    <xf numFmtId="0" fontId="27" fillId="5" borderId="41" xfId="16" applyFont="1" applyFill="1" applyBorder="1"/>
    <xf numFmtId="0" fontId="28" fillId="5" borderId="32" xfId="16" applyFont="1" applyFill="1" applyBorder="1" applyAlignment="1">
      <alignment horizontal="center" vertical="center"/>
    </xf>
    <xf numFmtId="0" fontId="79" fillId="5" borderId="0" xfId="26" applyFont="1" applyFill="1" applyAlignment="1">
      <alignment horizontal="right" vertical="center"/>
    </xf>
    <xf numFmtId="0" fontId="80" fillId="5" borderId="0" xfId="26" applyFont="1" applyFill="1" applyAlignment="1">
      <alignment horizontal="right" vertical="center"/>
    </xf>
    <xf numFmtId="0" fontId="27" fillId="5" borderId="0" xfId="0" applyFont="1" applyFill="1"/>
    <xf numFmtId="0" fontId="16" fillId="5" borderId="0" xfId="21" applyFont="1" applyFill="1" applyAlignment="1">
      <alignment horizontal="right"/>
    </xf>
    <xf numFmtId="0" fontId="14" fillId="5" borderId="0" xfId="21" applyFont="1" applyFill="1" applyAlignment="1">
      <alignment horizontal="right"/>
    </xf>
    <xf numFmtId="175" fontId="27" fillId="5" borderId="5" xfId="0" applyNumberFormat="1" applyFont="1" applyFill="1" applyBorder="1"/>
    <xf numFmtId="175" fontId="27" fillId="5" borderId="5" xfId="0" applyNumberFormat="1" applyFont="1" applyFill="1" applyBorder="1" applyAlignment="1">
      <alignment horizontal="right" vertical="center" indent="1"/>
    </xf>
    <xf numFmtId="175" fontId="27" fillId="5" borderId="1" xfId="21" applyNumberFormat="1" applyFont="1" applyFill="1" applyBorder="1" applyAlignment="1">
      <alignment horizontal="right" vertical="center"/>
    </xf>
    <xf numFmtId="175" fontId="27" fillId="5" borderId="5" xfId="21" applyNumberFormat="1" applyFont="1" applyFill="1" applyBorder="1" applyAlignment="1">
      <alignment horizontal="right"/>
    </xf>
    <xf numFmtId="0" fontId="19" fillId="5" borderId="99" xfId="21" applyFont="1" applyFill="1" applyBorder="1" applyAlignment="1">
      <alignment horizontal="left" vertical="center" wrapText="1"/>
    </xf>
    <xf numFmtId="0" fontId="3" fillId="5" borderId="99" xfId="21" applyFill="1" applyBorder="1" applyAlignment="1">
      <alignment horizontal="left" vertical="center"/>
    </xf>
    <xf numFmtId="175" fontId="27" fillId="5" borderId="10" xfId="0" applyNumberFormat="1" applyFont="1" applyFill="1" applyBorder="1"/>
    <xf numFmtId="175" fontId="27" fillId="5" borderId="10" xfId="0" applyNumberFormat="1" applyFont="1" applyFill="1" applyBorder="1" applyAlignment="1">
      <alignment horizontal="right" vertical="center" indent="1"/>
    </xf>
    <xf numFmtId="175" fontId="27" fillId="5" borderId="10" xfId="0" applyNumberFormat="1" applyFont="1" applyFill="1" applyBorder="1" applyAlignment="1">
      <alignment horizontal="right" vertical="center"/>
    </xf>
    <xf numFmtId="175" fontId="27" fillId="5" borderId="10" xfId="21" applyNumberFormat="1" applyFont="1" applyFill="1" applyBorder="1" applyAlignment="1">
      <alignment horizontal="right" vertical="center"/>
    </xf>
    <xf numFmtId="0" fontId="28" fillId="5" borderId="0" xfId="21" applyFont="1" applyFill="1" applyAlignment="1">
      <alignment horizontal="left" vertical="center" wrapText="1"/>
    </xf>
    <xf numFmtId="0" fontId="3" fillId="5" borderId="0" xfId="21" applyFill="1" applyAlignment="1">
      <alignment horizontal="left" vertical="center"/>
    </xf>
    <xf numFmtId="0" fontId="19" fillId="5" borderId="0" xfId="21" applyFont="1" applyFill="1" applyAlignment="1">
      <alignment horizontal="left" vertical="center" wrapText="1"/>
    </xf>
    <xf numFmtId="0" fontId="19" fillId="5" borderId="0" xfId="21" applyFont="1" applyFill="1" applyAlignment="1">
      <alignment horizontal="left" vertical="top" wrapText="1"/>
    </xf>
    <xf numFmtId="0" fontId="28" fillId="5" borderId="0" xfId="0" applyFont="1" applyFill="1"/>
    <xf numFmtId="0" fontId="28" fillId="5" borderId="0" xfId="0" applyFont="1" applyFill="1" applyAlignment="1">
      <alignment wrapText="1"/>
    </xf>
    <xf numFmtId="0" fontId="28" fillId="5" borderId="0" xfId="0" applyFont="1" applyFill="1" applyAlignment="1">
      <alignment vertical="center" wrapText="1"/>
    </xf>
    <xf numFmtId="0" fontId="53" fillId="5" borderId="0" xfId="0" applyFont="1" applyFill="1" applyAlignment="1">
      <alignment vertical="center"/>
    </xf>
    <xf numFmtId="0" fontId="19" fillId="5" borderId="0" xfId="21" applyFont="1" applyFill="1" applyAlignment="1">
      <alignment horizontal="left" vertical="center"/>
    </xf>
    <xf numFmtId="0" fontId="18" fillId="5" borderId="0" xfId="21" applyFont="1" applyFill="1" applyAlignment="1">
      <alignment horizontal="left" vertical="top" wrapText="1"/>
    </xf>
    <xf numFmtId="0" fontId="27" fillId="5" borderId="119" xfId="0" applyFont="1" applyFill="1" applyBorder="1"/>
    <xf numFmtId="0" fontId="27" fillId="5" borderId="10" xfId="0" applyFont="1" applyFill="1" applyBorder="1" applyAlignment="1">
      <alignment horizontal="center" vertical="center"/>
    </xf>
    <xf numFmtId="0" fontId="27" fillId="5" borderId="10" xfId="0" applyFont="1" applyFill="1" applyBorder="1"/>
    <xf numFmtId="0" fontId="14" fillId="5" borderId="10" xfId="21" applyFont="1" applyFill="1" applyBorder="1" applyAlignment="1">
      <alignment horizontal="center" vertical="center"/>
    </xf>
    <xf numFmtId="0" fontId="14" fillId="5" borderId="0" xfId="21" applyFont="1" applyFill="1" applyAlignment="1">
      <alignment horizontal="center" vertical="center"/>
    </xf>
    <xf numFmtId="0" fontId="27" fillId="5" borderId="119" xfId="0" applyFont="1" applyFill="1" applyBorder="1" applyAlignment="1">
      <alignment horizontal="center" vertical="center"/>
    </xf>
    <xf numFmtId="0" fontId="44" fillId="5" borderId="0" xfId="0" applyFont="1" applyFill="1"/>
    <xf numFmtId="0" fontId="14" fillId="5" borderId="0" xfId="21" applyFont="1" applyFill="1"/>
    <xf numFmtId="0" fontId="14" fillId="5" borderId="99" xfId="21" applyFont="1" applyFill="1" applyBorder="1" applyAlignment="1">
      <alignment horizontal="left"/>
    </xf>
    <xf numFmtId="0" fontId="14" fillId="5" borderId="99" xfId="21" applyFont="1" applyFill="1" applyBorder="1"/>
    <xf numFmtId="0" fontId="4" fillId="5" borderId="0" xfId="21" applyFont="1" applyFill="1" applyAlignment="1">
      <alignment horizontal="center"/>
    </xf>
    <xf numFmtId="0" fontId="9" fillId="5" borderId="0" xfId="21" applyFont="1" applyFill="1" applyAlignment="1">
      <alignment horizontal="center"/>
    </xf>
    <xf numFmtId="0" fontId="44" fillId="5" borderId="0" xfId="21" applyFont="1" applyFill="1"/>
    <xf numFmtId="0" fontId="72" fillId="5" borderId="0" xfId="21" applyFont="1" applyFill="1"/>
    <xf numFmtId="0" fontId="5" fillId="5" borderId="0" xfId="21" applyFont="1" applyFill="1" applyAlignment="1">
      <alignment horizontal="left" vertical="center" wrapText="1"/>
    </xf>
    <xf numFmtId="0" fontId="5" fillId="5" borderId="0" xfId="21" applyFont="1" applyFill="1" applyAlignment="1">
      <alignment horizontal="left" vertical="center"/>
    </xf>
    <xf numFmtId="0" fontId="21" fillId="5" borderId="0" xfId="15" applyFont="1" applyFill="1" applyAlignment="1">
      <alignment horizontal="right"/>
    </xf>
    <xf numFmtId="0" fontId="25" fillId="5" borderId="0" xfId="15" applyFont="1" applyFill="1" applyAlignment="1">
      <alignment horizontal="right"/>
    </xf>
    <xf numFmtId="0" fontId="5" fillId="5" borderId="0" xfId="21" applyFont="1" applyFill="1"/>
    <xf numFmtId="0" fontId="4" fillId="5" borderId="0" xfId="21" applyFont="1" applyFill="1" applyAlignment="1">
      <alignment horizontal="left" vertical="center"/>
    </xf>
    <xf numFmtId="0" fontId="27" fillId="5" borderId="5" xfId="0" applyFont="1" applyFill="1" applyBorder="1"/>
    <xf numFmtId="0" fontId="28" fillId="5" borderId="0" xfId="0" applyFont="1" applyFill="1" applyAlignment="1">
      <alignment vertical="center"/>
    </xf>
    <xf numFmtId="0" fontId="5" fillId="5" borderId="99" xfId="21" applyFont="1" applyFill="1" applyBorder="1" applyAlignment="1">
      <alignment horizontal="left"/>
    </xf>
    <xf numFmtId="0" fontId="5" fillId="5" borderId="99" xfId="21" applyFont="1" applyFill="1" applyBorder="1"/>
    <xf numFmtId="0" fontId="4" fillId="5" borderId="0" xfId="21" applyFont="1" applyFill="1"/>
    <xf numFmtId="0" fontId="69" fillId="5" borderId="0" xfId="0" applyFont="1" applyFill="1"/>
    <xf numFmtId="0" fontId="14" fillId="5" borderId="0" xfId="15" applyFont="1" applyFill="1"/>
    <xf numFmtId="0" fontId="19" fillId="5" borderId="0" xfId="15" applyFont="1" applyFill="1"/>
    <xf numFmtId="0" fontId="19" fillId="5" borderId="0" xfId="15" applyFont="1" applyFill="1" applyAlignment="1">
      <alignment horizontal="right"/>
    </xf>
    <xf numFmtId="0" fontId="19" fillId="5" borderId="19" xfId="15" applyFont="1" applyFill="1" applyBorder="1" applyAlignment="1">
      <alignment horizontal="right" vertical="top"/>
    </xf>
    <xf numFmtId="175" fontId="14" fillId="5" borderId="125" xfId="15" applyNumberFormat="1" applyFont="1" applyFill="1" applyBorder="1" applyAlignment="1">
      <alignment horizontal="center"/>
    </xf>
    <xf numFmtId="175" fontId="14" fillId="5" borderId="126" xfId="15" applyNumberFormat="1" applyFont="1" applyFill="1" applyBorder="1" applyAlignment="1">
      <alignment horizontal="center"/>
    </xf>
    <xf numFmtId="175" fontId="14" fillId="5" borderId="25" xfId="15" applyNumberFormat="1" applyFont="1" applyFill="1" applyBorder="1" applyAlignment="1">
      <alignment horizontal="center"/>
    </xf>
    <xf numFmtId="0" fontId="19" fillId="5" borderId="6" xfId="15" applyFont="1" applyFill="1" applyBorder="1"/>
    <xf numFmtId="175" fontId="14" fillId="5" borderId="8" xfId="15" applyNumberFormat="1" applyFont="1" applyFill="1" applyBorder="1" applyAlignment="1">
      <alignment horizontal="center"/>
    </xf>
    <xf numFmtId="175" fontId="14" fillId="5" borderId="7" xfId="15" applyNumberFormat="1" applyFont="1" applyFill="1" applyBorder="1" applyAlignment="1">
      <alignment horizontal="center"/>
    </xf>
    <xf numFmtId="175" fontId="14" fillId="5" borderId="26" xfId="15" applyNumberFormat="1" applyFont="1" applyFill="1" applyBorder="1" applyAlignment="1">
      <alignment horizontal="center"/>
    </xf>
    <xf numFmtId="0" fontId="14" fillId="5" borderId="6" xfId="15" applyFont="1" applyFill="1" applyBorder="1"/>
    <xf numFmtId="0" fontId="14" fillId="5" borderId="8" xfId="15" applyFont="1" applyFill="1" applyBorder="1" applyAlignment="1">
      <alignment horizontal="center"/>
    </xf>
    <xf numFmtId="175" fontId="17" fillId="5" borderId="7" xfId="14" applyNumberFormat="1" applyFont="1" applyFill="1" applyBorder="1" applyAlignment="1" applyProtection="1">
      <alignment horizontal="center"/>
    </xf>
    <xf numFmtId="175" fontId="17" fillId="5" borderId="26" xfId="14" applyNumberFormat="1" applyFont="1" applyFill="1" applyBorder="1" applyAlignment="1" applyProtection="1">
      <alignment horizontal="center"/>
    </xf>
    <xf numFmtId="0" fontId="17" fillId="5" borderId="6" xfId="15" applyFont="1" applyFill="1" applyBorder="1" applyAlignment="1">
      <alignment horizontal="center"/>
    </xf>
    <xf numFmtId="0" fontId="17" fillId="5" borderId="0" xfId="15" applyFont="1" applyFill="1" applyAlignment="1">
      <alignment horizontal="center"/>
    </xf>
    <xf numFmtId="175" fontId="17" fillId="5" borderId="8" xfId="14" applyNumberFormat="1" applyFont="1" applyFill="1" applyBorder="1" applyAlignment="1" applyProtection="1">
      <alignment horizontal="center"/>
    </xf>
    <xf numFmtId="175" fontId="14" fillId="5" borderId="28" xfId="15" applyNumberFormat="1" applyFont="1" applyFill="1" applyBorder="1" applyAlignment="1">
      <alignment horizontal="center" vertical="center" wrapText="1"/>
    </xf>
    <xf numFmtId="175" fontId="14" fillId="5" borderId="28" xfId="15" applyNumberFormat="1" applyFont="1" applyFill="1" applyBorder="1" applyAlignment="1">
      <alignment vertical="center" wrapText="1"/>
    </xf>
    <xf numFmtId="0" fontId="14" fillId="5" borderId="28" xfId="15" applyFont="1" applyFill="1" applyBorder="1" applyAlignment="1">
      <alignment vertical="center" wrapText="1"/>
    </xf>
    <xf numFmtId="0" fontId="14" fillId="5" borderId="21" xfId="15" applyFont="1" applyFill="1" applyBorder="1" applyAlignment="1">
      <alignment vertical="center" wrapText="1"/>
    </xf>
    <xf numFmtId="0" fontId="14" fillId="5" borderId="6" xfId="15" applyFont="1" applyFill="1" applyBorder="1" applyAlignment="1">
      <alignment horizontal="center" vertical="center" wrapText="1"/>
    </xf>
    <xf numFmtId="0" fontId="14" fillId="5" borderId="0" xfId="15" applyFont="1" applyFill="1" applyAlignment="1">
      <alignment horizontal="center" vertical="center" wrapText="1"/>
    </xf>
    <xf numFmtId="0" fontId="28" fillId="5" borderId="98" xfId="15" applyFont="1" applyFill="1" applyBorder="1" applyAlignment="1">
      <alignment horizontal="center" vertical="center" wrapText="1"/>
    </xf>
    <xf numFmtId="0" fontId="28" fillId="5" borderId="12" xfId="15" applyFont="1" applyFill="1" applyBorder="1" applyAlignment="1">
      <alignment horizontal="center" vertical="center" wrapText="1"/>
    </xf>
    <xf numFmtId="0" fontId="19" fillId="5" borderId="13" xfId="15" applyFont="1" applyFill="1" applyBorder="1" applyAlignment="1">
      <alignment horizontal="center" vertical="center" wrapText="1"/>
    </xf>
    <xf numFmtId="0" fontId="14" fillId="5" borderId="0" xfId="15" applyFont="1" applyFill="1" applyAlignment="1">
      <alignment horizontal="justify"/>
    </xf>
    <xf numFmtId="0" fontId="14" fillId="5" borderId="0" xfId="15" applyFont="1" applyFill="1" applyAlignment="1">
      <alignment horizontal="right"/>
    </xf>
    <xf numFmtId="0" fontId="22" fillId="5" borderId="0" xfId="15" applyFont="1" applyFill="1"/>
    <xf numFmtId="0" fontId="15" fillId="5" borderId="0" xfId="15" applyFont="1" applyFill="1" applyAlignment="1">
      <alignment horizontal="right"/>
    </xf>
    <xf numFmtId="0" fontId="22" fillId="5" borderId="19" xfId="15" applyFont="1" applyFill="1" applyBorder="1" applyAlignment="1">
      <alignment vertical="center"/>
    </xf>
    <xf numFmtId="0" fontId="15" fillId="5" borderId="0" xfId="15" applyFont="1" applyFill="1" applyAlignment="1">
      <alignment horizontal="right" vertical="center"/>
    </xf>
    <xf numFmtId="175" fontId="27" fillId="0" borderId="8" xfId="15" applyNumberFormat="1" applyFont="1" applyBorder="1" applyAlignment="1">
      <alignment horizontal="center"/>
    </xf>
    <xf numFmtId="175" fontId="27" fillId="0" borderId="7" xfId="15" applyNumberFormat="1" applyFont="1" applyBorder="1" applyAlignment="1">
      <alignment horizontal="center"/>
    </xf>
    <xf numFmtId="175" fontId="27" fillId="0" borderId="26" xfId="15" applyNumberFormat="1" applyFont="1" applyBorder="1" applyAlignment="1">
      <alignment horizontal="center"/>
    </xf>
    <xf numFmtId="0" fontId="14" fillId="6" borderId="0" xfId="0" applyFont="1" applyFill="1"/>
    <xf numFmtId="0" fontId="19" fillId="6" borderId="6" xfId="0" applyFont="1" applyFill="1" applyBorder="1"/>
    <xf numFmtId="175" fontId="27" fillId="5" borderId="8" xfId="15" applyNumberFormat="1" applyFont="1" applyFill="1" applyBorder="1" applyAlignment="1">
      <alignment horizontal="center"/>
    </xf>
    <xf numFmtId="175" fontId="27" fillId="5" borderId="7" xfId="15" applyNumberFormat="1" applyFont="1" applyFill="1" applyBorder="1" applyAlignment="1">
      <alignment horizontal="center"/>
    </xf>
    <xf numFmtId="175" fontId="27" fillId="5" borderId="26" xfId="15" applyNumberFormat="1" applyFont="1" applyFill="1" applyBorder="1" applyAlignment="1">
      <alignment horizontal="center"/>
    </xf>
    <xf numFmtId="0" fontId="14" fillId="5" borderId="127" xfId="15" applyFont="1" applyFill="1" applyBorder="1" applyAlignment="1">
      <alignment horizontal="center" vertical="center" wrapText="1"/>
    </xf>
    <xf numFmtId="0" fontId="19" fillId="5" borderId="22" xfId="15" applyFont="1" applyFill="1" applyBorder="1" applyAlignment="1">
      <alignment horizontal="center" vertical="center" wrapText="1"/>
    </xf>
    <xf numFmtId="0" fontId="9" fillId="5" borderId="0" xfId="15" applyFont="1" applyFill="1" applyAlignment="1">
      <alignment horizontal="right"/>
    </xf>
    <xf numFmtId="0" fontId="4" fillId="5" borderId="0" xfId="15" applyFont="1" applyFill="1" applyAlignment="1">
      <alignment horizontal="right"/>
    </xf>
    <xf numFmtId="0" fontId="29" fillId="5" borderId="0" xfId="15" applyFont="1" applyFill="1"/>
    <xf numFmtId="0" fontId="28" fillId="5" borderId="0" xfId="15" applyFont="1" applyFill="1" applyAlignment="1">
      <alignment horizontal="right"/>
    </xf>
    <xf numFmtId="0" fontId="81" fillId="5" borderId="0" xfId="15" applyFont="1" applyFill="1"/>
    <xf numFmtId="0" fontId="28" fillId="5" borderId="0" xfId="15" applyFont="1" applyFill="1" applyAlignment="1">
      <alignment horizontal="right" vertical="top"/>
    </xf>
    <xf numFmtId="0" fontId="81" fillId="5" borderId="19" xfId="15" applyFont="1" applyFill="1" applyBorder="1"/>
    <xf numFmtId="175" fontId="27" fillId="0" borderId="126" xfId="15" applyNumberFormat="1" applyFont="1" applyBorder="1" applyAlignment="1">
      <alignment horizontal="center"/>
    </xf>
    <xf numFmtId="175" fontId="27" fillId="0" borderId="25" xfId="15" applyNumberFormat="1" applyFont="1" applyBorder="1" applyAlignment="1">
      <alignment horizontal="center"/>
    </xf>
    <xf numFmtId="0" fontId="27" fillId="5" borderId="1" xfId="15" applyFont="1" applyFill="1" applyBorder="1" applyAlignment="1">
      <alignment horizontal="left"/>
    </xf>
    <xf numFmtId="0" fontId="27" fillId="5" borderId="99" xfId="15" applyFont="1" applyFill="1" applyBorder="1"/>
    <xf numFmtId="0" fontId="27" fillId="5" borderId="0" xfId="15" applyFont="1" applyFill="1"/>
    <xf numFmtId="0" fontId="27" fillId="0" borderId="0" xfId="0" applyFont="1" applyAlignment="1">
      <alignment horizontal="center"/>
    </xf>
    <xf numFmtId="0" fontId="27" fillId="5" borderId="0" xfId="0" applyFont="1" applyFill="1" applyAlignment="1">
      <alignment horizontal="center"/>
    </xf>
    <xf numFmtId="0" fontId="27" fillId="5" borderId="6" xfId="15" applyFont="1" applyFill="1" applyBorder="1" applyAlignment="1">
      <alignment horizontal="left"/>
    </xf>
    <xf numFmtId="0" fontId="27" fillId="5" borderId="0" xfId="15" applyFont="1" applyFill="1" applyAlignment="1">
      <alignment horizontal="left"/>
    </xf>
    <xf numFmtId="0" fontId="27" fillId="5" borderId="6" xfId="15" applyFont="1" applyFill="1" applyBorder="1" applyAlignment="1">
      <alignment horizontal="center"/>
    </xf>
    <xf numFmtId="175" fontId="27" fillId="0" borderId="58" xfId="15" applyNumberFormat="1" applyFont="1" applyBorder="1" applyAlignment="1">
      <alignment horizontal="center"/>
    </xf>
    <xf numFmtId="0" fontId="28" fillId="5" borderId="0" xfId="15" applyFont="1" applyFill="1" applyAlignment="1">
      <alignment horizontal="left"/>
    </xf>
    <xf numFmtId="0" fontId="27" fillId="5" borderId="6" xfId="15" applyFont="1" applyFill="1" applyBorder="1" applyAlignment="1">
      <alignment horizontal="center" vertical="center" wrapText="1"/>
    </xf>
    <xf numFmtId="0" fontId="27" fillId="5" borderId="28" xfId="15" applyFont="1" applyFill="1" applyBorder="1" applyAlignment="1">
      <alignment vertical="center" wrapText="1"/>
    </xf>
    <xf numFmtId="0" fontId="27" fillId="5" borderId="21" xfId="15" applyFont="1" applyFill="1" applyBorder="1" applyAlignment="1">
      <alignment vertical="center" wrapText="1"/>
    </xf>
    <xf numFmtId="0" fontId="27" fillId="5" borderId="0" xfId="15" applyFont="1" applyFill="1" applyAlignment="1">
      <alignment horizontal="center" vertical="center" wrapText="1"/>
    </xf>
    <xf numFmtId="0" fontId="28" fillId="5" borderId="13" xfId="15" applyFont="1" applyFill="1" applyBorder="1" applyAlignment="1">
      <alignment horizontal="center" vertical="center" wrapText="1"/>
    </xf>
    <xf numFmtId="0" fontId="35" fillId="5" borderId="0" xfId="15" applyFont="1" applyFill="1" applyAlignment="1">
      <alignment horizontal="right"/>
    </xf>
    <xf numFmtId="0" fontId="27" fillId="5" borderId="0" xfId="15" applyFont="1" applyFill="1" applyAlignment="1">
      <alignment horizontal="right"/>
    </xf>
    <xf numFmtId="0" fontId="22" fillId="5" borderId="0" xfId="40" applyFont="1" applyFill="1"/>
    <xf numFmtId="0" fontId="15" fillId="5" borderId="0" xfId="40" applyFont="1" applyFill="1"/>
    <xf numFmtId="0" fontId="14" fillId="5" borderId="0" xfId="40" applyFont="1" applyFill="1"/>
    <xf numFmtId="43" fontId="14" fillId="0" borderId="128" xfId="33" applyFont="1" applyFill="1" applyBorder="1" applyAlignment="1">
      <alignment horizontal="right"/>
    </xf>
    <xf numFmtId="43" fontId="14" fillId="0" borderId="25" xfId="33" applyFont="1" applyFill="1" applyBorder="1" applyAlignment="1">
      <alignment horizontal="right"/>
    </xf>
    <xf numFmtId="43" fontId="14" fillId="5" borderId="128" xfId="33" applyFont="1" applyFill="1" applyBorder="1"/>
    <xf numFmtId="43" fontId="14" fillId="5" borderId="25" xfId="33" applyFont="1" applyFill="1" applyBorder="1"/>
    <xf numFmtId="0" fontId="14" fillId="5" borderId="128" xfId="40" applyFont="1" applyFill="1" applyBorder="1" applyAlignment="1">
      <alignment horizontal="right"/>
    </xf>
    <xf numFmtId="0" fontId="14" fillId="5" borderId="25" xfId="40" applyFont="1" applyFill="1" applyBorder="1" applyAlignment="1">
      <alignment horizontal="right"/>
    </xf>
    <xf numFmtId="43" fontId="14" fillId="0" borderId="128" xfId="33" applyFont="1" applyFill="1" applyBorder="1"/>
    <xf numFmtId="43" fontId="14" fillId="0" borderId="25" xfId="33" applyFont="1" applyFill="1" applyBorder="1"/>
    <xf numFmtId="0" fontId="14" fillId="5" borderId="1" xfId="40" applyFont="1" applyFill="1" applyBorder="1"/>
    <xf numFmtId="0" fontId="69" fillId="0" borderId="0" xfId="0" applyFont="1"/>
    <xf numFmtId="43" fontId="27" fillId="0" borderId="27" xfId="33" applyFont="1" applyFill="1" applyBorder="1" applyAlignment="1">
      <alignment horizontal="right"/>
    </xf>
    <xf numFmtId="43" fontId="27" fillId="0" borderId="58" xfId="33" applyFont="1" applyFill="1" applyBorder="1" applyAlignment="1">
      <alignment horizontal="right"/>
    </xf>
    <xf numFmtId="43" fontId="27" fillId="0" borderId="26" xfId="33" applyFont="1" applyFill="1" applyBorder="1" applyAlignment="1">
      <alignment horizontal="right"/>
    </xf>
    <xf numFmtId="1" fontId="28" fillId="0" borderId="6" xfId="40" applyNumberFormat="1" applyFont="1" applyBorder="1"/>
    <xf numFmtId="43" fontId="27" fillId="5" borderId="27" xfId="33" applyFont="1" applyFill="1" applyBorder="1" applyAlignment="1">
      <alignment horizontal="right"/>
    </xf>
    <xf numFmtId="43" fontId="27" fillId="5" borderId="58" xfId="33" applyFont="1" applyFill="1" applyBorder="1" applyAlignment="1">
      <alignment horizontal="right"/>
    </xf>
    <xf numFmtId="43" fontId="27" fillId="5" borderId="26" xfId="33" applyFont="1" applyFill="1" applyBorder="1" applyAlignment="1">
      <alignment horizontal="right"/>
    </xf>
    <xf numFmtId="1" fontId="28" fillId="5" borderId="6" xfId="40" applyNumberFormat="1" applyFont="1" applyFill="1" applyBorder="1"/>
    <xf numFmtId="1" fontId="19" fillId="5" borderId="6" xfId="40" applyNumberFormat="1" applyFont="1" applyFill="1" applyBorder="1" applyAlignment="1">
      <alignment wrapText="1"/>
    </xf>
    <xf numFmtId="1" fontId="19" fillId="5" borderId="6" xfId="40" applyNumberFormat="1" applyFont="1" applyFill="1" applyBorder="1"/>
    <xf numFmtId="43" fontId="27" fillId="0" borderId="118" xfId="33" applyFont="1" applyFill="1" applyBorder="1" applyAlignment="1">
      <alignment horizontal="right"/>
    </xf>
    <xf numFmtId="43" fontId="27" fillId="0" borderId="20" xfId="33" applyFont="1" applyFill="1" applyBorder="1" applyAlignment="1">
      <alignment horizontal="right"/>
    </xf>
    <xf numFmtId="43" fontId="27" fillId="5" borderId="118" xfId="33" applyFont="1" applyFill="1" applyBorder="1" applyAlignment="1">
      <alignment horizontal="right"/>
    </xf>
    <xf numFmtId="43" fontId="27" fillId="5" borderId="20" xfId="33" applyFont="1" applyFill="1" applyBorder="1" applyAlignment="1">
      <alignment horizontal="right"/>
    </xf>
    <xf numFmtId="43" fontId="27" fillId="5" borderId="21" xfId="33" applyFont="1" applyFill="1" applyBorder="1" applyAlignment="1">
      <alignment horizontal="right"/>
    </xf>
    <xf numFmtId="0" fontId="19" fillId="5" borderId="129" xfId="40" applyFont="1" applyFill="1" applyBorder="1" applyAlignment="1">
      <alignment horizontal="center" vertical="center" wrapText="1"/>
    </xf>
    <xf numFmtId="0" fontId="19" fillId="5" borderId="130" xfId="40" applyFont="1" applyFill="1" applyBorder="1" applyAlignment="1">
      <alignment horizontal="center" vertical="center"/>
    </xf>
    <xf numFmtId="2" fontId="14" fillId="5" borderId="0" xfId="40" applyNumberFormat="1" applyFont="1" applyFill="1"/>
    <xf numFmtId="43" fontId="14" fillId="5" borderId="128" xfId="33" applyFont="1" applyFill="1" applyBorder="1" applyAlignment="1">
      <alignment horizontal="right"/>
    </xf>
    <xf numFmtId="43" fontId="14" fillId="5" borderId="25" xfId="33" applyFont="1" applyFill="1" applyBorder="1" applyAlignment="1">
      <alignment horizontal="right"/>
    </xf>
    <xf numFmtId="0" fontId="27" fillId="5" borderId="99" xfId="40" applyFont="1" applyFill="1" applyBorder="1"/>
    <xf numFmtId="1" fontId="28" fillId="0" borderId="10" xfId="40" applyNumberFormat="1" applyFont="1" applyBorder="1"/>
    <xf numFmtId="1" fontId="28" fillId="5" borderId="10" xfId="40" applyNumberFormat="1" applyFont="1" applyFill="1" applyBorder="1"/>
    <xf numFmtId="1" fontId="19" fillId="5" borderId="10" xfId="40" applyNumberFormat="1" applyFont="1" applyFill="1" applyBorder="1" applyAlignment="1">
      <alignment wrapText="1"/>
    </xf>
    <xf numFmtId="1" fontId="19" fillId="5" borderId="10" xfId="40" applyNumberFormat="1" applyFont="1" applyFill="1" applyBorder="1"/>
    <xf numFmtId="0" fontId="19" fillId="5" borderId="138" xfId="40" applyFont="1" applyFill="1" applyBorder="1" applyAlignment="1">
      <alignment horizontal="center" vertical="center" wrapText="1"/>
    </xf>
    <xf numFmtId="0" fontId="70" fillId="5" borderId="0" xfId="40" applyFont="1" applyFill="1" applyAlignment="1">
      <alignment horizontal="right"/>
    </xf>
    <xf numFmtId="0" fontId="5" fillId="5" borderId="0" xfId="40" applyFont="1" applyFill="1"/>
    <xf numFmtId="0" fontId="21" fillId="5" borderId="0" xfId="40" applyFont="1" applyFill="1" applyAlignment="1">
      <alignment horizontal="right"/>
    </xf>
    <xf numFmtId="172" fontId="56" fillId="0" borderId="19" xfId="16" applyNumberFormat="1" applyFont="1" applyBorder="1" applyAlignment="1">
      <alignment horizontal="right"/>
    </xf>
    <xf numFmtId="2" fontId="14" fillId="0" borderId="1" xfId="16" applyNumberFormat="1" applyFont="1" applyBorder="1" applyAlignment="1">
      <alignment horizontal="right"/>
    </xf>
    <xf numFmtId="2" fontId="14" fillId="5" borderId="126" xfId="16" applyNumberFormat="1" applyFont="1" applyFill="1" applyBorder="1" applyAlignment="1">
      <alignment horizontal="right"/>
    </xf>
    <xf numFmtId="2" fontId="14" fillId="5" borderId="126" xfId="16" applyNumberFormat="1" applyFont="1" applyFill="1" applyBorder="1"/>
    <xf numFmtId="2" fontId="14" fillId="5" borderId="125" xfId="16" applyNumberFormat="1" applyFont="1" applyFill="1" applyBorder="1"/>
    <xf numFmtId="2" fontId="14" fillId="5" borderId="99" xfId="16" applyNumberFormat="1" applyFont="1" applyFill="1" applyBorder="1"/>
    <xf numFmtId="2" fontId="14" fillId="5" borderId="126" xfId="16" applyNumberFormat="1" applyFont="1" applyFill="1" applyBorder="1" applyAlignment="1">
      <alignment horizontal="center"/>
    </xf>
    <xf numFmtId="0" fontId="14" fillId="5" borderId="5" xfId="16" applyFont="1" applyFill="1" applyBorder="1" applyAlignment="1">
      <alignment horizontal="center"/>
    </xf>
    <xf numFmtId="3" fontId="14" fillId="5" borderId="5" xfId="16" applyNumberFormat="1" applyFont="1" applyFill="1" applyBorder="1" applyAlignment="1">
      <alignment horizontal="left"/>
    </xf>
    <xf numFmtId="2" fontId="27" fillId="5" borderId="7" xfId="0" applyNumberFormat="1" applyFont="1" applyFill="1" applyBorder="1" applyAlignment="1">
      <alignment horizontal="right"/>
    </xf>
    <xf numFmtId="2" fontId="14" fillId="5" borderId="7" xfId="16" applyNumberFormat="1" applyFont="1" applyFill="1" applyBorder="1" applyAlignment="1">
      <alignment horizontal="right"/>
    </xf>
    <xf numFmtId="2" fontId="14" fillId="5" borderId="8" xfId="16" applyNumberFormat="1" applyFont="1" applyFill="1" applyBorder="1" applyAlignment="1">
      <alignment horizontal="right"/>
    </xf>
    <xf numFmtId="2" fontId="14" fillId="5" borderId="0" xfId="16" applyNumberFormat="1" applyFont="1" applyFill="1" applyAlignment="1">
      <alignment horizontal="right"/>
    </xf>
    <xf numFmtId="0" fontId="3" fillId="5" borderId="10" xfId="16" applyFill="1" applyBorder="1" applyAlignment="1">
      <alignment horizontal="left"/>
    </xf>
    <xf numFmtId="0" fontId="3" fillId="5" borderId="10" xfId="16" applyFill="1" applyBorder="1" applyAlignment="1">
      <alignment horizontal="center"/>
    </xf>
    <xf numFmtId="0" fontId="18" fillId="5" borderId="10" xfId="16" applyFont="1" applyFill="1" applyBorder="1" applyAlignment="1">
      <alignment wrapText="1"/>
    </xf>
    <xf numFmtId="0" fontId="18" fillId="5" borderId="10" xfId="16" applyFont="1" applyFill="1" applyBorder="1"/>
    <xf numFmtId="2" fontId="14" fillId="5" borderId="58" xfId="16" applyNumberFormat="1" applyFont="1" applyFill="1" applyBorder="1" applyAlignment="1">
      <alignment horizontal="right"/>
    </xf>
    <xf numFmtId="2" fontId="27" fillId="5" borderId="0" xfId="0" applyNumberFormat="1" applyFont="1" applyFill="1" applyAlignment="1">
      <alignment horizontal="right"/>
    </xf>
    <xf numFmtId="0" fontId="83" fillId="5" borderId="10" xfId="16" applyFont="1" applyFill="1" applyBorder="1"/>
    <xf numFmtId="2" fontId="27" fillId="5" borderId="7" xfId="16" applyNumberFormat="1" applyFont="1" applyFill="1" applyBorder="1" applyAlignment="1">
      <alignment horizontal="right"/>
    </xf>
    <xf numFmtId="2" fontId="27" fillId="5" borderId="58" xfId="16" applyNumberFormat="1" applyFont="1" applyFill="1" applyBorder="1" applyAlignment="1">
      <alignment horizontal="right"/>
    </xf>
    <xf numFmtId="0" fontId="3" fillId="5" borderId="10" xfId="16" applyFill="1" applyBorder="1"/>
    <xf numFmtId="4" fontId="14" fillId="5" borderId="7" xfId="16" applyNumberFormat="1" applyFont="1" applyFill="1" applyBorder="1"/>
    <xf numFmtId="4" fontId="14" fillId="5" borderId="7" xfId="16" applyNumberFormat="1" applyFont="1" applyFill="1" applyBorder="1" applyAlignment="1">
      <alignment horizontal="right"/>
    </xf>
    <xf numFmtId="4" fontId="14" fillId="5" borderId="58" xfId="16" applyNumberFormat="1" applyFont="1" applyFill="1" applyBorder="1" applyAlignment="1">
      <alignment horizontal="right"/>
    </xf>
    <xf numFmtId="0" fontId="14" fillId="5" borderId="7" xfId="16" applyFont="1" applyFill="1" applyBorder="1" applyAlignment="1">
      <alignment horizontal="center"/>
    </xf>
    <xf numFmtId="0" fontId="19" fillId="0" borderId="139" xfId="16" applyFont="1" applyBorder="1" applyAlignment="1">
      <alignment horizontal="center" vertical="center"/>
    </xf>
    <xf numFmtId="0" fontId="19" fillId="5" borderId="139" xfId="16" applyFont="1" applyFill="1" applyBorder="1" applyAlignment="1">
      <alignment horizontal="center" vertical="center"/>
    </xf>
    <xf numFmtId="0" fontId="19" fillId="5" borderId="126" xfId="16" applyFont="1" applyFill="1" applyBorder="1" applyAlignment="1">
      <alignment horizontal="center" vertical="center"/>
    </xf>
    <xf numFmtId="0" fontId="19" fillId="5" borderId="4" xfId="16" applyFont="1" applyFill="1" applyBorder="1" applyAlignment="1">
      <alignment horizontal="center" vertical="center"/>
    </xf>
    <xf numFmtId="0" fontId="15" fillId="0" borderId="0" xfId="16" applyFont="1" applyAlignment="1">
      <alignment horizontal="right"/>
    </xf>
    <xf numFmtId="0" fontId="84" fillId="5" borderId="0" xfId="16" applyFont="1" applyFill="1"/>
    <xf numFmtId="0" fontId="84" fillId="5" borderId="0" xfId="16" applyFont="1" applyFill="1" applyAlignment="1">
      <alignment horizontal="center"/>
    </xf>
    <xf numFmtId="0" fontId="4" fillId="5" borderId="0" xfId="15" applyFont="1" applyFill="1" applyAlignment="1">
      <alignment horizontal="center" vertical="center"/>
    </xf>
    <xf numFmtId="0" fontId="85" fillId="5" borderId="0" xfId="15" applyFont="1" applyFill="1" applyAlignment="1">
      <alignment horizontal="left" vertical="center"/>
    </xf>
    <xf numFmtId="0" fontId="86" fillId="0" borderId="0" xfId="16" applyFont="1" applyAlignment="1">
      <alignment horizontal="right"/>
    </xf>
    <xf numFmtId="0" fontId="50" fillId="5" borderId="0" xfId="16" applyFont="1" applyFill="1" applyAlignment="1">
      <alignment vertical="center"/>
    </xf>
    <xf numFmtId="0" fontId="50" fillId="5" borderId="0" xfId="16" applyFont="1" applyFill="1" applyAlignment="1">
      <alignment horizontal="left" vertical="center"/>
    </xf>
    <xf numFmtId="0" fontId="50" fillId="5" borderId="0" xfId="16" applyFont="1" applyFill="1" applyAlignment="1">
      <alignment horizontal="right" vertical="center"/>
    </xf>
    <xf numFmtId="0" fontId="0" fillId="5" borderId="0" xfId="0" applyFill="1"/>
    <xf numFmtId="0" fontId="14" fillId="5" borderId="0" xfId="16" applyFont="1" applyFill="1" applyAlignment="1">
      <alignment horizontal="left" vertical="top"/>
    </xf>
    <xf numFmtId="0" fontId="19" fillId="5" borderId="0" xfId="16" applyFont="1" applyFill="1" applyAlignment="1">
      <alignment horizontal="right" vertical="top"/>
    </xf>
    <xf numFmtId="172" fontId="16" fillId="5" borderId="19" xfId="16" applyNumberFormat="1" applyFont="1" applyFill="1" applyBorder="1" applyAlignment="1">
      <alignment horizontal="right"/>
    </xf>
    <xf numFmtId="172" fontId="14" fillId="5" borderId="19" xfId="16" applyNumberFormat="1" applyFont="1" applyFill="1" applyBorder="1" applyAlignment="1">
      <alignment horizontal="center"/>
    </xf>
    <xf numFmtId="172" fontId="14" fillId="5" borderId="0" xfId="16" applyNumberFormat="1" applyFont="1" applyFill="1" applyAlignment="1">
      <alignment horizontal="center"/>
    </xf>
    <xf numFmtId="0" fontId="14" fillId="5" borderId="19" xfId="16" applyFont="1" applyFill="1" applyBorder="1"/>
    <xf numFmtId="0" fontId="14" fillId="5" borderId="19" xfId="16" applyFont="1" applyFill="1" applyBorder="1" applyAlignment="1">
      <alignment horizontal="left"/>
    </xf>
    <xf numFmtId="172" fontId="14" fillId="5" borderId="40" xfId="16" applyNumberFormat="1" applyFont="1" applyFill="1" applyBorder="1" applyAlignment="1">
      <alignment horizontal="right"/>
    </xf>
    <xf numFmtId="172" fontId="14" fillId="5" borderId="38" xfId="16" applyNumberFormat="1" applyFont="1" applyFill="1" applyBorder="1" applyAlignment="1">
      <alignment horizontal="right"/>
    </xf>
    <xf numFmtId="172" fontId="14" fillId="5" borderId="145" xfId="16" applyNumberFormat="1" applyFont="1" applyFill="1" applyBorder="1" applyAlignment="1">
      <alignment horizontal="right"/>
    </xf>
    <xf numFmtId="172" fontId="14" fillId="5" borderId="15" xfId="16" applyNumberFormat="1" applyFont="1" applyFill="1" applyBorder="1" applyAlignment="1">
      <alignment horizontal="right"/>
    </xf>
    <xf numFmtId="172" fontId="14" fillId="5" borderId="0" xfId="16" applyNumberFormat="1" applyFont="1" applyFill="1" applyAlignment="1">
      <alignment horizontal="right"/>
    </xf>
    <xf numFmtId="175" fontId="14" fillId="5" borderId="7" xfId="15" applyNumberFormat="1" applyFont="1" applyFill="1" applyBorder="1" applyAlignment="1">
      <alignment horizontal="right"/>
    </xf>
    <xf numFmtId="172" fontId="14" fillId="5" borderId="0" xfId="15" applyNumberFormat="1" applyFont="1" applyFill="1" applyAlignment="1">
      <alignment horizontal="right"/>
    </xf>
    <xf numFmtId="175" fontId="14" fillId="5" borderId="78" xfId="15" applyNumberFormat="1" applyFont="1" applyFill="1" applyBorder="1" applyAlignment="1">
      <alignment horizontal="right"/>
    </xf>
    <xf numFmtId="172" fontId="14" fillId="5" borderId="8" xfId="15" applyNumberFormat="1" applyFont="1" applyFill="1" applyBorder="1" applyAlignment="1">
      <alignment horizontal="right"/>
    </xf>
    <xf numFmtId="175" fontId="14" fillId="5" borderId="8" xfId="15" applyNumberFormat="1" applyFont="1" applyFill="1" applyBorder="1" applyAlignment="1">
      <alignment horizontal="right"/>
    </xf>
    <xf numFmtId="175" fontId="14" fillId="5" borderId="0" xfId="15" applyNumberFormat="1" applyFont="1" applyFill="1" applyAlignment="1">
      <alignment horizontal="right"/>
    </xf>
    <xf numFmtId="172" fontId="14" fillId="5" borderId="26" xfId="15" applyNumberFormat="1" applyFont="1" applyFill="1" applyBorder="1" applyAlignment="1">
      <alignment horizontal="right"/>
    </xf>
    <xf numFmtId="0" fontId="14" fillId="5" borderId="6" xfId="16" applyFont="1" applyFill="1" applyBorder="1"/>
    <xf numFmtId="175" fontId="14" fillId="5" borderId="58" xfId="15" applyNumberFormat="1" applyFont="1" applyFill="1" applyBorder="1" applyAlignment="1">
      <alignment horizontal="right"/>
    </xf>
    <xf numFmtId="172" fontId="14" fillId="5" borderId="58" xfId="15" applyNumberFormat="1" applyFont="1" applyFill="1" applyBorder="1" applyAlignment="1">
      <alignment horizontal="right"/>
    </xf>
    <xf numFmtId="172" fontId="14" fillId="5" borderId="7" xfId="16" applyNumberFormat="1" applyFont="1" applyFill="1" applyBorder="1" applyAlignment="1">
      <alignment horizontal="right"/>
    </xf>
    <xf numFmtId="172" fontId="14" fillId="5" borderId="58" xfId="16" applyNumberFormat="1" applyFont="1" applyFill="1" applyBorder="1" applyAlignment="1">
      <alignment horizontal="right"/>
    </xf>
    <xf numFmtId="172" fontId="14" fillId="5" borderId="26" xfId="16" applyNumberFormat="1" applyFont="1" applyFill="1" applyBorder="1" applyAlignment="1">
      <alignment horizontal="right"/>
    </xf>
    <xf numFmtId="172" fontId="14" fillId="5" borderId="41" xfId="16" applyNumberFormat="1" applyFont="1" applyFill="1" applyBorder="1" applyAlignment="1">
      <alignment horizontal="right"/>
    </xf>
    <xf numFmtId="172" fontId="14" fillId="5" borderId="39" xfId="16" applyNumberFormat="1" applyFont="1" applyFill="1" applyBorder="1" applyAlignment="1">
      <alignment horizontal="right"/>
    </xf>
    <xf numFmtId="172" fontId="38" fillId="0" borderId="40" xfId="16" applyNumberFormat="1" applyFont="1" applyBorder="1" applyAlignment="1">
      <alignment horizontal="right"/>
    </xf>
    <xf numFmtId="172" fontId="38" fillId="0" borderId="78" xfId="16" applyNumberFormat="1" applyFont="1" applyBorder="1" applyAlignment="1">
      <alignment horizontal="right"/>
    </xf>
    <xf numFmtId="172" fontId="38" fillId="0" borderId="0" xfId="16" applyNumberFormat="1" applyFont="1" applyAlignment="1">
      <alignment horizontal="right"/>
    </xf>
    <xf numFmtId="172" fontId="38" fillId="0" borderId="41" xfId="16" applyNumberFormat="1" applyFont="1" applyBorder="1" applyAlignment="1">
      <alignment horizontal="right"/>
    </xf>
    <xf numFmtId="172" fontId="38" fillId="0" borderId="38" xfId="16" applyNumberFormat="1" applyFont="1" applyBorder="1" applyAlignment="1">
      <alignment horizontal="right"/>
    </xf>
    <xf numFmtId="0" fontId="14" fillId="5" borderId="6" xfId="16" applyFont="1" applyFill="1" applyBorder="1" applyAlignment="1">
      <alignment horizontal="center"/>
    </xf>
    <xf numFmtId="172" fontId="38" fillId="5" borderId="40" xfId="16" applyNumberFormat="1" applyFont="1" applyFill="1" applyBorder="1" applyAlignment="1">
      <alignment horizontal="right"/>
    </xf>
    <xf numFmtId="172" fontId="38" fillId="5" borderId="78" xfId="16" applyNumberFormat="1" applyFont="1" applyFill="1" applyBorder="1" applyAlignment="1">
      <alignment horizontal="right"/>
    </xf>
    <xf numFmtId="172" fontId="38" fillId="5" borderId="0" xfId="16" applyNumberFormat="1" applyFont="1" applyFill="1" applyAlignment="1">
      <alignment horizontal="right"/>
    </xf>
    <xf numFmtId="172" fontId="38" fillId="5" borderId="41" xfId="16" applyNumberFormat="1" applyFont="1" applyFill="1" applyBorder="1" applyAlignment="1">
      <alignment horizontal="right"/>
    </xf>
    <xf numFmtId="172" fontId="38" fillId="5" borderId="38" xfId="16" applyNumberFormat="1" applyFont="1" applyFill="1" applyBorder="1" applyAlignment="1">
      <alignment horizontal="right"/>
    </xf>
    <xf numFmtId="172" fontId="14" fillId="5" borderId="146" xfId="16" applyNumberFormat="1" applyFont="1" applyFill="1" applyBorder="1" applyAlignment="1">
      <alignment horizontal="center"/>
    </xf>
    <xf numFmtId="172" fontId="14" fillId="5" borderId="147" xfId="16" applyNumberFormat="1" applyFont="1" applyFill="1" applyBorder="1" applyAlignment="1">
      <alignment horizontal="center"/>
    </xf>
    <xf numFmtId="175" fontId="19" fillId="5" borderId="148" xfId="16" applyNumberFormat="1" applyFont="1" applyFill="1" applyBorder="1" applyAlignment="1">
      <alignment horizontal="center"/>
    </xf>
    <xf numFmtId="175" fontId="19" fillId="5" borderId="99" xfId="16" applyNumberFormat="1" applyFont="1" applyFill="1" applyBorder="1" applyAlignment="1">
      <alignment horizontal="center"/>
    </xf>
    <xf numFmtId="175" fontId="19" fillId="5" borderId="149" xfId="16" applyNumberFormat="1" applyFont="1" applyFill="1" applyBorder="1" applyAlignment="1">
      <alignment horizontal="center"/>
    </xf>
    <xf numFmtId="175" fontId="19" fillId="5" borderId="15" xfId="16" applyNumberFormat="1" applyFont="1" applyFill="1" applyBorder="1" applyAlignment="1">
      <alignment horizontal="center"/>
    </xf>
    <xf numFmtId="0" fontId="22" fillId="5" borderId="99" xfId="16" applyFont="1" applyFill="1" applyBorder="1" applyAlignment="1">
      <alignment horizontal="right" vertical="center"/>
    </xf>
    <xf numFmtId="175" fontId="5" fillId="5" borderId="0" xfId="16" applyNumberFormat="1" applyFont="1" applyFill="1" applyAlignment="1">
      <alignment horizontal="right"/>
    </xf>
    <xf numFmtId="0" fontId="27" fillId="5" borderId="0" xfId="16" applyFont="1" applyFill="1" applyAlignment="1">
      <alignment horizontal="left" vertical="top"/>
    </xf>
    <xf numFmtId="49" fontId="27" fillId="5" borderId="0" xfId="16" applyNumberFormat="1" applyFont="1" applyFill="1" applyAlignment="1">
      <alignment horizontal="right" vertical="top"/>
    </xf>
    <xf numFmtId="49" fontId="87" fillId="5" borderId="0" xfId="16" applyNumberFormat="1" applyFont="1" applyFill="1" applyAlignment="1">
      <alignment horizontal="right" vertical="top"/>
    </xf>
    <xf numFmtId="0" fontId="87" fillId="5" borderId="0" xfId="16" applyFont="1" applyFill="1" applyAlignment="1">
      <alignment vertical="top" wrapText="1"/>
    </xf>
    <xf numFmtId="0" fontId="29" fillId="5" borderId="0" xfId="16" applyFont="1" applyFill="1" applyAlignment="1">
      <alignment horizontal="left" vertical="top"/>
    </xf>
    <xf numFmtId="49" fontId="29" fillId="5" borderId="0" xfId="16" applyNumberFormat="1" applyFont="1" applyFill="1" applyAlignment="1">
      <alignment horizontal="right" vertical="top"/>
    </xf>
    <xf numFmtId="0" fontId="29" fillId="5" borderId="0" xfId="16" applyFont="1" applyFill="1" applyAlignment="1">
      <alignment horizontal="left" vertical="top" wrapText="1"/>
    </xf>
    <xf numFmtId="49" fontId="29" fillId="5" borderId="0" xfId="16" applyNumberFormat="1" applyFont="1" applyFill="1" applyAlignment="1">
      <alignment horizontal="center"/>
    </xf>
    <xf numFmtId="49" fontId="29" fillId="5" borderId="0" xfId="16" applyNumberFormat="1" applyFont="1" applyFill="1" applyAlignment="1">
      <alignment horizontal="center" vertical="top"/>
    </xf>
    <xf numFmtId="172" fontId="29" fillId="5" borderId="19" xfId="16" applyNumberFormat="1" applyFont="1" applyFill="1" applyBorder="1" applyAlignment="1">
      <alignment vertical="top"/>
    </xf>
    <xf numFmtId="172" fontId="29" fillId="5" borderId="19" xfId="16" applyNumberFormat="1" applyFont="1" applyFill="1" applyBorder="1" applyAlignment="1">
      <alignment horizontal="left" vertical="top" indent="3"/>
    </xf>
    <xf numFmtId="0" fontId="48" fillId="5" borderId="0" xfId="0" applyFont="1" applyFill="1" applyAlignment="1">
      <alignment horizontal="right"/>
    </xf>
    <xf numFmtId="175" fontId="27" fillId="5" borderId="8" xfId="15" applyNumberFormat="1" applyFont="1" applyFill="1" applyBorder="1" applyAlignment="1">
      <alignment horizontal="right"/>
    </xf>
    <xf numFmtId="172" fontId="27" fillId="5" borderId="0" xfId="15" applyNumberFormat="1" applyFont="1" applyFill="1" applyAlignment="1">
      <alignment horizontal="right"/>
    </xf>
    <xf numFmtId="175" fontId="27" fillId="0" borderId="126" xfId="15" applyNumberFormat="1" applyFont="1" applyBorder="1" applyAlignment="1">
      <alignment horizontal="right"/>
    </xf>
    <xf numFmtId="175" fontId="27" fillId="5" borderId="7" xfId="15" applyNumberFormat="1" applyFont="1" applyFill="1" applyBorder="1" applyAlignment="1">
      <alignment horizontal="right"/>
    </xf>
    <xf numFmtId="175" fontId="27" fillId="5" borderId="0" xfId="25" applyNumberFormat="1" applyFont="1" applyFill="1" applyBorder="1" applyAlignment="1">
      <alignment horizontal="right" vertical="top"/>
    </xf>
    <xf numFmtId="172" fontId="27" fillId="5" borderId="26" xfId="15" applyNumberFormat="1" applyFont="1" applyFill="1" applyBorder="1" applyAlignment="1">
      <alignment horizontal="right"/>
    </xf>
    <xf numFmtId="0" fontId="27" fillId="5" borderId="99" xfId="16" applyFont="1" applyFill="1" applyBorder="1"/>
    <xf numFmtId="49" fontId="27" fillId="5" borderId="99" xfId="16" applyNumberFormat="1" applyFont="1" applyFill="1" applyBorder="1"/>
    <xf numFmtId="172" fontId="27" fillId="5" borderId="16" xfId="15" applyNumberFormat="1" applyFont="1" applyFill="1" applyBorder="1" applyAlignment="1">
      <alignment horizontal="right"/>
    </xf>
    <xf numFmtId="49" fontId="27" fillId="5" borderId="0" xfId="16" applyNumberFormat="1" applyFont="1" applyFill="1"/>
    <xf numFmtId="49" fontId="28" fillId="5" borderId="0" xfId="16" applyNumberFormat="1" applyFont="1" applyFill="1"/>
    <xf numFmtId="0" fontId="27" fillId="5" borderId="0" xfId="16" applyFont="1" applyFill="1" applyAlignment="1">
      <alignment horizontal="left"/>
    </xf>
    <xf numFmtId="49" fontId="27" fillId="5" borderId="0" xfId="16" applyNumberFormat="1" applyFont="1" applyFill="1" applyAlignment="1">
      <alignment horizontal="left"/>
    </xf>
    <xf numFmtId="172" fontId="27" fillId="5" borderId="7" xfId="15" applyNumberFormat="1" applyFont="1" applyFill="1" applyBorder="1" applyAlignment="1">
      <alignment horizontal="right"/>
    </xf>
    <xf numFmtId="172" fontId="27" fillId="5" borderId="8" xfId="16" applyNumberFormat="1" applyFont="1" applyFill="1" applyBorder="1" applyAlignment="1">
      <alignment horizontal="right"/>
    </xf>
    <xf numFmtId="172" fontId="27" fillId="5" borderId="0" xfId="16" applyNumberFormat="1" applyFont="1" applyFill="1" applyAlignment="1">
      <alignment horizontal="right"/>
    </xf>
    <xf numFmtId="172" fontId="27" fillId="5" borderId="7" xfId="16" applyNumberFormat="1" applyFont="1" applyFill="1" applyBorder="1" applyAlignment="1">
      <alignment horizontal="right"/>
    </xf>
    <xf numFmtId="172" fontId="27" fillId="5" borderId="16" xfId="16" applyNumberFormat="1" applyFont="1" applyFill="1" applyBorder="1" applyAlignment="1">
      <alignment horizontal="right"/>
    </xf>
    <xf numFmtId="172" fontId="27" fillId="5" borderId="58" xfId="16" applyNumberFormat="1" applyFont="1" applyFill="1" applyBorder="1" applyAlignment="1">
      <alignment horizontal="right"/>
    </xf>
    <xf numFmtId="172" fontId="27" fillId="5" borderId="26" xfId="16" applyNumberFormat="1" applyFont="1" applyFill="1" applyBorder="1" applyAlignment="1">
      <alignment horizontal="right"/>
    </xf>
    <xf numFmtId="172" fontId="27" fillId="5" borderId="39" xfId="16" applyNumberFormat="1" applyFont="1" applyFill="1" applyBorder="1" applyAlignment="1">
      <alignment horizontal="right"/>
    </xf>
    <xf numFmtId="172" fontId="27" fillId="0" borderId="0" xfId="16" applyNumberFormat="1" applyFont="1" applyAlignment="1">
      <alignment horizontal="right"/>
    </xf>
    <xf numFmtId="172" fontId="27" fillId="0" borderId="38" xfId="16" applyNumberFormat="1" applyFont="1" applyBorder="1" applyAlignment="1">
      <alignment horizontal="right"/>
    </xf>
    <xf numFmtId="172" fontId="27" fillId="0" borderId="16" xfId="16" applyNumberFormat="1" applyFont="1" applyBorder="1" applyAlignment="1">
      <alignment horizontal="right"/>
    </xf>
    <xf numFmtId="172" fontId="27" fillId="5" borderId="38" xfId="16" applyNumberFormat="1" applyFont="1" applyFill="1" applyBorder="1" applyAlignment="1">
      <alignment horizontal="right"/>
    </xf>
    <xf numFmtId="172" fontId="27" fillId="5" borderId="19" xfId="16" applyNumberFormat="1" applyFont="1" applyFill="1" applyBorder="1" applyAlignment="1">
      <alignment horizontal="center"/>
    </xf>
    <xf numFmtId="172" fontId="27" fillId="5" borderId="155" xfId="16" applyNumberFormat="1" applyFont="1" applyFill="1" applyBorder="1" applyAlignment="1">
      <alignment horizontal="center"/>
    </xf>
    <xf numFmtId="172" fontId="27" fillId="5" borderId="122" xfId="16" applyNumberFormat="1" applyFont="1" applyFill="1" applyBorder="1" applyAlignment="1">
      <alignment horizontal="center"/>
    </xf>
    <xf numFmtId="175" fontId="28" fillId="5" borderId="156" xfId="16" applyNumberFormat="1" applyFont="1" applyFill="1" applyBorder="1" applyAlignment="1">
      <alignment horizontal="center"/>
    </xf>
    <xf numFmtId="175" fontId="28" fillId="5" borderId="0" xfId="16" applyNumberFormat="1" applyFont="1" applyFill="1" applyAlignment="1">
      <alignment horizontal="center"/>
    </xf>
    <xf numFmtId="175" fontId="28" fillId="5" borderId="157" xfId="16" applyNumberFormat="1" applyFont="1" applyFill="1" applyBorder="1" applyAlignment="1">
      <alignment horizontal="center"/>
    </xf>
    <xf numFmtId="175" fontId="28" fillId="5" borderId="158" xfId="16" applyNumberFormat="1" applyFont="1" applyFill="1" applyBorder="1" applyAlignment="1">
      <alignment horizontal="center"/>
    </xf>
    <xf numFmtId="0" fontId="35" fillId="5" borderId="99" xfId="16" applyFont="1" applyFill="1" applyBorder="1" applyAlignment="1">
      <alignment horizontal="right" vertical="center"/>
    </xf>
    <xf numFmtId="175" fontId="44" fillId="5" borderId="0" xfId="16" applyNumberFormat="1" applyFont="1" applyFill="1" applyAlignment="1">
      <alignment horizontal="right"/>
    </xf>
    <xf numFmtId="49" fontId="28" fillId="5" borderId="0" xfId="16" applyNumberFormat="1" applyFont="1" applyFill="1" applyAlignment="1">
      <alignment horizontal="right" vertical="top"/>
    </xf>
    <xf numFmtId="0" fontId="87" fillId="5" borderId="0" xfId="16" applyFont="1" applyFill="1" applyAlignment="1">
      <alignment horizontal="left" vertical="top"/>
    </xf>
    <xf numFmtId="0" fontId="29" fillId="5" borderId="0" xfId="16" applyFont="1" applyFill="1" applyAlignment="1">
      <alignment vertical="top"/>
    </xf>
    <xf numFmtId="172" fontId="71" fillId="5" borderId="0" xfId="16" applyNumberFormat="1" applyFont="1" applyFill="1" applyAlignment="1">
      <alignment horizontal="right"/>
    </xf>
    <xf numFmtId="172" fontId="27" fillId="5" borderId="0" xfId="16" applyNumberFormat="1" applyFont="1" applyFill="1"/>
    <xf numFmtId="172" fontId="27" fillId="0" borderId="165" xfId="16" applyNumberFormat="1" applyFont="1" applyBorder="1"/>
    <xf numFmtId="172" fontId="27" fillId="0" borderId="166" xfId="16" applyNumberFormat="1" applyFont="1" applyBorder="1"/>
    <xf numFmtId="172" fontId="27" fillId="0" borderId="167" xfId="16" applyNumberFormat="1" applyFont="1" applyBorder="1"/>
    <xf numFmtId="172" fontId="27" fillId="0" borderId="168" xfId="16" applyNumberFormat="1" applyFont="1" applyBorder="1"/>
    <xf numFmtId="172" fontId="27" fillId="0" borderId="166" xfId="16" applyNumberFormat="1" applyFont="1" applyBorder="1" applyAlignment="1">
      <alignment horizontal="center"/>
    </xf>
    <xf numFmtId="172" fontId="27" fillId="0" borderId="145" xfId="16" applyNumberFormat="1" applyFont="1" applyBorder="1" applyAlignment="1">
      <alignment horizontal="center"/>
    </xf>
    <xf numFmtId="172" fontId="27" fillId="0" borderId="15" xfId="16" applyNumberFormat="1" applyFont="1" applyBorder="1" applyAlignment="1">
      <alignment horizontal="center"/>
    </xf>
    <xf numFmtId="172" fontId="27" fillId="5" borderId="15" xfId="16" applyNumberFormat="1" applyFont="1" applyFill="1" applyBorder="1" applyAlignment="1">
      <alignment horizontal="center"/>
    </xf>
    <xf numFmtId="172" fontId="27" fillId="0" borderId="169" xfId="16" applyNumberFormat="1" applyFont="1" applyBorder="1" applyAlignment="1">
      <alignment horizontal="right"/>
    </xf>
    <xf numFmtId="172" fontId="27" fillId="0" borderId="109" xfId="16" applyNumberFormat="1" applyFont="1" applyBorder="1" applyAlignment="1">
      <alignment horizontal="right"/>
    </xf>
    <xf numFmtId="172" fontId="27" fillId="0" borderId="38" xfId="16" applyNumberFormat="1" applyFont="1" applyBorder="1" applyAlignment="1">
      <alignment horizontal="center"/>
    </xf>
    <xf numFmtId="172" fontId="27" fillId="0" borderId="16" xfId="15" applyNumberFormat="1" applyFont="1" applyBorder="1" applyAlignment="1">
      <alignment horizontal="center"/>
    </xf>
    <xf numFmtId="172" fontId="27" fillId="5" borderId="169" xfId="16" applyNumberFormat="1" applyFont="1" applyFill="1" applyBorder="1" applyAlignment="1">
      <alignment horizontal="right"/>
    </xf>
    <xf numFmtId="172" fontId="27" fillId="5" borderId="109" xfId="16" applyNumberFormat="1" applyFont="1" applyFill="1" applyBorder="1" applyAlignment="1">
      <alignment horizontal="right"/>
    </xf>
    <xf numFmtId="172" fontId="27" fillId="5" borderId="38" xfId="16" applyNumberFormat="1" applyFont="1" applyFill="1" applyBorder="1" applyAlignment="1">
      <alignment horizontal="center"/>
    </xf>
    <xf numFmtId="172" fontId="27" fillId="5" borderId="16" xfId="15" applyNumberFormat="1" applyFont="1" applyFill="1" applyBorder="1" applyAlignment="1">
      <alignment horizontal="center"/>
    </xf>
    <xf numFmtId="49" fontId="36" fillId="5" borderId="0" xfId="16" applyNumberFormat="1" applyFont="1" applyFill="1" applyAlignment="1">
      <alignment horizontal="left"/>
    </xf>
    <xf numFmtId="172" fontId="27" fillId="5" borderId="16" xfId="16" applyNumberFormat="1" applyFont="1" applyFill="1" applyBorder="1" applyAlignment="1">
      <alignment horizontal="center"/>
    </xf>
    <xf numFmtId="172" fontId="27" fillId="5" borderId="0" xfId="16" applyNumberFormat="1" applyFont="1" applyFill="1" applyAlignment="1">
      <alignment horizontal="right" vertical="center"/>
    </xf>
    <xf numFmtId="172" fontId="27" fillId="5" borderId="169" xfId="16" applyNumberFormat="1" applyFont="1" applyFill="1" applyBorder="1" applyAlignment="1">
      <alignment horizontal="right" vertical="center"/>
    </xf>
    <xf numFmtId="172" fontId="27" fillId="5" borderId="38" xfId="16" applyNumberFormat="1" applyFont="1" applyFill="1" applyBorder="1" applyAlignment="1">
      <alignment horizontal="right" vertical="center"/>
    </xf>
    <xf numFmtId="172" fontId="27" fillId="5" borderId="109" xfId="16" applyNumberFormat="1" applyFont="1" applyFill="1" applyBorder="1" applyAlignment="1">
      <alignment horizontal="right" vertical="center"/>
    </xf>
    <xf numFmtId="172" fontId="27" fillId="5" borderId="16" xfId="16" applyNumberFormat="1" applyFont="1" applyFill="1" applyBorder="1" applyAlignment="1">
      <alignment horizontal="center" vertical="center"/>
    </xf>
    <xf numFmtId="0" fontId="27" fillId="5" borderId="170" xfId="16" applyFont="1" applyFill="1" applyBorder="1"/>
    <xf numFmtId="0" fontId="27" fillId="5" borderId="171" xfId="16" applyFont="1" applyFill="1" applyBorder="1"/>
    <xf numFmtId="0" fontId="27" fillId="5" borderId="147" xfId="16" applyFont="1" applyFill="1" applyBorder="1"/>
    <xf numFmtId="0" fontId="27" fillId="5" borderId="172" xfId="16" applyFont="1" applyFill="1" applyBorder="1"/>
    <xf numFmtId="172" fontId="27" fillId="5" borderId="147" xfId="16" applyNumberFormat="1" applyFont="1" applyFill="1" applyBorder="1" applyAlignment="1">
      <alignment horizontal="center"/>
    </xf>
    <xf numFmtId="175" fontId="81" fillId="5" borderId="173" xfId="16" applyNumberFormat="1" applyFont="1" applyFill="1" applyBorder="1" applyAlignment="1">
      <alignment horizontal="center" vertical="center" wrapText="1"/>
    </xf>
    <xf numFmtId="175" fontId="81" fillId="5" borderId="174" xfId="16" applyNumberFormat="1" applyFont="1" applyFill="1" applyBorder="1" applyAlignment="1">
      <alignment horizontal="center" vertical="center" wrapText="1"/>
    </xf>
    <xf numFmtId="0" fontId="44" fillId="5" borderId="0" xfId="16" applyFont="1" applyFill="1" applyAlignment="1">
      <alignment horizontal="right" vertical="center"/>
    </xf>
    <xf numFmtId="0" fontId="29" fillId="5" borderId="0" xfId="16" applyFont="1" applyFill="1" applyAlignment="1">
      <alignment horizontal="left"/>
    </xf>
    <xf numFmtId="0" fontId="29" fillId="5" borderId="0" xfId="16" applyFont="1" applyFill="1" applyAlignment="1">
      <alignment horizontal="left" vertical="center" wrapText="1"/>
    </xf>
    <xf numFmtId="0" fontId="31" fillId="5" borderId="19" xfId="16" applyFont="1" applyFill="1" applyBorder="1" applyAlignment="1">
      <alignment horizontal="right" vertical="top"/>
    </xf>
    <xf numFmtId="1" fontId="35" fillId="5" borderId="19" xfId="16" applyNumberFormat="1" applyFont="1" applyFill="1" applyBorder="1"/>
    <xf numFmtId="0" fontId="35" fillId="5" borderId="19" xfId="16" applyFont="1" applyFill="1" applyBorder="1" applyAlignment="1">
      <alignment horizontal="right"/>
    </xf>
    <xf numFmtId="184" fontId="27" fillId="0" borderId="40" xfId="18" applyNumberFormat="1" applyFont="1" applyFill="1" applyBorder="1" applyAlignment="1">
      <alignment horizontal="right"/>
    </xf>
    <xf numFmtId="184" fontId="27" fillId="0" borderId="38" xfId="18" applyNumberFormat="1" applyFont="1" applyFill="1" applyBorder="1" applyAlignment="1">
      <alignment horizontal="right"/>
    </xf>
    <xf numFmtId="184" fontId="27" fillId="0" borderId="109" xfId="18" applyNumberFormat="1" applyFont="1" applyFill="1" applyBorder="1" applyAlignment="1">
      <alignment horizontal="right"/>
    </xf>
    <xf numFmtId="0" fontId="19" fillId="0" borderId="162" xfId="15" applyFont="1" applyBorder="1"/>
    <xf numFmtId="0" fontId="27" fillId="0" borderId="99" xfId="16" applyFont="1" applyBorder="1" applyAlignment="1">
      <alignment horizontal="left"/>
    </xf>
    <xf numFmtId="0" fontId="19" fillId="0" borderId="6" xfId="15" applyFont="1" applyBorder="1"/>
    <xf numFmtId="0" fontId="27" fillId="0" borderId="0" xfId="16" applyFont="1" applyAlignment="1">
      <alignment horizontal="left"/>
    </xf>
    <xf numFmtId="0" fontId="28" fillId="0" borderId="0" xfId="16" applyFont="1" applyAlignment="1">
      <alignment horizontal="left"/>
    </xf>
    <xf numFmtId="171" fontId="27" fillId="5" borderId="40" xfId="33" applyNumberFormat="1" applyFont="1" applyFill="1" applyBorder="1" applyAlignment="1">
      <alignment horizontal="right"/>
    </xf>
    <xf numFmtId="171" fontId="27" fillId="5" borderId="38" xfId="33" applyNumberFormat="1" applyFont="1" applyFill="1" applyBorder="1" applyAlignment="1">
      <alignment horizontal="right"/>
    </xf>
    <xf numFmtId="171" fontId="27" fillId="5" borderId="109" xfId="33" applyNumberFormat="1" applyFont="1" applyFill="1" applyBorder="1" applyAlignment="1">
      <alignment horizontal="right"/>
    </xf>
    <xf numFmtId="0" fontId="19" fillId="5" borderId="162" xfId="15" applyFont="1" applyFill="1" applyBorder="1"/>
    <xf numFmtId="184" fontId="27" fillId="5" borderId="40" xfId="18" applyNumberFormat="1" applyFont="1" applyFill="1" applyBorder="1" applyAlignment="1">
      <alignment horizontal="right"/>
    </xf>
    <xf numFmtId="184" fontId="27" fillId="5" borderId="38" xfId="18" applyNumberFormat="1" applyFont="1" applyFill="1" applyBorder="1" applyAlignment="1">
      <alignment horizontal="right"/>
    </xf>
    <xf numFmtId="184" fontId="27" fillId="5" borderId="109" xfId="18" applyNumberFormat="1" applyFont="1" applyFill="1" applyBorder="1" applyAlignment="1">
      <alignment horizontal="right"/>
    </xf>
    <xf numFmtId="0" fontId="27" fillId="5" borderId="162" xfId="16" applyFont="1" applyFill="1" applyBorder="1"/>
    <xf numFmtId="184" fontId="27" fillId="5" borderId="41" xfId="18" applyNumberFormat="1" applyFont="1" applyFill="1" applyBorder="1" applyAlignment="1">
      <alignment horizontal="right"/>
    </xf>
    <xf numFmtId="0" fontId="27" fillId="5" borderId="7" xfId="16" applyFont="1" applyFill="1" applyBorder="1" applyAlignment="1">
      <alignment horizontal="left"/>
    </xf>
    <xf numFmtId="184" fontId="27" fillId="0" borderId="41" xfId="18" applyNumberFormat="1" applyFont="1" applyFill="1" applyBorder="1" applyAlignment="1">
      <alignment horizontal="right"/>
    </xf>
    <xf numFmtId="184" fontId="27" fillId="0" borderId="6" xfId="18" applyNumberFormat="1" applyFont="1" applyFill="1" applyBorder="1" applyAlignment="1">
      <alignment horizontal="right"/>
    </xf>
    <xf numFmtId="184" fontId="27" fillId="0" borderId="0" xfId="18" applyNumberFormat="1" applyFont="1" applyFill="1" applyBorder="1" applyAlignment="1">
      <alignment horizontal="right"/>
    </xf>
    <xf numFmtId="184" fontId="2" fillId="0" borderId="0" xfId="0" applyNumberFormat="1" applyFont="1" applyAlignment="1">
      <alignment horizontal="right"/>
    </xf>
    <xf numFmtId="184" fontId="2" fillId="0" borderId="182" xfId="0" applyNumberFormat="1" applyFont="1" applyBorder="1" applyAlignment="1">
      <alignment horizontal="right"/>
    </xf>
    <xf numFmtId="184" fontId="2" fillId="0" borderId="183" xfId="0" applyNumberFormat="1" applyFont="1" applyBorder="1" applyAlignment="1">
      <alignment horizontal="right"/>
    </xf>
    <xf numFmtId="184" fontId="2" fillId="0" borderId="184" xfId="0" applyNumberFormat="1" applyFont="1" applyBorder="1" applyAlignment="1">
      <alignment horizontal="right"/>
    </xf>
    <xf numFmtId="0" fontId="27" fillId="5" borderId="185" xfId="16" applyFont="1" applyFill="1" applyBorder="1" applyAlignment="1">
      <alignment horizontal="right" indent="1"/>
    </xf>
    <xf numFmtId="0" fontId="27" fillId="5" borderId="147" xfId="16" applyFont="1" applyFill="1" applyBorder="1" applyAlignment="1">
      <alignment horizontal="right" indent="1"/>
    </xf>
    <xf numFmtId="0" fontId="27" fillId="5" borderId="172" xfId="16" applyFont="1" applyFill="1" applyBorder="1" applyAlignment="1">
      <alignment horizontal="right" indent="1"/>
    </xf>
    <xf numFmtId="0" fontId="28" fillId="5" borderId="186" xfId="16" applyFont="1" applyFill="1" applyBorder="1" applyAlignment="1">
      <alignment horizontal="center" vertical="center" wrapText="1"/>
    </xf>
    <xf numFmtId="0" fontId="28" fillId="5" borderId="187" xfId="16" applyFont="1" applyFill="1" applyBorder="1" applyAlignment="1">
      <alignment horizontal="center" vertical="center" wrapText="1"/>
    </xf>
    <xf numFmtId="0" fontId="28" fillId="5" borderId="139" xfId="16" applyFont="1" applyFill="1" applyBorder="1" applyAlignment="1">
      <alignment horizontal="center" vertical="center" wrapText="1"/>
    </xf>
    <xf numFmtId="0" fontId="28" fillId="5" borderId="139" xfId="16" applyFont="1" applyFill="1" applyBorder="1" applyAlignment="1">
      <alignment horizontal="center" vertical="center"/>
    </xf>
    <xf numFmtId="0" fontId="28" fillId="5" borderId="189" xfId="16" applyFont="1" applyFill="1" applyBorder="1" applyAlignment="1">
      <alignment horizontal="center" vertical="center"/>
    </xf>
    <xf numFmtId="0" fontId="29" fillId="5" borderId="0" xfId="16" applyFont="1" applyFill="1" applyAlignment="1">
      <alignment horizontal="right" vertical="center"/>
    </xf>
    <xf numFmtId="0" fontId="27" fillId="5" borderId="0" xfId="16" applyFont="1" applyFill="1" applyAlignment="1">
      <alignment horizontal="right"/>
    </xf>
    <xf numFmtId="1" fontId="69" fillId="5" borderId="0" xfId="0" applyNumberFormat="1" applyFont="1" applyFill="1"/>
    <xf numFmtId="2" fontId="34" fillId="5" borderId="0" xfId="16" applyNumberFormat="1" applyFont="1" applyFill="1"/>
    <xf numFmtId="1" fontId="87" fillId="5" borderId="0" xfId="16" applyNumberFormat="1" applyFont="1" applyFill="1"/>
    <xf numFmtId="2" fontId="87" fillId="5" borderId="0" xfId="16" applyNumberFormat="1" applyFont="1" applyFill="1"/>
    <xf numFmtId="0" fontId="87" fillId="5" borderId="0" xfId="16" applyFont="1" applyFill="1"/>
    <xf numFmtId="1" fontId="27" fillId="5" borderId="0" xfId="0" applyNumberFormat="1" applyFont="1" applyFill="1"/>
    <xf numFmtId="0" fontId="27" fillId="5" borderId="192" xfId="16" applyFont="1" applyFill="1" applyBorder="1" applyAlignment="1">
      <alignment horizontal="center"/>
    </xf>
    <xf numFmtId="0" fontId="27" fillId="5" borderId="193" xfId="16" applyFont="1" applyFill="1" applyBorder="1" applyAlignment="1">
      <alignment horizontal="center"/>
    </xf>
    <xf numFmtId="0" fontId="27" fillId="5" borderId="194" xfId="16" applyFont="1" applyFill="1" applyBorder="1" applyAlignment="1">
      <alignment horizontal="left" vertical="center"/>
    </xf>
    <xf numFmtId="0" fontId="27" fillId="5" borderId="195" xfId="16" applyFont="1" applyFill="1" applyBorder="1" applyAlignment="1">
      <alignment horizontal="left" vertical="center"/>
    </xf>
    <xf numFmtId="0" fontId="27" fillId="5" borderId="99" xfId="16" applyFont="1" applyFill="1" applyBorder="1" applyAlignment="1">
      <alignment horizontal="center"/>
    </xf>
    <xf numFmtId="0" fontId="27" fillId="5" borderId="117" xfId="16" applyFont="1" applyFill="1" applyBorder="1" applyAlignment="1">
      <alignment horizontal="center"/>
    </xf>
    <xf numFmtId="1" fontId="27" fillId="5" borderId="99" xfId="16" applyNumberFormat="1" applyFont="1" applyFill="1" applyBorder="1" applyAlignment="1">
      <alignment horizontal="center"/>
    </xf>
    <xf numFmtId="1" fontId="27" fillId="5" borderId="193" xfId="16" applyNumberFormat="1" applyFont="1" applyFill="1" applyBorder="1" applyAlignment="1">
      <alignment horizontal="center"/>
    </xf>
    <xf numFmtId="0" fontId="27" fillId="5" borderId="196" xfId="16" applyFont="1" applyFill="1" applyBorder="1" applyAlignment="1">
      <alignment horizontal="left" vertical="center"/>
    </xf>
    <xf numFmtId="0" fontId="64" fillId="5" borderId="99" xfId="16" applyFont="1" applyFill="1" applyBorder="1" applyAlignment="1">
      <alignment horizontal="left"/>
    </xf>
    <xf numFmtId="3" fontId="27" fillId="5" borderId="197" xfId="18" applyNumberFormat="1" applyFont="1" applyFill="1" applyBorder="1" applyAlignment="1">
      <alignment horizontal="right" indent="1"/>
    </xf>
    <xf numFmtId="3" fontId="27" fillId="5" borderId="198" xfId="18" applyNumberFormat="1" applyFont="1" applyFill="1" applyBorder="1" applyAlignment="1">
      <alignment horizontal="right" indent="1"/>
    </xf>
    <xf numFmtId="3" fontId="27" fillId="5" borderId="199" xfId="16" applyNumberFormat="1" applyFont="1" applyFill="1" applyBorder="1" applyAlignment="1">
      <alignment horizontal="right" vertical="center"/>
    </xf>
    <xf numFmtId="3" fontId="27" fillId="5" borderId="200" xfId="16" applyNumberFormat="1" applyFont="1" applyFill="1" applyBorder="1" applyAlignment="1">
      <alignment horizontal="right" vertical="center"/>
    </xf>
    <xf numFmtId="3" fontId="27" fillId="5" borderId="7" xfId="18" applyNumberFormat="1" applyFont="1" applyFill="1" applyBorder="1" applyAlignment="1">
      <alignment horizontal="right" indent="1"/>
    </xf>
    <xf numFmtId="3" fontId="27" fillId="5" borderId="0" xfId="18" applyNumberFormat="1" applyFont="1" applyFill="1" applyBorder="1" applyAlignment="1">
      <alignment horizontal="right" indent="1"/>
    </xf>
    <xf numFmtId="0" fontId="28" fillId="5" borderId="162" xfId="16" applyFont="1" applyFill="1" applyBorder="1" applyAlignment="1">
      <alignment horizontal="left" vertical="center" wrapText="1"/>
    </xf>
    <xf numFmtId="0" fontId="89" fillId="5" borderId="0" xfId="16" applyFont="1" applyFill="1" applyAlignment="1">
      <alignment horizontal="left"/>
    </xf>
    <xf numFmtId="0" fontId="28" fillId="5" borderId="162" xfId="16" applyFont="1" applyFill="1" applyBorder="1" applyAlignment="1">
      <alignment horizontal="left" vertical="center"/>
    </xf>
    <xf numFmtId="0" fontId="34" fillId="5" borderId="162" xfId="16" applyFont="1" applyFill="1" applyBorder="1" applyAlignment="1">
      <alignment horizontal="left" vertical="center"/>
    </xf>
    <xf numFmtId="0" fontId="36" fillId="5" borderId="0" xfId="16" applyFont="1" applyFill="1" applyAlignment="1">
      <alignment horizontal="left"/>
    </xf>
    <xf numFmtId="3" fontId="27" fillId="5" borderId="199" xfId="16" applyNumberFormat="1" applyFont="1" applyFill="1" applyBorder="1" applyAlignment="1">
      <alignment horizontal="right"/>
    </xf>
    <xf numFmtId="3" fontId="27" fillId="5" borderId="200" xfId="16" applyNumberFormat="1" applyFont="1" applyFill="1" applyBorder="1" applyAlignment="1">
      <alignment horizontal="right"/>
    </xf>
    <xf numFmtId="0" fontId="28" fillId="5" borderId="162" xfId="16" applyFont="1" applyFill="1" applyBorder="1" applyAlignment="1">
      <alignment horizontal="left"/>
    </xf>
    <xf numFmtId="3" fontId="27" fillId="5" borderId="0" xfId="18" applyNumberFormat="1" applyFont="1" applyFill="1" applyBorder="1" applyAlignment="1">
      <alignment horizontal="right"/>
    </xf>
    <xf numFmtId="3" fontId="27" fillId="5" borderId="7" xfId="18" applyNumberFormat="1" applyFont="1" applyFill="1" applyBorder="1" applyAlignment="1">
      <alignment horizontal="right"/>
    </xf>
    <xf numFmtId="3" fontId="27" fillId="5" borderId="198" xfId="18" applyNumberFormat="1" applyFont="1" applyFill="1" applyBorder="1" applyAlignment="1">
      <alignment horizontal="right"/>
    </xf>
    <xf numFmtId="0" fontId="36" fillId="5" borderId="0" xfId="16" applyFont="1" applyFill="1" applyAlignment="1">
      <alignment horizontal="left" wrapText="1"/>
    </xf>
    <xf numFmtId="0" fontId="27" fillId="5" borderId="198" xfId="16" applyFont="1" applyFill="1" applyBorder="1"/>
    <xf numFmtId="0" fontId="27" fillId="5" borderId="199" xfId="16" applyFont="1" applyFill="1" applyBorder="1" applyAlignment="1">
      <alignment horizontal="left" vertical="center"/>
    </xf>
    <xf numFmtId="0" fontId="27" fillId="5" borderId="200" xfId="16" applyFont="1" applyFill="1" applyBorder="1" applyAlignment="1">
      <alignment horizontal="left" vertical="center"/>
    </xf>
    <xf numFmtId="0" fontId="14" fillId="5" borderId="198" xfId="16" applyFont="1" applyFill="1" applyBorder="1"/>
    <xf numFmtId="0" fontId="69" fillId="5" borderId="127" xfId="0" applyFont="1" applyFill="1" applyBorder="1"/>
    <xf numFmtId="0" fontId="27" fillId="5" borderId="201" xfId="16" applyFont="1" applyFill="1" applyBorder="1"/>
    <xf numFmtId="0" fontId="27" fillId="5" borderId="202" xfId="16" applyFont="1" applyFill="1" applyBorder="1" applyAlignment="1">
      <alignment horizontal="left" vertical="center"/>
    </xf>
    <xf numFmtId="0" fontId="27" fillId="5" borderId="203" xfId="16" applyFont="1" applyFill="1" applyBorder="1" applyAlignment="1">
      <alignment horizontal="left" vertical="center"/>
    </xf>
    <xf numFmtId="0" fontId="27" fillId="5" borderId="19" xfId="16" applyFont="1" applyFill="1" applyBorder="1"/>
    <xf numFmtId="0" fontId="27" fillId="5" borderId="204" xfId="16" applyFont="1" applyFill="1" applyBorder="1"/>
    <xf numFmtId="0" fontId="36" fillId="5" borderId="0" xfId="16" applyFont="1" applyFill="1" applyAlignment="1">
      <alignment horizontal="left" vertical="center"/>
    </xf>
    <xf numFmtId="0" fontId="28" fillId="5" borderId="205" xfId="16" applyFont="1" applyFill="1" applyBorder="1" applyAlignment="1">
      <alignment horizontal="center"/>
    </xf>
    <xf numFmtId="0" fontId="27" fillId="5" borderId="206" xfId="16" applyFont="1" applyFill="1" applyBorder="1" applyAlignment="1">
      <alignment horizontal="center"/>
    </xf>
    <xf numFmtId="0" fontId="27" fillId="5" borderId="207" xfId="16" applyFont="1" applyFill="1" applyBorder="1" applyAlignment="1">
      <alignment horizontal="center"/>
    </xf>
    <xf numFmtId="0" fontId="27" fillId="5" borderId="208" xfId="16" applyFont="1" applyFill="1" applyBorder="1" applyAlignment="1">
      <alignment horizontal="center"/>
    </xf>
    <xf numFmtId="0" fontId="27" fillId="5" borderId="46" xfId="16" applyFont="1" applyFill="1" applyBorder="1" applyAlignment="1">
      <alignment horizontal="center"/>
    </xf>
    <xf numFmtId="0" fontId="27" fillId="5" borderId="209" xfId="16" applyFont="1" applyFill="1" applyBorder="1" applyAlignment="1">
      <alignment horizontal="center"/>
    </xf>
    <xf numFmtId="0" fontId="69" fillId="5" borderId="103" xfId="0" applyFont="1" applyFill="1" applyBorder="1"/>
    <xf numFmtId="0" fontId="27" fillId="5" borderId="103" xfId="0" applyFont="1" applyFill="1" applyBorder="1"/>
    <xf numFmtId="0" fontId="27" fillId="5" borderId="99" xfId="0" applyFont="1" applyFill="1" applyBorder="1"/>
    <xf numFmtId="1" fontId="27" fillId="5" borderId="99" xfId="0" applyNumberFormat="1" applyFont="1" applyFill="1" applyBorder="1"/>
    <xf numFmtId="0" fontId="27" fillId="5" borderId="3" xfId="16" applyFont="1" applyFill="1" applyBorder="1" applyAlignment="1">
      <alignment horizontal="center"/>
    </xf>
    <xf numFmtId="0" fontId="27" fillId="5" borderId="4" xfId="16" applyFont="1" applyFill="1" applyBorder="1" applyAlignment="1">
      <alignment horizontal="center"/>
    </xf>
    <xf numFmtId="3" fontId="27" fillId="5" borderId="8" xfId="18" applyNumberFormat="1" applyFont="1" applyFill="1" applyBorder="1" applyAlignment="1">
      <alignment horizontal="right" indent="1"/>
    </xf>
    <xf numFmtId="3" fontId="27" fillId="5" borderId="9" xfId="18" applyNumberFormat="1" applyFont="1" applyFill="1" applyBorder="1" applyAlignment="1">
      <alignment horizontal="right" indent="1"/>
    </xf>
    <xf numFmtId="3" fontId="14" fillId="5" borderId="8" xfId="18" applyNumberFormat="1" applyFont="1" applyFill="1" applyBorder="1" applyAlignment="1">
      <alignment horizontal="right" indent="1"/>
    </xf>
    <xf numFmtId="3" fontId="14" fillId="5" borderId="7" xfId="18" applyNumberFormat="1" applyFont="1" applyFill="1" applyBorder="1" applyAlignment="1">
      <alignment horizontal="right" indent="1"/>
    </xf>
    <xf numFmtId="3" fontId="27" fillId="5" borderId="9" xfId="18" applyNumberFormat="1" applyFont="1" applyFill="1" applyBorder="1" applyAlignment="1">
      <alignment horizontal="right"/>
    </xf>
    <xf numFmtId="0" fontId="27" fillId="5" borderId="127" xfId="16" applyFont="1" applyFill="1" applyBorder="1"/>
    <xf numFmtId="0" fontId="27" fillId="5" borderId="20" xfId="16" applyFont="1" applyFill="1" applyBorder="1"/>
    <xf numFmtId="0" fontId="28" fillId="5" borderId="14" xfId="16" applyFont="1" applyFill="1" applyBorder="1" applyAlignment="1">
      <alignment horizontal="center"/>
    </xf>
    <xf numFmtId="0" fontId="27" fillId="5" borderId="217" xfId="16" applyFont="1" applyFill="1" applyBorder="1" applyAlignment="1">
      <alignment horizontal="center"/>
    </xf>
    <xf numFmtId="0" fontId="27" fillId="5" borderId="218" xfId="16" applyFont="1" applyFill="1" applyBorder="1" applyAlignment="1">
      <alignment horizontal="center"/>
    </xf>
    <xf numFmtId="0" fontId="27" fillId="5" borderId="219" xfId="16" applyFont="1" applyFill="1" applyBorder="1" applyAlignment="1">
      <alignment horizontal="center"/>
    </xf>
    <xf numFmtId="0" fontId="28" fillId="5" borderId="0" xfId="16" applyFont="1" applyFill="1" applyAlignment="1">
      <alignment horizontal="right" vertical="justify"/>
    </xf>
    <xf numFmtId="0" fontId="35" fillId="5" borderId="0" xfId="16" applyFont="1" applyFill="1" applyAlignment="1">
      <alignment horizontal="right" vertical="justify"/>
    </xf>
    <xf numFmtId="178" fontId="14" fillId="5" borderId="0" xfId="10" applyNumberFormat="1" applyFont="1" applyFill="1" applyBorder="1" applyAlignment="1">
      <alignment wrapText="1"/>
    </xf>
    <xf numFmtId="171" fontId="14" fillId="5" borderId="7" xfId="10" applyNumberFormat="1" applyFont="1" applyFill="1" applyBorder="1" applyAlignment="1"/>
    <xf numFmtId="171" fontId="14" fillId="5" borderId="58" xfId="10" applyNumberFormat="1" applyFont="1" applyFill="1" applyBorder="1" applyAlignment="1"/>
    <xf numFmtId="0" fontId="7" fillId="5" borderId="7" xfId="9" applyFill="1" applyBorder="1"/>
    <xf numFmtId="171" fontId="14" fillId="5" borderId="0" xfId="10" applyNumberFormat="1" applyFont="1" applyFill="1" applyBorder="1" applyAlignment="1">
      <alignment wrapText="1"/>
    </xf>
    <xf numFmtId="171" fontId="14" fillId="5" borderId="29" xfId="10" applyNumberFormat="1" applyFont="1" applyFill="1" applyBorder="1" applyAlignment="1"/>
    <xf numFmtId="171" fontId="14" fillId="5" borderId="68" xfId="10" applyNumberFormat="1" applyFont="1" applyFill="1" applyBorder="1" applyAlignment="1"/>
    <xf numFmtId="171" fontId="14" fillId="5" borderId="30" xfId="10" applyNumberFormat="1" applyFont="1" applyFill="1" applyBorder="1" applyAlignment="1"/>
    <xf numFmtId="175" fontId="14" fillId="5" borderId="7" xfId="37" applyNumberFormat="1" applyFont="1" applyFill="1" applyBorder="1" applyAlignment="1">
      <alignment horizontal="right" indent="1"/>
    </xf>
    <xf numFmtId="175" fontId="14" fillId="5" borderId="7" xfId="37" applyNumberFormat="1" applyFont="1" applyFill="1" applyBorder="1" applyAlignment="1">
      <alignment horizontal="right" vertical="center" indent="1"/>
    </xf>
    <xf numFmtId="175" fontId="14" fillId="5" borderId="29" xfId="37" applyNumberFormat="1" applyFont="1" applyFill="1" applyBorder="1" applyAlignment="1">
      <alignment horizontal="right" vertical="center" indent="1"/>
    </xf>
    <xf numFmtId="178" fontId="14" fillId="5" borderId="32" xfId="3" applyNumberFormat="1" applyFont="1" applyFill="1" applyBorder="1" applyAlignment="1">
      <alignment horizontal="right" vertical="center" indent="1"/>
    </xf>
    <xf numFmtId="171" fontId="27" fillId="5" borderId="7" xfId="33" applyNumberFormat="1" applyFont="1" applyFill="1" applyBorder="1" applyAlignment="1">
      <alignment horizontal="right"/>
    </xf>
    <xf numFmtId="0" fontId="9" fillId="2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0" fontId="9" fillId="5" borderId="0" xfId="2" applyFont="1" applyFill="1" applyAlignment="1">
      <alignment horizontal="center" vertical="center"/>
    </xf>
    <xf numFmtId="0" fontId="4" fillId="5" borderId="0" xfId="2" applyFont="1" applyFill="1" applyAlignment="1">
      <alignment horizontal="center" vertical="center"/>
    </xf>
    <xf numFmtId="0" fontId="20" fillId="5" borderId="0" xfId="26" applyFont="1" applyFill="1" applyAlignment="1">
      <alignment horizontal="right" vertical="center" indent="1"/>
    </xf>
    <xf numFmtId="0" fontId="15" fillId="5" borderId="19" xfId="15" applyFont="1" applyFill="1" applyBorder="1" applyAlignment="1">
      <alignment horizontal="left" vertical="center" wrapText="1"/>
    </xf>
    <xf numFmtId="0" fontId="9" fillId="5" borderId="0" xfId="2" applyFont="1" applyFill="1" applyAlignment="1">
      <alignment horizontal="center" vertical="center" wrapText="1"/>
    </xf>
    <xf numFmtId="0" fontId="15" fillId="5" borderId="19" xfId="12" applyFont="1" applyFill="1" applyBorder="1" applyAlignment="1">
      <alignment horizontal="justify" vertical="top" wrapText="1"/>
    </xf>
    <xf numFmtId="0" fontId="15" fillId="5" borderId="0" xfId="12" applyFont="1" applyFill="1" applyAlignment="1">
      <alignment horizontal="justify" vertical="top" wrapText="1"/>
    </xf>
    <xf numFmtId="0" fontId="29" fillId="5" borderId="0" xfId="2" applyFont="1" applyFill="1" applyAlignment="1" applyProtection="1">
      <alignment horizontal="left" vertical="center" wrapText="1"/>
      <protection locked="0"/>
    </xf>
    <xf numFmtId="0" fontId="21" fillId="5" borderId="0" xfId="9" applyFont="1" applyFill="1" applyAlignment="1">
      <alignment horizontal="center" vertical="center"/>
    </xf>
    <xf numFmtId="0" fontId="29" fillId="5" borderId="0" xfId="2" applyFont="1" applyFill="1" applyAlignment="1">
      <alignment horizontal="left" vertical="center" wrapText="1"/>
    </xf>
    <xf numFmtId="0" fontId="29" fillId="5" borderId="0" xfId="2" applyFont="1" applyFill="1" applyAlignment="1">
      <alignment horizontal="left" wrapText="1"/>
    </xf>
    <xf numFmtId="0" fontId="27" fillId="5" borderId="32" xfId="9" applyFont="1" applyFill="1" applyBorder="1" applyAlignment="1">
      <alignment horizontal="center" vertical="center" wrapText="1"/>
    </xf>
    <xf numFmtId="0" fontId="28" fillId="5" borderId="52" xfId="2" applyFont="1" applyFill="1" applyBorder="1" applyAlignment="1">
      <alignment horizontal="center" vertical="center"/>
    </xf>
    <xf numFmtId="0" fontId="28" fillId="5" borderId="33" xfId="2" applyFont="1" applyFill="1" applyBorder="1" applyAlignment="1">
      <alignment horizontal="center" vertical="center"/>
    </xf>
    <xf numFmtId="0" fontId="28" fillId="5" borderId="31" xfId="2" applyFont="1" applyFill="1" applyBorder="1" applyAlignment="1">
      <alignment horizontal="center" vertical="center" wrapText="1"/>
    </xf>
    <xf numFmtId="0" fontId="28" fillId="5" borderId="7" xfId="2" applyFont="1" applyFill="1" applyBorder="1" applyAlignment="1">
      <alignment horizontal="center" vertical="center" wrapText="1"/>
    </xf>
    <xf numFmtId="0" fontId="28" fillId="5" borderId="29" xfId="2" applyFont="1" applyFill="1" applyBorder="1" applyAlignment="1">
      <alignment horizontal="center" vertical="center" wrapText="1"/>
    </xf>
    <xf numFmtId="0" fontId="28" fillId="5" borderId="52" xfId="2" applyFont="1" applyFill="1" applyBorder="1" applyAlignment="1">
      <alignment horizontal="center" vertical="center" wrapText="1"/>
    </xf>
    <xf numFmtId="0" fontId="28" fillId="5" borderId="33" xfId="2" applyFont="1" applyFill="1" applyBorder="1" applyAlignment="1">
      <alignment horizontal="center" vertical="center" wrapText="1"/>
    </xf>
    <xf numFmtId="0" fontId="28" fillId="5" borderId="52" xfId="2" applyFont="1" applyFill="1" applyBorder="1" applyAlignment="1">
      <alignment horizontal="center" vertical="top" wrapText="1"/>
    </xf>
    <xf numFmtId="0" fontId="28" fillId="5" borderId="33" xfId="2" applyFont="1" applyFill="1" applyBorder="1" applyAlignment="1">
      <alignment horizontal="center" vertical="top" wrapText="1"/>
    </xf>
    <xf numFmtId="0" fontId="27" fillId="5" borderId="53" xfId="9" applyFont="1" applyFill="1" applyBorder="1" applyAlignment="1">
      <alignment horizontal="center" vertical="center" wrapText="1"/>
    </xf>
    <xf numFmtId="0" fontId="27" fillId="5" borderId="50" xfId="9" applyFont="1" applyFill="1" applyBorder="1" applyAlignment="1">
      <alignment horizontal="center" vertical="center" wrapText="1"/>
    </xf>
    <xf numFmtId="0" fontId="27" fillId="5" borderId="51" xfId="9" applyFont="1" applyFill="1" applyBorder="1" applyAlignment="1">
      <alignment horizontal="center" vertical="center" wrapText="1"/>
    </xf>
    <xf numFmtId="0" fontId="27" fillId="5" borderId="30" xfId="9" applyFont="1" applyFill="1" applyBorder="1" applyAlignment="1">
      <alignment horizontal="center" vertical="center" wrapText="1"/>
    </xf>
    <xf numFmtId="0" fontId="40" fillId="5" borderId="0" xfId="2" applyFont="1" applyFill="1" applyAlignment="1">
      <alignment horizontal="left" vertical="center" wrapText="1"/>
    </xf>
    <xf numFmtId="0" fontId="39" fillId="5" borderId="0" xfId="2" applyFont="1" applyFill="1" applyAlignment="1">
      <alignment horizontal="left" vertical="center" wrapText="1"/>
    </xf>
    <xf numFmtId="0" fontId="43" fillId="5" borderId="0" xfId="9" applyFont="1" applyFill="1" applyAlignment="1">
      <alignment horizontal="center"/>
    </xf>
    <xf numFmtId="0" fontId="41" fillId="5" borderId="42" xfId="9" applyFont="1" applyFill="1" applyBorder="1" applyAlignment="1">
      <alignment horizontal="center" vertical="center" wrapText="1"/>
    </xf>
    <xf numFmtId="0" fontId="41" fillId="5" borderId="38" xfId="9" applyFont="1" applyFill="1" applyBorder="1" applyAlignment="1">
      <alignment horizontal="center" vertical="center" wrapText="1"/>
    </xf>
    <xf numFmtId="0" fontId="41" fillId="5" borderId="48" xfId="9" applyFont="1" applyFill="1" applyBorder="1" applyAlignment="1">
      <alignment horizontal="center" vertical="center" wrapText="1"/>
    </xf>
    <xf numFmtId="0" fontId="41" fillId="5" borderId="61" xfId="2" applyFont="1" applyFill="1" applyBorder="1" applyAlignment="1">
      <alignment horizontal="center" vertical="center" wrapText="1"/>
    </xf>
    <xf numFmtId="0" fontId="41" fillId="5" borderId="50" xfId="2" applyFont="1" applyFill="1" applyBorder="1" applyAlignment="1">
      <alignment horizontal="center" vertical="center" wrapText="1"/>
    </xf>
    <xf numFmtId="0" fontId="41" fillId="5" borderId="57" xfId="2" applyFont="1" applyFill="1" applyBorder="1" applyAlignment="1">
      <alignment horizontal="center" vertical="center" wrapText="1"/>
    </xf>
    <xf numFmtId="0" fontId="41" fillId="5" borderId="59" xfId="2" applyFont="1" applyFill="1" applyBorder="1" applyAlignment="1">
      <alignment horizontal="center" vertical="center" wrapText="1"/>
    </xf>
    <xf numFmtId="0" fontId="41" fillId="5" borderId="53" xfId="2" applyFont="1" applyFill="1" applyBorder="1" applyAlignment="1">
      <alignment horizontal="center" vertical="center" wrapText="1"/>
    </xf>
    <xf numFmtId="0" fontId="41" fillId="5" borderId="60" xfId="2" applyFont="1" applyFill="1" applyBorder="1" applyAlignment="1">
      <alignment horizontal="center" vertical="center" wrapText="1"/>
    </xf>
    <xf numFmtId="0" fontId="41" fillId="5" borderId="53" xfId="2" applyFont="1" applyFill="1" applyBorder="1" applyAlignment="1">
      <alignment horizontal="center" vertical="center"/>
    </xf>
    <xf numFmtId="0" fontId="41" fillId="5" borderId="46" xfId="2" applyFont="1" applyFill="1" applyBorder="1" applyAlignment="1">
      <alignment horizontal="center" vertical="center"/>
    </xf>
    <xf numFmtId="0" fontId="41" fillId="5" borderId="50" xfId="2" applyFont="1" applyFill="1" applyBorder="1" applyAlignment="1">
      <alignment horizontal="center" vertical="center"/>
    </xf>
    <xf numFmtId="0" fontId="41" fillId="5" borderId="60" xfId="2" applyFont="1" applyFill="1" applyBorder="1" applyAlignment="1">
      <alignment horizontal="center" vertical="center"/>
    </xf>
    <xf numFmtId="0" fontId="41" fillId="5" borderId="49" xfId="2" applyFont="1" applyFill="1" applyBorder="1" applyAlignment="1">
      <alignment horizontal="center" vertical="center"/>
    </xf>
    <xf numFmtId="0" fontId="41" fillId="5" borderId="59" xfId="2" applyFont="1" applyFill="1" applyBorder="1" applyAlignment="1">
      <alignment horizontal="center" vertical="center"/>
    </xf>
    <xf numFmtId="0" fontId="41" fillId="5" borderId="8" xfId="2" applyFont="1" applyFill="1" applyBorder="1" applyAlignment="1">
      <alignment horizontal="center" vertical="center" wrapText="1"/>
    </xf>
    <xf numFmtId="0" fontId="41" fillId="5" borderId="58" xfId="2" applyFont="1" applyFill="1" applyBorder="1" applyAlignment="1">
      <alignment horizontal="center" vertical="center" wrapText="1"/>
    </xf>
    <xf numFmtId="0" fontId="28" fillId="5" borderId="0" xfId="9" applyFont="1" applyFill="1" applyAlignment="1">
      <alignment horizontal="center"/>
    </xf>
    <xf numFmtId="0" fontId="21" fillId="5" borderId="0" xfId="9" applyFont="1" applyFill="1" applyAlignment="1">
      <alignment horizontal="center"/>
    </xf>
    <xf numFmtId="0" fontId="28" fillId="5" borderId="31" xfId="2" applyFont="1" applyFill="1" applyBorder="1" applyAlignment="1">
      <alignment horizontal="center" vertical="center"/>
    </xf>
    <xf numFmtId="0" fontId="28" fillId="5" borderId="29" xfId="2" applyFont="1" applyFill="1" applyBorder="1" applyAlignment="1">
      <alignment horizontal="center" vertical="center"/>
    </xf>
    <xf numFmtId="0" fontId="28" fillId="5" borderId="53" xfId="2" applyFont="1" applyFill="1" applyBorder="1" applyAlignment="1">
      <alignment horizontal="center" vertical="center"/>
    </xf>
    <xf numFmtId="0" fontId="28" fillId="5" borderId="46" xfId="2" applyFont="1" applyFill="1" applyBorder="1" applyAlignment="1">
      <alignment horizontal="center" vertical="center"/>
    </xf>
    <xf numFmtId="0" fontId="28" fillId="5" borderId="50" xfId="2" applyFont="1" applyFill="1" applyBorder="1" applyAlignment="1">
      <alignment horizontal="center" vertical="center"/>
    </xf>
    <xf numFmtId="0" fontId="28" fillId="5" borderId="46" xfId="9" applyFont="1" applyFill="1" applyBorder="1" applyAlignment="1">
      <alignment horizontal="right"/>
    </xf>
    <xf numFmtId="0" fontId="28" fillId="5" borderId="31" xfId="9" applyFont="1" applyFill="1" applyBorder="1" applyAlignment="1">
      <alignment horizontal="center" vertical="center"/>
    </xf>
    <xf numFmtId="0" fontId="28" fillId="5" borderId="29" xfId="9" applyFont="1" applyFill="1" applyBorder="1" applyAlignment="1">
      <alignment horizontal="center" vertical="center"/>
    </xf>
    <xf numFmtId="0" fontId="28" fillId="5" borderId="52" xfId="9" applyFont="1" applyFill="1" applyBorder="1" applyAlignment="1">
      <alignment horizontal="center"/>
    </xf>
    <xf numFmtId="0" fontId="28" fillId="5" borderId="64" xfId="9" applyFont="1" applyFill="1" applyBorder="1" applyAlignment="1">
      <alignment horizontal="center"/>
    </xf>
    <xf numFmtId="0" fontId="28" fillId="5" borderId="33" xfId="9" applyFont="1" applyFill="1" applyBorder="1" applyAlignment="1">
      <alignment horizontal="center"/>
    </xf>
    <xf numFmtId="2" fontId="21" fillId="5" borderId="0" xfId="9" applyNumberFormat="1" applyFont="1" applyFill="1" applyAlignment="1">
      <alignment horizontal="center" vertical="center"/>
    </xf>
    <xf numFmtId="0" fontId="20" fillId="5" borderId="0" xfId="26" applyFont="1" applyFill="1" applyAlignment="1">
      <alignment horizontal="right" vertical="center"/>
    </xf>
    <xf numFmtId="0" fontId="27" fillId="5" borderId="31" xfId="9" applyFont="1" applyFill="1" applyBorder="1" applyAlignment="1">
      <alignment horizontal="center" vertical="center"/>
    </xf>
    <xf numFmtId="0" fontId="27" fillId="5" borderId="29" xfId="9" applyFont="1" applyFill="1" applyBorder="1" applyAlignment="1">
      <alignment horizontal="center" vertical="center"/>
    </xf>
    <xf numFmtId="2" fontId="28" fillId="5" borderId="31" xfId="9" applyNumberFormat="1" applyFont="1" applyFill="1" applyBorder="1" applyAlignment="1">
      <alignment horizontal="center" vertical="center"/>
    </xf>
    <xf numFmtId="2" fontId="28" fillId="5" borderId="29" xfId="9" applyNumberFormat="1" applyFont="1" applyFill="1" applyBorder="1" applyAlignment="1">
      <alignment horizontal="center" vertical="center"/>
    </xf>
    <xf numFmtId="2" fontId="28" fillId="5" borderId="31" xfId="2" applyNumberFormat="1" applyFont="1" applyFill="1" applyBorder="1" applyAlignment="1">
      <alignment horizontal="center" vertical="center"/>
    </xf>
    <xf numFmtId="2" fontId="28" fillId="5" borderId="29" xfId="2" applyNumberFormat="1" applyFont="1" applyFill="1" applyBorder="1" applyAlignment="1">
      <alignment horizontal="center" vertical="center"/>
    </xf>
    <xf numFmtId="0" fontId="41" fillId="5" borderId="72" xfId="35" applyFont="1" applyFill="1" applyBorder="1" applyAlignment="1">
      <alignment horizontal="center" vertical="center" wrapText="1"/>
    </xf>
    <xf numFmtId="0" fontId="41" fillId="5" borderId="71" xfId="35" applyFont="1" applyFill="1" applyBorder="1" applyAlignment="1">
      <alignment horizontal="center" vertical="center"/>
    </xf>
    <xf numFmtId="0" fontId="41" fillId="5" borderId="70" xfId="35" applyFont="1" applyFill="1" applyBorder="1" applyAlignment="1">
      <alignment horizontal="center" vertical="center" wrapText="1"/>
    </xf>
    <xf numFmtId="0" fontId="41" fillId="5" borderId="69" xfId="35" applyFont="1" applyFill="1" applyBorder="1" applyAlignment="1">
      <alignment horizontal="center" vertical="center"/>
    </xf>
    <xf numFmtId="0" fontId="9" fillId="5" borderId="0" xfId="16" applyFont="1" applyFill="1" applyAlignment="1">
      <alignment horizontal="center" vertical="center"/>
    </xf>
    <xf numFmtId="0" fontId="53" fillId="5" borderId="31" xfId="35" applyFont="1" applyFill="1" applyBorder="1" applyAlignment="1">
      <alignment horizontal="center" vertical="center" wrapText="1"/>
    </xf>
    <xf numFmtId="0" fontId="38" fillId="5" borderId="7" xfId="35" applyFont="1" applyFill="1" applyBorder="1" applyAlignment="1">
      <alignment horizontal="center" vertical="center" wrapText="1"/>
    </xf>
    <xf numFmtId="0" fontId="38" fillId="5" borderId="29" xfId="35" applyFont="1" applyFill="1" applyBorder="1" applyAlignment="1">
      <alignment horizontal="center" vertical="center" wrapText="1"/>
    </xf>
    <xf numFmtId="0" fontId="41" fillId="5" borderId="75" xfId="35" applyFont="1" applyFill="1" applyBorder="1" applyAlignment="1">
      <alignment horizontal="center" vertical="center" wrapText="1"/>
    </xf>
    <xf numFmtId="0" fontId="41" fillId="5" borderId="74" xfId="35" applyFont="1" applyFill="1" applyBorder="1" applyAlignment="1">
      <alignment horizontal="center" vertical="center" wrapText="1"/>
    </xf>
    <xf numFmtId="0" fontId="41" fillId="5" borderId="73" xfId="35" applyFont="1" applyFill="1" applyBorder="1" applyAlignment="1">
      <alignment horizontal="center" vertical="center" wrapText="1"/>
    </xf>
    <xf numFmtId="0" fontId="9" fillId="5" borderId="0" xfId="36" applyFont="1" applyFill="1" applyAlignment="1">
      <alignment horizontal="center"/>
    </xf>
    <xf numFmtId="0" fontId="19" fillId="5" borderId="31" xfId="36" applyFont="1" applyFill="1" applyBorder="1" applyAlignment="1">
      <alignment horizontal="center" vertical="center" wrapText="1"/>
    </xf>
    <xf numFmtId="0" fontId="14" fillId="5" borderId="29" xfId="36" applyFont="1" applyFill="1" applyBorder="1" applyAlignment="1">
      <alignment horizontal="center" vertical="center" wrapText="1"/>
    </xf>
    <xf numFmtId="0" fontId="19" fillId="5" borderId="82" xfId="36" applyFont="1" applyFill="1" applyBorder="1" applyAlignment="1">
      <alignment horizontal="center" vertical="center" wrapText="1"/>
    </xf>
    <xf numFmtId="0" fontId="19" fillId="5" borderId="81" xfId="36" applyFont="1" applyFill="1" applyBorder="1" applyAlignment="1">
      <alignment horizontal="center" vertical="center" wrapText="1"/>
    </xf>
    <xf numFmtId="0" fontId="19" fillId="5" borderId="83" xfId="36" applyFont="1" applyFill="1" applyBorder="1" applyAlignment="1">
      <alignment horizontal="center" vertical="center" wrapText="1"/>
    </xf>
    <xf numFmtId="0" fontId="19" fillId="5" borderId="80" xfId="36" applyFont="1" applyFill="1" applyBorder="1" applyAlignment="1">
      <alignment horizontal="center" vertical="center" wrapText="1"/>
    </xf>
    <xf numFmtId="0" fontId="14" fillId="5" borderId="64" xfId="36" applyFont="1" applyFill="1" applyBorder="1" applyAlignment="1">
      <alignment horizontal="center" vertical="center" wrapText="1"/>
    </xf>
    <xf numFmtId="0" fontId="14" fillId="5" borderId="33" xfId="36" applyFont="1" applyFill="1" applyBorder="1" applyAlignment="1">
      <alignment horizontal="center" vertical="center" wrapText="1"/>
    </xf>
    <xf numFmtId="0" fontId="15" fillId="5" borderId="0" xfId="15" applyFont="1" applyFill="1" applyAlignment="1">
      <alignment horizontal="left" vertical="top" wrapText="1"/>
    </xf>
    <xf numFmtId="0" fontId="43" fillId="5" borderId="0" xfId="39" applyFont="1" applyFill="1" applyAlignment="1">
      <alignment horizontal="center" vertical="center"/>
    </xf>
    <xf numFmtId="0" fontId="15" fillId="5" borderId="0" xfId="15" applyFont="1" applyFill="1" applyAlignment="1">
      <alignment horizontal="left"/>
    </xf>
    <xf numFmtId="0" fontId="40" fillId="5" borderId="0" xfId="15" applyFont="1" applyFill="1" applyAlignment="1">
      <alignment horizontal="left" vertical="top" wrapText="1"/>
    </xf>
    <xf numFmtId="0" fontId="14" fillId="5" borderId="75" xfId="15" applyFont="1" applyFill="1" applyBorder="1" applyAlignment="1">
      <alignment horizontal="center" vertical="center"/>
    </xf>
    <xf numFmtId="0" fontId="14" fillId="5" borderId="74" xfId="15" applyFont="1" applyFill="1" applyBorder="1" applyAlignment="1">
      <alignment horizontal="center" vertical="center"/>
    </xf>
    <xf numFmtId="0" fontId="14" fillId="5" borderId="73" xfId="15" applyFont="1" applyFill="1" applyBorder="1" applyAlignment="1">
      <alignment horizontal="center" vertical="center"/>
    </xf>
    <xf numFmtId="3" fontId="14" fillId="5" borderId="39" xfId="14" applyNumberFormat="1" applyFont="1" applyFill="1" applyBorder="1" applyAlignment="1">
      <alignment horizontal="right" vertical="center"/>
    </xf>
    <xf numFmtId="0" fontId="9" fillId="5" borderId="0" xfId="16" applyFont="1" applyFill="1" applyAlignment="1">
      <alignment horizontal="center"/>
    </xf>
    <xf numFmtId="0" fontId="19" fillId="5" borderId="67" xfId="16" applyFont="1" applyFill="1" applyBorder="1" applyAlignment="1">
      <alignment horizontal="center" vertical="center" wrapText="1"/>
    </xf>
    <xf numFmtId="0" fontId="19" fillId="5" borderId="77" xfId="16" applyFont="1" applyFill="1" applyBorder="1" applyAlignment="1">
      <alignment horizontal="center" vertical="center" wrapText="1"/>
    </xf>
    <xf numFmtId="0" fontId="19" fillId="5" borderId="87" xfId="15" applyFont="1" applyFill="1" applyBorder="1" applyAlignment="1">
      <alignment horizontal="center" vertical="center"/>
    </xf>
    <xf numFmtId="0" fontId="19" fillId="5" borderId="45" xfId="15" applyFont="1" applyFill="1" applyBorder="1" applyAlignment="1">
      <alignment horizontal="center" vertical="center"/>
    </xf>
    <xf numFmtId="0" fontId="14" fillId="5" borderId="86" xfId="16" applyFont="1" applyFill="1" applyBorder="1" applyAlignment="1">
      <alignment horizontal="center" vertical="center"/>
    </xf>
    <xf numFmtId="0" fontId="14" fillId="5" borderId="74" xfId="16" applyFont="1" applyFill="1" applyBorder="1" applyAlignment="1">
      <alignment horizontal="center" vertical="center"/>
    </xf>
    <xf numFmtId="0" fontId="14" fillId="5" borderId="73" xfId="16" applyFont="1" applyFill="1" applyBorder="1" applyAlignment="1">
      <alignment horizontal="center" vertical="center"/>
    </xf>
    <xf numFmtId="0" fontId="14" fillId="5" borderId="75" xfId="16" applyFont="1" applyFill="1" applyBorder="1" applyAlignment="1">
      <alignment horizontal="center" vertical="center"/>
    </xf>
    <xf numFmtId="0" fontId="19" fillId="5" borderId="0" xfId="16" applyFont="1" applyFill="1" applyAlignment="1">
      <alignment horizontal="left" vertical="center" wrapText="1"/>
    </xf>
    <xf numFmtId="0" fontId="19" fillId="5" borderId="0" xfId="16" applyFont="1" applyFill="1" applyAlignment="1">
      <alignment horizontal="left" wrapText="1"/>
    </xf>
    <xf numFmtId="3" fontId="14" fillId="5" borderId="38" xfId="14" applyNumberFormat="1" applyFont="1" applyFill="1" applyBorder="1" applyAlignment="1">
      <alignment horizontal="right" vertical="center"/>
    </xf>
    <xf numFmtId="0" fontId="19" fillId="5" borderId="0" xfId="16" applyFont="1" applyFill="1" applyAlignment="1">
      <alignment horizontal="left" vertical="top" wrapText="1"/>
    </xf>
    <xf numFmtId="0" fontId="19" fillId="5" borderId="0" xfId="16" applyFont="1" applyFill="1" applyAlignment="1">
      <alignment horizontal="left" vertical="top"/>
    </xf>
    <xf numFmtId="0" fontId="43" fillId="5" borderId="0" xfId="16" applyFont="1" applyFill="1" applyAlignment="1">
      <alignment horizontal="center"/>
    </xf>
    <xf numFmtId="0" fontId="53" fillId="5" borderId="53" xfId="16" applyFont="1" applyFill="1" applyBorder="1" applyAlignment="1">
      <alignment horizontal="center" vertical="center" wrapText="1"/>
    </xf>
    <xf numFmtId="0" fontId="14" fillId="5" borderId="50" xfId="16" applyFont="1" applyFill="1" applyBorder="1"/>
    <xf numFmtId="0" fontId="14" fillId="5" borderId="8" xfId="16" applyFont="1" applyFill="1" applyBorder="1"/>
    <xf numFmtId="0" fontId="14" fillId="5" borderId="9" xfId="16" applyFont="1" applyFill="1" applyBorder="1"/>
    <xf numFmtId="0" fontId="14" fillId="5" borderId="60" xfId="16" applyFont="1" applyFill="1" applyBorder="1"/>
    <xf numFmtId="0" fontId="14" fillId="5" borderId="59" xfId="16" applyFont="1" applyFill="1" applyBorder="1"/>
    <xf numFmtId="0" fontId="19" fillId="5" borderId="95" xfId="16" applyFont="1" applyFill="1" applyBorder="1" applyAlignment="1">
      <alignment horizontal="center" vertical="center" wrapText="1"/>
    </xf>
    <xf numFmtId="0" fontId="19" fillId="5" borderId="54" xfId="16" applyFont="1" applyFill="1" applyBorder="1" applyAlignment="1">
      <alignment horizontal="center" vertical="center" wrapText="1"/>
    </xf>
    <xf numFmtId="0" fontId="19" fillId="5" borderId="94" xfId="16" applyFont="1" applyFill="1" applyBorder="1" applyAlignment="1">
      <alignment horizontal="center" vertical="center" wrapText="1"/>
    </xf>
    <xf numFmtId="0" fontId="19" fillId="5" borderId="60" xfId="16" applyFont="1" applyFill="1" applyBorder="1" applyAlignment="1">
      <alignment horizontal="center" vertical="center" wrapText="1"/>
    </xf>
    <xf numFmtId="0" fontId="19" fillId="5" borderId="49" xfId="16" applyFont="1" applyFill="1" applyBorder="1" applyAlignment="1">
      <alignment horizontal="center" vertical="center" wrapText="1"/>
    </xf>
    <xf numFmtId="0" fontId="19" fillId="5" borderId="93" xfId="16" applyFont="1" applyFill="1" applyBorder="1" applyAlignment="1">
      <alignment horizontal="center" vertical="center" wrapText="1"/>
    </xf>
    <xf numFmtId="0" fontId="19" fillId="5" borderId="83" xfId="16" applyFont="1" applyFill="1" applyBorder="1" applyAlignment="1">
      <alignment horizontal="center" vertical="center"/>
    </xf>
    <xf numFmtId="0" fontId="19" fillId="5" borderId="82" xfId="16" applyFont="1" applyFill="1" applyBorder="1" applyAlignment="1">
      <alignment horizontal="center" vertical="center"/>
    </xf>
    <xf numFmtId="0" fontId="19" fillId="5" borderId="88" xfId="16" applyFont="1" applyFill="1" applyBorder="1" applyAlignment="1">
      <alignment horizontal="center" vertical="center"/>
    </xf>
    <xf numFmtId="0" fontId="19" fillId="5" borderId="53" xfId="16" applyFont="1" applyFill="1" applyBorder="1" applyAlignment="1">
      <alignment horizontal="center" vertical="center" wrapText="1"/>
    </xf>
    <xf numFmtId="0" fontId="19" fillId="5" borderId="46" xfId="16" applyFont="1" applyFill="1" applyBorder="1" applyAlignment="1">
      <alignment horizontal="center" vertical="center" wrapText="1"/>
    </xf>
    <xf numFmtId="0" fontId="19" fillId="5" borderId="50" xfId="16" applyFont="1" applyFill="1" applyBorder="1" applyAlignment="1">
      <alignment horizontal="center" vertical="center" wrapText="1"/>
    </xf>
    <xf numFmtId="0" fontId="19" fillId="5" borderId="51" xfId="16" applyFont="1" applyFill="1" applyBorder="1" applyAlignment="1">
      <alignment horizontal="center" vertical="center" wrapText="1"/>
    </xf>
    <xf numFmtId="0" fontId="19" fillId="5" borderId="68" xfId="16" applyFont="1" applyFill="1" applyBorder="1" applyAlignment="1">
      <alignment horizontal="center" vertical="center" wrapText="1"/>
    </xf>
    <xf numFmtId="0" fontId="19" fillId="5" borderId="30" xfId="16" applyFont="1" applyFill="1" applyBorder="1" applyAlignment="1">
      <alignment horizontal="center" vertical="center" wrapText="1"/>
    </xf>
    <xf numFmtId="0" fontId="19" fillId="5" borderId="86" xfId="16" applyFont="1" applyFill="1" applyBorder="1" applyAlignment="1">
      <alignment horizontal="center" vertical="center" wrapText="1"/>
    </xf>
    <xf numFmtId="0" fontId="19" fillId="5" borderId="74" xfId="16" applyFont="1" applyFill="1" applyBorder="1" applyAlignment="1">
      <alignment horizontal="center" vertical="center" wrapText="1"/>
    </xf>
    <xf numFmtId="0" fontId="19" fillId="5" borderId="92" xfId="16" applyFont="1" applyFill="1" applyBorder="1" applyAlignment="1">
      <alignment horizontal="center" vertical="center" wrapText="1"/>
    </xf>
    <xf numFmtId="0" fontId="19" fillId="5" borderId="86" xfId="16" applyFont="1" applyFill="1" applyBorder="1" applyAlignment="1">
      <alignment horizontal="center" vertical="center"/>
    </xf>
    <xf numFmtId="0" fontId="19" fillId="5" borderId="74" xfId="16" applyFont="1" applyFill="1" applyBorder="1" applyAlignment="1">
      <alignment horizontal="center" vertical="center"/>
    </xf>
    <xf numFmtId="0" fontId="19" fillId="5" borderId="92" xfId="16" applyFont="1" applyFill="1" applyBorder="1" applyAlignment="1">
      <alignment horizontal="center" vertical="center"/>
    </xf>
    <xf numFmtId="0" fontId="19" fillId="5" borderId="80" xfId="16" applyFont="1" applyFill="1" applyBorder="1" applyAlignment="1">
      <alignment horizontal="center" vertical="center" wrapText="1"/>
    </xf>
    <xf numFmtId="0" fontId="19" fillId="5" borderId="64" xfId="16" applyFont="1" applyFill="1" applyBorder="1" applyAlignment="1">
      <alignment horizontal="center" vertical="center" wrapText="1"/>
    </xf>
    <xf numFmtId="0" fontId="19" fillId="5" borderId="33" xfId="16" applyFont="1" applyFill="1" applyBorder="1" applyAlignment="1">
      <alignment horizontal="center" vertical="center" wrapText="1"/>
    </xf>
    <xf numFmtId="0" fontId="19" fillId="5" borderId="32" xfId="15" applyFont="1" applyFill="1" applyBorder="1" applyAlignment="1">
      <alignment horizontal="center" vertical="center" wrapText="1" readingOrder="2"/>
    </xf>
    <xf numFmtId="0" fontId="15" fillId="5" borderId="0" xfId="15" applyFont="1" applyFill="1" applyAlignment="1" applyProtection="1">
      <alignment horizontal="left" vertical="center" wrapText="1"/>
      <protection locked="0"/>
    </xf>
    <xf numFmtId="0" fontId="16" fillId="5" borderId="46" xfId="39" applyFont="1" applyFill="1" applyBorder="1" applyAlignment="1">
      <alignment horizontal="right" vertical="top"/>
    </xf>
    <xf numFmtId="0" fontId="4" fillId="5" borderId="0" xfId="16" applyFont="1" applyFill="1" applyAlignment="1" applyProtection="1">
      <alignment horizontal="center" vertical="center"/>
      <protection locked="0"/>
    </xf>
    <xf numFmtId="0" fontId="19" fillId="5" borderId="52" xfId="16" applyFont="1" applyFill="1" applyBorder="1" applyAlignment="1" applyProtection="1">
      <alignment horizontal="center" vertical="center" wrapText="1"/>
      <protection locked="0"/>
    </xf>
    <xf numFmtId="0" fontId="19" fillId="5" borderId="97" xfId="16" applyFont="1" applyFill="1" applyBorder="1" applyAlignment="1" applyProtection="1">
      <alignment horizontal="center" vertical="center" wrapText="1"/>
      <protection locked="0"/>
    </xf>
    <xf numFmtId="0" fontId="21" fillId="5" borderId="0" xfId="16" applyFont="1" applyFill="1" applyAlignment="1">
      <alignment horizontal="center"/>
    </xf>
    <xf numFmtId="0" fontId="15" fillId="5" borderId="0" xfId="28" applyFont="1" applyFill="1" applyAlignment="1">
      <alignment horizontal="left" vertical="center" wrapText="1"/>
    </xf>
    <xf numFmtId="0" fontId="4" fillId="5" borderId="0" xfId="16" applyFont="1" applyFill="1" applyAlignment="1">
      <alignment horizontal="right"/>
    </xf>
    <xf numFmtId="0" fontId="4" fillId="5" borderId="0" xfId="16" applyFont="1" applyFill="1" applyAlignment="1">
      <alignment horizontal="center" vertical="center"/>
    </xf>
    <xf numFmtId="0" fontId="15" fillId="5" borderId="19" xfId="0" applyFont="1" applyFill="1" applyBorder="1" applyAlignment="1">
      <alignment horizontal="left" vertical="top" wrapText="1"/>
    </xf>
    <xf numFmtId="0" fontId="21" fillId="5" borderId="0" xfId="16" applyFont="1" applyFill="1" applyAlignment="1">
      <alignment horizontal="center" vertical="top"/>
    </xf>
    <xf numFmtId="0" fontId="15" fillId="5" borderId="0" xfId="16" applyFont="1" applyFill="1" applyAlignment="1">
      <alignment horizontal="left" wrapText="1"/>
    </xf>
    <xf numFmtId="0" fontId="15" fillId="5" borderId="0" xfId="16" applyFont="1" applyFill="1" applyAlignment="1">
      <alignment horizontal="left" vertical="top" wrapText="1"/>
    </xf>
    <xf numFmtId="0" fontId="36" fillId="5" borderId="14" xfId="16" applyFont="1" applyFill="1" applyBorder="1" applyAlignment="1">
      <alignment horizontal="center" vertical="center"/>
    </xf>
    <xf numFmtId="0" fontId="64" fillId="5" borderId="103" xfId="16" applyFont="1" applyFill="1" applyBorder="1" applyAlignment="1">
      <alignment horizontal="center" vertical="center"/>
    </xf>
    <xf numFmtId="0" fontId="64" fillId="5" borderId="11" xfId="16" applyFont="1" applyFill="1" applyBorder="1" applyAlignment="1">
      <alignment horizontal="center" vertical="center"/>
    </xf>
    <xf numFmtId="0" fontId="25" fillId="5" borderId="0" xfId="16" applyFont="1" applyFill="1" applyAlignment="1">
      <alignment horizontal="center"/>
    </xf>
    <xf numFmtId="0" fontId="15" fillId="5" borderId="19" xfId="16" applyFont="1" applyFill="1" applyBorder="1" applyAlignment="1">
      <alignment horizontal="left" wrapText="1"/>
    </xf>
    <xf numFmtId="3" fontId="19" fillId="5" borderId="118" xfId="16" applyNumberFormat="1" applyFont="1" applyFill="1" applyBorder="1" applyAlignment="1">
      <alignment horizontal="center" vertical="center" wrapText="1"/>
    </xf>
    <xf numFmtId="3" fontId="19" fillId="5" borderId="116" xfId="16" applyNumberFormat="1" applyFont="1" applyFill="1" applyBorder="1" applyAlignment="1">
      <alignment horizontal="center" vertical="center" wrapText="1"/>
    </xf>
    <xf numFmtId="0" fontId="19" fillId="5" borderId="119" xfId="16" applyFont="1" applyFill="1" applyBorder="1" applyAlignment="1">
      <alignment horizontal="center" vertical="center" wrapText="1"/>
    </xf>
    <xf numFmtId="0" fontId="19" fillId="5" borderId="10" xfId="16" applyFont="1" applyFill="1" applyBorder="1" applyAlignment="1">
      <alignment horizontal="center" vertical="center" wrapText="1"/>
    </xf>
    <xf numFmtId="0" fontId="19" fillId="5" borderId="5" xfId="16" applyFont="1" applyFill="1" applyBorder="1" applyAlignment="1">
      <alignment horizontal="center" vertical="center" wrapText="1"/>
    </xf>
    <xf numFmtId="3" fontId="21" fillId="5" borderId="0" xfId="16" applyNumberFormat="1" applyFont="1" applyFill="1" applyAlignment="1">
      <alignment horizontal="center"/>
    </xf>
    <xf numFmtId="175" fontId="37" fillId="5" borderId="0" xfId="16" applyNumberFormat="1" applyFont="1" applyFill="1" applyAlignment="1">
      <alignment horizontal="right" vertical="center"/>
    </xf>
    <xf numFmtId="172" fontId="19" fillId="5" borderId="20" xfId="16" applyNumberFormat="1" applyFont="1" applyFill="1" applyBorder="1" applyAlignment="1">
      <alignment horizontal="center" vertical="center" wrapText="1"/>
    </xf>
    <xf numFmtId="172" fontId="19" fillId="5" borderId="4" xfId="16" applyNumberFormat="1" applyFont="1" applyFill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117" xfId="0" applyFont="1" applyBorder="1" applyAlignment="1">
      <alignment horizontal="center" vertical="center" wrapText="1"/>
    </xf>
    <xf numFmtId="3" fontId="19" fillId="5" borderId="28" xfId="16" applyNumberFormat="1" applyFont="1" applyFill="1" applyBorder="1" applyAlignment="1">
      <alignment horizontal="center" vertical="center" wrapText="1"/>
    </xf>
    <xf numFmtId="3" fontId="19" fillId="5" borderId="117" xfId="16" applyNumberFormat="1" applyFont="1" applyFill="1" applyBorder="1" applyAlignment="1">
      <alignment horizontal="center" vertical="center" wrapText="1"/>
    </xf>
    <xf numFmtId="3" fontId="19" fillId="5" borderId="28" xfId="16" applyNumberFormat="1" applyFont="1" applyFill="1" applyBorder="1" applyAlignment="1">
      <alignment horizontal="center" vertical="center" wrapText="1" shrinkToFit="1"/>
    </xf>
    <xf numFmtId="3" fontId="19" fillId="5" borderId="117" xfId="16" applyNumberFormat="1" applyFont="1" applyFill="1" applyBorder="1" applyAlignment="1">
      <alignment horizontal="center" vertical="center" wrapText="1" shrinkToFit="1"/>
    </xf>
    <xf numFmtId="0" fontId="16" fillId="5" borderId="19" xfId="16" applyFont="1" applyFill="1" applyBorder="1" applyAlignment="1">
      <alignment horizontal="right" vertical="center"/>
    </xf>
    <xf numFmtId="0" fontId="19" fillId="5" borderId="121" xfId="16" applyFont="1" applyFill="1" applyBorder="1" applyAlignment="1">
      <alignment horizontal="center" vertical="center" wrapText="1"/>
    </xf>
    <xf numFmtId="0" fontId="19" fillId="5" borderId="25" xfId="16" applyFont="1" applyFill="1" applyBorder="1" applyAlignment="1">
      <alignment horizontal="center" vertical="center" wrapText="1"/>
    </xf>
    <xf numFmtId="0" fontId="19" fillId="5" borderId="31" xfId="16" applyFont="1" applyFill="1" applyBorder="1" applyAlignment="1">
      <alignment horizontal="center" vertical="center" wrapText="1"/>
    </xf>
    <xf numFmtId="0" fontId="19" fillId="5" borderId="117" xfId="16" applyFont="1" applyFill="1" applyBorder="1" applyAlignment="1">
      <alignment horizontal="center" vertical="center" wrapText="1"/>
    </xf>
    <xf numFmtId="0" fontId="19" fillId="5" borderId="120" xfId="16" applyFont="1" applyFill="1" applyBorder="1" applyAlignment="1">
      <alignment horizontal="center" vertical="center" wrapText="1"/>
    </xf>
    <xf numFmtId="0" fontId="19" fillId="5" borderId="116" xfId="16" applyFont="1" applyFill="1" applyBorder="1" applyAlignment="1">
      <alignment horizontal="center" vertical="center" wrapText="1"/>
    </xf>
    <xf numFmtId="0" fontId="19" fillId="5" borderId="122" xfId="16" applyFont="1" applyFill="1" applyBorder="1" applyAlignment="1">
      <alignment horizontal="center"/>
    </xf>
    <xf numFmtId="0" fontId="19" fillId="5" borderId="19" xfId="16" applyFont="1" applyFill="1" applyBorder="1" applyAlignment="1">
      <alignment horizontal="center"/>
    </xf>
    <xf numFmtId="0" fontId="19" fillId="5" borderId="17" xfId="16" applyFont="1" applyFill="1" applyBorder="1" applyAlignment="1">
      <alignment horizontal="center"/>
    </xf>
    <xf numFmtId="1" fontId="21" fillId="5" borderId="0" xfId="16" applyNumberFormat="1" applyFont="1" applyFill="1" applyAlignment="1">
      <alignment horizontal="center"/>
    </xf>
    <xf numFmtId="1" fontId="40" fillId="5" borderId="46" xfId="16" applyNumberFormat="1" applyFont="1" applyFill="1" applyBorder="1" applyAlignment="1">
      <alignment horizontal="center"/>
    </xf>
    <xf numFmtId="1" fontId="15" fillId="5" borderId="0" xfId="16" applyNumberFormat="1" applyFont="1" applyFill="1" applyAlignment="1">
      <alignment horizontal="right"/>
    </xf>
    <xf numFmtId="1" fontId="43" fillId="5" borderId="0" xfId="16" applyNumberFormat="1" applyFont="1" applyFill="1" applyAlignment="1">
      <alignment horizontal="center"/>
    </xf>
    <xf numFmtId="2" fontId="43" fillId="5" borderId="0" xfId="16" applyNumberFormat="1" applyFont="1" applyFill="1" applyAlignment="1">
      <alignment horizontal="center"/>
    </xf>
    <xf numFmtId="2" fontId="19" fillId="5" borderId="0" xfId="16" applyNumberFormat="1" applyFont="1" applyFill="1" applyAlignment="1">
      <alignment horizontal="left" wrapText="1"/>
    </xf>
    <xf numFmtId="2" fontId="19" fillId="5" borderId="0" xfId="16" applyNumberFormat="1" applyFont="1" applyFill="1" applyAlignment="1">
      <alignment horizontal="left"/>
    </xf>
    <xf numFmtId="0" fontId="90" fillId="5" borderId="0" xfId="26" applyFont="1" applyFill="1" applyAlignment="1">
      <alignment horizontal="right" vertical="center" indent="1"/>
    </xf>
    <xf numFmtId="0" fontId="15" fillId="5" borderId="0" xfId="16" applyFont="1" applyFill="1" applyAlignment="1">
      <alignment horizontal="left" vertical="center" wrapText="1"/>
    </xf>
    <xf numFmtId="0" fontId="40" fillId="5" borderId="0" xfId="16" applyFont="1" applyFill="1" applyAlignment="1">
      <alignment horizontal="left" vertical="top" wrapText="1"/>
    </xf>
    <xf numFmtId="194" fontId="19" fillId="5" borderId="119" xfId="21" applyNumberFormat="1" applyFont="1" applyFill="1" applyBorder="1" applyAlignment="1">
      <alignment horizontal="center" vertical="center" wrapText="1"/>
    </xf>
    <xf numFmtId="194" fontId="19" fillId="5" borderId="5" xfId="21" applyNumberFormat="1" applyFont="1" applyFill="1" applyBorder="1" applyAlignment="1">
      <alignment horizontal="center" vertical="center" wrapText="1"/>
    </xf>
    <xf numFmtId="0" fontId="19" fillId="5" borderId="0" xfId="21" applyFont="1" applyFill="1" applyAlignment="1">
      <alignment horizontal="left" vertical="center"/>
    </xf>
    <xf numFmtId="0" fontId="27" fillId="5" borderId="119" xfId="0" applyFont="1" applyFill="1" applyBorder="1" applyAlignment="1">
      <alignment horizontal="center" vertical="center"/>
    </xf>
    <xf numFmtId="0" fontId="27" fillId="5" borderId="5" xfId="0" applyFont="1" applyFill="1" applyBorder="1" applyAlignment="1">
      <alignment horizontal="center" vertical="center"/>
    </xf>
    <xf numFmtId="0" fontId="19" fillId="5" borderId="19" xfId="0" applyFont="1" applyFill="1" applyBorder="1" applyAlignment="1">
      <alignment horizontal="center" vertical="center" wrapText="1"/>
    </xf>
    <xf numFmtId="0" fontId="19" fillId="5" borderId="17" xfId="0" applyFont="1" applyFill="1" applyBorder="1" applyAlignment="1">
      <alignment horizontal="center" vertical="center" wrapText="1"/>
    </xf>
    <xf numFmtId="0" fontId="19" fillId="5" borderId="99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53" fillId="6" borderId="122" xfId="0" applyFont="1" applyFill="1" applyBorder="1" applyAlignment="1">
      <alignment horizontal="center" vertical="center" wrapText="1"/>
    </xf>
    <xf numFmtId="0" fontId="53" fillId="6" borderId="124" xfId="0" applyFont="1" applyFill="1" applyBorder="1" applyAlignment="1">
      <alignment horizontal="center" vertical="center" wrapText="1"/>
    </xf>
    <xf numFmtId="0" fontId="53" fillId="6" borderId="15" xfId="0" applyFont="1" applyFill="1" applyBorder="1" applyAlignment="1">
      <alignment horizontal="center" vertical="center" wrapText="1"/>
    </xf>
    <xf numFmtId="0" fontId="53" fillId="6" borderId="123" xfId="0" applyFont="1" applyFill="1" applyBorder="1" applyAlignment="1">
      <alignment horizontal="center" vertical="center" wrapText="1"/>
    </xf>
    <xf numFmtId="0" fontId="9" fillId="5" borderId="0" xfId="21" applyFont="1" applyFill="1" applyAlignment="1">
      <alignment horizontal="center"/>
    </xf>
    <xf numFmtId="0" fontId="19" fillId="5" borderId="0" xfId="21" applyFont="1" applyFill="1" applyAlignment="1">
      <alignment horizontal="center" vertical="center"/>
    </xf>
    <xf numFmtId="0" fontId="19" fillId="5" borderId="6" xfId="21" applyFont="1" applyFill="1" applyBorder="1" applyAlignment="1">
      <alignment horizontal="center" vertical="center"/>
    </xf>
    <xf numFmtId="0" fontId="19" fillId="5" borderId="99" xfId="21" applyFont="1" applyFill="1" applyBorder="1" applyAlignment="1">
      <alignment horizontal="center" vertical="center"/>
    </xf>
    <xf numFmtId="0" fontId="19" fillId="5" borderId="1" xfId="21" applyFont="1" applyFill="1" applyBorder="1" applyAlignment="1">
      <alignment horizontal="center" vertical="center"/>
    </xf>
    <xf numFmtId="0" fontId="28" fillId="5" borderId="119" xfId="21" applyFont="1" applyFill="1" applyBorder="1" applyAlignment="1">
      <alignment horizontal="center" vertical="center" wrapText="1"/>
    </xf>
    <xf numFmtId="0" fontId="19" fillId="5" borderId="10" xfId="21" applyFont="1" applyFill="1" applyBorder="1" applyAlignment="1">
      <alignment horizontal="center" vertical="center"/>
    </xf>
    <xf numFmtId="0" fontId="19" fillId="5" borderId="5" xfId="21" applyFont="1" applyFill="1" applyBorder="1" applyAlignment="1">
      <alignment horizontal="center" vertical="center"/>
    </xf>
    <xf numFmtId="0" fontId="53" fillId="6" borderId="122" xfId="0" applyFont="1" applyFill="1" applyBorder="1" applyAlignment="1">
      <alignment horizontal="center" vertical="center"/>
    </xf>
    <xf numFmtId="0" fontId="53" fillId="6" borderId="19" xfId="0" applyFont="1" applyFill="1" applyBorder="1" applyAlignment="1">
      <alignment horizontal="center" vertical="center"/>
    </xf>
    <xf numFmtId="0" fontId="53" fillId="6" borderId="17" xfId="0" applyFont="1" applyFill="1" applyBorder="1" applyAlignment="1">
      <alignment horizontal="center" vertical="center"/>
    </xf>
    <xf numFmtId="0" fontId="53" fillId="6" borderId="15" xfId="0" applyFont="1" applyFill="1" applyBorder="1" applyAlignment="1">
      <alignment horizontal="center" vertical="center"/>
    </xf>
    <xf numFmtId="0" fontId="53" fillId="6" borderId="99" xfId="0" applyFont="1" applyFill="1" applyBorder="1" applyAlignment="1">
      <alignment horizontal="center" vertical="center"/>
    </xf>
    <xf numFmtId="0" fontId="53" fillId="6" borderId="1" xfId="0" applyFont="1" applyFill="1" applyBorder="1" applyAlignment="1">
      <alignment horizontal="center" vertical="center"/>
    </xf>
    <xf numFmtId="0" fontId="28" fillId="5" borderId="122" xfId="21" applyFont="1" applyFill="1" applyBorder="1" applyAlignment="1">
      <alignment horizontal="center" vertical="center" wrapText="1"/>
    </xf>
    <xf numFmtId="0" fontId="28" fillId="5" borderId="17" xfId="21" applyFont="1" applyFill="1" applyBorder="1" applyAlignment="1">
      <alignment horizontal="center" vertical="center" wrapText="1"/>
    </xf>
    <xf numFmtId="0" fontId="28" fillId="5" borderId="15" xfId="21" applyFont="1" applyFill="1" applyBorder="1" applyAlignment="1">
      <alignment horizontal="center" vertical="center" wrapText="1"/>
    </xf>
    <xf numFmtId="0" fontId="28" fillId="5" borderId="1" xfId="21" applyFont="1" applyFill="1" applyBorder="1" applyAlignment="1">
      <alignment horizontal="center" vertical="center" wrapText="1"/>
    </xf>
    <xf numFmtId="0" fontId="19" fillId="5" borderId="19" xfId="15" applyFont="1" applyFill="1" applyBorder="1" applyAlignment="1">
      <alignment horizontal="left" vertical="center" wrapText="1"/>
    </xf>
    <xf numFmtId="0" fontId="19" fillId="5" borderId="0" xfId="15" applyFont="1" applyFill="1" applyAlignment="1">
      <alignment horizontal="left" vertical="center" wrapText="1"/>
    </xf>
    <xf numFmtId="0" fontId="16" fillId="5" borderId="0" xfId="15" applyFont="1" applyFill="1" applyAlignment="1">
      <alignment horizontal="right"/>
    </xf>
    <xf numFmtId="0" fontId="9" fillId="5" borderId="0" xfId="15" applyFont="1" applyFill="1" applyAlignment="1">
      <alignment horizontal="center"/>
    </xf>
    <xf numFmtId="0" fontId="22" fillId="5" borderId="0" xfId="15" applyFont="1" applyFill="1" applyAlignment="1">
      <alignment horizontal="right"/>
    </xf>
    <xf numFmtId="0" fontId="19" fillId="5" borderId="14" xfId="15" applyFont="1" applyFill="1" applyBorder="1" applyAlignment="1">
      <alignment horizontal="center" vertical="center" wrapText="1"/>
    </xf>
    <xf numFmtId="0" fontId="19" fillId="5" borderId="11" xfId="15" applyFont="1" applyFill="1" applyBorder="1" applyAlignment="1">
      <alignment horizontal="center" vertical="center" wrapText="1"/>
    </xf>
    <xf numFmtId="0" fontId="18" fillId="5" borderId="0" xfId="15" applyFont="1" applyFill="1" applyAlignment="1">
      <alignment horizontal="left"/>
    </xf>
    <xf numFmtId="0" fontId="18" fillId="5" borderId="6" xfId="15" applyFont="1" applyFill="1" applyBorder="1" applyAlignment="1">
      <alignment horizontal="left"/>
    </xf>
    <xf numFmtId="0" fontId="15" fillId="5" borderId="0" xfId="15" applyFont="1" applyFill="1" applyAlignment="1">
      <alignment horizontal="left" vertical="center" wrapText="1"/>
    </xf>
    <xf numFmtId="0" fontId="56" fillId="5" borderId="19" xfId="15" applyFont="1" applyFill="1" applyBorder="1" applyAlignment="1">
      <alignment horizontal="right"/>
    </xf>
    <xf numFmtId="0" fontId="21" fillId="5" borderId="0" xfId="15" applyFont="1" applyFill="1" applyAlignment="1">
      <alignment horizontal="center"/>
    </xf>
    <xf numFmtId="0" fontId="28" fillId="5" borderId="103" xfId="15" applyFont="1" applyFill="1" applyBorder="1" applyAlignment="1">
      <alignment horizontal="center" vertical="center" wrapText="1"/>
    </xf>
    <xf numFmtId="0" fontId="28" fillId="5" borderId="11" xfId="15" applyFont="1" applyFill="1" applyBorder="1" applyAlignment="1">
      <alignment horizontal="center" vertical="center" wrapText="1"/>
    </xf>
    <xf numFmtId="0" fontId="29" fillId="5" borderId="0" xfId="15" applyFont="1" applyFill="1" applyAlignment="1">
      <alignment horizontal="left" vertical="top" wrapText="1"/>
    </xf>
    <xf numFmtId="0" fontId="29" fillId="5" borderId="19" xfId="15" applyFont="1" applyFill="1" applyBorder="1" applyAlignment="1">
      <alignment horizontal="left" vertical="top" wrapText="1"/>
    </xf>
    <xf numFmtId="0" fontId="29" fillId="5" borderId="0" xfId="15" applyFont="1" applyFill="1" applyAlignment="1">
      <alignment horizontal="left" wrapText="1"/>
    </xf>
    <xf numFmtId="0" fontId="28" fillId="5" borderId="33" xfId="40" applyFont="1" applyFill="1" applyBorder="1" applyAlignment="1">
      <alignment horizontal="center"/>
    </xf>
    <xf numFmtId="0" fontId="19" fillId="5" borderId="133" xfId="40" applyFont="1" applyFill="1" applyBorder="1" applyAlignment="1">
      <alignment horizontal="center"/>
    </xf>
    <xf numFmtId="0" fontId="19" fillId="5" borderId="137" xfId="40" applyFont="1" applyFill="1" applyBorder="1" applyAlignment="1">
      <alignment horizontal="center"/>
    </xf>
    <xf numFmtId="0" fontId="19" fillId="5" borderId="136" xfId="40" applyFont="1" applyFill="1" applyBorder="1" applyAlignment="1">
      <alignment horizontal="center"/>
    </xf>
    <xf numFmtId="0" fontId="19" fillId="5" borderId="135" xfId="40" applyFont="1" applyFill="1" applyBorder="1" applyAlignment="1">
      <alignment horizontal="center"/>
    </xf>
    <xf numFmtId="0" fontId="28" fillId="5" borderId="132" xfId="40" applyFont="1" applyFill="1" applyBorder="1" applyAlignment="1">
      <alignment horizontal="center"/>
    </xf>
    <xf numFmtId="0" fontId="53" fillId="6" borderId="132" xfId="0" applyFont="1" applyFill="1" applyBorder="1" applyAlignment="1">
      <alignment horizontal="center"/>
    </xf>
    <xf numFmtId="0" fontId="53" fillId="6" borderId="134" xfId="0" applyFont="1" applyFill="1" applyBorder="1" applyAlignment="1">
      <alignment horizontal="center"/>
    </xf>
    <xf numFmtId="0" fontId="53" fillId="6" borderId="131" xfId="0" applyFont="1" applyFill="1" applyBorder="1" applyAlignment="1">
      <alignment horizontal="center"/>
    </xf>
    <xf numFmtId="0" fontId="19" fillId="5" borderId="17" xfId="40" applyFont="1" applyFill="1" applyBorder="1" applyAlignment="1">
      <alignment horizontal="center" vertical="center"/>
    </xf>
    <xf numFmtId="0" fontId="19" fillId="5" borderId="6" xfId="40" applyFont="1" applyFill="1" applyBorder="1" applyAlignment="1">
      <alignment horizontal="center" vertical="center"/>
    </xf>
    <xf numFmtId="0" fontId="19" fillId="5" borderId="1" xfId="40" applyFont="1" applyFill="1" applyBorder="1" applyAlignment="1">
      <alignment horizontal="center" vertical="center"/>
    </xf>
    <xf numFmtId="0" fontId="14" fillId="5" borderId="136" xfId="40" applyFont="1" applyFill="1" applyBorder="1" applyAlignment="1">
      <alignment horizontal="center"/>
    </xf>
    <xf numFmtId="0" fontId="14" fillId="5" borderId="135" xfId="40" applyFont="1" applyFill="1" applyBorder="1" applyAlignment="1">
      <alignment horizontal="center"/>
    </xf>
    <xf numFmtId="175" fontId="16" fillId="5" borderId="19" xfId="15" applyNumberFormat="1" applyFont="1" applyFill="1" applyBorder="1" applyAlignment="1">
      <alignment horizontal="right"/>
    </xf>
    <xf numFmtId="175" fontId="19" fillId="5" borderId="19" xfId="15" applyNumberFormat="1" applyFont="1" applyFill="1" applyBorder="1" applyAlignment="1">
      <alignment horizontal="right"/>
    </xf>
    <xf numFmtId="0" fontId="9" fillId="5" borderId="0" xfId="40" applyFont="1" applyFill="1" applyAlignment="1">
      <alignment horizontal="center"/>
    </xf>
    <xf numFmtId="0" fontId="19" fillId="5" borderId="122" xfId="40" applyFont="1" applyFill="1" applyBorder="1" applyAlignment="1">
      <alignment horizontal="center"/>
    </xf>
    <xf numFmtId="0" fontId="19" fillId="5" borderId="19" xfId="40" applyFont="1" applyFill="1" applyBorder="1" applyAlignment="1">
      <alignment horizontal="center"/>
    </xf>
    <xf numFmtId="0" fontId="19" fillId="5" borderId="17" xfId="40" applyFont="1" applyFill="1" applyBorder="1" applyAlignment="1">
      <alignment horizontal="center"/>
    </xf>
    <xf numFmtId="0" fontId="28" fillId="5" borderId="64" xfId="40" applyFont="1" applyFill="1" applyBorder="1" applyAlignment="1">
      <alignment horizontal="center"/>
    </xf>
    <xf numFmtId="0" fontId="28" fillId="5" borderId="134" xfId="40" applyFont="1" applyFill="1" applyBorder="1" applyAlignment="1">
      <alignment horizontal="center"/>
    </xf>
    <xf numFmtId="0" fontId="19" fillId="5" borderId="144" xfId="16" applyFont="1" applyFill="1" applyBorder="1" applyAlignment="1">
      <alignment horizontal="center" vertical="center" wrapText="1"/>
    </xf>
    <xf numFmtId="0" fontId="19" fillId="5" borderId="143" xfId="16" applyFont="1" applyFill="1" applyBorder="1" applyAlignment="1">
      <alignment horizontal="center" vertical="center" wrapText="1"/>
    </xf>
    <xf numFmtId="0" fontId="19" fillId="5" borderId="141" xfId="16" applyFont="1" applyFill="1" applyBorder="1" applyAlignment="1">
      <alignment horizontal="center" vertical="center" wrapText="1"/>
    </xf>
    <xf numFmtId="0" fontId="19" fillId="5" borderId="140" xfId="16" applyFont="1" applyFill="1" applyBorder="1" applyAlignment="1">
      <alignment horizontal="center" vertical="center" wrapText="1"/>
    </xf>
    <xf numFmtId="0" fontId="19" fillId="5" borderId="19" xfId="16" applyFont="1" applyFill="1" applyBorder="1" applyAlignment="1">
      <alignment horizontal="center" vertical="center" wrapText="1"/>
    </xf>
    <xf numFmtId="0" fontId="19" fillId="5" borderId="17" xfId="16" applyFont="1" applyFill="1" applyBorder="1" applyAlignment="1">
      <alignment horizontal="center" vertical="center" wrapText="1"/>
    </xf>
    <xf numFmtId="0" fontId="19" fillId="5" borderId="142" xfId="16" applyFont="1" applyFill="1" applyBorder="1" applyAlignment="1">
      <alignment horizontal="center" vertical="center" wrapText="1"/>
    </xf>
    <xf numFmtId="0" fontId="19" fillId="5" borderId="122" xfId="16" applyFont="1" applyFill="1" applyBorder="1" applyAlignment="1">
      <alignment horizontal="center" vertical="center"/>
    </xf>
    <xf numFmtId="0" fontId="19" fillId="5" borderId="17" xfId="16" applyFont="1" applyFill="1" applyBorder="1" applyAlignment="1">
      <alignment horizontal="center" vertical="center"/>
    </xf>
    <xf numFmtId="0" fontId="19" fillId="5" borderId="16" xfId="16" applyFont="1" applyFill="1" applyBorder="1" applyAlignment="1">
      <alignment horizontal="center" vertical="center"/>
    </xf>
    <xf numFmtId="0" fontId="19" fillId="5" borderId="6" xfId="16" applyFont="1" applyFill="1" applyBorder="1" applyAlignment="1">
      <alignment horizontal="center" vertical="center"/>
    </xf>
    <xf numFmtId="0" fontId="19" fillId="5" borderId="151" xfId="16" applyFont="1" applyFill="1" applyBorder="1" applyAlignment="1">
      <alignment horizontal="center" vertical="center"/>
    </xf>
    <xf numFmtId="0" fontId="19" fillId="5" borderId="150" xfId="16" applyFont="1" applyFill="1" applyBorder="1" applyAlignment="1">
      <alignment horizontal="center" vertical="center"/>
    </xf>
    <xf numFmtId="175" fontId="19" fillId="5" borderId="122" xfId="16" applyNumberFormat="1" applyFont="1" applyFill="1" applyBorder="1" applyAlignment="1">
      <alignment horizontal="center" vertical="center" wrapText="1"/>
    </xf>
    <xf numFmtId="175" fontId="19" fillId="5" borderId="19" xfId="16" applyNumberFormat="1" applyFont="1" applyFill="1" applyBorder="1" applyAlignment="1">
      <alignment horizontal="center" vertical="center" wrapText="1"/>
    </xf>
    <xf numFmtId="175" fontId="19" fillId="5" borderId="153" xfId="16" applyNumberFormat="1" applyFont="1" applyFill="1" applyBorder="1" applyAlignment="1">
      <alignment horizontal="center" vertical="center" wrapText="1"/>
    </xf>
    <xf numFmtId="175" fontId="19" fillId="5" borderId="49" xfId="16" applyNumberFormat="1" applyFont="1" applyFill="1" applyBorder="1" applyAlignment="1">
      <alignment horizontal="center" vertical="center" wrapText="1"/>
    </xf>
    <xf numFmtId="175" fontId="19" fillId="5" borderId="146" xfId="16" applyNumberFormat="1" applyFont="1" applyFill="1" applyBorder="1" applyAlignment="1">
      <alignment horizontal="center" vertical="center" wrapText="1"/>
    </xf>
    <xf numFmtId="175" fontId="19" fillId="5" borderId="154" xfId="16" applyNumberFormat="1" applyFont="1" applyFill="1" applyBorder="1" applyAlignment="1">
      <alignment horizontal="center" vertical="center" wrapText="1"/>
    </xf>
    <xf numFmtId="175" fontId="19" fillId="5" borderId="57" xfId="16" applyNumberFormat="1" applyFont="1" applyFill="1" applyBorder="1" applyAlignment="1">
      <alignment horizontal="center" vertical="center" wrapText="1"/>
    </xf>
    <xf numFmtId="175" fontId="19" fillId="5" borderId="93" xfId="16" applyNumberFormat="1" applyFont="1" applyFill="1" applyBorder="1" applyAlignment="1">
      <alignment horizontal="center" vertical="center" wrapText="1"/>
    </xf>
    <xf numFmtId="175" fontId="19" fillId="5" borderId="17" xfId="16" applyNumberFormat="1" applyFont="1" applyFill="1" applyBorder="1" applyAlignment="1">
      <alignment horizontal="center" vertical="center" wrapText="1"/>
    </xf>
    <xf numFmtId="175" fontId="19" fillId="5" borderId="152" xfId="16" applyNumberFormat="1" applyFont="1" applyFill="1" applyBorder="1" applyAlignment="1">
      <alignment horizontal="center" vertical="center" wrapText="1"/>
    </xf>
    <xf numFmtId="0" fontId="29" fillId="5" borderId="0" xfId="16" applyFont="1" applyFill="1" applyAlignment="1">
      <alignment horizontal="left" vertical="top" wrapText="1"/>
    </xf>
    <xf numFmtId="0" fontId="29" fillId="5" borderId="0" xfId="16" applyFont="1" applyFill="1" applyAlignment="1">
      <alignment horizontal="left" vertical="top"/>
    </xf>
    <xf numFmtId="0" fontId="29" fillId="5" borderId="19" xfId="16" applyFont="1" applyFill="1" applyBorder="1" applyAlignment="1">
      <alignment horizontal="left" vertical="top" wrapText="1"/>
    </xf>
    <xf numFmtId="172" fontId="29" fillId="5" borderId="0" xfId="16" applyNumberFormat="1" applyFont="1" applyFill="1" applyAlignment="1">
      <alignment horizontal="left" vertical="top" wrapText="1" indent="8"/>
    </xf>
    <xf numFmtId="0" fontId="28" fillId="5" borderId="122" xfId="16" applyFont="1" applyFill="1" applyBorder="1" applyAlignment="1">
      <alignment horizontal="center" vertical="center"/>
    </xf>
    <xf numFmtId="0" fontId="28" fillId="5" borderId="19" xfId="16" applyFont="1" applyFill="1" applyBorder="1" applyAlignment="1">
      <alignment horizontal="center" vertical="center"/>
    </xf>
    <xf numFmtId="0" fontId="28" fillId="5" borderId="164" xfId="16" applyFont="1" applyFill="1" applyBorder="1" applyAlignment="1">
      <alignment horizontal="center" vertical="center"/>
    </xf>
    <xf numFmtId="0" fontId="28" fillId="5" borderId="16" xfId="16" applyFont="1" applyFill="1" applyBorder="1" applyAlignment="1">
      <alignment horizontal="center" vertical="center"/>
    </xf>
    <xf numFmtId="0" fontId="28" fillId="5" borderId="0" xfId="16" applyFont="1" applyFill="1" applyAlignment="1">
      <alignment horizontal="center" vertical="center"/>
    </xf>
    <xf numFmtId="0" fontId="28" fillId="5" borderId="162" xfId="16" applyFont="1" applyFill="1" applyBorder="1" applyAlignment="1">
      <alignment horizontal="center" vertical="center"/>
    </xf>
    <xf numFmtId="0" fontId="28" fillId="5" borderId="151" xfId="16" applyFont="1" applyFill="1" applyBorder="1" applyAlignment="1">
      <alignment horizontal="center" vertical="center"/>
    </xf>
    <xf numFmtId="0" fontId="28" fillId="5" borderId="160" xfId="16" applyFont="1" applyFill="1" applyBorder="1" applyAlignment="1">
      <alignment horizontal="center" vertical="center"/>
    </xf>
    <xf numFmtId="0" fontId="28" fillId="5" borderId="159" xfId="16" applyFont="1" applyFill="1" applyBorder="1" applyAlignment="1">
      <alignment horizontal="center" vertical="center"/>
    </xf>
    <xf numFmtId="175" fontId="28" fillId="5" borderId="163" xfId="16" applyNumberFormat="1" applyFont="1" applyFill="1" applyBorder="1" applyAlignment="1">
      <alignment horizontal="center" vertical="center" wrapText="1"/>
    </xf>
    <xf numFmtId="175" fontId="28" fillId="5" borderId="19" xfId="16" applyNumberFormat="1" applyFont="1" applyFill="1" applyBorder="1" applyAlignment="1">
      <alignment horizontal="center" vertical="center" wrapText="1"/>
    </xf>
    <xf numFmtId="175" fontId="28" fillId="5" borderId="161" xfId="16" applyNumberFormat="1" applyFont="1" applyFill="1" applyBorder="1" applyAlignment="1">
      <alignment horizontal="center" vertical="center" wrapText="1"/>
    </xf>
    <xf numFmtId="175" fontId="28" fillId="5" borderId="49" xfId="16" applyNumberFormat="1" applyFont="1" applyFill="1" applyBorder="1" applyAlignment="1">
      <alignment horizontal="center" vertical="center" wrapText="1"/>
    </xf>
    <xf numFmtId="175" fontId="28" fillId="5" borderId="146" xfId="16" applyNumberFormat="1" applyFont="1" applyFill="1" applyBorder="1" applyAlignment="1">
      <alignment horizontal="center" vertical="center" wrapText="1"/>
    </xf>
    <xf numFmtId="175" fontId="28" fillId="5" borderId="154" xfId="16" applyNumberFormat="1" applyFont="1" applyFill="1" applyBorder="1" applyAlignment="1">
      <alignment horizontal="center" vertical="center" wrapText="1"/>
    </xf>
    <xf numFmtId="175" fontId="28" fillId="5" borderId="57" xfId="16" applyNumberFormat="1" applyFont="1" applyFill="1" applyBorder="1" applyAlignment="1">
      <alignment horizontal="center" vertical="center" wrapText="1"/>
    </xf>
    <xf numFmtId="175" fontId="28" fillId="5" borderId="93" xfId="16" applyNumberFormat="1" applyFont="1" applyFill="1" applyBorder="1" applyAlignment="1">
      <alignment horizontal="center" vertical="center" wrapText="1"/>
    </xf>
    <xf numFmtId="175" fontId="28" fillId="5" borderId="17" xfId="16" applyNumberFormat="1" applyFont="1" applyFill="1" applyBorder="1" applyAlignment="1">
      <alignment horizontal="center" vertical="center" wrapText="1"/>
    </xf>
    <xf numFmtId="175" fontId="28" fillId="5" borderId="152" xfId="16" applyNumberFormat="1" applyFont="1" applyFill="1" applyBorder="1" applyAlignment="1">
      <alignment horizontal="center" vertical="center" wrapText="1"/>
    </xf>
    <xf numFmtId="0" fontId="28" fillId="5" borderId="0" xfId="16" applyFont="1" applyFill="1" applyAlignment="1">
      <alignment horizontal="left" vertical="top" wrapText="1"/>
    </xf>
    <xf numFmtId="175" fontId="81" fillId="5" borderId="42" xfId="16" applyNumberFormat="1" applyFont="1" applyFill="1" applyBorder="1" applyAlignment="1">
      <alignment horizontal="center" vertical="center" wrapText="1"/>
    </xf>
    <xf numFmtId="175" fontId="81" fillId="5" borderId="166" xfId="16" applyNumberFormat="1" applyFont="1" applyFill="1" applyBorder="1" applyAlignment="1">
      <alignment horizontal="center" vertical="center" wrapText="1"/>
    </xf>
    <xf numFmtId="175" fontId="81" fillId="5" borderId="175" xfId="16" applyNumberFormat="1" applyFont="1" applyFill="1" applyBorder="1" applyAlignment="1">
      <alignment horizontal="center" vertical="center" wrapText="1"/>
    </xf>
    <xf numFmtId="175" fontId="81" fillId="5" borderId="168" xfId="16" applyNumberFormat="1" applyFont="1" applyFill="1" applyBorder="1" applyAlignment="1">
      <alignment horizontal="center" vertical="center" wrapText="1"/>
    </xf>
    <xf numFmtId="0" fontId="81" fillId="5" borderId="178" xfId="16" applyFont="1" applyFill="1" applyBorder="1" applyAlignment="1">
      <alignment horizontal="center" vertical="center" wrapText="1"/>
    </xf>
    <xf numFmtId="0" fontId="81" fillId="5" borderId="177" xfId="16" applyFont="1" applyFill="1" applyBorder="1" applyAlignment="1">
      <alignment horizontal="center" vertical="center" wrapText="1"/>
    </xf>
    <xf numFmtId="0" fontId="81" fillId="5" borderId="71" xfId="16" applyFont="1" applyFill="1" applyBorder="1" applyAlignment="1">
      <alignment horizontal="center" vertical="center" wrapText="1"/>
    </xf>
    <xf numFmtId="175" fontId="81" fillId="5" borderId="176" xfId="16" applyNumberFormat="1" applyFont="1" applyFill="1" applyBorder="1" applyAlignment="1">
      <alignment horizontal="center" vertical="center" wrapText="1"/>
    </xf>
    <xf numFmtId="175" fontId="81" fillId="5" borderId="167" xfId="16" applyNumberFormat="1" applyFont="1" applyFill="1" applyBorder="1" applyAlignment="1">
      <alignment horizontal="center" vertical="center" wrapText="1"/>
    </xf>
    <xf numFmtId="0" fontId="81" fillId="5" borderId="122" xfId="16" applyFont="1" applyFill="1" applyBorder="1" applyAlignment="1">
      <alignment horizontal="center" vertical="center"/>
    </xf>
    <xf numFmtId="0" fontId="81" fillId="5" borderId="19" xfId="16" applyFont="1" applyFill="1" applyBorder="1" applyAlignment="1">
      <alignment horizontal="center" vertical="center"/>
    </xf>
    <xf numFmtId="0" fontId="81" fillId="5" borderId="164" xfId="16" applyFont="1" applyFill="1" applyBorder="1" applyAlignment="1">
      <alignment horizontal="center" vertical="center"/>
    </xf>
    <xf numFmtId="0" fontId="81" fillId="5" borderId="16" xfId="16" applyFont="1" applyFill="1" applyBorder="1" applyAlignment="1">
      <alignment horizontal="center" vertical="center"/>
    </xf>
    <xf numFmtId="0" fontId="81" fillId="5" borderId="0" xfId="16" applyFont="1" applyFill="1" applyAlignment="1">
      <alignment horizontal="center" vertical="center"/>
    </xf>
    <xf numFmtId="0" fontId="81" fillId="5" borderId="162" xfId="16" applyFont="1" applyFill="1" applyBorder="1" applyAlignment="1">
      <alignment horizontal="center" vertical="center"/>
    </xf>
    <xf numFmtId="0" fontId="81" fillId="5" borderId="151" xfId="16" applyFont="1" applyFill="1" applyBorder="1" applyAlignment="1">
      <alignment horizontal="center" vertical="center"/>
    </xf>
    <xf numFmtId="0" fontId="81" fillId="5" borderId="160" xfId="16" applyFont="1" applyFill="1" applyBorder="1" applyAlignment="1">
      <alignment horizontal="center" vertical="center"/>
    </xf>
    <xf numFmtId="0" fontId="81" fillId="5" borderId="159" xfId="16" applyFont="1" applyFill="1" applyBorder="1" applyAlignment="1">
      <alignment horizontal="center" vertical="center"/>
    </xf>
    <xf numFmtId="175" fontId="81" fillId="5" borderId="181" xfId="16" applyNumberFormat="1" applyFont="1" applyFill="1" applyBorder="1" applyAlignment="1">
      <alignment horizontal="center" vertical="center" wrapText="1"/>
    </xf>
    <xf numFmtId="175" fontId="81" fillId="5" borderId="180" xfId="16" applyNumberFormat="1" applyFont="1" applyFill="1" applyBorder="1" applyAlignment="1">
      <alignment horizontal="center" vertical="center" wrapText="1"/>
    </xf>
    <xf numFmtId="175" fontId="81" fillId="5" borderId="179" xfId="16" applyNumberFormat="1" applyFont="1" applyFill="1" applyBorder="1" applyAlignment="1">
      <alignment horizontal="center" vertical="center" wrapText="1"/>
    </xf>
    <xf numFmtId="0" fontId="81" fillId="5" borderId="181" xfId="16" applyFont="1" applyFill="1" applyBorder="1" applyAlignment="1">
      <alignment horizontal="center" vertical="center"/>
    </xf>
    <xf numFmtId="0" fontId="81" fillId="5" borderId="180" xfId="16" applyFont="1" applyFill="1" applyBorder="1" applyAlignment="1">
      <alignment horizontal="center" vertical="center"/>
    </xf>
    <xf numFmtId="0" fontId="81" fillId="5" borderId="179" xfId="16" applyFont="1" applyFill="1" applyBorder="1" applyAlignment="1">
      <alignment horizontal="center" vertical="center"/>
    </xf>
    <xf numFmtId="0" fontId="81" fillId="5" borderId="17" xfId="16" applyFont="1" applyFill="1" applyBorder="1" applyAlignment="1">
      <alignment horizontal="center" vertical="center" wrapText="1"/>
    </xf>
    <xf numFmtId="0" fontId="81" fillId="5" borderId="6" xfId="16" applyFont="1" applyFill="1" applyBorder="1" applyAlignment="1">
      <alignment horizontal="center" vertical="center" wrapText="1"/>
    </xf>
    <xf numFmtId="0" fontId="81" fillId="5" borderId="150" xfId="16" applyFont="1" applyFill="1" applyBorder="1" applyAlignment="1">
      <alignment horizontal="center" vertical="center" wrapText="1"/>
    </xf>
    <xf numFmtId="0" fontId="29" fillId="5" borderId="19" xfId="16" applyFont="1" applyFill="1" applyBorder="1" applyAlignment="1">
      <alignment horizontal="left" wrapText="1"/>
    </xf>
    <xf numFmtId="0" fontId="29" fillId="5" borderId="0" xfId="16" applyFont="1" applyFill="1" applyAlignment="1">
      <alignment horizontal="left" vertical="center" wrapText="1"/>
    </xf>
    <xf numFmtId="0" fontId="28" fillId="5" borderId="191" xfId="16" applyFont="1" applyFill="1" applyBorder="1" applyAlignment="1">
      <alignment horizontal="center" vertical="center" wrapText="1"/>
    </xf>
    <xf numFmtId="0" fontId="28" fillId="5" borderId="190" xfId="16" applyFont="1" applyFill="1" applyBorder="1" applyAlignment="1">
      <alignment horizontal="center" vertical="center" wrapText="1"/>
    </xf>
    <xf numFmtId="0" fontId="28" fillId="5" borderId="15" xfId="16" applyFont="1" applyFill="1" applyBorder="1" applyAlignment="1">
      <alignment horizontal="center" vertical="center" wrapText="1"/>
    </xf>
    <xf numFmtId="0" fontId="28" fillId="5" borderId="99" xfId="16" applyFont="1" applyFill="1" applyBorder="1" applyAlignment="1">
      <alignment horizontal="center" vertical="center" wrapText="1"/>
    </xf>
    <xf numFmtId="0" fontId="28" fillId="5" borderId="189" xfId="16" applyFont="1" applyFill="1" applyBorder="1" applyAlignment="1">
      <alignment horizontal="center" vertical="center"/>
    </xf>
    <xf numFmtId="0" fontId="28" fillId="5" borderId="180" xfId="16" applyFont="1" applyFill="1" applyBorder="1" applyAlignment="1">
      <alignment horizontal="center" vertical="center"/>
    </xf>
    <xf numFmtId="0" fontId="28" fillId="5" borderId="188" xfId="16" applyFont="1" applyFill="1" applyBorder="1" applyAlignment="1">
      <alignment horizontal="center" vertical="center"/>
    </xf>
    <xf numFmtId="0" fontId="28" fillId="5" borderId="216" xfId="16" applyFont="1" applyFill="1" applyBorder="1" applyAlignment="1">
      <alignment horizontal="center" vertical="center"/>
    </xf>
    <xf numFmtId="0" fontId="28" fillId="5" borderId="215" xfId="16" applyFont="1" applyFill="1" applyBorder="1" applyAlignment="1">
      <alignment horizontal="center" vertical="center"/>
    </xf>
    <xf numFmtId="0" fontId="28" fillId="5" borderId="214" xfId="16" applyFont="1" applyFill="1" applyBorder="1" applyAlignment="1">
      <alignment horizontal="center" vertical="center"/>
    </xf>
    <xf numFmtId="0" fontId="28" fillId="5" borderId="212" xfId="16" applyFont="1" applyFill="1" applyBorder="1" applyAlignment="1">
      <alignment horizontal="center" vertical="center"/>
    </xf>
    <xf numFmtId="0" fontId="28" fillId="5" borderId="211" xfId="16" applyFont="1" applyFill="1" applyBorder="1" applyAlignment="1">
      <alignment horizontal="center" vertical="center"/>
    </xf>
    <xf numFmtId="0" fontId="28" fillId="5" borderId="210" xfId="16" applyFont="1" applyFill="1" applyBorder="1" applyAlignment="1">
      <alignment horizontal="center" vertical="center"/>
    </xf>
    <xf numFmtId="0" fontId="28" fillId="5" borderId="137" xfId="16" applyFont="1" applyFill="1" applyBorder="1" applyAlignment="1">
      <alignment horizontal="center" vertical="center"/>
    </xf>
    <xf numFmtId="0" fontId="28" fillId="5" borderId="136" xfId="16" applyFont="1" applyFill="1" applyBorder="1" applyAlignment="1">
      <alignment horizontal="center" vertical="center"/>
    </xf>
    <xf numFmtId="0" fontId="28" fillId="5" borderId="135" xfId="16" applyFont="1" applyFill="1" applyBorder="1" applyAlignment="1">
      <alignment horizontal="center" vertical="center"/>
    </xf>
    <xf numFmtId="0" fontId="28" fillId="5" borderId="213" xfId="16" applyFont="1" applyFill="1" applyBorder="1" applyAlignment="1">
      <alignment horizontal="center" vertical="center"/>
    </xf>
    <xf numFmtId="0" fontId="28" fillId="5" borderId="68" xfId="16" applyFont="1" applyFill="1" applyBorder="1" applyAlignment="1">
      <alignment horizontal="center" vertical="center"/>
    </xf>
    <xf numFmtId="0" fontId="29" fillId="5" borderId="0" xfId="16" applyFont="1" applyFill="1" applyAlignment="1">
      <alignment horizontal="left" wrapText="1"/>
    </xf>
    <xf numFmtId="0" fontId="71" fillId="5" borderId="0" xfId="16" applyFont="1" applyFill="1" applyAlignment="1">
      <alignment horizontal="right"/>
    </xf>
    <xf numFmtId="0" fontId="28" fillId="5" borderId="19" xfId="16" applyFont="1" applyFill="1" applyBorder="1" applyAlignment="1">
      <alignment horizontal="right"/>
    </xf>
    <xf numFmtId="0" fontId="21" fillId="5" borderId="0" xfId="16" applyFont="1" applyFill="1" applyAlignment="1">
      <alignment horizontal="center" vertical="center"/>
    </xf>
    <xf numFmtId="0" fontId="28" fillId="5" borderId="226" xfId="16" applyFont="1" applyFill="1" applyBorder="1" applyAlignment="1">
      <alignment horizontal="center" vertical="center"/>
    </xf>
    <xf numFmtId="0" fontId="28" fillId="5" borderId="225" xfId="16" applyFont="1" applyFill="1" applyBorder="1" applyAlignment="1">
      <alignment horizontal="center" vertical="center"/>
    </xf>
    <xf numFmtId="0" fontId="28" fillId="5" borderId="224" xfId="16" applyFont="1" applyFill="1" applyBorder="1" applyAlignment="1">
      <alignment horizontal="center" vertical="center"/>
    </xf>
    <xf numFmtId="0" fontId="28" fillId="5" borderId="222" xfId="16" applyFont="1" applyFill="1" applyBorder="1" applyAlignment="1">
      <alignment horizontal="center" vertical="center"/>
    </xf>
    <xf numFmtId="0" fontId="28" fillId="5" borderId="221" xfId="16" applyFont="1" applyFill="1" applyBorder="1" applyAlignment="1">
      <alignment horizontal="center" vertical="center"/>
    </xf>
    <xf numFmtId="0" fontId="28" fillId="5" borderId="220" xfId="16" applyFont="1" applyFill="1" applyBorder="1" applyAlignment="1">
      <alignment horizontal="center" vertical="center"/>
    </xf>
    <xf numFmtId="0" fontId="28" fillId="5" borderId="223" xfId="16" applyFont="1" applyFill="1" applyBorder="1" applyAlignment="1">
      <alignment horizontal="center" vertical="center"/>
    </xf>
    <xf numFmtId="0" fontId="28" fillId="5" borderId="23" xfId="16" applyFont="1" applyFill="1" applyBorder="1" applyAlignment="1">
      <alignment horizontal="center" vertical="center"/>
    </xf>
    <xf numFmtId="0" fontId="28" fillId="5" borderId="14" xfId="16" applyFont="1" applyFill="1" applyBorder="1" applyAlignment="1">
      <alignment horizontal="center" vertical="center"/>
    </xf>
    <xf numFmtId="0" fontId="28" fillId="5" borderId="17" xfId="16" applyFont="1" applyFill="1" applyBorder="1" applyAlignment="1">
      <alignment horizontal="center" vertical="center"/>
    </xf>
  </cellXfs>
  <cellStyles count="41">
    <cellStyle name="Comma" xfId="33" builtinId="3"/>
    <cellStyle name="Comma 10" xfId="8" xr:uid="{C77DC035-E9C1-4884-A8B1-331475134206}"/>
    <cellStyle name="Comma 10 2" xfId="4" xr:uid="{0EF97C06-11C4-41DA-BA81-9CFD1F5EA0F8}"/>
    <cellStyle name="Comma 2" xfId="3" xr:uid="{7F38DD60-DD9D-4367-A757-635C3C9B9D57}"/>
    <cellStyle name="Comma 2 2" xfId="7" xr:uid="{E2A46A5B-BA80-418E-A892-2B1214058E72}"/>
    <cellStyle name="Comma 2 3" xfId="11" xr:uid="{A2AEDFE6-25DF-47B6-8728-247D41CB25B5}"/>
    <cellStyle name="Comma 2 4" xfId="23" xr:uid="{54039DFB-4B98-4269-B7E5-EF91C65E8773}"/>
    <cellStyle name="Comma 2 5" xfId="25" xr:uid="{4C40E936-1FF9-4716-9B41-5B56755C8BD5}"/>
    <cellStyle name="Comma 3" xfId="10" xr:uid="{B993FE2F-54E6-42AD-8083-0ECD4FC98B98}"/>
    <cellStyle name="Comma 3 2" xfId="19" xr:uid="{82CC9EE6-D1EF-4E4D-993E-6F389BB049B0}"/>
    <cellStyle name="Comma 3 2 2" xfId="32" xr:uid="{3ACB12B3-EAEE-4D02-AC52-F29CACF3AD90}"/>
    <cellStyle name="Comma 4" xfId="18" xr:uid="{15DBED69-F47E-43FA-8387-DEE56729E3D2}"/>
    <cellStyle name="Comma 5" xfId="22" xr:uid="{1F5F1DE1-D7EF-4F77-99ED-C25DCA07C2AE}"/>
    <cellStyle name="Comma 6" xfId="34" xr:uid="{09461783-EE2E-438E-9D36-A202E487C3E5}"/>
    <cellStyle name="Comma 8" xfId="13" xr:uid="{2983C003-0758-4039-81E0-F0970123DC3E}"/>
    <cellStyle name="Hyperlink" xfId="26" builtinId="8"/>
    <cellStyle name="Normal" xfId="0" builtinId="0"/>
    <cellStyle name="Normal 11" xfId="16" xr:uid="{9B11C4A4-E401-46BD-A8D1-D964D970D913}"/>
    <cellStyle name="Normal 2" xfId="1" xr:uid="{9F99AA9F-20C5-48CF-B48C-47D87AB79568}"/>
    <cellStyle name="Normal 2 2" xfId="12" xr:uid="{63C73EC8-7E6B-4A29-A583-4A4F33C5A2AD}"/>
    <cellStyle name="Normal 2 2 2" xfId="15" xr:uid="{5CC76FD4-EB83-4539-8276-471EA68418E2}"/>
    <cellStyle name="Normal 2 2 3" xfId="29" xr:uid="{A270EBAC-8323-4D66-96E7-0FB53177EB19}"/>
    <cellStyle name="Normal 2 3" xfId="31" xr:uid="{8A14F62C-21C3-4AC3-AC3B-F5100FBDCC65}"/>
    <cellStyle name="Normal 2_Appendix Tables-AR2010" xfId="21" xr:uid="{9C2FEEB5-D25C-457B-91CA-B5E223241A8F}"/>
    <cellStyle name="Normal 22 2" xfId="24" xr:uid="{BB82F912-8384-4EE1-B1B5-F3974DE7E00E}"/>
    <cellStyle name="Normal 28" xfId="27" xr:uid="{50D8ECC7-852A-4DF0-999E-2534431B9D1A}"/>
    <cellStyle name="Normal 3" xfId="2" xr:uid="{B9520522-A3C0-4DA9-A1D9-FA9F7069301E}"/>
    <cellStyle name="Normal 3 2" xfId="6" xr:uid="{E6F3AA39-D719-4C8B-B6D3-3B4B7E0E92FF}"/>
    <cellStyle name="Normal 3 3" xfId="17" xr:uid="{F05E94FF-421C-4E04-ACE2-4B1D94EEF4DC}"/>
    <cellStyle name="Normal 3 4" xfId="30" xr:uid="{C625EBF1-8153-4FB2-8674-B9CB93D1D8C0}"/>
    <cellStyle name="Normal 4" xfId="9" xr:uid="{DBC821BD-158C-4235-B80E-CF4DE291AA5C}"/>
    <cellStyle name="Normal 7" xfId="20" xr:uid="{C39A3C07-E64E-43FE-A775-2F1E7A489F9A}"/>
    <cellStyle name="Normal 9" xfId="28" xr:uid="{9FE32BAF-0A66-4C37-93BA-7421523F8F7F}"/>
    <cellStyle name="Normal_20" xfId="36" xr:uid="{72A551CC-CFAD-4C8A-A2CF-9A22A1E49113}"/>
    <cellStyle name="Normal_23" xfId="39" xr:uid="{BEAAB5D7-E942-4D65-8B14-5AA5EC738159}"/>
    <cellStyle name="Normal_Appendix Tables-AR2010" xfId="40" xr:uid="{A6BB7CC2-D195-493C-A1F5-2911A4DC20F0}"/>
    <cellStyle name="Normal_Sheet2" xfId="35" xr:uid="{F3B52F7B-7C59-4F6F-8534-6EE1B5BD7CB4}"/>
    <cellStyle name="Normal_table 2.3 FDI by sector" xfId="37" xr:uid="{605B1777-9124-4595-8CFE-188FE31774DA}"/>
    <cellStyle name="Normal_Xl0000090" xfId="38" xr:uid="{EFCD2510-052E-45EA-8FE7-C6A6558111D6}"/>
    <cellStyle name="Percent 2" xfId="5" xr:uid="{E3EE1CFD-2B06-4529-8A78-1D8B82CA06C5}"/>
    <cellStyle name="Percent 2 2" xfId="14" xr:uid="{067DE652-2760-4C14-A733-1A99C462602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dserver\Na\Dammika\N.A%20Data\GDP%20data%20ar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rd-archive\DIV-Industry\Industry%20Division%20-%202012\Industry-Annual%20Report%20work\Appendix%20Tables\Appendix%20tables-Industry%20(for%20AR%20201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_Annual"/>
      <sheetName val="Annual"/>
      <sheetName val="R_Indicators"/>
      <sheetName val="R_All Qtrs"/>
      <sheetName val="R_Q 1"/>
      <sheetName val="R_Q 2"/>
      <sheetName val="R_Q 3"/>
      <sheetName val="R_Q 4"/>
      <sheetName val="R_QtrTrends"/>
      <sheetName val="R_1st Half"/>
      <sheetName val="R_Q 1+Q 2+Q 3"/>
      <sheetName val="R_2nd Half"/>
      <sheetName val="Indicators"/>
      <sheetName val="All Qtrs"/>
      <sheetName val="Q 1"/>
      <sheetName val="Q 2"/>
      <sheetName val="Q 3"/>
      <sheetName val="Q 4"/>
      <sheetName val="QtrTrends"/>
      <sheetName val="1st Half"/>
      <sheetName val="Q 1+Q 2+Q 3"/>
      <sheetName val="2nd Half"/>
      <sheetName val="Deflator"/>
      <sheetName val="BOP "/>
      <sheetName val=" FISCAL "/>
      <sheetName val="P C Exp."/>
      <sheetName val="T.T effect"/>
      <sheetName val="Exp.Tabls"/>
      <sheetName val="Agg.Demand"/>
      <sheetName val="Appendix"/>
      <sheetName val="Key Econ"/>
      <sheetName val="Text tab."/>
      <sheetName val="Charts"/>
      <sheetName val="Indus&amp;Trad"/>
      <sheetName val="CCPI"/>
      <sheetName val="SLCPI"/>
      <sheetName val="CDCPI"/>
      <sheetName val="IMF"/>
      <sheetName val="IMF-2004"/>
    </sheetNames>
    <sheetDataSet>
      <sheetData sheetId="0">
        <row r="3">
          <cell r="L3" t="str">
            <v>(Rs.Mn)</v>
          </cell>
        </row>
        <row r="4">
          <cell r="A4" t="str">
            <v xml:space="preserve">                        SECTOR</v>
          </cell>
          <cell r="B4">
            <v>1996</v>
          </cell>
          <cell r="C4">
            <v>1997</v>
          </cell>
          <cell r="D4">
            <v>1998</v>
          </cell>
          <cell r="E4">
            <v>1999</v>
          </cell>
          <cell r="F4">
            <v>2000</v>
          </cell>
          <cell r="G4">
            <v>2001</v>
          </cell>
          <cell r="H4">
            <v>2002</v>
          </cell>
          <cell r="I4" t="str">
            <v>2003(a)</v>
          </cell>
          <cell r="J4" t="str">
            <v>2004(b)</v>
          </cell>
          <cell r="K4" t="str">
            <v>2005(b)</v>
          </cell>
          <cell r="L4" t="str">
            <v>2005(c )</v>
          </cell>
        </row>
        <row r="5">
          <cell r="M5" t="str">
            <v>97/96</v>
          </cell>
          <cell r="N5" t="str">
            <v>98/97</v>
          </cell>
        </row>
        <row r="7">
          <cell r="A7" t="str">
            <v>Agriculture</v>
          </cell>
          <cell r="B7">
            <v>156108</v>
          </cell>
          <cell r="C7">
            <v>160753</v>
          </cell>
          <cell r="D7">
            <v>164804</v>
          </cell>
          <cell r="E7">
            <v>172238</v>
          </cell>
          <cell r="F7">
            <v>175317</v>
          </cell>
          <cell r="G7">
            <v>169376.83280000003</v>
          </cell>
          <cell r="H7">
            <v>173622.97322554002</v>
          </cell>
          <cell r="I7">
            <v>176449.56158525005</v>
          </cell>
          <cell r="J7">
            <v>175182.35209445556</v>
          </cell>
          <cell r="K7">
            <v>180285.3989639701</v>
          </cell>
          <cell r="L7">
            <v>172851.76507321946</v>
          </cell>
          <cell r="M7">
            <v>2.9755041381607672</v>
          </cell>
          <cell r="N7">
            <v>2.520015178565882</v>
          </cell>
        </row>
        <row r="8">
          <cell r="A8" t="str">
            <v>1.  Agriculture, forestry &amp; fishing</v>
          </cell>
          <cell r="B8">
            <v>156108</v>
          </cell>
          <cell r="C8">
            <v>160753</v>
          </cell>
          <cell r="D8">
            <v>164804</v>
          </cell>
          <cell r="E8">
            <v>172238</v>
          </cell>
          <cell r="F8">
            <v>175317</v>
          </cell>
          <cell r="G8">
            <v>169376.83280000003</v>
          </cell>
          <cell r="H8">
            <v>173622.97322554002</v>
          </cell>
          <cell r="I8">
            <v>176449.56158525005</v>
          </cell>
          <cell r="J8">
            <v>175182.35209445556</v>
          </cell>
          <cell r="K8">
            <v>180285.3989639701</v>
          </cell>
          <cell r="L8">
            <v>172851.76507321946</v>
          </cell>
          <cell r="M8">
            <v>2.9755041381607672</v>
          </cell>
          <cell r="N8">
            <v>2.520015178565882</v>
          </cell>
        </row>
        <row r="9">
          <cell r="A9" t="str">
            <v xml:space="preserve">          1.1  Agriculture</v>
          </cell>
          <cell r="B9">
            <v>122594</v>
          </cell>
          <cell r="C9">
            <v>126107</v>
          </cell>
          <cell r="D9">
            <v>128337</v>
          </cell>
          <cell r="E9">
            <v>133952</v>
          </cell>
          <cell r="F9">
            <v>136212</v>
          </cell>
          <cell r="G9">
            <v>130406.75560000002</v>
          </cell>
          <cell r="H9">
            <v>132902.65934666002</v>
          </cell>
          <cell r="I9">
            <v>137150.13506524113</v>
          </cell>
          <cell r="J9">
            <v>135296.71272425613</v>
          </cell>
          <cell r="K9">
            <v>139374.25571258337</v>
          </cell>
          <cell r="L9">
            <v>138318.77244776528</v>
          </cell>
          <cell r="M9">
            <v>2.8655562262427159</v>
          </cell>
          <cell r="N9">
            <v>1.7683395846384453</v>
          </cell>
        </row>
        <row r="10">
          <cell r="A10" t="str">
            <v xml:space="preserve">                             Tea</v>
          </cell>
          <cell r="B10">
            <v>10332</v>
          </cell>
          <cell r="C10">
            <v>11069</v>
          </cell>
          <cell r="D10">
            <v>11195</v>
          </cell>
          <cell r="E10">
            <v>11341</v>
          </cell>
          <cell r="F10">
            <v>12226</v>
          </cell>
          <cell r="G10">
            <v>11802.9804</v>
          </cell>
          <cell r="H10">
            <v>12403.75210236</v>
          </cell>
          <cell r="I10">
            <v>12133.497888553051</v>
          </cell>
          <cell r="J10">
            <v>12324.868084432868</v>
          </cell>
          <cell r="K10">
            <v>12448.116765277196</v>
          </cell>
          <cell r="L10">
            <v>12571.365446121526</v>
          </cell>
          <cell r="M10">
            <v>7.1331784746418991</v>
          </cell>
          <cell r="N10">
            <v>1.1383142108591482</v>
          </cell>
        </row>
        <row r="11">
          <cell r="A11" t="str">
            <v xml:space="preserve">                             Rubber</v>
          </cell>
          <cell r="B11">
            <v>4011</v>
          </cell>
          <cell r="C11">
            <v>3795</v>
          </cell>
          <cell r="D11">
            <v>3452</v>
          </cell>
          <cell r="E11">
            <v>3487</v>
          </cell>
          <cell r="F11">
            <v>3149</v>
          </cell>
          <cell r="G11">
            <v>3102.0798999999997</v>
          </cell>
          <cell r="H11">
            <v>3255.6328550500002</v>
          </cell>
          <cell r="I11">
            <v>3264.4672814768251</v>
          </cell>
          <cell r="J11">
            <v>3370.9662847025461</v>
          </cell>
          <cell r="K11">
            <v>3610.3048909164268</v>
          </cell>
          <cell r="L11">
            <v>3556.369430361186</v>
          </cell>
          <cell r="M11">
            <v>-5.385190725504863</v>
          </cell>
          <cell r="N11">
            <v>-9.0382081686429476</v>
          </cell>
        </row>
        <row r="12">
          <cell r="A12" t="str">
            <v xml:space="preserve">                             Coconut</v>
          </cell>
          <cell r="B12">
            <v>12838</v>
          </cell>
          <cell r="C12">
            <v>13258</v>
          </cell>
          <cell r="D12">
            <v>12829</v>
          </cell>
          <cell r="E12">
            <v>13996</v>
          </cell>
          <cell r="F12">
            <v>15116</v>
          </cell>
          <cell r="G12">
            <v>13073.8284</v>
          </cell>
          <cell r="H12">
            <v>11293.172971920001</v>
          </cell>
          <cell r="I12">
            <v>12196.66085666827</v>
          </cell>
          <cell r="J12">
            <v>11998.441950097791</v>
          </cell>
          <cell r="K12">
            <v>11518.504272093878</v>
          </cell>
          <cell r="L12">
            <v>12010.440392047887</v>
          </cell>
          <cell r="M12">
            <v>3.2715376226826631</v>
          </cell>
          <cell r="N12">
            <v>-3.235782169256296</v>
          </cell>
        </row>
        <row r="13">
          <cell r="A13" t="str">
            <v xml:space="preserve">                             Paddy</v>
          </cell>
          <cell r="B13">
            <v>19892</v>
          </cell>
          <cell r="C13">
            <v>22122</v>
          </cell>
          <cell r="D13">
            <v>26165</v>
          </cell>
          <cell r="E13">
            <v>27892</v>
          </cell>
          <cell r="F13">
            <v>27808</v>
          </cell>
          <cell r="G13">
            <v>26222.944</v>
          </cell>
          <cell r="H13">
            <v>27553.225669120002</v>
          </cell>
          <cell r="I13">
            <v>29633.217385072559</v>
          </cell>
          <cell r="J13">
            <v>25152.169477602522</v>
          </cell>
          <cell r="K13">
            <v>28522.560187601255</v>
          </cell>
          <cell r="L13">
            <v>26988.277849467504</v>
          </cell>
          <cell r="M13">
            <v>11.210536899255974</v>
          </cell>
          <cell r="N13">
            <v>18.275924419130284</v>
          </cell>
        </row>
        <row r="14">
          <cell r="A14" t="str">
            <v xml:space="preserve">                            Other</v>
          </cell>
          <cell r="B14">
            <v>75521</v>
          </cell>
          <cell r="C14">
            <v>75863</v>
          </cell>
          <cell r="D14">
            <v>74696</v>
          </cell>
          <cell r="E14">
            <v>77236</v>
          </cell>
          <cell r="F14">
            <v>77913</v>
          </cell>
          <cell r="G14">
            <v>76204.92290000002</v>
          </cell>
          <cell r="H14">
            <v>78396.875748210005</v>
          </cell>
          <cell r="I14">
            <v>79922.291653470427</v>
          </cell>
          <cell r="J14">
            <v>82450.266927420394</v>
          </cell>
          <cell r="K14">
            <v>83274.769596694605</v>
          </cell>
          <cell r="L14">
            <v>83192.319329767168</v>
          </cell>
          <cell r="M14">
            <v>0.45285417301148545</v>
          </cell>
          <cell r="N14">
            <v>-1.5382993026903713</v>
          </cell>
        </row>
        <row r="15">
          <cell r="A15" t="str">
            <v xml:space="preserve">                                          Vegetables</v>
          </cell>
          <cell r="B15">
            <v>31189</v>
          </cell>
          <cell r="C15">
            <v>31676</v>
          </cell>
          <cell r="D15">
            <v>33126</v>
          </cell>
          <cell r="E15">
            <v>35235</v>
          </cell>
          <cell r="F15">
            <v>36426</v>
          </cell>
          <cell r="G15">
            <v>35165.660400000001</v>
          </cell>
          <cell r="H15">
            <v>34155.464364449996</v>
          </cell>
          <cell r="I15">
            <v>35912.97000678398</v>
          </cell>
          <cell r="J15">
            <v>37430.178109901019</v>
          </cell>
          <cell r="M15">
            <v>1.5614479463913478</v>
          </cell>
          <cell r="N15">
            <v>4.5775981815885824</v>
          </cell>
        </row>
        <row r="16">
          <cell r="A16" t="str">
            <v xml:space="preserve">                                          Subsidiary food crops</v>
          </cell>
          <cell r="B16">
            <v>19712</v>
          </cell>
          <cell r="C16">
            <v>18501</v>
          </cell>
          <cell r="D16">
            <v>15577</v>
          </cell>
          <cell r="E16">
            <v>15781</v>
          </cell>
          <cell r="F16">
            <v>16032</v>
          </cell>
          <cell r="G16">
            <v>15312.163199999999</v>
          </cell>
          <cell r="H16">
            <v>17125.782354809999</v>
          </cell>
          <cell r="I16">
            <v>16247.881501705386</v>
          </cell>
          <cell r="J16">
            <v>16900.517849650045</v>
          </cell>
          <cell r="M16">
            <v>-6.1434659090909065</v>
          </cell>
          <cell r="N16">
            <v>-15.804551105345654</v>
          </cell>
        </row>
        <row r="17">
          <cell r="A17" t="str">
            <v xml:space="preserve">                                          Minor export crops</v>
          </cell>
          <cell r="B17">
            <v>7137</v>
          </cell>
          <cell r="C17">
            <v>7874</v>
          </cell>
          <cell r="D17">
            <v>7825</v>
          </cell>
          <cell r="E17">
            <v>7666</v>
          </cell>
          <cell r="F17">
            <v>6960</v>
          </cell>
          <cell r="G17">
            <v>6297.4080000000013</v>
          </cell>
          <cell r="H17">
            <v>7116.0710399999998</v>
          </cell>
          <cell r="I17">
            <v>7522.4229405839988</v>
          </cell>
          <cell r="J17">
            <v>6601.8490095571788</v>
          </cell>
          <cell r="M17">
            <v>10.326467703516883</v>
          </cell>
          <cell r="N17">
            <v>-0.62230124460248559</v>
          </cell>
        </row>
        <row r="18">
          <cell r="A18" t="str">
            <v xml:space="preserve">                                         Sugarcane</v>
          </cell>
          <cell r="B18">
            <v>1260</v>
          </cell>
          <cell r="C18">
            <v>1203</v>
          </cell>
          <cell r="D18">
            <v>1202</v>
          </cell>
          <cell r="E18">
            <v>1281</v>
          </cell>
          <cell r="F18">
            <v>1345</v>
          </cell>
          <cell r="G18">
            <v>1047.7578000000001</v>
          </cell>
          <cell r="H18">
            <v>1058.2353780000001</v>
          </cell>
          <cell r="I18">
            <v>1217.2305070365601</v>
          </cell>
          <cell r="J18">
            <v>1201.4065104450847</v>
          </cell>
          <cell r="M18">
            <v>-4.5238095238095184</v>
          </cell>
          <cell r="N18">
            <v>-8.3125519534499315E-2</v>
          </cell>
        </row>
        <row r="19">
          <cell r="A19" t="str">
            <v xml:space="preserve">                                         Tobacco</v>
          </cell>
          <cell r="B19">
            <v>1496</v>
          </cell>
          <cell r="C19">
            <v>1553</v>
          </cell>
          <cell r="D19">
            <v>1569</v>
          </cell>
          <cell r="E19">
            <v>1484</v>
          </cell>
          <cell r="F19">
            <v>1325</v>
          </cell>
          <cell r="G19">
            <v>1297.0425</v>
          </cell>
          <cell r="H19">
            <v>1486.5404092499998</v>
          </cell>
          <cell r="I19">
            <v>1290.0311659553279</v>
          </cell>
          <cell r="J19">
            <v>1080.8387882509742</v>
          </cell>
          <cell r="M19">
            <v>3.8101604278074852</v>
          </cell>
          <cell r="N19">
            <v>1.0302640051513157</v>
          </cell>
        </row>
        <row r="20">
          <cell r="A20" t="str">
            <v xml:space="preserve">                                         Animal husbandry</v>
          </cell>
          <cell r="B20">
            <v>6065</v>
          </cell>
          <cell r="C20">
            <v>6293</v>
          </cell>
          <cell r="D20">
            <v>6560</v>
          </cell>
          <cell r="E20">
            <v>6597</v>
          </cell>
          <cell r="F20">
            <v>6630</v>
          </cell>
          <cell r="G20">
            <v>7376.8099999999995</v>
          </cell>
          <cell r="H20">
            <v>7303.0418999999993</v>
          </cell>
          <cell r="I20">
            <v>7437.57446043648</v>
          </cell>
          <cell r="J20">
            <v>7974.9284035033161</v>
          </cell>
          <cell r="M20">
            <v>3.75927452596867</v>
          </cell>
          <cell r="N20">
            <v>4.2428094708406139</v>
          </cell>
        </row>
        <row r="21">
          <cell r="A21" t="str">
            <v xml:space="preserve">                                        Other</v>
          </cell>
          <cell r="B21">
            <v>8662</v>
          </cell>
          <cell r="C21">
            <v>8763</v>
          </cell>
          <cell r="D21">
            <v>8837</v>
          </cell>
          <cell r="E21">
            <v>9192</v>
          </cell>
          <cell r="F21">
            <v>9195</v>
          </cell>
          <cell r="G21">
            <v>9708.0810000000001</v>
          </cell>
          <cell r="H21">
            <v>10151.740301700002</v>
          </cell>
          <cell r="I21">
            <v>10294.181070968702</v>
          </cell>
          <cell r="J21">
            <v>11260.548256112766</v>
          </cell>
          <cell r="M21">
            <v>1.1660124682521422</v>
          </cell>
          <cell r="N21">
            <v>0.84445965993380501</v>
          </cell>
        </row>
        <row r="22">
          <cell r="A22" t="str">
            <v xml:space="preserve">        1.2  Forestry</v>
          </cell>
          <cell r="B22">
            <v>14751</v>
          </cell>
          <cell r="C22">
            <v>14942</v>
          </cell>
          <cell r="D22">
            <v>15122</v>
          </cell>
          <cell r="E22">
            <v>15319</v>
          </cell>
          <cell r="F22">
            <v>15564</v>
          </cell>
          <cell r="G22">
            <v>16342.468000000001</v>
          </cell>
          <cell r="H22">
            <v>16657.580892400001</v>
          </cell>
          <cell r="I22">
            <v>16887.06572847944</v>
          </cell>
          <cell r="J22">
            <v>17106.529991868851</v>
          </cell>
          <cell r="K22">
            <v>17448.66059170623</v>
          </cell>
          <cell r="L22">
            <v>17448.66059170623</v>
          </cell>
          <cell r="M22">
            <v>1.2948274693241224</v>
          </cell>
          <cell r="N22">
            <v>1.2046580109757787</v>
          </cell>
        </row>
        <row r="23">
          <cell r="A23" t="str">
            <v xml:space="preserve">        1.3  Fishing</v>
          </cell>
          <cell r="B23">
            <v>18763</v>
          </cell>
          <cell r="C23">
            <v>19704</v>
          </cell>
          <cell r="D23">
            <v>21345</v>
          </cell>
          <cell r="E23">
            <v>22967</v>
          </cell>
          <cell r="F23">
            <v>23541</v>
          </cell>
          <cell r="G23">
            <v>22627.609200000003</v>
          </cell>
          <cell r="H23">
            <v>24062.732986479998</v>
          </cell>
          <cell r="I23">
            <v>22412.360791529463</v>
          </cell>
          <cell r="J23">
            <v>22779.109378330599</v>
          </cell>
          <cell r="K23">
            <v>23462.482659680518</v>
          </cell>
          <cell r="L23">
            <v>17084.332033747949</v>
          </cell>
          <cell r="M23">
            <v>5.015189468635084</v>
          </cell>
          <cell r="N23">
            <v>8.3282582216808834</v>
          </cell>
        </row>
        <row r="24">
          <cell r="A24" t="str">
            <v>Industry</v>
          </cell>
          <cell r="B24">
            <v>184054</v>
          </cell>
          <cell r="C24">
            <v>198149</v>
          </cell>
          <cell r="D24">
            <v>209761</v>
          </cell>
          <cell r="E24">
            <v>219769</v>
          </cell>
          <cell r="F24">
            <v>236347</v>
          </cell>
          <cell r="G24">
            <v>231350.33677970961</v>
          </cell>
          <cell r="H24">
            <v>233562.36584964575</v>
          </cell>
          <cell r="I24">
            <v>246416.54835371781</v>
          </cell>
          <cell r="J24">
            <v>259256.04649053051</v>
          </cell>
          <cell r="K24">
            <v>273235.20584219787</v>
          </cell>
          <cell r="L24">
            <v>275288.40462300967</v>
          </cell>
          <cell r="M24">
            <v>7.6580786073652263</v>
          </cell>
          <cell r="N24">
            <v>5.8602364887029523</v>
          </cell>
        </row>
        <row r="25">
          <cell r="A25" t="str">
            <v>2.  Mining &amp; quarrying</v>
          </cell>
          <cell r="B25">
            <v>13926</v>
          </cell>
          <cell r="C25">
            <v>14460</v>
          </cell>
          <cell r="D25">
            <v>13677</v>
          </cell>
          <cell r="E25">
            <v>14238</v>
          </cell>
          <cell r="F25">
            <v>14921</v>
          </cell>
          <cell r="G25">
            <v>15018.856125455764</v>
          </cell>
          <cell r="H25">
            <v>14858.015653761893</v>
          </cell>
          <cell r="I25">
            <v>15699.374087039936</v>
          </cell>
          <cell r="J25">
            <v>16946.256298066895</v>
          </cell>
          <cell r="K25">
            <v>18116.747210378202</v>
          </cell>
          <cell r="L25">
            <v>18548.902923957638</v>
          </cell>
          <cell r="M25">
            <v>3.8345540715208903</v>
          </cell>
          <cell r="N25">
            <v>-5.4149377593361026</v>
          </cell>
        </row>
        <row r="26">
          <cell r="A26" t="str">
            <v xml:space="preserve">       2.1  Mining</v>
          </cell>
          <cell r="B26">
            <v>5239</v>
          </cell>
          <cell r="C26">
            <v>5316</v>
          </cell>
          <cell r="D26">
            <v>3863</v>
          </cell>
          <cell r="E26">
            <v>3925</v>
          </cell>
          <cell r="F26">
            <v>4113</v>
          </cell>
          <cell r="G26">
            <v>3943.6697778581001</v>
          </cell>
          <cell r="H26">
            <v>3872.5137876402041</v>
          </cell>
          <cell r="I26">
            <v>4114.0638190280042</v>
          </cell>
          <cell r="J26">
            <v>4598.9501957973744</v>
          </cell>
          <cell r="K26">
            <v>4966.8662114611643</v>
          </cell>
          <cell r="L26">
            <v>4966.8662114611643</v>
          </cell>
          <cell r="M26">
            <v>1.4697461347585428</v>
          </cell>
          <cell r="N26">
            <v>-27.332580887885626</v>
          </cell>
        </row>
        <row r="27">
          <cell r="A27" t="str">
            <v xml:space="preserve">       2.2  Quarrying</v>
          </cell>
          <cell r="B27">
            <v>8687</v>
          </cell>
          <cell r="C27">
            <v>9144</v>
          </cell>
          <cell r="D27">
            <v>9814</v>
          </cell>
          <cell r="E27">
            <v>10313</v>
          </cell>
          <cell r="F27">
            <v>10808</v>
          </cell>
          <cell r="G27">
            <v>11075.186347597664</v>
          </cell>
          <cell r="H27">
            <v>10985.501866121689</v>
          </cell>
          <cell r="I27">
            <v>11585.310268011932</v>
          </cell>
          <cell r="J27">
            <v>12347.30610226952</v>
          </cell>
          <cell r="K27">
            <v>13149.880998917037</v>
          </cell>
          <cell r="L27">
            <v>13582.036712496472</v>
          </cell>
          <cell r="M27">
            <v>5.2607344307586068</v>
          </cell>
          <cell r="N27">
            <v>7.3272090988626415</v>
          </cell>
        </row>
        <row r="28">
          <cell r="A28" t="str">
            <v>3.  Manufacturing</v>
          </cell>
          <cell r="B28">
            <v>112724</v>
          </cell>
          <cell r="C28">
            <v>122929</v>
          </cell>
          <cell r="D28">
            <v>130702</v>
          </cell>
          <cell r="E28">
            <v>136498</v>
          </cell>
          <cell r="F28">
            <v>149115</v>
          </cell>
          <cell r="G28">
            <v>142909.06902320709</v>
          </cell>
          <cell r="H28">
            <v>145864.2491964573</v>
          </cell>
          <cell r="I28">
            <v>151950.81213110249</v>
          </cell>
          <cell r="J28">
            <v>159695.82717449224</v>
          </cell>
          <cell r="K28">
            <v>167615.42587547356</v>
          </cell>
          <cell r="L28">
            <v>166885.77626661118</v>
          </cell>
          <cell r="M28">
            <v>9.0530854121571238</v>
          </cell>
          <cell r="N28">
            <v>6.3231621505096536</v>
          </cell>
        </row>
        <row r="29">
          <cell r="A29" t="str">
            <v xml:space="preserve">      3.1     Processing    of  tea,     rubber    &amp;         coconut  kernel   products</v>
          </cell>
          <cell r="B29">
            <v>16203</v>
          </cell>
          <cell r="C29">
            <v>16771</v>
          </cell>
          <cell r="D29">
            <v>16575</v>
          </cell>
          <cell r="E29">
            <v>17204</v>
          </cell>
          <cell r="F29">
            <v>17928</v>
          </cell>
          <cell r="G29">
            <v>16735.548023207106</v>
          </cell>
          <cell r="H29">
            <v>16578.983291457327</v>
          </cell>
          <cell r="I29">
            <v>16555.345586272513</v>
          </cell>
          <cell r="J29">
            <v>16759.425633930619</v>
          </cell>
          <cell r="K29">
            <v>17161.651849144953</v>
          </cell>
          <cell r="L29">
            <v>16729.346029995813</v>
          </cell>
          <cell r="M29">
            <v>3.5055236684564672</v>
          </cell>
          <cell r="N29">
            <v>-1.1686840379226071</v>
          </cell>
        </row>
        <row r="30">
          <cell r="A30" t="str">
            <v xml:space="preserve">       3.2  Factory industry</v>
          </cell>
          <cell r="B30">
            <v>87771</v>
          </cell>
          <cell r="C30">
            <v>96795</v>
          </cell>
          <cell r="D30">
            <v>104151</v>
          </cell>
          <cell r="E30">
            <v>108839</v>
          </cell>
          <cell r="F30">
            <v>120157</v>
          </cell>
          <cell r="G30">
            <v>115525.24099999999</v>
          </cell>
          <cell r="H30">
            <v>118413.37202499999</v>
          </cell>
          <cell r="I30">
            <v>123860.38713814999</v>
          </cell>
          <cell r="J30">
            <v>131465.4149084324</v>
          </cell>
          <cell r="K30">
            <v>138696.01272839616</v>
          </cell>
          <cell r="L30">
            <v>138433.08189857932</v>
          </cell>
          <cell r="M30">
            <v>10.281300201661136</v>
          </cell>
          <cell r="N30">
            <v>7.5995660932899334</v>
          </cell>
        </row>
        <row r="31">
          <cell r="A31" t="str">
            <v xml:space="preserve">       3.3  Small industry</v>
          </cell>
          <cell r="B31">
            <v>8750</v>
          </cell>
          <cell r="C31">
            <v>9363</v>
          </cell>
          <cell r="D31">
            <v>9976</v>
          </cell>
          <cell r="E31">
            <v>10455</v>
          </cell>
          <cell r="F31">
            <v>11030</v>
          </cell>
          <cell r="G31">
            <v>10648.279999999999</v>
          </cell>
          <cell r="H31">
            <v>10871.893879999998</v>
          </cell>
          <cell r="I31">
            <v>11535.079406679997</v>
          </cell>
          <cell r="J31">
            <v>11470.986632129207</v>
          </cell>
          <cell r="K31">
            <v>11757.761297932435</v>
          </cell>
          <cell r="L31">
            <v>11723.348338036049</v>
          </cell>
          <cell r="M31">
            <v>7.0057142857142818</v>
          </cell>
          <cell r="N31">
            <v>6.5470468866816178</v>
          </cell>
        </row>
        <row r="32">
          <cell r="A32" t="str">
            <v>4.  Construction</v>
          </cell>
          <cell r="B32">
            <v>48234</v>
          </cell>
          <cell r="C32">
            <v>50842</v>
          </cell>
          <cell r="D32">
            <v>54461</v>
          </cell>
          <cell r="E32">
            <v>57075</v>
          </cell>
          <cell r="F32">
            <v>59815</v>
          </cell>
          <cell r="G32">
            <v>61292.015200000002</v>
          </cell>
          <cell r="H32">
            <v>60795.953106000001</v>
          </cell>
          <cell r="I32">
            <v>64115.412145587601</v>
          </cell>
          <cell r="J32">
            <v>68332.44870623466</v>
          </cell>
          <cell r="K32">
            <v>72774.057872139907</v>
          </cell>
          <cell r="L32">
            <v>75165.693576858132</v>
          </cell>
          <cell r="M32">
            <v>5.4069743334577369</v>
          </cell>
          <cell r="N32">
            <v>7.11813067935958</v>
          </cell>
        </row>
        <row r="33">
          <cell r="A33" t="str">
            <v>5.  Electricity,gas,water and Sanitary Services</v>
          </cell>
          <cell r="B33">
            <v>9170</v>
          </cell>
          <cell r="C33">
            <v>9918</v>
          </cell>
          <cell r="D33">
            <v>10921</v>
          </cell>
          <cell r="E33">
            <v>11958</v>
          </cell>
          <cell r="F33">
            <v>12496</v>
          </cell>
          <cell r="G33">
            <v>12130.396431046767</v>
          </cell>
          <cell r="H33">
            <v>12044.147893426547</v>
          </cell>
          <cell r="I33">
            <v>14650.949989987805</v>
          </cell>
          <cell r="J33">
            <v>14281.51431173671</v>
          </cell>
          <cell r="K33">
            <v>14728.974884206178</v>
          </cell>
          <cell r="L33">
            <v>14688.031855582703</v>
          </cell>
          <cell r="M33">
            <v>8.1570338058887693</v>
          </cell>
          <cell r="N33">
            <v>10.112925993143772</v>
          </cell>
        </row>
        <row r="34">
          <cell r="A34" t="str">
            <v xml:space="preserve">       5.1  Electricity</v>
          </cell>
          <cell r="B34">
            <v>7973</v>
          </cell>
          <cell r="C34">
            <v>8648</v>
          </cell>
          <cell r="D34">
            <v>9498</v>
          </cell>
          <cell r="E34">
            <v>10340</v>
          </cell>
          <cell r="F34">
            <v>10805</v>
          </cell>
          <cell r="G34">
            <v>10403.278999999999</v>
          </cell>
          <cell r="H34">
            <v>10251.4</v>
          </cell>
          <cell r="I34">
            <v>12834</v>
          </cell>
          <cell r="J34">
            <v>12380</v>
          </cell>
          <cell r="K34">
            <v>12751.4</v>
          </cell>
          <cell r="L34">
            <v>12714.259999999998</v>
          </cell>
          <cell r="M34">
            <v>8.4660729963627279</v>
          </cell>
          <cell r="N34">
            <v>9.8288621646623433</v>
          </cell>
        </row>
        <row r="35">
          <cell r="A35" t="str">
            <v xml:space="preserve">       5.2  Water and gas</v>
          </cell>
          <cell r="B35">
            <v>1197</v>
          </cell>
          <cell r="C35">
            <v>1270</v>
          </cell>
          <cell r="D35">
            <v>1423</v>
          </cell>
          <cell r="E35">
            <v>1618</v>
          </cell>
          <cell r="F35">
            <v>1691</v>
          </cell>
          <cell r="G35">
            <v>1727.1174310467691</v>
          </cell>
          <cell r="H35">
            <v>1792.7478934265464</v>
          </cell>
          <cell r="I35">
            <v>1816.9499899878049</v>
          </cell>
          <cell r="J35">
            <v>1901.5143117367093</v>
          </cell>
          <cell r="K35">
            <v>1977.5748842061778</v>
          </cell>
          <cell r="L35">
            <v>1973.7718555827043</v>
          </cell>
          <cell r="M35">
            <v>6.0985797827903143</v>
          </cell>
          <cell r="N35">
            <v>12.047244094488185</v>
          </cell>
        </row>
        <row r="36">
          <cell r="A36" t="str">
            <v>Services</v>
          </cell>
          <cell r="B36">
            <v>355772</v>
          </cell>
          <cell r="C36">
            <v>380861</v>
          </cell>
          <cell r="D36">
            <v>400231</v>
          </cell>
          <cell r="E36">
            <v>416333</v>
          </cell>
          <cell r="F36">
            <v>445371</v>
          </cell>
          <cell r="G36">
            <v>443067.32714357489</v>
          </cell>
          <cell r="H36">
            <v>470062.82153840724</v>
          </cell>
          <cell r="I36">
            <v>507191.23996037757</v>
          </cell>
          <cell r="J36">
            <v>545486.29175361502</v>
          </cell>
          <cell r="K36">
            <v>584687.93015227269</v>
          </cell>
          <cell r="L36">
            <v>582708.80177642743</v>
          </cell>
          <cell r="M36">
            <v>7.0519883520906657</v>
          </cell>
          <cell r="N36">
            <v>5.0858449670614814</v>
          </cell>
        </row>
        <row r="37">
          <cell r="A37" t="str">
            <v>6.  Transport, storage and communication</v>
          </cell>
          <cell r="B37">
            <v>73785</v>
          </cell>
          <cell r="C37">
            <v>80268</v>
          </cell>
          <cell r="D37">
            <v>86442</v>
          </cell>
          <cell r="E37">
            <v>93444</v>
          </cell>
          <cell r="F37">
            <v>100706</v>
          </cell>
          <cell r="G37">
            <v>104510.30366362155</v>
          </cell>
          <cell r="H37">
            <v>112472.03681470887</v>
          </cell>
          <cell r="I37">
            <v>124415.07602679323</v>
          </cell>
          <cell r="J37">
            <v>141465.75574454141</v>
          </cell>
          <cell r="K37">
            <v>159223.94041593606</v>
          </cell>
          <cell r="L37">
            <v>156272.47889139567</v>
          </cell>
          <cell r="M37">
            <v>8.7863386867249371</v>
          </cell>
          <cell r="N37">
            <v>7.6917326954701659</v>
          </cell>
        </row>
        <row r="38">
          <cell r="A38" t="str">
            <v xml:space="preserve">      6.1  Port services</v>
          </cell>
          <cell r="B38">
            <v>5347</v>
          </cell>
          <cell r="C38">
            <v>6247</v>
          </cell>
          <cell r="D38">
            <v>6402</v>
          </cell>
          <cell r="E38">
            <v>6478</v>
          </cell>
          <cell r="F38">
            <v>6504</v>
          </cell>
          <cell r="G38">
            <v>6506.0442828323467</v>
          </cell>
          <cell r="H38">
            <v>6664.1411589051722</v>
          </cell>
          <cell r="I38">
            <v>7383.8684040669314</v>
          </cell>
          <cell r="J38">
            <v>8371.3939094040252</v>
          </cell>
          <cell r="K38">
            <v>9041.1054221563481</v>
          </cell>
          <cell r="L38">
            <v>9375.9611785325087</v>
          </cell>
          <cell r="M38">
            <v>16.831868337385458</v>
          </cell>
          <cell r="N38">
            <v>2.4811909716663916</v>
          </cell>
        </row>
        <row r="39">
          <cell r="A39" t="str">
            <v xml:space="preserve">      6.2  Telecommunications</v>
          </cell>
          <cell r="B39">
            <v>6558</v>
          </cell>
          <cell r="C39">
            <v>8630</v>
          </cell>
          <cell r="D39">
            <v>12584</v>
          </cell>
          <cell r="E39">
            <v>17520</v>
          </cell>
          <cell r="F39">
            <v>21911</v>
          </cell>
          <cell r="G39">
            <v>26981.205400000003</v>
          </cell>
          <cell r="H39">
            <v>32199.370524360005</v>
          </cell>
          <cell r="I39">
            <v>40088.216302828208</v>
          </cell>
          <cell r="J39">
            <v>52894.342529414942</v>
          </cell>
          <cell r="K39">
            <v>67175.815012356979</v>
          </cell>
          <cell r="L39">
            <v>64531.097885886229</v>
          </cell>
          <cell r="M39">
            <v>31.594998475144862</v>
          </cell>
          <cell r="N39">
            <v>45.816917728852836</v>
          </cell>
        </row>
        <row r="40">
          <cell r="A40" t="str">
            <v xml:space="preserve">      6.3  Transport</v>
          </cell>
          <cell r="B40">
            <v>61880</v>
          </cell>
          <cell r="C40">
            <v>65391</v>
          </cell>
          <cell r="D40">
            <v>67456</v>
          </cell>
          <cell r="E40">
            <v>69446</v>
          </cell>
          <cell r="F40">
            <v>72291</v>
          </cell>
          <cell r="G40">
            <v>71023.053980789206</v>
          </cell>
          <cell r="H40">
            <v>73608.525131443705</v>
          </cell>
          <cell r="I40">
            <v>76942.991319898094</v>
          </cell>
          <cell r="J40">
            <v>80200.019305722439</v>
          </cell>
          <cell r="K40">
            <v>83007.019981422724</v>
          </cell>
          <cell r="L40">
            <v>82365.41982697694</v>
          </cell>
          <cell r="M40">
            <v>5.673884938590823</v>
          </cell>
          <cell r="N40">
            <v>3.1579269318407821</v>
          </cell>
        </row>
        <row r="41">
          <cell r="A41" t="str">
            <v>7.  Wholesale and retail trade</v>
          </cell>
          <cell r="B41">
            <v>155317</v>
          </cell>
          <cell r="C41">
            <v>165132</v>
          </cell>
          <cell r="D41">
            <v>172486</v>
          </cell>
          <cell r="E41">
            <v>174160</v>
          </cell>
          <cell r="F41">
            <v>189366</v>
          </cell>
          <cell r="G41">
            <v>176762.41087995336</v>
          </cell>
          <cell r="H41">
            <v>186637.44167489832</v>
          </cell>
          <cell r="I41">
            <v>200353.92675360152</v>
          </cell>
          <cell r="J41">
            <v>211793.83962153093</v>
          </cell>
          <cell r="K41">
            <v>223166.90797313914</v>
          </cell>
          <cell r="L41">
            <v>227894.15393230307</v>
          </cell>
          <cell r="M41">
            <v>6.3193340072239312</v>
          </cell>
          <cell r="N41">
            <v>4.4534069713925817</v>
          </cell>
        </row>
        <row r="42">
          <cell r="A42" t="str">
            <v xml:space="preserve">      7.1  Imports</v>
          </cell>
          <cell r="B42">
            <v>64629</v>
          </cell>
          <cell r="C42">
            <v>70833</v>
          </cell>
          <cell r="D42">
            <v>76609</v>
          </cell>
          <cell r="E42">
            <v>75536</v>
          </cell>
          <cell r="F42">
            <v>85280</v>
          </cell>
          <cell r="G42">
            <v>76154.975605636137</v>
          </cell>
          <cell r="H42">
            <v>82530.11497283823</v>
          </cell>
          <cell r="I42">
            <v>91773.487849796118</v>
          </cell>
          <cell r="J42">
            <v>100052.2932267978</v>
          </cell>
          <cell r="K42">
            <v>107156.00604590045</v>
          </cell>
          <cell r="L42">
            <v>112058.56841401356</v>
          </cell>
          <cell r="M42">
            <v>9.599405839483822</v>
          </cell>
          <cell r="N42">
            <v>8.1543913147826608</v>
          </cell>
        </row>
        <row r="43">
          <cell r="A43" t="str">
            <v xml:space="preserve">      7.2  Exports</v>
          </cell>
          <cell r="B43">
            <v>16365</v>
          </cell>
          <cell r="C43">
            <v>18323</v>
          </cell>
          <cell r="D43">
            <v>18346</v>
          </cell>
          <cell r="E43">
            <v>19465</v>
          </cell>
          <cell r="F43">
            <v>23027</v>
          </cell>
          <cell r="G43">
            <v>21184.65263265929</v>
          </cell>
          <cell r="H43">
            <v>21608.345685312477</v>
          </cell>
          <cell r="I43">
            <v>22364.637784298411</v>
          </cell>
          <cell r="J43">
            <v>24083.341920149578</v>
          </cell>
          <cell r="K43">
            <v>25985.925931841393</v>
          </cell>
          <cell r="L43">
            <v>25985.925931841393</v>
          </cell>
          <cell r="M43">
            <v>11.964558509013145</v>
          </cell>
          <cell r="N43">
            <v>0.12552529607596785</v>
          </cell>
        </row>
        <row r="44">
          <cell r="A44" t="str">
            <v xml:space="preserve">      7.3  Domestic</v>
          </cell>
          <cell r="B44">
            <v>74323</v>
          </cell>
          <cell r="C44">
            <v>75976</v>
          </cell>
          <cell r="D44">
            <v>77531</v>
          </cell>
          <cell r="E44">
            <v>79159</v>
          </cell>
          <cell r="F44">
            <v>81059</v>
          </cell>
          <cell r="G44">
            <v>79422.782641657948</v>
          </cell>
          <cell r="H44">
            <v>82498.98101674761</v>
          </cell>
          <cell r="I44">
            <v>86215.801119507014</v>
          </cell>
          <cell r="J44">
            <v>87658.204474583559</v>
          </cell>
          <cell r="K44">
            <v>90024.975995397312</v>
          </cell>
          <cell r="L44">
            <v>89849.659586448135</v>
          </cell>
          <cell r="M44">
            <v>2.2240759926267728</v>
          </cell>
          <cell r="N44">
            <v>2.0466989575655514</v>
          </cell>
        </row>
        <row r="45">
          <cell r="A45" t="str">
            <v>8.  Banking, insurance and real estate</v>
          </cell>
          <cell r="B45">
            <v>49675</v>
          </cell>
          <cell r="C45">
            <v>54767</v>
          </cell>
          <cell r="D45">
            <v>58247</v>
          </cell>
          <cell r="E45">
            <v>60926</v>
          </cell>
          <cell r="F45">
            <v>64810</v>
          </cell>
          <cell r="G45">
            <v>69948.628599999996</v>
          </cell>
          <cell r="H45">
            <v>77695.364788800012</v>
          </cell>
          <cell r="I45">
            <v>85931.073456412822</v>
          </cell>
          <cell r="J45">
            <v>91613.112922252796</v>
          </cell>
          <cell r="K45">
            <v>97830.440826810489</v>
          </cell>
          <cell r="L45">
            <v>96584.948568365449</v>
          </cell>
          <cell r="M45">
            <v>10.250629089079011</v>
          </cell>
          <cell r="N45">
            <v>6.35419139262694</v>
          </cell>
        </row>
        <row r="46">
          <cell r="A46" t="str">
            <v xml:space="preserve">       8.1   Banking</v>
          </cell>
          <cell r="B46">
            <v>17019.744875008037</v>
          </cell>
          <cell r="C46">
            <v>18738.605745427245</v>
          </cell>
          <cell r="D46">
            <v>20522.581235352282</v>
          </cell>
          <cell r="E46">
            <v>22272.01015664763</v>
          </cell>
          <cell r="F46">
            <v>23926.168256148638</v>
          </cell>
          <cell r="G46">
            <v>28095.61422588108</v>
          </cell>
          <cell r="H46">
            <v>33072.794222509598</v>
          </cell>
          <cell r="I46">
            <v>38121.316696619753</v>
          </cell>
          <cell r="J46">
            <v>39118</v>
          </cell>
          <cell r="K46">
            <v>41660.67</v>
          </cell>
          <cell r="L46">
            <v>41465.08</v>
          </cell>
          <cell r="M46">
            <v>10.099216427992408</v>
          </cell>
          <cell r="N46">
            <v>9.5203213844251788</v>
          </cell>
        </row>
        <row r="47">
          <cell r="A47" t="str">
            <v xml:space="preserve">       8.2   Insurance, real estate and other financial services</v>
          </cell>
          <cell r="B47">
            <v>32655.255124991963</v>
          </cell>
          <cell r="C47">
            <v>36028.394254572762</v>
          </cell>
          <cell r="D47">
            <v>37724.418764647722</v>
          </cell>
          <cell r="E47">
            <v>38653.98984335237</v>
          </cell>
          <cell r="F47">
            <v>40883.831743851362</v>
          </cell>
          <cell r="G47">
            <v>41853.014374118924</v>
          </cell>
          <cell r="H47">
            <v>44622.570566290415</v>
          </cell>
          <cell r="I47">
            <v>47809.756759793068</v>
          </cell>
          <cell r="J47">
            <v>52495.112922252796</v>
          </cell>
          <cell r="K47">
            <v>56169.770826810498</v>
          </cell>
          <cell r="L47">
            <v>55119.86856836544</v>
          </cell>
          <cell r="M47">
            <v>10.329544560805592</v>
          </cell>
          <cell r="N47">
            <v>4.7074662781000809</v>
          </cell>
        </row>
        <row r="48">
          <cell r="A48" t="str">
            <v>9.  Ownership of dwellings</v>
          </cell>
          <cell r="B48">
            <v>14232</v>
          </cell>
          <cell r="C48">
            <v>14416</v>
          </cell>
          <cell r="D48">
            <v>14592</v>
          </cell>
          <cell r="E48">
            <v>14767</v>
          </cell>
          <cell r="F48">
            <v>15018</v>
          </cell>
          <cell r="G48">
            <v>15228.252</v>
          </cell>
          <cell r="H48">
            <v>15456.67578</v>
          </cell>
          <cell r="I48">
            <v>15657.612565139998</v>
          </cell>
          <cell r="J48">
            <v>15845.503915921678</v>
          </cell>
          <cell r="K48">
            <v>16067.340970744581</v>
          </cell>
          <cell r="L48">
            <v>16051.495466828657</v>
          </cell>
          <cell r="M48">
            <v>1.2928611579539062</v>
          </cell>
          <cell r="N48">
            <v>1.2208657047724669</v>
          </cell>
        </row>
        <row r="49">
          <cell r="A49" t="str">
            <v>10. Public admninstration and defence</v>
          </cell>
          <cell r="B49">
            <v>35215</v>
          </cell>
          <cell r="C49">
            <v>37055</v>
          </cell>
          <cell r="D49">
            <v>38170</v>
          </cell>
          <cell r="E49">
            <v>39773</v>
          </cell>
          <cell r="F49">
            <v>41443</v>
          </cell>
          <cell r="G49">
            <v>41857.154999999999</v>
          </cell>
          <cell r="H49">
            <v>41869.112479999996</v>
          </cell>
          <cell r="I49">
            <v>42125.281462759995</v>
          </cell>
          <cell r="J49">
            <v>42987.104989012958</v>
          </cell>
          <cell r="K49">
            <v>44276.718138683347</v>
          </cell>
          <cell r="L49">
            <v>44276.718138683347</v>
          </cell>
          <cell r="M49">
            <v>5.2250461451086139</v>
          </cell>
          <cell r="N49">
            <v>3.0090406153015836</v>
          </cell>
        </row>
        <row r="50">
          <cell r="A50" t="str">
            <v>11. Services (n.e.s.)</v>
          </cell>
          <cell r="B50">
            <v>27548</v>
          </cell>
          <cell r="C50">
            <v>29223</v>
          </cell>
          <cell r="D50">
            <v>30294</v>
          </cell>
          <cell r="E50">
            <v>33263</v>
          </cell>
          <cell r="F50">
            <v>34028</v>
          </cell>
          <cell r="G50">
            <v>34760.577000000005</v>
          </cell>
          <cell r="H50">
            <v>35932.19</v>
          </cell>
          <cell r="I50">
            <v>38708.269695670002</v>
          </cell>
          <cell r="J50">
            <v>41780.9745603552</v>
          </cell>
          <cell r="K50">
            <v>44122.581826959111</v>
          </cell>
          <cell r="L50">
            <v>41629.006778851261</v>
          </cell>
          <cell r="M50">
            <v>6.0802962102511904</v>
          </cell>
          <cell r="N50">
            <v>3.6649214659685958</v>
          </cell>
        </row>
        <row r="51">
          <cell r="A51" t="str">
            <v xml:space="preserve">       11.1  Hotels and restaurants</v>
          </cell>
          <cell r="B51">
            <v>4434.4548950270655</v>
          </cell>
          <cell r="C51">
            <v>5015.915540470116</v>
          </cell>
          <cell r="D51">
            <v>5124.5003515917215</v>
          </cell>
          <cell r="E51">
            <v>5780.4899290464782</v>
          </cell>
          <cell r="F51">
            <v>5866.5147730310373</v>
          </cell>
          <cell r="G51">
            <v>4970.4647001409112</v>
          </cell>
          <cell r="H51">
            <v>4867.6332146247078</v>
          </cell>
          <cell r="I51">
            <v>6152.9065924349024</v>
          </cell>
          <cell r="J51">
            <v>7130.2162691927169</v>
          </cell>
          <cell r="K51">
            <v>7843.2378961119894</v>
          </cell>
          <cell r="L51">
            <v>5418.9643645864653</v>
          </cell>
          <cell r="M51">
            <v>13.112336447375261</v>
          </cell>
          <cell r="N51">
            <v>2.1648054128006411</v>
          </cell>
        </row>
        <row r="52">
          <cell r="A52" t="str">
            <v xml:space="preserve">       11.2  Other</v>
          </cell>
          <cell r="B52">
            <v>23113.545104972938</v>
          </cell>
          <cell r="C52">
            <v>24207.084459529884</v>
          </cell>
          <cell r="D52">
            <v>25169.499648408277</v>
          </cell>
          <cell r="E52">
            <v>27482.510070953522</v>
          </cell>
          <cell r="F52">
            <v>28161.485226968965</v>
          </cell>
          <cell r="G52">
            <v>29790.112299859087</v>
          </cell>
          <cell r="H52">
            <v>31064.556785375295</v>
          </cell>
          <cell r="I52">
            <v>32555.3631032351</v>
          </cell>
          <cell r="J52">
            <v>34650.758291162485</v>
          </cell>
          <cell r="K52">
            <v>36279.343930847121</v>
          </cell>
          <cell r="L52">
            <v>36210.042414264797</v>
          </cell>
          <cell r="M52">
            <v>4.7311623967267069</v>
          </cell>
          <cell r="N52">
            <v>3.9757583796899976</v>
          </cell>
        </row>
        <row r="53">
          <cell r="A53" t="str">
            <v>12. Gross domestic product</v>
          </cell>
          <cell r="B53">
            <v>695934</v>
          </cell>
          <cell r="C53">
            <v>739763</v>
          </cell>
          <cell r="D53">
            <v>774796</v>
          </cell>
          <cell r="E53">
            <v>808340</v>
          </cell>
          <cell r="F53">
            <v>857035</v>
          </cell>
          <cell r="G53">
            <v>843794.4967232846</v>
          </cell>
          <cell r="H53">
            <v>877248.16061359306</v>
          </cell>
          <cell r="I53">
            <v>930057.34989934543</v>
          </cell>
          <cell r="J53">
            <v>979924.69033860113</v>
          </cell>
          <cell r="K53">
            <v>1038208.5349584407</v>
          </cell>
          <cell r="L53">
            <v>1030848.9714726566</v>
          </cell>
          <cell r="M53">
            <v>6.2978673264993512</v>
          </cell>
          <cell r="N53">
            <v>4.7357058949961006</v>
          </cell>
        </row>
        <row r="54">
          <cell r="A54" t="str">
            <v>13. Net factor income from abroad</v>
          </cell>
          <cell r="B54">
            <v>-11258</v>
          </cell>
          <cell r="C54">
            <v>-8816</v>
          </cell>
          <cell r="D54">
            <v>-9888</v>
          </cell>
          <cell r="E54">
            <v>-14000</v>
          </cell>
          <cell r="F54">
            <v>-16835.242000000009</v>
          </cell>
          <cell r="G54">
            <v>-14738.850900000005</v>
          </cell>
          <cell r="H54">
            <v>-13966.729000000007</v>
          </cell>
          <cell r="I54">
            <v>-9468.2490838771773</v>
          </cell>
          <cell r="J54">
            <v>-11299.735477814022</v>
          </cell>
          <cell r="K54">
            <v>-13485.88000000001</v>
          </cell>
          <cell r="M54">
            <v>21.691241783620534</v>
          </cell>
          <cell r="N54">
            <v>-12.159709618874773</v>
          </cell>
        </row>
        <row r="55">
          <cell r="A55" t="str">
            <v>14. Gross national product</v>
          </cell>
          <cell r="B55">
            <v>684676</v>
          </cell>
          <cell r="C55">
            <v>730947</v>
          </cell>
          <cell r="D55">
            <v>764908</v>
          </cell>
          <cell r="E55">
            <v>794340</v>
          </cell>
          <cell r="F55">
            <v>840199.75800000003</v>
          </cell>
          <cell r="G55">
            <v>829055.64582328452</v>
          </cell>
          <cell r="H55">
            <v>863281.43161359301</v>
          </cell>
          <cell r="I55">
            <v>920589.10081546823</v>
          </cell>
          <cell r="J55">
            <v>968624.95486078714</v>
          </cell>
          <cell r="M55">
            <v>6.7580870367881962</v>
          </cell>
          <cell r="N55">
            <v>4.6461644961946602</v>
          </cell>
        </row>
        <row r="57">
          <cell r="A57" t="str">
            <v xml:space="preserve">  (a)  Revised                      </v>
          </cell>
        </row>
        <row r="58">
          <cell r="A58" t="str">
            <v xml:space="preserve">  (b)  Provisional                             </v>
          </cell>
        </row>
      </sheetData>
      <sheetData sheetId="1">
        <row r="2">
          <cell r="A2" t="str">
            <v xml:space="preserve">       GrossDdomestic Product at Current Factor Cost Prices - Annual Estimates</v>
          </cell>
        </row>
        <row r="3">
          <cell r="J3" t="str">
            <v>(Rs.Mn)</v>
          </cell>
        </row>
        <row r="4">
          <cell r="A4" t="str">
            <v xml:space="preserve">                        SECTOR</v>
          </cell>
          <cell r="B4">
            <v>1996</v>
          </cell>
          <cell r="C4">
            <v>1997</v>
          </cell>
          <cell r="D4">
            <v>1998</v>
          </cell>
          <cell r="E4">
            <v>1999</v>
          </cell>
          <cell r="F4">
            <v>2000</v>
          </cell>
          <cell r="G4">
            <v>2001</v>
          </cell>
          <cell r="H4" t="str">
            <v>2002(a)</v>
          </cell>
          <cell r="I4" t="str">
            <v>2003(a)</v>
          </cell>
          <cell r="J4" t="str">
            <v>2004(b)</v>
          </cell>
          <cell r="K4" t="str">
            <v>2005(b)</v>
          </cell>
        </row>
        <row r="5">
          <cell r="L5" t="str">
            <v>97/96</v>
          </cell>
          <cell r="M5" t="str">
            <v>98/97</v>
          </cell>
          <cell r="N5" t="str">
            <v>99/98</v>
          </cell>
          <cell r="O5" t="str">
            <v>00/99</v>
          </cell>
          <cell r="P5" t="str">
            <v>01/00</v>
          </cell>
        </row>
        <row r="7">
          <cell r="A7" t="str">
            <v>Agriculture</v>
          </cell>
          <cell r="B7">
            <v>156108</v>
          </cell>
          <cell r="C7">
            <v>175774</v>
          </cell>
          <cell r="D7">
            <v>192665</v>
          </cell>
          <cell r="E7">
            <v>205599</v>
          </cell>
          <cell r="F7">
            <v>223926</v>
          </cell>
          <cell r="G7">
            <v>249790.10553291213</v>
          </cell>
          <cell r="H7">
            <v>287840.48660951667</v>
          </cell>
          <cell r="I7">
            <v>297342.0929316745</v>
          </cell>
          <cell r="J7">
            <v>320200.73952637013</v>
          </cell>
          <cell r="K7">
            <v>346622.308408788</v>
          </cell>
          <cell r="L7">
            <v>12.597688779562866</v>
          </cell>
          <cell r="M7">
            <v>9.6094985606517405</v>
          </cell>
          <cell r="N7">
            <v>6.7132068616510443</v>
          </cell>
          <cell r="O7">
            <v>8.9139538616432858</v>
          </cell>
          <cell r="P7">
            <v>11.550291405603685</v>
          </cell>
        </row>
        <row r="8">
          <cell r="A8" t="str">
            <v>1.  Agriculture, forestry &amp; fishing</v>
          </cell>
          <cell r="B8">
            <v>156108</v>
          </cell>
          <cell r="C8">
            <v>175774</v>
          </cell>
          <cell r="D8">
            <v>192665</v>
          </cell>
          <cell r="E8">
            <v>205599</v>
          </cell>
          <cell r="F8">
            <v>223926</v>
          </cell>
          <cell r="G8">
            <v>249790.10553291213</v>
          </cell>
          <cell r="H8">
            <v>287840.48660951667</v>
          </cell>
          <cell r="I8">
            <v>297342.0929316745</v>
          </cell>
          <cell r="J8">
            <v>320200.73952637013</v>
          </cell>
          <cell r="K8">
            <v>346622.308408788</v>
          </cell>
          <cell r="L8">
            <v>12.597688779562866</v>
          </cell>
          <cell r="M8">
            <v>9.6094985606517405</v>
          </cell>
          <cell r="N8">
            <v>6.7132068616510443</v>
          </cell>
          <cell r="O8">
            <v>8.9139538616432858</v>
          </cell>
          <cell r="P8">
            <v>11.550291405603685</v>
          </cell>
        </row>
        <row r="9">
          <cell r="A9" t="str">
            <v xml:space="preserve">          1.1  Agriculture</v>
          </cell>
          <cell r="B9">
            <v>122594</v>
          </cell>
          <cell r="C9">
            <v>138999</v>
          </cell>
          <cell r="D9">
            <v>153335</v>
          </cell>
          <cell r="E9">
            <v>163481</v>
          </cell>
          <cell r="F9">
            <v>177396</v>
          </cell>
          <cell r="G9">
            <v>199584.47759856304</v>
          </cell>
          <cell r="H9">
            <v>232852.79121496974</v>
          </cell>
          <cell r="I9">
            <v>238240.2341172235</v>
          </cell>
          <cell r="J9">
            <v>257411.47675463252</v>
          </cell>
          <cell r="K9">
            <v>281991.29065903078</v>
          </cell>
          <cell r="L9">
            <v>13.381568429123769</v>
          </cell>
          <cell r="M9">
            <v>10.313743264340026</v>
          </cell>
          <cell r="N9">
            <v>6.6168845990804526</v>
          </cell>
          <cell r="O9">
            <v>8.5116924902588043</v>
          </cell>
          <cell r="P9">
            <v>12.507879320031478</v>
          </cell>
        </row>
        <row r="10">
          <cell r="A10" t="str">
            <v xml:space="preserve">                             Tea</v>
          </cell>
          <cell r="B10">
            <v>10332</v>
          </cell>
          <cell r="C10">
            <v>12685</v>
          </cell>
          <cell r="D10">
            <v>14448</v>
          </cell>
          <cell r="E10">
            <v>12295</v>
          </cell>
          <cell r="F10">
            <v>15551</v>
          </cell>
          <cell r="G10">
            <v>15883.685653200002</v>
          </cell>
          <cell r="H10">
            <v>17314.78301688284</v>
          </cell>
          <cell r="I10">
            <v>16886.714181164683</v>
          </cell>
          <cell r="J10">
            <v>20820.374961578262</v>
          </cell>
          <cell r="K10">
            <v>23785.196356107008</v>
          </cell>
          <cell r="L10">
            <v>22.773906310491675</v>
          </cell>
          <cell r="M10">
            <v>13.898305084745765</v>
          </cell>
          <cell r="N10">
            <v>-14.901716500553707</v>
          </cell>
          <cell r="O10">
            <v>26.482309882065881</v>
          </cell>
          <cell r="P10">
            <v>2.1393200000000112</v>
          </cell>
        </row>
        <row r="11">
          <cell r="A11" t="str">
            <v xml:space="preserve">                             Rubber</v>
          </cell>
          <cell r="B11">
            <v>4011</v>
          </cell>
          <cell r="C11">
            <v>3132</v>
          </cell>
          <cell r="D11">
            <v>2462</v>
          </cell>
          <cell r="E11">
            <v>2253</v>
          </cell>
          <cell r="F11">
            <v>2506</v>
          </cell>
          <cell r="G11">
            <v>2487.4224205599999</v>
          </cell>
          <cell r="H11">
            <v>3243.6081642443169</v>
          </cell>
          <cell r="I11">
            <v>4925.4496444654169</v>
          </cell>
          <cell r="J11">
            <v>6330.2049141536691</v>
          </cell>
          <cell r="K11">
            <v>8014.0394213185446</v>
          </cell>
          <cell r="L11">
            <v>-21.914734480179511</v>
          </cell>
          <cell r="M11">
            <v>-21.392081736909319</v>
          </cell>
          <cell r="N11">
            <v>-8.4890333062550773</v>
          </cell>
          <cell r="O11">
            <v>11.229471815357295</v>
          </cell>
          <cell r="P11">
            <v>-0.74132400000000986</v>
          </cell>
        </row>
        <row r="12">
          <cell r="A12" t="str">
            <v xml:space="preserve">                             Coconut</v>
          </cell>
          <cell r="B12">
            <v>12838</v>
          </cell>
          <cell r="C12">
            <v>14960</v>
          </cell>
          <cell r="D12">
            <v>15573</v>
          </cell>
          <cell r="E12">
            <v>17675</v>
          </cell>
          <cell r="F12">
            <v>13249</v>
          </cell>
          <cell r="G12">
            <v>13250.111193630002</v>
          </cell>
          <cell r="H12">
            <v>20182.899562908166</v>
          </cell>
          <cell r="I12">
            <v>19269.071660338323</v>
          </cell>
          <cell r="J12">
            <v>19062.06575491737</v>
          </cell>
          <cell r="K12">
            <v>20989.240602739515</v>
          </cell>
          <cell r="L12">
            <v>16.529054369839535</v>
          </cell>
          <cell r="M12">
            <v>4.0975935828877041</v>
          </cell>
          <cell r="N12">
            <v>13.497720413536252</v>
          </cell>
          <cell r="O12">
            <v>-25.041018387553038</v>
          </cell>
          <cell r="P12">
            <v>8.3870000000096923E-3</v>
          </cell>
        </row>
        <row r="13">
          <cell r="A13" t="str">
            <v xml:space="preserve">                             Paddy</v>
          </cell>
          <cell r="B13">
            <v>19892</v>
          </cell>
          <cell r="C13">
            <v>24469</v>
          </cell>
          <cell r="D13">
            <v>26842</v>
          </cell>
          <cell r="E13">
            <v>30197</v>
          </cell>
          <cell r="F13">
            <v>32063</v>
          </cell>
          <cell r="G13">
            <v>34731.414318299998</v>
          </cell>
          <cell r="H13">
            <v>41767.463871853608</v>
          </cell>
          <cell r="I13">
            <v>40961.06505607711</v>
          </cell>
          <cell r="J13">
            <v>45082.43810146254</v>
          </cell>
          <cell r="K13">
            <v>53210.801691156244</v>
          </cell>
          <cell r="L13">
            <v>23.009249949728527</v>
          </cell>
          <cell r="M13">
            <v>9.6979852057705642</v>
          </cell>
          <cell r="N13">
            <v>12.499068623798525</v>
          </cell>
          <cell r="O13">
            <v>6.1794217968672349</v>
          </cell>
          <cell r="P13">
            <v>8.3224100000000014</v>
          </cell>
        </row>
        <row r="14">
          <cell r="A14" t="str">
            <v xml:space="preserve">                            Other</v>
          </cell>
          <cell r="B14">
            <v>75521</v>
          </cell>
          <cell r="C14">
            <v>83753</v>
          </cell>
          <cell r="D14">
            <v>94010</v>
          </cell>
          <cell r="E14">
            <v>101061</v>
          </cell>
          <cell r="F14">
            <v>114027</v>
          </cell>
          <cell r="G14">
            <v>133231.84401287304</v>
          </cell>
          <cell r="H14">
            <v>150344.03659908081</v>
          </cell>
          <cell r="I14">
            <v>156197.93357517797</v>
          </cell>
          <cell r="J14">
            <v>166116.39302252067</v>
          </cell>
          <cell r="K14">
            <v>175992.0125877095</v>
          </cell>
          <cell r="L14">
            <v>10.900279392486855</v>
          </cell>
          <cell r="M14">
            <v>12.246725490430199</v>
          </cell>
          <cell r="N14">
            <v>7.5002659291564688</v>
          </cell>
          <cell r="O14">
            <v>12.829875025974413</v>
          </cell>
          <cell r="P14">
            <v>16.842365415974324</v>
          </cell>
        </row>
        <row r="15">
          <cell r="A15" t="str">
            <v xml:space="preserve">                                          Vegetables</v>
          </cell>
          <cell r="B15">
            <v>31189</v>
          </cell>
          <cell r="C15">
            <v>37135</v>
          </cell>
          <cell r="D15">
            <v>43575</v>
          </cell>
          <cell r="E15">
            <v>55616</v>
          </cell>
          <cell r="F15">
            <v>65637</v>
          </cell>
          <cell r="G15">
            <v>77743.696078620007</v>
          </cell>
          <cell r="H15">
            <v>85645.78466077242</v>
          </cell>
          <cell r="I15">
            <v>93532.419715684679</v>
          </cell>
          <cell r="J15">
            <v>101351.7300039159</v>
          </cell>
          <cell r="L15">
            <v>19.064413735611918</v>
          </cell>
          <cell r="M15">
            <v>17.342130065975493</v>
          </cell>
          <cell r="N15">
            <v>27.632816982214582</v>
          </cell>
          <cell r="O15">
            <v>18.018196202531644</v>
          </cell>
          <cell r="P15">
            <v>18.444926000000006</v>
          </cell>
        </row>
        <row r="16">
          <cell r="A16" t="str">
            <v xml:space="preserve">                                          Subsidiary food crops</v>
          </cell>
          <cell r="B16">
            <v>19712</v>
          </cell>
          <cell r="C16">
            <v>18484</v>
          </cell>
          <cell r="D16">
            <v>20810</v>
          </cell>
          <cell r="E16">
            <v>12833</v>
          </cell>
          <cell r="F16">
            <v>13342</v>
          </cell>
          <cell r="G16">
            <v>14713.003373320002</v>
          </cell>
          <cell r="H16">
            <v>16213.894414929757</v>
          </cell>
          <cell r="I16">
            <v>15725.078734279421</v>
          </cell>
          <cell r="J16">
            <v>16545.927844208807</v>
          </cell>
          <cell r="L16">
            <v>-6.2297077922077948</v>
          </cell>
          <cell r="M16">
            <v>12.583856308158413</v>
          </cell>
          <cell r="N16">
            <v>-38.332532436328691</v>
          </cell>
          <cell r="O16">
            <v>3.9663367879685163</v>
          </cell>
          <cell r="P16">
            <v>10.275846000000023</v>
          </cell>
        </row>
        <row r="17">
          <cell r="A17" t="str">
            <v xml:space="preserve">                                          Minor export crops</v>
          </cell>
          <cell r="B17">
            <v>7137</v>
          </cell>
          <cell r="C17">
            <v>8588</v>
          </cell>
          <cell r="D17">
            <v>10681</v>
          </cell>
          <cell r="E17">
            <v>11382</v>
          </cell>
          <cell r="F17">
            <v>11484</v>
          </cell>
          <cell r="G17">
            <v>10694.132317439999</v>
          </cell>
          <cell r="H17">
            <v>14707.597399645962</v>
          </cell>
          <cell r="I17">
            <v>10313.261448579742</v>
          </cell>
          <cell r="J17">
            <v>11344.587593437718</v>
          </cell>
          <cell r="L17">
            <v>20.330671150343282</v>
          </cell>
          <cell r="M17">
            <v>24.371215649743828</v>
          </cell>
          <cell r="N17">
            <v>6.5630558936429217</v>
          </cell>
          <cell r="O17">
            <v>0.89615181866105065</v>
          </cell>
          <cell r="P17">
            <v>-6.8779840000000148</v>
          </cell>
        </row>
        <row r="18">
          <cell r="A18" t="str">
            <v xml:space="preserve">                                         Sugarcane</v>
          </cell>
          <cell r="B18">
            <v>1260</v>
          </cell>
          <cell r="C18">
            <v>1203</v>
          </cell>
          <cell r="D18">
            <v>1306</v>
          </cell>
          <cell r="E18">
            <v>1530</v>
          </cell>
          <cell r="F18">
            <v>2253</v>
          </cell>
          <cell r="G18">
            <v>2106.1100283122682</v>
          </cell>
          <cell r="H18">
            <v>1476.5976868700077</v>
          </cell>
          <cell r="I18">
            <v>1150.272672029746</v>
          </cell>
          <cell r="J18">
            <v>1396.2009693097057</v>
          </cell>
          <cell r="L18">
            <v>-4.5238095238095184</v>
          </cell>
          <cell r="M18">
            <v>8.5619285120531963</v>
          </cell>
          <cell r="N18">
            <v>17.151607963246551</v>
          </cell>
          <cell r="O18">
            <v>47.254901960784323</v>
          </cell>
          <cell r="P18">
            <v>-6.5197501858735851</v>
          </cell>
        </row>
        <row r="19">
          <cell r="A19" t="str">
            <v xml:space="preserve">                                         Tobacco</v>
          </cell>
          <cell r="B19">
            <v>1496</v>
          </cell>
          <cell r="C19">
            <v>1576</v>
          </cell>
          <cell r="D19">
            <v>1507</v>
          </cell>
          <cell r="E19">
            <v>1700</v>
          </cell>
          <cell r="F19">
            <v>1695</v>
          </cell>
          <cell r="G19">
            <v>1827.9797503499999</v>
          </cell>
          <cell r="H19">
            <v>2035.6321079777986</v>
          </cell>
          <cell r="I19">
            <v>1995.8685589322663</v>
          </cell>
          <cell r="J19">
            <v>2095.6619868788798</v>
          </cell>
          <cell r="L19">
            <v>5.3475935828876997</v>
          </cell>
          <cell r="M19">
            <v>-4.3781725888324852</v>
          </cell>
          <cell r="N19">
            <v>12.806901128069015</v>
          </cell>
          <cell r="O19">
            <v>-0.29411764705882248</v>
          </cell>
          <cell r="P19">
            <v>7.84541299999999</v>
          </cell>
        </row>
        <row r="20">
          <cell r="A20" t="str">
            <v xml:space="preserve">                                         Animal husbandry</v>
          </cell>
          <cell r="B20">
            <v>6065</v>
          </cell>
          <cell r="C20">
            <v>7017</v>
          </cell>
          <cell r="D20">
            <v>7055</v>
          </cell>
          <cell r="E20">
            <v>8300</v>
          </cell>
          <cell r="F20">
            <v>10206</v>
          </cell>
          <cell r="G20">
            <v>13626.737169230768</v>
          </cell>
          <cell r="H20">
            <v>15948.557328077504</v>
          </cell>
          <cell r="I20">
            <v>18387.388877431695</v>
          </cell>
          <cell r="J20">
            <v>19858.379987626231</v>
          </cell>
          <cell r="L20">
            <v>15.696619950535862</v>
          </cell>
          <cell r="M20">
            <v>0.54154196950264577</v>
          </cell>
          <cell r="N20">
            <v>17.647058823529417</v>
          </cell>
          <cell r="O20">
            <v>22.963855421686752</v>
          </cell>
          <cell r="P20">
            <v>33.516923076923064</v>
          </cell>
        </row>
        <row r="21">
          <cell r="A21" t="str">
            <v xml:space="preserve">                                        Other</v>
          </cell>
          <cell r="B21">
            <v>8662</v>
          </cell>
          <cell r="C21">
            <v>9750</v>
          </cell>
          <cell r="D21">
            <v>9076</v>
          </cell>
          <cell r="E21">
            <v>9700</v>
          </cell>
          <cell r="F21">
            <v>9410</v>
          </cell>
          <cell r="G21">
            <v>12520.185295600002</v>
          </cell>
          <cell r="H21">
            <v>14315.973000807326</v>
          </cell>
          <cell r="I21">
            <v>15093.643568240423</v>
          </cell>
          <cell r="J21">
            <v>13523.90463714342</v>
          </cell>
          <cell r="L21">
            <v>12.560609558993296</v>
          </cell>
          <cell r="M21">
            <v>-6.9128205128205167</v>
          </cell>
          <cell r="N21">
            <v>6.8752754517408476</v>
          </cell>
          <cell r="O21">
            <v>-2.989690721649485</v>
          </cell>
          <cell r="P21">
            <v>33.051916000000013</v>
          </cell>
        </row>
        <row r="22">
          <cell r="A22" t="str">
            <v xml:space="preserve">        1.2  Forestry</v>
          </cell>
          <cell r="B22">
            <v>14751</v>
          </cell>
          <cell r="C22">
            <v>15362</v>
          </cell>
          <cell r="D22">
            <v>15669</v>
          </cell>
          <cell r="E22">
            <v>16280</v>
          </cell>
          <cell r="F22">
            <v>17144</v>
          </cell>
          <cell r="G22">
            <v>19061.783274029091</v>
          </cell>
          <cell r="H22">
            <v>20567.01630882734</v>
          </cell>
          <cell r="I22">
            <v>24659.914267823704</v>
          </cell>
          <cell r="J22">
            <v>28977.257563301551</v>
          </cell>
          <cell r="K22">
            <v>35468.163257481101</v>
          </cell>
          <cell r="L22">
            <v>4.1420920615551582</v>
          </cell>
          <cell r="M22">
            <v>1.9984377034240275</v>
          </cell>
          <cell r="N22">
            <v>3.8994192354330215</v>
          </cell>
          <cell r="O22">
            <v>5.3071253071253155</v>
          </cell>
          <cell r="P22">
            <v>11.186323343613447</v>
          </cell>
        </row>
        <row r="23">
          <cell r="A23" t="str">
            <v xml:space="preserve">        1.3  Fishing</v>
          </cell>
          <cell r="B23">
            <v>18763</v>
          </cell>
          <cell r="C23">
            <v>21413</v>
          </cell>
          <cell r="D23">
            <v>23661</v>
          </cell>
          <cell r="E23">
            <v>25838</v>
          </cell>
          <cell r="F23">
            <v>29386</v>
          </cell>
          <cell r="G23">
            <v>31143.844660320006</v>
          </cell>
          <cell r="H23">
            <v>34420.679085719545</v>
          </cell>
          <cell r="I23">
            <v>34441.944546627274</v>
          </cell>
          <cell r="J23">
            <v>33812.00520843605</v>
          </cell>
          <cell r="K23">
            <v>29162.854492276092</v>
          </cell>
          <cell r="L23">
            <v>14.123541011565322</v>
          </cell>
          <cell r="M23">
            <v>10.498295428011017</v>
          </cell>
          <cell r="N23">
            <v>9.2007945564430926</v>
          </cell>
          <cell r="O23">
            <v>13.731712980880872</v>
          </cell>
          <cell r="P23">
            <v>5.9819120000000225</v>
          </cell>
        </row>
        <row r="24">
          <cell r="A24" t="str">
            <v>Industry</v>
          </cell>
          <cell r="B24">
            <v>184056</v>
          </cell>
          <cell r="C24">
            <v>216177</v>
          </cell>
          <cell r="D24">
            <v>251401</v>
          </cell>
          <cell r="E24">
            <v>271388</v>
          </cell>
          <cell r="F24">
            <v>306977</v>
          </cell>
          <cell r="G24">
            <v>333864.20568834175</v>
          </cell>
          <cell r="H24">
            <v>368695.35036580765</v>
          </cell>
          <cell r="I24">
            <v>412774.3331077827</v>
          </cell>
          <cell r="J24">
            <v>481692.88873330987</v>
          </cell>
          <cell r="K24">
            <v>565714.4352850127</v>
          </cell>
          <cell r="L24">
            <v>17.451753814056591</v>
          </cell>
          <cell r="M24">
            <v>16.294055334286249</v>
          </cell>
          <cell r="N24">
            <v>7.9502468168384466</v>
          </cell>
          <cell r="O24">
            <v>13.113696994708679</v>
          </cell>
          <cell r="P24">
            <v>8.7587036450098132</v>
          </cell>
        </row>
        <row r="25">
          <cell r="A25" t="str">
            <v>2.  Mining &amp; quarrying</v>
          </cell>
          <cell r="B25">
            <v>13927</v>
          </cell>
          <cell r="C25">
            <v>16587</v>
          </cell>
          <cell r="D25">
            <v>17433</v>
          </cell>
          <cell r="E25">
            <v>18322</v>
          </cell>
          <cell r="F25">
            <v>21547</v>
          </cell>
          <cell r="G25">
            <v>23959.034864120134</v>
          </cell>
          <cell r="H25">
            <v>25821.069051023573</v>
          </cell>
          <cell r="I25">
            <v>27489.138708208793</v>
          </cell>
          <cell r="J25">
            <v>35964.881265835065</v>
          </cell>
          <cell r="K25">
            <v>42606.621597907055</v>
          </cell>
          <cell r="L25">
            <v>19.099590723055936</v>
          </cell>
          <cell r="M25">
            <v>5.1003798155181856</v>
          </cell>
          <cell r="N25">
            <v>5.0995238914701924</v>
          </cell>
          <cell r="O25">
            <v>17.601790197576683</v>
          </cell>
          <cell r="P25">
            <v>11.194295559103985</v>
          </cell>
        </row>
        <row r="26">
          <cell r="A26" t="str">
            <v xml:space="preserve">       2.1  Mining</v>
          </cell>
          <cell r="B26">
            <v>5306</v>
          </cell>
          <cell r="C26">
            <v>5714</v>
          </cell>
          <cell r="D26">
            <v>4372</v>
          </cell>
          <cell r="E26">
            <v>4711</v>
          </cell>
          <cell r="F26">
            <v>6983</v>
          </cell>
          <cell r="G26">
            <v>7215.6577461636662</v>
          </cell>
          <cell r="H26">
            <v>8103.1836489417974</v>
          </cell>
          <cell r="I26">
            <v>7535.2661926476067</v>
          </cell>
          <cell r="J26">
            <v>10877.231024351226</v>
          </cell>
          <cell r="K26">
            <v>12332.07320523035</v>
          </cell>
          <cell r="L26">
            <v>7.6894082171127032</v>
          </cell>
          <cell r="M26">
            <v>-23.486174308715434</v>
          </cell>
          <cell r="N26">
            <v>7.7538883806038461</v>
          </cell>
          <cell r="O26">
            <v>48.227552536616436</v>
          </cell>
          <cell r="P26">
            <v>3.3317735380734126</v>
          </cell>
        </row>
        <row r="27">
          <cell r="A27" t="str">
            <v xml:space="preserve">       2.2  Quarrying</v>
          </cell>
          <cell r="B27">
            <v>8621</v>
          </cell>
          <cell r="C27">
            <v>10873</v>
          </cell>
          <cell r="D27">
            <v>13061</v>
          </cell>
          <cell r="E27">
            <v>13611</v>
          </cell>
          <cell r="F27">
            <v>14564</v>
          </cell>
          <cell r="G27">
            <v>16743.377117956468</v>
          </cell>
          <cell r="H27">
            <v>17717.885402081774</v>
          </cell>
          <cell r="I27">
            <v>19953.872515561186</v>
          </cell>
          <cell r="J27">
            <v>25087.650241483843</v>
          </cell>
          <cell r="K27">
            <v>30274.548392676705</v>
          </cell>
          <cell r="L27">
            <v>26.122259598654441</v>
          </cell>
          <cell r="M27">
            <v>20.123241055826369</v>
          </cell>
          <cell r="N27">
            <v>4.2110098767322635</v>
          </cell>
          <cell r="O27">
            <v>7.0016898097127411</v>
          </cell>
          <cell r="P27">
            <v>14.964138409478632</v>
          </cell>
        </row>
        <row r="28">
          <cell r="A28" t="str">
            <v>3.  Manufacturing</v>
          </cell>
          <cell r="B28">
            <v>112724</v>
          </cell>
          <cell r="C28">
            <v>131876</v>
          </cell>
          <cell r="D28">
            <v>151007</v>
          </cell>
          <cell r="E28">
            <v>163103</v>
          </cell>
          <cell r="F28">
            <v>189331</v>
          </cell>
          <cell r="G28">
            <v>198721.45383855081</v>
          </cell>
          <cell r="H28">
            <v>221970.49929499536</v>
          </cell>
          <cell r="I28">
            <v>243596.46807434398</v>
          </cell>
          <cell r="J28">
            <v>275629.94164937036</v>
          </cell>
          <cell r="K28">
            <v>317798.30294719094</v>
          </cell>
          <cell r="L28">
            <v>16.99017068237465</v>
          </cell>
          <cell r="M28">
            <v>14.506809427037526</v>
          </cell>
          <cell r="N28">
            <v>8.010224691570599</v>
          </cell>
          <cell r="O28">
            <v>16.080636162424966</v>
          </cell>
          <cell r="P28">
            <v>4.9598078701062143</v>
          </cell>
        </row>
        <row r="29">
          <cell r="A29" t="str">
            <v>3.1     Processing    of  tea,     rubber    &amp;         coconut  kernel   product</v>
          </cell>
          <cell r="B29">
            <v>16203</v>
          </cell>
          <cell r="C29">
            <v>19476</v>
          </cell>
          <cell r="D29">
            <v>23176</v>
          </cell>
          <cell r="E29">
            <v>24821</v>
          </cell>
          <cell r="F29">
            <v>28197</v>
          </cell>
          <cell r="G29">
            <v>28556.482669983725</v>
          </cell>
          <cell r="H29">
            <v>35015.439321836326</v>
          </cell>
          <cell r="I29">
            <v>35925.798277842587</v>
          </cell>
          <cell r="J29">
            <v>41906.344217398291</v>
          </cell>
          <cell r="K29">
            <v>48317.965271713285</v>
          </cell>
          <cell r="L29">
            <v>20.199962969820405</v>
          </cell>
          <cell r="M29">
            <v>18.997740809201069</v>
          </cell>
          <cell r="N29">
            <v>7.0978598550224481</v>
          </cell>
          <cell r="O29">
            <v>13.601385923210184</v>
          </cell>
          <cell r="P29">
            <v>1.2748968684034745</v>
          </cell>
        </row>
        <row r="30">
          <cell r="A30" t="str">
            <v xml:space="preserve">       3.2  Factory industry</v>
          </cell>
          <cell r="B30">
            <v>87771</v>
          </cell>
          <cell r="C30">
            <v>102253</v>
          </cell>
          <cell r="D30">
            <v>116568</v>
          </cell>
          <cell r="E30">
            <v>125892</v>
          </cell>
          <cell r="F30">
            <v>147295</v>
          </cell>
          <cell r="G30">
            <v>155495.61681515275</v>
          </cell>
          <cell r="H30">
            <v>170539.81774201876</v>
          </cell>
          <cell r="I30">
            <v>189801.26691707334</v>
          </cell>
          <cell r="J30">
            <v>214549.64391165745</v>
          </cell>
          <cell r="K30">
            <v>248512.85254287283</v>
          </cell>
          <cell r="L30">
            <v>16.49975504437684</v>
          </cell>
          <cell r="M30">
            <v>13.999589254105004</v>
          </cell>
          <cell r="N30">
            <v>7.9987646695490966</v>
          </cell>
          <cell r="O30">
            <v>17.001080291043124</v>
          </cell>
          <cell r="P30">
            <v>5.5674780645322386</v>
          </cell>
        </row>
        <row r="31">
          <cell r="A31" t="str">
            <v xml:space="preserve">       3.3  Small industry</v>
          </cell>
          <cell r="B31">
            <v>8750</v>
          </cell>
          <cell r="C31">
            <v>10147</v>
          </cell>
          <cell r="D31">
            <v>11263</v>
          </cell>
          <cell r="E31">
            <v>12390</v>
          </cell>
          <cell r="F31">
            <v>13839</v>
          </cell>
          <cell r="G31">
            <v>14669.354353414326</v>
          </cell>
          <cell r="H31">
            <v>16415.242231140284</v>
          </cell>
          <cell r="I31">
            <v>17869.402879428075</v>
          </cell>
          <cell r="J31">
            <v>19173.953520314619</v>
          </cell>
          <cell r="K31">
            <v>20967.485132604852</v>
          </cell>
          <cell r="L31">
            <v>15.965714285714295</v>
          </cell>
          <cell r="M31">
            <v>10.998324627968859</v>
          </cell>
          <cell r="N31">
            <v>10.006215040397759</v>
          </cell>
          <cell r="O31">
            <v>11.694915254237293</v>
          </cell>
          <cell r="P31">
            <v>6.0001037171351079</v>
          </cell>
        </row>
        <row r="32">
          <cell r="A32" t="str">
            <v>4.  Construction</v>
          </cell>
          <cell r="B32">
            <v>48234</v>
          </cell>
          <cell r="C32">
            <v>56434</v>
          </cell>
          <cell r="D32">
            <v>69301</v>
          </cell>
          <cell r="E32">
            <v>75538</v>
          </cell>
          <cell r="F32">
            <v>82684</v>
          </cell>
          <cell r="G32">
            <v>95056.94820249331</v>
          </cell>
          <cell r="H32">
            <v>100589.51088888558</v>
          </cell>
          <cell r="I32">
            <v>113283.85025244858</v>
          </cell>
          <cell r="J32">
            <v>142429.77702326627</v>
          </cell>
          <cell r="K32">
            <v>171877.28366520739</v>
          </cell>
          <cell r="L32">
            <v>17.000456109798058</v>
          </cell>
          <cell r="M32">
            <v>22.800085055108621</v>
          </cell>
          <cell r="N32">
            <v>8.9998701317441245</v>
          </cell>
          <cell r="O32">
            <v>9.4601392676533678</v>
          </cell>
          <cell r="P32">
            <v>14.964138409478632</v>
          </cell>
        </row>
        <row r="33">
          <cell r="A33" t="str">
            <v>5.  Electricity, water and gas</v>
          </cell>
          <cell r="B33">
            <v>9171</v>
          </cell>
          <cell r="C33">
            <v>11280</v>
          </cell>
          <cell r="D33">
            <v>13660</v>
          </cell>
          <cell r="E33">
            <v>14425</v>
          </cell>
          <cell r="F33">
            <v>13415</v>
          </cell>
          <cell r="G33">
            <v>16126.768783177491</v>
          </cell>
          <cell r="H33">
            <v>20314.271130903173</v>
          </cell>
          <cell r="I33">
            <v>28404.876072781317</v>
          </cell>
          <cell r="J33">
            <v>27668.28879483819</v>
          </cell>
          <cell r="K33">
            <v>33432.227074707414</v>
          </cell>
          <cell r="L33">
            <v>22.996401701014069</v>
          </cell>
          <cell r="M33">
            <v>21.099290780141857</v>
          </cell>
          <cell r="N33">
            <v>5.6002928257686602</v>
          </cell>
          <cell r="O33">
            <v>-7.0017331022530378</v>
          </cell>
          <cell r="P33">
            <v>20.214452353168035</v>
          </cell>
        </row>
        <row r="34">
          <cell r="A34" t="str">
            <v xml:space="preserve">       5.1  Electricity</v>
          </cell>
          <cell r="B34">
            <v>7973</v>
          </cell>
          <cell r="C34">
            <v>9965</v>
          </cell>
          <cell r="D34">
            <v>12072</v>
          </cell>
          <cell r="E34">
            <v>12694</v>
          </cell>
          <cell r="F34">
            <v>11443</v>
          </cell>
          <cell r="G34">
            <v>13731.6</v>
          </cell>
          <cell r="H34">
            <v>17455.1581544242</v>
          </cell>
          <cell r="I34">
            <v>25130.462640903894</v>
          </cell>
          <cell r="J34">
            <v>24241.477909801324</v>
          </cell>
          <cell r="K34">
            <v>29875.197376039148</v>
          </cell>
          <cell r="L34">
            <v>24.984322087043775</v>
          </cell>
          <cell r="M34">
            <v>21.144004014049166</v>
          </cell>
          <cell r="N34">
            <v>5.1524188204108645</v>
          </cell>
          <cell r="O34">
            <v>-9.8550496297463379</v>
          </cell>
          <cell r="P34">
            <v>19.999999999999996</v>
          </cell>
        </row>
        <row r="35">
          <cell r="A35" t="str">
            <v xml:space="preserve">       5.2  Water and gas</v>
          </cell>
          <cell r="B35">
            <v>1198</v>
          </cell>
          <cell r="C35">
            <v>1315</v>
          </cell>
          <cell r="D35">
            <v>1588</v>
          </cell>
          <cell r="E35">
            <v>1731</v>
          </cell>
          <cell r="F35">
            <v>1972</v>
          </cell>
          <cell r="G35">
            <v>2395.1687831774912</v>
          </cell>
          <cell r="H35">
            <v>2859.1129764789712</v>
          </cell>
          <cell r="I35">
            <v>3274.413431877424</v>
          </cell>
          <cell r="J35">
            <v>3426.8108850368671</v>
          </cell>
          <cell r="K35">
            <v>3557.0296986682683</v>
          </cell>
          <cell r="L35">
            <v>9.7662771285475856</v>
          </cell>
          <cell r="M35">
            <v>20.760456273764262</v>
          </cell>
          <cell r="N35">
            <v>9.0050377833753146</v>
          </cell>
          <cell r="O35">
            <v>13.92258809936453</v>
          </cell>
          <cell r="P35">
            <v>21.45886324429469</v>
          </cell>
        </row>
        <row r="36">
          <cell r="A36" t="str">
            <v>Services</v>
          </cell>
          <cell r="B36">
            <v>355770</v>
          </cell>
          <cell r="C36">
            <v>411747</v>
          </cell>
          <cell r="D36">
            <v>468773</v>
          </cell>
          <cell r="E36">
            <v>517743</v>
          </cell>
          <cell r="F36">
            <v>594356</v>
          </cell>
          <cell r="G36">
            <v>661943.59937881108</v>
          </cell>
          <cell r="H36">
            <v>746750.63703075715</v>
          </cell>
          <cell r="I36">
            <v>852620.86060828913</v>
          </cell>
          <cell r="J36">
            <v>996047.5594053627</v>
          </cell>
          <cell r="K36">
            <v>1175809.0098116426</v>
          </cell>
          <cell r="L36">
            <v>15.734041656126152</v>
          </cell>
          <cell r="M36">
            <v>13.849766968551069</v>
          </cell>
          <cell r="N36">
            <v>10.446420762287921</v>
          </cell>
          <cell r="O36">
            <v>14.797496054992543</v>
          </cell>
          <cell r="P36">
            <v>11.371568450358227</v>
          </cell>
        </row>
        <row r="37">
          <cell r="A37" t="str">
            <v>6.  Transport, storage and communication</v>
          </cell>
          <cell r="B37">
            <v>73784</v>
          </cell>
          <cell r="C37">
            <v>86327</v>
          </cell>
          <cell r="D37">
            <v>101620</v>
          </cell>
          <cell r="E37">
            <v>113814</v>
          </cell>
          <cell r="F37">
            <v>131669</v>
          </cell>
          <cell r="G37">
            <v>150436.73781949465</v>
          </cell>
          <cell r="H37">
            <v>173890.06088222776</v>
          </cell>
          <cell r="I37">
            <v>214036.11235707719</v>
          </cell>
          <cell r="J37">
            <v>255654.0568493818</v>
          </cell>
          <cell r="K37">
            <v>303640.2744363072</v>
          </cell>
          <cell r="L37">
            <v>16.999620513932555</v>
          </cell>
          <cell r="M37">
            <v>17.715199184496157</v>
          </cell>
          <cell r="N37">
            <v>11.999606376697503</v>
          </cell>
          <cell r="O37">
            <v>15.68787671112517</v>
          </cell>
          <cell r="P37">
            <v>14.253725493088453</v>
          </cell>
        </row>
        <row r="38">
          <cell r="A38" t="str">
            <v xml:space="preserve">      6.1  Port services</v>
          </cell>
          <cell r="B38">
            <v>5163</v>
          </cell>
          <cell r="C38">
            <v>7212</v>
          </cell>
          <cell r="D38">
            <v>9579</v>
          </cell>
          <cell r="E38">
            <v>10111</v>
          </cell>
          <cell r="F38">
            <v>10781</v>
          </cell>
          <cell r="G38">
            <v>11895.180618815612</v>
          </cell>
          <cell r="H38">
            <v>12712.805500217008</v>
          </cell>
          <cell r="I38">
            <v>14874.592649917911</v>
          </cell>
          <cell r="J38">
            <v>17305.1010889145</v>
          </cell>
          <cell r="K38">
            <v>20350.798880563456</v>
          </cell>
          <cell r="L38">
            <v>39.686228936664733</v>
          </cell>
          <cell r="M38">
            <v>32.820299500831936</v>
          </cell>
          <cell r="N38">
            <v>5.5538156383756032</v>
          </cell>
          <cell r="O38">
            <v>6.6264464444664162</v>
          </cell>
          <cell r="P38">
            <v>10.334668572633454</v>
          </cell>
        </row>
        <row r="39">
          <cell r="A39" t="str">
            <v xml:space="preserve">      6.2  Telecommunications</v>
          </cell>
          <cell r="B39">
            <v>5979</v>
          </cell>
          <cell r="C39">
            <v>9223</v>
          </cell>
          <cell r="D39">
            <v>14468</v>
          </cell>
          <cell r="E39">
            <v>20895</v>
          </cell>
          <cell r="F39">
            <v>27463</v>
          </cell>
          <cell r="G39">
            <v>37301.185834600001</v>
          </cell>
          <cell r="H39">
            <v>49074.475564918539</v>
          </cell>
          <cell r="I39">
            <v>70262.380390072125</v>
          </cell>
          <cell r="J39">
            <v>92707.602334063587</v>
          </cell>
          <cell r="K39">
            <v>118758.43858993547</v>
          </cell>
          <cell r="L39">
            <v>54.256564642916885</v>
          </cell>
          <cell r="M39">
            <v>56.868697820665723</v>
          </cell>
          <cell r="N39">
            <v>44.422173071606295</v>
          </cell>
          <cell r="O39">
            <v>31.43335726250298</v>
          </cell>
          <cell r="P39">
            <v>35.823420000000006</v>
          </cell>
        </row>
        <row r="40">
          <cell r="A40" t="str">
            <v xml:space="preserve">      6.3  Transport</v>
          </cell>
          <cell r="B40">
            <v>62642</v>
          </cell>
          <cell r="C40">
            <v>69892</v>
          </cell>
          <cell r="D40">
            <v>77573</v>
          </cell>
          <cell r="E40">
            <v>82808</v>
          </cell>
          <cell r="F40">
            <v>93425</v>
          </cell>
          <cell r="G40">
            <v>101240.37136607904</v>
          </cell>
          <cell r="H40">
            <v>112102.77981709222</v>
          </cell>
          <cell r="I40">
            <v>128899.13931708715</v>
          </cell>
          <cell r="J40">
            <v>145641.35342640372</v>
          </cell>
          <cell r="K40">
            <v>164531.03696580828</v>
          </cell>
          <cell r="L40">
            <v>11.573704543277664</v>
          </cell>
          <cell r="M40">
            <v>10.989812854117776</v>
          </cell>
          <cell r="N40">
            <v>6.7484820749487584</v>
          </cell>
          <cell r="O40">
            <v>12.821225002415225</v>
          </cell>
          <cell r="P40">
            <v>8.3653961638523242</v>
          </cell>
        </row>
        <row r="41">
          <cell r="A41" t="str">
            <v>7.  Wholesale and retail trade</v>
          </cell>
          <cell r="B41">
            <v>155316</v>
          </cell>
          <cell r="C41">
            <v>177123</v>
          </cell>
          <cell r="D41">
            <v>196262</v>
          </cell>
          <cell r="E41">
            <v>211376</v>
          </cell>
          <cell r="F41">
            <v>254100</v>
          </cell>
          <cell r="G41">
            <v>263222.52756912122</v>
          </cell>
          <cell r="H41">
            <v>288257.15391424956</v>
          </cell>
          <cell r="I41">
            <v>313949.19098583865</v>
          </cell>
          <cell r="J41">
            <v>369727.20195696573</v>
          </cell>
          <cell r="K41">
            <v>435959.3693859909</v>
          </cell>
          <cell r="L41">
            <v>14.040407942517197</v>
          </cell>
          <cell r="M41">
            <v>10.805485453611329</v>
          </cell>
          <cell r="N41">
            <v>7.7009303889698399</v>
          </cell>
          <cell r="O41">
            <v>20.212323064113246</v>
          </cell>
          <cell r="P41">
            <v>3.5901328489261086</v>
          </cell>
        </row>
        <row r="42">
          <cell r="A42" t="str">
            <v xml:space="preserve">      7.1  Imports</v>
          </cell>
          <cell r="B42">
            <v>64629</v>
          </cell>
          <cell r="C42">
            <v>74129</v>
          </cell>
          <cell r="D42">
            <v>81469</v>
          </cell>
          <cell r="E42">
            <v>88882</v>
          </cell>
          <cell r="F42">
            <v>116702</v>
          </cell>
          <cell r="G42">
            <v>116731.03988590308</v>
          </cell>
          <cell r="H42">
            <v>127691.79832142206</v>
          </cell>
          <cell r="I42">
            <v>140808.156321777</v>
          </cell>
          <cell r="J42">
            <v>177001.92701894257</v>
          </cell>
          <cell r="K42">
            <v>216084.07582358914</v>
          </cell>
          <cell r="L42">
            <v>14.699283603335967</v>
          </cell>
          <cell r="M42">
            <v>9.9016579206518287</v>
          </cell>
          <cell r="N42">
            <v>9.0991665541494413</v>
          </cell>
          <cell r="O42">
            <v>31.299925744245183</v>
          </cell>
          <cell r="P42">
            <v>2.4883794539154458E-2</v>
          </cell>
        </row>
        <row r="43">
          <cell r="A43" t="str">
            <v xml:space="preserve">      7.2  Exports</v>
          </cell>
          <cell r="B43">
            <v>16365</v>
          </cell>
          <cell r="C43">
            <v>19753</v>
          </cell>
          <cell r="D43">
            <v>22064</v>
          </cell>
          <cell r="E43">
            <v>23366</v>
          </cell>
          <cell r="F43">
            <v>30142</v>
          </cell>
          <cell r="G43">
            <v>30681.224634512164</v>
          </cell>
          <cell r="H43">
            <v>32041.302470150869</v>
          </cell>
          <cell r="I43">
            <v>35320.990674786975</v>
          </cell>
          <cell r="J43">
            <v>41529.543093243134</v>
          </cell>
          <cell r="K43">
            <v>46457.56902973519</v>
          </cell>
          <cell r="L43">
            <v>20.702719217842947</v>
          </cell>
          <cell r="M43">
            <v>11.699488685263004</v>
          </cell>
          <cell r="N43">
            <v>5.9010152284263873</v>
          </cell>
          <cell r="O43">
            <v>28.99940083882564</v>
          </cell>
          <cell r="P43">
            <v>1.7889477622989869</v>
          </cell>
        </row>
        <row r="44">
          <cell r="A44" t="str">
            <v xml:space="preserve">      7.3  Domestic</v>
          </cell>
          <cell r="B44">
            <v>74322</v>
          </cell>
          <cell r="C44">
            <v>83241</v>
          </cell>
          <cell r="D44">
            <v>92729</v>
          </cell>
          <cell r="E44">
            <v>99128</v>
          </cell>
          <cell r="F44">
            <v>107256</v>
          </cell>
          <cell r="G44">
            <v>115810.26304870599</v>
          </cell>
          <cell r="H44">
            <v>128524.05312267662</v>
          </cell>
          <cell r="I44">
            <v>137820.04398927465</v>
          </cell>
          <cell r="J44">
            <v>151195.73184478001</v>
          </cell>
          <cell r="K44">
            <v>173417.72453266653</v>
          </cell>
          <cell r="L44">
            <v>12.000484378784204</v>
          </cell>
          <cell r="M44">
            <v>11.398229237995693</v>
          </cell>
          <cell r="N44">
            <v>6.9007538094878695</v>
          </cell>
          <cell r="O44">
            <v>8.1994996368331954</v>
          </cell>
          <cell r="P44">
            <v>7.9755566576284798</v>
          </cell>
        </row>
        <row r="45">
          <cell r="A45" t="str">
            <v>8.  Banking, insurance and real estate</v>
          </cell>
          <cell r="B45">
            <v>49675</v>
          </cell>
          <cell r="C45">
            <v>59610</v>
          </cell>
          <cell r="D45">
            <v>69267</v>
          </cell>
          <cell r="E45">
            <v>80696</v>
          </cell>
          <cell r="F45">
            <v>85668</v>
          </cell>
          <cell r="G45">
            <v>105589.78721217837</v>
          </cell>
          <cell r="H45">
            <v>122506.97869552742</v>
          </cell>
          <cell r="I45">
            <v>155338.84898592878</v>
          </cell>
          <cell r="J45">
            <v>177893.03556353727</v>
          </cell>
          <cell r="K45">
            <v>209865.4008195255</v>
          </cell>
          <cell r="L45">
            <v>19.999999999999996</v>
          </cell>
          <cell r="M45">
            <v>16.200301962757923</v>
          </cell>
          <cell r="N45">
            <v>16.499920597109742</v>
          </cell>
          <cell r="O45">
            <v>6.1613958560523541</v>
          </cell>
          <cell r="P45">
            <v>23.254642587872219</v>
          </cell>
        </row>
        <row r="46">
          <cell r="A46" t="str">
            <v xml:space="preserve">     8.1   Banking</v>
          </cell>
          <cell r="B46">
            <v>17019.744875008037</v>
          </cell>
          <cell r="C46">
            <v>20355.614870509609</v>
          </cell>
          <cell r="D46">
            <v>24365.671000000002</v>
          </cell>
          <cell r="E46">
            <v>24374.620915000014</v>
          </cell>
          <cell r="F46">
            <v>25959.781580000006</v>
          </cell>
          <cell r="G46">
            <v>28260.716000000022</v>
          </cell>
          <cell r="H46">
            <v>34282.677000000003</v>
          </cell>
          <cell r="I46">
            <v>48769.624999999993</v>
          </cell>
          <cell r="J46">
            <v>51636</v>
          </cell>
          <cell r="K46">
            <v>64545</v>
          </cell>
          <cell r="L46">
            <v>19.599999999999994</v>
          </cell>
          <cell r="M46">
            <v>19.700000000000006</v>
          </cell>
          <cell r="N46">
            <v>3.6731658241673237E-2</v>
          </cell>
          <cell r="O46">
            <v>6.5033243820604048</v>
          </cell>
          <cell r="P46">
            <v>8.8634583188200047</v>
          </cell>
        </row>
        <row r="47">
          <cell r="A47" t="str">
            <v xml:space="preserve">     8.2   Insurance, real estate and other financial services</v>
          </cell>
          <cell r="B47">
            <v>32655.255124991963</v>
          </cell>
          <cell r="C47">
            <v>39254.385129490387</v>
          </cell>
          <cell r="D47">
            <v>44901.328999999998</v>
          </cell>
          <cell r="E47">
            <v>56321.379084999986</v>
          </cell>
          <cell r="F47">
            <v>59708.21841999999</v>
          </cell>
          <cell r="G47">
            <v>77329.071212178358</v>
          </cell>
          <cell r="H47">
            <v>88224.301695527422</v>
          </cell>
          <cell r="I47">
            <v>106569.22398592878</v>
          </cell>
          <cell r="J47">
            <v>126257.03556353727</v>
          </cell>
          <cell r="K47">
            <v>145320.4008195255</v>
          </cell>
          <cell r="L47">
            <v>20.208477867465579</v>
          </cell>
          <cell r="M47">
            <v>14.385510948348212</v>
          </cell>
          <cell r="N47">
            <v>25.433657175269776</v>
          </cell>
          <cell r="O47">
            <v>6.0134169120550141</v>
          </cell>
          <cell r="P47">
            <v>29.511603692861232</v>
          </cell>
        </row>
        <row r="48">
          <cell r="A48" t="str">
            <v>9.  Ownership of dwellings</v>
          </cell>
          <cell r="B48">
            <v>14232</v>
          </cell>
          <cell r="C48">
            <v>15769</v>
          </cell>
          <cell r="D48">
            <v>17346</v>
          </cell>
          <cell r="E48">
            <v>18387</v>
          </cell>
          <cell r="F48">
            <v>19858</v>
          </cell>
          <cell r="G48">
            <v>22210.021235999997</v>
          </cell>
          <cell r="H48">
            <v>24085.12448887053</v>
          </cell>
          <cell r="I48">
            <v>24910.593960477585</v>
          </cell>
          <cell r="J48">
            <v>26192.692410435444</v>
          </cell>
          <cell r="K48">
            <v>29186.517152948218</v>
          </cell>
          <cell r="L48">
            <v>10.799606520517147</v>
          </cell>
          <cell r="M48">
            <v>10.000634155621778</v>
          </cell>
          <cell r="N48">
            <v>6.0013836042891677</v>
          </cell>
          <cell r="O48">
            <v>8.0002175450046167</v>
          </cell>
          <cell r="P48">
            <v>11.844199999999994</v>
          </cell>
        </row>
        <row r="49">
          <cell r="A49" t="str">
            <v>10. Public admninstration and defence</v>
          </cell>
          <cell r="B49">
            <v>35215</v>
          </cell>
          <cell r="C49">
            <v>40990</v>
          </cell>
          <cell r="D49">
            <v>48040</v>
          </cell>
          <cell r="E49">
            <v>52412</v>
          </cell>
          <cell r="F49">
            <v>58020</v>
          </cell>
          <cell r="G49">
            <v>69409.167542016803</v>
          </cell>
          <cell r="H49">
            <v>81525.319049881873</v>
          </cell>
          <cell r="I49">
            <v>81548.608673174051</v>
          </cell>
          <cell r="J49">
            <v>97485.112636602033</v>
          </cell>
          <cell r="K49">
            <v>120491.59921884011</v>
          </cell>
          <cell r="L49">
            <v>16.399261678262111</v>
          </cell>
          <cell r="M49">
            <v>17.199316906562579</v>
          </cell>
          <cell r="N49">
            <v>9.1007493755203903</v>
          </cell>
          <cell r="O49">
            <v>10.699839731359241</v>
          </cell>
          <cell r="P49">
            <v>19.629726890756306</v>
          </cell>
        </row>
        <row r="50">
          <cell r="A50" t="str">
            <v>11. Services (n.e.s.)</v>
          </cell>
          <cell r="B50">
            <v>27548</v>
          </cell>
          <cell r="C50">
            <v>31928</v>
          </cell>
          <cell r="D50">
            <v>36238</v>
          </cell>
          <cell r="E50">
            <v>41058</v>
          </cell>
          <cell r="F50">
            <v>45041</v>
          </cell>
          <cell r="G50">
            <v>51075.358</v>
          </cell>
          <cell r="H50">
            <v>56486</v>
          </cell>
          <cell r="I50">
            <v>62837.505645792786</v>
          </cell>
          <cell r="J50">
            <v>69095.459988440445</v>
          </cell>
          <cell r="K50">
            <v>76665.848798030725</v>
          </cell>
          <cell r="L50">
            <v>15.899520836358349</v>
          </cell>
          <cell r="M50">
            <v>13.499123026810334</v>
          </cell>
          <cell r="N50">
            <v>13.300954798829956</v>
          </cell>
          <cell r="O50">
            <v>9.7009109065224752</v>
          </cell>
          <cell r="P50">
            <v>13.397477853511241</v>
          </cell>
        </row>
        <row r="51">
          <cell r="A51" t="str">
            <v xml:space="preserve">       11.1  Hotels and restaurants</v>
          </cell>
          <cell r="B51">
            <v>4434.4548950270655</v>
          </cell>
          <cell r="C51">
            <v>5395.3584822617449</v>
          </cell>
          <cell r="D51">
            <v>5986.6665516492139</v>
          </cell>
          <cell r="E51">
            <v>6917.1372652522532</v>
          </cell>
          <cell r="F51">
            <v>7137.80979330432</v>
          </cell>
          <cell r="G51">
            <v>6699.9540858899672</v>
          </cell>
          <cell r="H51">
            <v>7227.9585019119568</v>
          </cell>
          <cell r="I51">
            <v>9336.2518902038173</v>
          </cell>
          <cell r="J51">
            <v>11248.198816066548</v>
          </cell>
          <cell r="K51">
            <v>9565.9182011356352</v>
          </cell>
          <cell r="L51">
            <v>21.669035089572475</v>
          </cell>
          <cell r="M51">
            <v>10.959569625104715</v>
          </cell>
          <cell r="N51">
            <v>15.542384156116263</v>
          </cell>
          <cell r="O51">
            <v>3.1902291307792874</v>
          </cell>
          <cell r="P51">
            <v>-6.134314587999901</v>
          </cell>
        </row>
        <row r="52">
          <cell r="A52" t="str">
            <v xml:space="preserve">       11.2  Other</v>
          </cell>
          <cell r="B52">
            <v>23113.545104972934</v>
          </cell>
          <cell r="C52">
            <v>26532.641517738255</v>
          </cell>
          <cell r="D52">
            <v>30251.333448350786</v>
          </cell>
          <cell r="E52">
            <v>34140.862734747745</v>
          </cell>
          <cell r="F52">
            <v>37903.190206695683</v>
          </cell>
          <cell r="G52">
            <v>44375.403914110037</v>
          </cell>
          <cell r="H52">
            <v>49258.041498088045</v>
          </cell>
          <cell r="I52">
            <v>53501.253755588972</v>
          </cell>
          <cell r="J52">
            <v>57847.261172373896</v>
          </cell>
          <cell r="K52">
            <v>67099.930596895094</v>
          </cell>
          <cell r="L52">
            <v>14.792609256767332</v>
          </cell>
          <cell r="M52">
            <v>14.015536026167696</v>
          </cell>
          <cell r="N52">
            <v>12.857381288787462</v>
          </cell>
          <cell r="O52">
            <v>11.020012883619179</v>
          </cell>
          <cell r="P52">
            <v>17.075643691519726</v>
          </cell>
        </row>
        <row r="53">
          <cell r="A53" t="str">
            <v>12. Gross domestic product</v>
          </cell>
          <cell r="B53">
            <v>695934</v>
          </cell>
          <cell r="C53">
            <v>803698</v>
          </cell>
          <cell r="D53">
            <v>912839</v>
          </cell>
          <cell r="E53">
            <v>994730</v>
          </cell>
          <cell r="F53">
            <v>1125259</v>
          </cell>
          <cell r="G53">
            <v>1245597.9106000648</v>
          </cell>
          <cell r="H53">
            <v>1403286.4740060815</v>
          </cell>
          <cell r="I53">
            <v>1562737.2866477461</v>
          </cell>
          <cell r="J53">
            <v>1797941.1876650429</v>
          </cell>
          <cell r="K53">
            <v>2088145.7535054432</v>
          </cell>
          <cell r="L53">
            <v>15.484801719703301</v>
          </cell>
          <cell r="M53">
            <v>13.579852133512826</v>
          </cell>
          <cell r="N53">
            <v>8.9710233677570805</v>
          </cell>
          <cell r="O53">
            <v>13.122053220471885</v>
          </cell>
          <cell r="P53">
            <v>10.694329980925698</v>
          </cell>
        </row>
        <row r="54">
          <cell r="A54" t="str">
            <v>13. Net factor income from abroad</v>
          </cell>
          <cell r="B54">
            <v>-11258</v>
          </cell>
          <cell r="C54">
            <v>-9409</v>
          </cell>
          <cell r="D54">
            <v>-11556</v>
          </cell>
          <cell r="E54">
            <v>-17831</v>
          </cell>
          <cell r="F54">
            <v>-23082.5</v>
          </cell>
          <cell r="G54">
            <v>-23829.6312</v>
          </cell>
          <cell r="H54">
            <v>-24173.7</v>
          </cell>
          <cell r="I54">
            <v>-16534.900000000001</v>
          </cell>
          <cell r="J54">
            <v>-20687.900000000001</v>
          </cell>
          <cell r="L54">
            <v>16.423876354592291</v>
          </cell>
          <cell r="M54">
            <v>-22.81857795727495</v>
          </cell>
          <cell r="N54">
            <v>-54.300796123226021</v>
          </cell>
          <cell r="O54">
            <v>-29.451517020918626</v>
          </cell>
          <cell r="P54">
            <v>-3.2367863099750886</v>
          </cell>
        </row>
        <row r="55">
          <cell r="A55" t="str">
            <v>14. Gross national product</v>
          </cell>
          <cell r="B55">
            <v>684676</v>
          </cell>
          <cell r="C55">
            <v>794289</v>
          </cell>
          <cell r="D55">
            <v>901283</v>
          </cell>
          <cell r="E55">
            <v>976899</v>
          </cell>
          <cell r="F55">
            <v>1102176.5</v>
          </cell>
          <cell r="G55">
            <v>1221768.2794000648</v>
          </cell>
          <cell r="H55">
            <v>1379112.7740060815</v>
          </cell>
          <cell r="I55">
            <v>1546202.3866477462</v>
          </cell>
          <cell r="J55">
            <v>1777253.287665043</v>
          </cell>
          <cell r="L55">
            <v>16.009470172753247</v>
          </cell>
          <cell r="M55">
            <v>13.470411902972334</v>
          </cell>
          <cell r="N55">
            <v>8.3898176266500091</v>
          </cell>
          <cell r="O55">
            <v>12.82399715835516</v>
          </cell>
          <cell r="P55">
            <v>10.850510730365315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0 new (2)"/>
      <sheetName val="22 new"/>
      <sheetName val="22"/>
      <sheetName val="23 new"/>
      <sheetName val="23"/>
      <sheetName val="24"/>
      <sheetName val="25"/>
      <sheetName val="26"/>
      <sheetName val="27"/>
      <sheetName val="28"/>
      <sheetName val="29"/>
      <sheetName val="30"/>
      <sheetName val="31 new"/>
      <sheetName val="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">
          <cell r="B1" t="str">
            <v>NATIONAL OUTPUT AND EXPENDITURE</v>
          </cell>
          <cell r="V1" t="str">
            <v>TABLE 24</v>
          </cell>
        </row>
        <row r="2">
          <cell r="B2" t="str">
            <v xml:space="preserve">Investment Approvals in Industry by the Board of Investment of Sri Lanka  </v>
          </cell>
        </row>
        <row r="4">
          <cell r="B4" t="str">
            <v>Category</v>
          </cell>
          <cell r="G4" t="str">
            <v>Number of Projects</v>
          </cell>
          <cell r="K4" t="str">
            <v>Foreign Investment Potential
(Rs.million)</v>
          </cell>
          <cell r="O4" t="str">
            <v xml:space="preserve">Total Investment Potential
(Rs.million)         </v>
          </cell>
          <cell r="S4" t="str">
            <v>Employment Potential
(No.)</v>
          </cell>
        </row>
        <row r="6">
          <cell r="G6" t="str">
            <v>Approvals</v>
          </cell>
          <cell r="I6" t="str">
            <v>Contracted</v>
          </cell>
          <cell r="K6" t="str">
            <v>Approvals</v>
          </cell>
          <cell r="M6" t="str">
            <v>Contracted</v>
          </cell>
          <cell r="O6" t="str">
            <v>Approvals</v>
          </cell>
          <cell r="Q6" t="str">
            <v>Contracted</v>
          </cell>
          <cell r="S6" t="str">
            <v xml:space="preserve"> Approvals</v>
          </cell>
          <cell r="U6" t="str">
            <v>Contracted</v>
          </cell>
        </row>
        <row r="7">
          <cell r="G7" t="str">
            <v>2009 (a)</v>
          </cell>
          <cell r="H7" t="str">
            <v>2010 (b)</v>
          </cell>
          <cell r="I7" t="str">
            <v>2009 (a)</v>
          </cell>
          <cell r="J7" t="str">
            <v>2010 (b)</v>
          </cell>
          <cell r="K7" t="str">
            <v>2009 (a)</v>
          </cell>
          <cell r="L7" t="str">
            <v>2010 (b)</v>
          </cell>
          <cell r="M7" t="str">
            <v>2009 (a)</v>
          </cell>
          <cell r="N7" t="str">
            <v>2010 (b)</v>
          </cell>
          <cell r="O7" t="str">
            <v>2009 (a)</v>
          </cell>
          <cell r="P7" t="str">
            <v>2010 (b)</v>
          </cell>
          <cell r="Q7" t="str">
            <v>2009 (a)</v>
          </cell>
          <cell r="R7" t="str">
            <v>2010 (b)</v>
          </cell>
          <cell r="S7" t="str">
            <v>2009 (a)</v>
          </cell>
          <cell r="T7" t="str">
            <v>2010 (b)</v>
          </cell>
          <cell r="U7" t="str">
            <v>2009 (a)</v>
          </cell>
          <cell r="V7" t="str">
            <v>2010 (b)</v>
          </cell>
        </row>
        <row r="8">
          <cell r="B8" t="str">
            <v>1 .</v>
          </cell>
          <cell r="C8" t="str">
            <v>Food, beverages and tobacco products</v>
          </cell>
          <cell r="G8">
            <v>35</v>
          </cell>
          <cell r="H8">
            <v>27</v>
          </cell>
          <cell r="I8">
            <v>13</v>
          </cell>
          <cell r="J8">
            <v>16</v>
          </cell>
          <cell r="K8">
            <v>30626</v>
          </cell>
          <cell r="L8">
            <v>4286</v>
          </cell>
          <cell r="M8">
            <v>1383</v>
          </cell>
          <cell r="N8">
            <v>3394</v>
          </cell>
          <cell r="O8">
            <v>42280</v>
          </cell>
          <cell r="P8">
            <v>6828</v>
          </cell>
          <cell r="Q8">
            <v>6944</v>
          </cell>
          <cell r="R8">
            <v>4930</v>
          </cell>
          <cell r="S8">
            <v>4806</v>
          </cell>
          <cell r="T8">
            <v>2155</v>
          </cell>
          <cell r="U8">
            <v>1354</v>
          </cell>
          <cell r="V8">
            <v>1102</v>
          </cell>
        </row>
        <row r="9">
          <cell r="B9" t="str">
            <v>2 .</v>
          </cell>
          <cell r="C9" t="str">
            <v>Textile, wearing apparel and leather products</v>
          </cell>
          <cell r="G9">
            <v>30</v>
          </cell>
          <cell r="H9">
            <v>30</v>
          </cell>
          <cell r="I9">
            <v>16</v>
          </cell>
          <cell r="J9">
            <v>26</v>
          </cell>
          <cell r="K9">
            <v>1537</v>
          </cell>
          <cell r="L9">
            <v>1324</v>
          </cell>
          <cell r="M9">
            <v>827</v>
          </cell>
          <cell r="N9">
            <v>590</v>
          </cell>
          <cell r="O9">
            <v>3592</v>
          </cell>
          <cell r="P9">
            <v>6157</v>
          </cell>
          <cell r="Q9">
            <v>1825</v>
          </cell>
          <cell r="R9">
            <v>5995</v>
          </cell>
          <cell r="S9">
            <v>6199</v>
          </cell>
          <cell r="T9">
            <v>15356</v>
          </cell>
          <cell r="U9">
            <v>3100</v>
          </cell>
          <cell r="V9">
            <v>8911</v>
          </cell>
        </row>
        <row r="10">
          <cell r="B10" t="str">
            <v>3 .</v>
          </cell>
          <cell r="C10" t="str">
            <v>Wood and wood products, excluding furniture (c)</v>
          </cell>
          <cell r="G10">
            <v>4</v>
          </cell>
          <cell r="H10">
            <v>1</v>
          </cell>
          <cell r="I10">
            <v>3</v>
          </cell>
          <cell r="J10">
            <v>3</v>
          </cell>
          <cell r="K10">
            <v>173</v>
          </cell>
          <cell r="L10" t="str">
            <v>-</v>
          </cell>
          <cell r="M10">
            <v>500</v>
          </cell>
          <cell r="N10">
            <v>285</v>
          </cell>
          <cell r="O10">
            <v>426</v>
          </cell>
          <cell r="P10">
            <v>99</v>
          </cell>
          <cell r="Q10">
            <v>638</v>
          </cell>
          <cell r="R10">
            <v>371</v>
          </cell>
          <cell r="S10">
            <v>299</v>
          </cell>
          <cell r="T10">
            <v>42</v>
          </cell>
          <cell r="U10">
            <v>536</v>
          </cell>
          <cell r="V10">
            <v>353</v>
          </cell>
        </row>
        <row r="11">
          <cell r="B11" t="str">
            <v>4 .</v>
          </cell>
          <cell r="C11" t="str">
            <v>Paper products, publishing and printing</v>
          </cell>
          <cell r="G11">
            <v>3</v>
          </cell>
          <cell r="H11">
            <v>3</v>
          </cell>
          <cell r="I11">
            <v>3</v>
          </cell>
          <cell r="J11">
            <v>2</v>
          </cell>
          <cell r="K11">
            <v>65</v>
          </cell>
          <cell r="L11">
            <v>802</v>
          </cell>
          <cell r="M11">
            <v>92</v>
          </cell>
          <cell r="N11">
            <v>802</v>
          </cell>
          <cell r="O11">
            <v>207</v>
          </cell>
          <cell r="P11">
            <v>1032</v>
          </cell>
          <cell r="Q11">
            <v>136</v>
          </cell>
          <cell r="R11">
            <v>917</v>
          </cell>
          <cell r="S11">
            <v>250</v>
          </cell>
          <cell r="T11">
            <v>535</v>
          </cell>
          <cell r="U11">
            <v>100</v>
          </cell>
          <cell r="V11">
            <v>500</v>
          </cell>
        </row>
        <row r="12">
          <cell r="B12" t="str">
            <v>5 .</v>
          </cell>
          <cell r="C12" t="str">
            <v>Chemical, petroleum, coal, rubber and</v>
          </cell>
        </row>
        <row r="13">
          <cell r="C13" t="str">
            <v xml:space="preserve">   plastic products</v>
          </cell>
          <cell r="G13">
            <v>20</v>
          </cell>
          <cell r="H13">
            <v>10</v>
          </cell>
          <cell r="I13">
            <v>11</v>
          </cell>
          <cell r="J13">
            <v>10</v>
          </cell>
          <cell r="K13">
            <v>3509</v>
          </cell>
          <cell r="L13">
            <v>348</v>
          </cell>
          <cell r="M13">
            <v>3932</v>
          </cell>
          <cell r="N13">
            <v>170</v>
          </cell>
          <cell r="O13">
            <v>5318</v>
          </cell>
          <cell r="P13">
            <v>983</v>
          </cell>
          <cell r="Q13">
            <v>8464</v>
          </cell>
          <cell r="R13">
            <v>863</v>
          </cell>
          <cell r="S13">
            <v>2199</v>
          </cell>
          <cell r="T13">
            <v>948</v>
          </cell>
          <cell r="U13">
            <v>1868</v>
          </cell>
          <cell r="V13">
            <v>921</v>
          </cell>
        </row>
        <row r="14">
          <cell r="B14" t="str">
            <v>6 .</v>
          </cell>
          <cell r="C14" t="str">
            <v>Non-metallic mineral products</v>
          </cell>
          <cell r="G14">
            <v>15</v>
          </cell>
          <cell r="H14">
            <v>8</v>
          </cell>
          <cell r="I14">
            <v>14</v>
          </cell>
          <cell r="J14">
            <v>5</v>
          </cell>
          <cell r="K14">
            <v>3023</v>
          </cell>
          <cell r="L14">
            <v>2886</v>
          </cell>
          <cell r="M14">
            <v>6156</v>
          </cell>
          <cell r="N14">
            <v>128</v>
          </cell>
          <cell r="O14">
            <v>3472</v>
          </cell>
          <cell r="P14">
            <v>6573</v>
          </cell>
          <cell r="Q14">
            <v>6592</v>
          </cell>
          <cell r="R14">
            <v>506</v>
          </cell>
          <cell r="S14">
            <v>1398</v>
          </cell>
          <cell r="T14">
            <v>490</v>
          </cell>
          <cell r="U14">
            <v>1135</v>
          </cell>
          <cell r="V14">
            <v>251</v>
          </cell>
        </row>
        <row r="15">
          <cell r="B15" t="str">
            <v>7 .</v>
          </cell>
          <cell r="C15" t="str">
            <v>Basic metal products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  <cell r="Q15" t="str">
            <v>-</v>
          </cell>
          <cell r="R15" t="str">
            <v>-</v>
          </cell>
          <cell r="S15" t="str">
            <v>-</v>
          </cell>
          <cell r="T15" t="str">
            <v>-</v>
          </cell>
          <cell r="U15" t="str">
            <v>-</v>
          </cell>
          <cell r="V15" t="str">
            <v>-</v>
          </cell>
        </row>
        <row r="16">
          <cell r="B16" t="str">
            <v>8 .</v>
          </cell>
          <cell r="C16" t="str">
            <v>Fabricated metal products, machinery and</v>
          </cell>
        </row>
        <row r="17">
          <cell r="C17" t="str">
            <v xml:space="preserve">   transport equipment</v>
          </cell>
          <cell r="G17">
            <v>17</v>
          </cell>
          <cell r="H17">
            <v>18</v>
          </cell>
          <cell r="I17">
            <v>8</v>
          </cell>
          <cell r="J17">
            <v>14</v>
          </cell>
          <cell r="K17">
            <v>233292</v>
          </cell>
          <cell r="L17">
            <v>1592</v>
          </cell>
          <cell r="M17">
            <v>231257</v>
          </cell>
          <cell r="N17">
            <v>2930</v>
          </cell>
          <cell r="O17">
            <v>236865</v>
          </cell>
          <cell r="P17">
            <v>4007</v>
          </cell>
          <cell r="Q17">
            <v>233118</v>
          </cell>
          <cell r="R17">
            <v>5151</v>
          </cell>
          <cell r="S17">
            <v>91991</v>
          </cell>
          <cell r="T17">
            <v>1774</v>
          </cell>
          <cell r="U17">
            <v>91070</v>
          </cell>
          <cell r="V17">
            <v>1296</v>
          </cell>
        </row>
        <row r="18">
          <cell r="B18" t="str">
            <v>9 .</v>
          </cell>
          <cell r="C18" t="str">
            <v>Manufactured products (n.e.s)</v>
          </cell>
          <cell r="G18">
            <v>16</v>
          </cell>
          <cell r="H18">
            <v>17</v>
          </cell>
          <cell r="I18">
            <v>12</v>
          </cell>
          <cell r="J18">
            <v>18</v>
          </cell>
          <cell r="K18">
            <v>366</v>
          </cell>
          <cell r="L18">
            <v>724</v>
          </cell>
          <cell r="M18">
            <v>969</v>
          </cell>
          <cell r="N18">
            <v>980</v>
          </cell>
          <cell r="O18">
            <v>1067</v>
          </cell>
          <cell r="P18">
            <v>1434</v>
          </cell>
          <cell r="Q18">
            <v>1564</v>
          </cell>
          <cell r="R18">
            <v>2079</v>
          </cell>
          <cell r="S18">
            <v>1293</v>
          </cell>
          <cell r="T18">
            <v>1165</v>
          </cell>
          <cell r="U18">
            <v>1842</v>
          </cell>
          <cell r="V18">
            <v>1202</v>
          </cell>
        </row>
        <row r="19">
          <cell r="B19" t="str">
            <v>10 .</v>
          </cell>
          <cell r="C19" t="str">
            <v>Services</v>
          </cell>
          <cell r="G19">
            <v>221</v>
          </cell>
          <cell r="H19">
            <v>209</v>
          </cell>
          <cell r="I19">
            <v>86</v>
          </cell>
          <cell r="J19">
            <v>141</v>
          </cell>
          <cell r="K19">
            <v>165441</v>
          </cell>
          <cell r="L19">
            <v>70642</v>
          </cell>
          <cell r="M19">
            <v>124968</v>
          </cell>
          <cell r="N19">
            <v>46038</v>
          </cell>
          <cell r="O19">
            <v>239743</v>
          </cell>
          <cell r="P19">
            <v>146014</v>
          </cell>
          <cell r="Q19">
            <v>147654</v>
          </cell>
          <cell r="R19">
            <v>91200</v>
          </cell>
          <cell r="S19">
            <v>16646</v>
          </cell>
          <cell r="T19">
            <v>25617</v>
          </cell>
          <cell r="U19">
            <v>5691</v>
          </cell>
          <cell r="V19">
            <v>12407</v>
          </cell>
        </row>
        <row r="20">
          <cell r="B20" t="str">
            <v>11 .</v>
          </cell>
          <cell r="C20" t="str">
            <v xml:space="preserve">Expanded Projects </v>
          </cell>
          <cell r="G20">
            <v>23</v>
          </cell>
          <cell r="H20">
            <v>30</v>
          </cell>
          <cell r="I20">
            <v>16</v>
          </cell>
          <cell r="J20">
            <v>27</v>
          </cell>
          <cell r="K20">
            <v>2973</v>
          </cell>
          <cell r="L20" t="str">
            <v>-</v>
          </cell>
          <cell r="M20">
            <v>3945</v>
          </cell>
          <cell r="N20" t="str">
            <v>-</v>
          </cell>
          <cell r="O20">
            <v>17617</v>
          </cell>
          <cell r="P20">
            <v>120765</v>
          </cell>
          <cell r="Q20">
            <v>15517</v>
          </cell>
          <cell r="R20">
            <v>109641</v>
          </cell>
          <cell r="S20">
            <v>3384</v>
          </cell>
          <cell r="T20">
            <v>5990</v>
          </cell>
          <cell r="U20">
            <v>1499</v>
          </cell>
          <cell r="V20">
            <v>6156</v>
          </cell>
        </row>
        <row r="21">
          <cell r="B21" t="str">
            <v xml:space="preserve"> Total</v>
          </cell>
          <cell r="G21">
            <v>384</v>
          </cell>
          <cell r="H21">
            <v>353</v>
          </cell>
          <cell r="I21">
            <v>182</v>
          </cell>
          <cell r="J21">
            <v>262</v>
          </cell>
          <cell r="K21">
            <v>441005</v>
          </cell>
          <cell r="L21">
            <v>82604</v>
          </cell>
          <cell r="M21">
            <v>374029</v>
          </cell>
          <cell r="N21">
            <v>55317</v>
          </cell>
          <cell r="O21">
            <v>550587</v>
          </cell>
          <cell r="P21">
            <v>293892</v>
          </cell>
          <cell r="Q21">
            <v>422452</v>
          </cell>
          <cell r="R21">
            <v>221653</v>
          </cell>
          <cell r="S21">
            <v>128465</v>
          </cell>
          <cell r="T21">
            <v>54072</v>
          </cell>
          <cell r="U21">
            <v>108195</v>
          </cell>
          <cell r="V21">
            <v>33099</v>
          </cell>
        </row>
        <row r="22">
          <cell r="B22" t="str">
            <v>(a) Revised</v>
          </cell>
          <cell r="V22" t="str">
            <v xml:space="preserve">Source: Board of Investment of Sri Lanka </v>
          </cell>
        </row>
        <row r="23">
          <cell r="B23" t="str">
            <v>(b) Provisional</v>
          </cell>
        </row>
        <row r="24">
          <cell r="B24" t="str">
            <v>(c) This figure is excluding furniture. However, past data remains unchanged</v>
          </cell>
        </row>
      </sheetData>
      <sheetData sheetId="6">
        <row r="2">
          <cell r="B2" t="str">
            <v>NATIONAL OUTPUT AND EXPENDITURE</v>
          </cell>
          <cell r="U2" t="str">
            <v>TABLE 25</v>
          </cell>
        </row>
        <row r="3">
          <cell r="B3" t="str">
            <v>Realised Investments in the Board of Investment (BOI) Enterprises (a)</v>
          </cell>
        </row>
        <row r="5">
          <cell r="B5" t="str">
            <v>Category</v>
          </cell>
          <cell r="D5" t="str">
            <v>Number of Projects</v>
          </cell>
          <cell r="J5" t="str">
            <v>Foreign investment
(Rs. million)</v>
          </cell>
          <cell r="P5" t="str">
            <v>Total Investment Potential
(Rs. million)</v>
          </cell>
        </row>
        <row r="7">
          <cell r="D7">
            <v>2005</v>
          </cell>
          <cell r="E7">
            <v>2006</v>
          </cell>
          <cell r="F7">
            <v>2007</v>
          </cell>
          <cell r="G7">
            <v>2008</v>
          </cell>
          <cell r="H7" t="str">
            <v>2009 (b)</v>
          </cell>
          <cell r="I7" t="str">
            <v>2010 (c)</v>
          </cell>
          <cell r="J7">
            <v>2005</v>
          </cell>
          <cell r="K7">
            <v>2006</v>
          </cell>
          <cell r="L7">
            <v>2007</v>
          </cell>
          <cell r="M7">
            <v>2008</v>
          </cell>
          <cell r="N7" t="str">
            <v>2009 (b)</v>
          </cell>
          <cell r="O7" t="str">
            <v>2010 (c)</v>
          </cell>
          <cell r="P7">
            <v>2005</v>
          </cell>
          <cell r="Q7">
            <v>2006</v>
          </cell>
          <cell r="R7">
            <v>2007</v>
          </cell>
          <cell r="S7">
            <v>2008</v>
          </cell>
          <cell r="T7" t="str">
            <v>2009 (b)</v>
          </cell>
          <cell r="U7" t="str">
            <v>2010 (c)</v>
          </cell>
        </row>
        <row r="9">
          <cell r="B9" t="str">
            <v>1 .</v>
          </cell>
          <cell r="C9" t="str">
            <v>Food, beverages and tobacco products</v>
          </cell>
          <cell r="D9">
            <v>147</v>
          </cell>
          <cell r="E9">
            <v>142</v>
          </cell>
          <cell r="F9">
            <v>145</v>
          </cell>
          <cell r="G9">
            <v>146</v>
          </cell>
          <cell r="H9">
            <v>136</v>
          </cell>
          <cell r="J9">
            <v>16765</v>
          </cell>
          <cell r="K9">
            <v>20375</v>
          </cell>
          <cell r="L9">
            <v>22766</v>
          </cell>
          <cell r="M9">
            <v>28970</v>
          </cell>
          <cell r="N9">
            <v>29405</v>
          </cell>
          <cell r="P9">
            <v>27105</v>
          </cell>
          <cell r="Q9">
            <v>32174</v>
          </cell>
          <cell r="R9">
            <v>36604</v>
          </cell>
          <cell r="S9">
            <v>45556</v>
          </cell>
          <cell r="T9">
            <v>45831</v>
          </cell>
        </row>
        <row r="10">
          <cell r="B10" t="str">
            <v>2 .</v>
          </cell>
          <cell r="C10" t="str">
            <v>Textile, wearing apparel and leather products</v>
          </cell>
          <cell r="D10">
            <v>483</v>
          </cell>
          <cell r="E10">
            <v>492</v>
          </cell>
          <cell r="F10">
            <v>467</v>
          </cell>
          <cell r="G10">
            <v>419</v>
          </cell>
          <cell r="H10">
            <v>382</v>
          </cell>
          <cell r="J10">
            <v>30278</v>
          </cell>
          <cell r="K10">
            <v>36970</v>
          </cell>
          <cell r="L10">
            <v>44906</v>
          </cell>
          <cell r="M10">
            <v>47629</v>
          </cell>
          <cell r="N10">
            <v>48634</v>
          </cell>
          <cell r="P10">
            <v>45879</v>
          </cell>
          <cell r="Q10">
            <v>55767</v>
          </cell>
          <cell r="R10">
            <v>65107</v>
          </cell>
          <cell r="S10">
            <v>70721</v>
          </cell>
          <cell r="T10">
            <v>74304</v>
          </cell>
        </row>
        <row r="11">
          <cell r="B11" t="str">
            <v>3 .</v>
          </cell>
          <cell r="C11" t="str">
            <v>Wood and wood products, excluding furniture (c)</v>
          </cell>
          <cell r="D11">
            <v>28</v>
          </cell>
          <cell r="E11">
            <v>25</v>
          </cell>
          <cell r="F11">
            <v>26</v>
          </cell>
          <cell r="G11">
            <v>30</v>
          </cell>
          <cell r="H11">
            <v>29</v>
          </cell>
          <cell r="J11">
            <v>5619</v>
          </cell>
          <cell r="K11">
            <v>5715</v>
          </cell>
          <cell r="L11">
            <v>5581</v>
          </cell>
          <cell r="M11">
            <v>5929</v>
          </cell>
          <cell r="N11">
            <v>6056</v>
          </cell>
          <cell r="P11">
            <v>5877</v>
          </cell>
          <cell r="Q11">
            <v>6111</v>
          </cell>
          <cell r="R11">
            <v>6160</v>
          </cell>
          <cell r="S11">
            <v>6591</v>
          </cell>
          <cell r="T11">
            <v>6737</v>
          </cell>
        </row>
        <row r="12">
          <cell r="B12" t="str">
            <v>4 .</v>
          </cell>
          <cell r="C12" t="str">
            <v>Paper products, publishing and printing</v>
          </cell>
          <cell r="D12">
            <v>28</v>
          </cell>
          <cell r="E12">
            <v>30</v>
          </cell>
          <cell r="F12">
            <v>28</v>
          </cell>
          <cell r="G12">
            <v>28</v>
          </cell>
          <cell r="H12">
            <v>27</v>
          </cell>
          <cell r="J12">
            <v>788</v>
          </cell>
          <cell r="K12">
            <v>747</v>
          </cell>
          <cell r="L12">
            <v>1004</v>
          </cell>
          <cell r="M12">
            <v>1579</v>
          </cell>
          <cell r="N12">
            <v>3782</v>
          </cell>
          <cell r="P12">
            <v>1771</v>
          </cell>
          <cell r="Q12">
            <v>1769</v>
          </cell>
          <cell r="R12">
            <v>2085</v>
          </cell>
          <cell r="S12">
            <v>2962</v>
          </cell>
          <cell r="T12">
            <v>4929</v>
          </cell>
        </row>
        <row r="13">
          <cell r="B13" t="str">
            <v>5 .</v>
          </cell>
          <cell r="C13" t="str">
            <v>Chemical, petroleum, coal, rubber and</v>
          </cell>
        </row>
        <row r="14">
          <cell r="C14" t="str">
            <v xml:space="preserve">   plastic products</v>
          </cell>
          <cell r="D14">
            <v>143</v>
          </cell>
          <cell r="E14">
            <v>144</v>
          </cell>
          <cell r="F14">
            <v>138</v>
          </cell>
          <cell r="G14">
            <v>130</v>
          </cell>
          <cell r="H14">
            <v>122</v>
          </cell>
          <cell r="J14">
            <v>19042</v>
          </cell>
          <cell r="K14">
            <v>21931</v>
          </cell>
          <cell r="L14">
            <v>29415</v>
          </cell>
          <cell r="M14">
            <v>35617</v>
          </cell>
          <cell r="N14">
            <v>35772</v>
          </cell>
          <cell r="P14">
            <v>28516</v>
          </cell>
          <cell r="Q14">
            <v>33447</v>
          </cell>
          <cell r="R14">
            <v>39804</v>
          </cell>
          <cell r="S14">
            <v>48707</v>
          </cell>
          <cell r="T14">
            <v>46385</v>
          </cell>
        </row>
        <row r="15">
          <cell r="B15" t="str">
            <v>6 .</v>
          </cell>
          <cell r="C15" t="str">
            <v>Non-metallic mineral products</v>
          </cell>
          <cell r="D15">
            <v>62</v>
          </cell>
          <cell r="E15">
            <v>64</v>
          </cell>
          <cell r="F15">
            <v>64</v>
          </cell>
          <cell r="G15">
            <v>67</v>
          </cell>
          <cell r="H15">
            <v>68</v>
          </cell>
          <cell r="J15">
            <v>9621</v>
          </cell>
          <cell r="K15">
            <v>11400</v>
          </cell>
          <cell r="L15">
            <v>11371</v>
          </cell>
          <cell r="M15">
            <v>7395</v>
          </cell>
          <cell r="N15">
            <v>7783</v>
          </cell>
          <cell r="P15">
            <v>17942</v>
          </cell>
          <cell r="Q15">
            <v>19792</v>
          </cell>
          <cell r="R15">
            <v>25478</v>
          </cell>
          <cell r="S15">
            <v>27014</v>
          </cell>
          <cell r="T15">
            <v>31605</v>
          </cell>
        </row>
        <row r="16">
          <cell r="B16" t="str">
            <v>7 .</v>
          </cell>
          <cell r="C16" t="str">
            <v>Basic Metal Products</v>
          </cell>
          <cell r="D16" t="str">
            <v>-</v>
          </cell>
          <cell r="E16" t="str">
            <v>-</v>
          </cell>
          <cell r="F16" t="str">
            <v>-</v>
          </cell>
          <cell r="G16" t="str">
            <v>-</v>
          </cell>
          <cell r="H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P16" t="str">
            <v>-</v>
          </cell>
          <cell r="Q16" t="str">
            <v>-</v>
          </cell>
          <cell r="R16" t="str">
            <v>-</v>
          </cell>
          <cell r="S16" t="str">
            <v>-</v>
          </cell>
          <cell r="T16" t="str">
            <v>-</v>
          </cell>
        </row>
        <row r="17">
          <cell r="B17" t="str">
            <v>8 .</v>
          </cell>
          <cell r="C17" t="str">
            <v>Fabricated metal products, machinery and</v>
          </cell>
        </row>
        <row r="18">
          <cell r="C18" t="str">
            <v xml:space="preserve">    transport equipment</v>
          </cell>
          <cell r="D18">
            <v>92</v>
          </cell>
          <cell r="E18">
            <v>83</v>
          </cell>
          <cell r="F18">
            <v>84</v>
          </cell>
          <cell r="G18">
            <v>89</v>
          </cell>
          <cell r="H18">
            <v>89</v>
          </cell>
          <cell r="J18">
            <v>9827</v>
          </cell>
          <cell r="K18">
            <v>13153</v>
          </cell>
          <cell r="L18">
            <v>14440</v>
          </cell>
          <cell r="M18">
            <v>12303</v>
          </cell>
          <cell r="N18">
            <v>13197</v>
          </cell>
          <cell r="P18">
            <v>12383</v>
          </cell>
          <cell r="Q18">
            <v>16424</v>
          </cell>
          <cell r="R18">
            <v>17362</v>
          </cell>
          <cell r="S18">
            <v>15135</v>
          </cell>
          <cell r="T18">
            <v>16816</v>
          </cell>
        </row>
        <row r="19">
          <cell r="B19" t="str">
            <v>9 .</v>
          </cell>
          <cell r="C19" t="str">
            <v>Manufactured products (n.e.s.)</v>
          </cell>
          <cell r="D19">
            <v>167</v>
          </cell>
          <cell r="E19">
            <v>156</v>
          </cell>
          <cell r="F19">
            <v>153</v>
          </cell>
          <cell r="G19">
            <v>155</v>
          </cell>
          <cell r="H19">
            <v>156</v>
          </cell>
          <cell r="J19">
            <v>8403</v>
          </cell>
          <cell r="K19">
            <v>10750</v>
          </cell>
          <cell r="L19">
            <v>11890</v>
          </cell>
          <cell r="M19">
            <v>14317</v>
          </cell>
          <cell r="N19">
            <v>17938</v>
          </cell>
          <cell r="P19">
            <v>11534</v>
          </cell>
          <cell r="Q19">
            <v>14487</v>
          </cell>
          <cell r="R19">
            <v>16387</v>
          </cell>
          <cell r="S19">
            <v>18534</v>
          </cell>
          <cell r="T19">
            <v>22290</v>
          </cell>
        </row>
        <row r="20">
          <cell r="B20" t="str">
            <v>10 .</v>
          </cell>
          <cell r="C20" t="str">
            <v>Services</v>
          </cell>
          <cell r="D20">
            <v>721</v>
          </cell>
          <cell r="E20">
            <v>793</v>
          </cell>
          <cell r="F20">
            <v>872</v>
          </cell>
          <cell r="G20">
            <v>925</v>
          </cell>
          <cell r="H20">
            <v>913</v>
          </cell>
          <cell r="J20">
            <v>133180</v>
          </cell>
          <cell r="K20">
            <v>164325</v>
          </cell>
          <cell r="L20">
            <v>222871</v>
          </cell>
          <cell r="M20">
            <v>286669</v>
          </cell>
          <cell r="N20">
            <v>331894</v>
          </cell>
          <cell r="P20">
            <v>229122</v>
          </cell>
          <cell r="Q20">
            <v>288046</v>
          </cell>
          <cell r="R20">
            <v>392107</v>
          </cell>
          <cell r="S20">
            <v>466604</v>
          </cell>
          <cell r="T20">
            <v>522296</v>
          </cell>
        </row>
        <row r="22">
          <cell r="B22" t="str">
            <v>Total</v>
          </cell>
          <cell r="D22">
            <v>1871</v>
          </cell>
          <cell r="E22">
            <v>1929</v>
          </cell>
          <cell r="F22">
            <v>1977</v>
          </cell>
          <cell r="G22">
            <v>1989</v>
          </cell>
          <cell r="H22">
            <v>1922</v>
          </cell>
          <cell r="J22">
            <v>233523</v>
          </cell>
          <cell r="K22">
            <v>285366</v>
          </cell>
          <cell r="L22">
            <v>364244</v>
          </cell>
          <cell r="M22">
            <v>440408</v>
          </cell>
          <cell r="N22">
            <v>494461</v>
          </cell>
          <cell r="P22">
            <v>380129</v>
          </cell>
          <cell r="Q22">
            <v>468017</v>
          </cell>
          <cell r="R22">
            <v>601093</v>
          </cell>
          <cell r="S22">
            <v>701824</v>
          </cell>
          <cell r="T22">
            <v>771193</v>
          </cell>
        </row>
        <row r="23">
          <cell r="B23" t="str">
            <v>(a)  Cumulative figures as at end of the year</v>
          </cell>
          <cell r="Q23" t="str">
            <v xml:space="preserve">         Source: Board of Investment of Sri Lanka</v>
          </cell>
        </row>
        <row r="24">
          <cell r="B24" t="str">
            <v>(b)  Revised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B2" t="str">
            <v>NATIONAL OUTPUT AND EXPENDITURE</v>
          </cell>
          <cell r="N2" t="str">
            <v>TABLE 31</v>
          </cell>
        </row>
        <row r="3">
          <cell r="B3" t="str">
            <v xml:space="preserve">Private Sector Industrial Production Volume Index (a)(b)   </v>
          </cell>
        </row>
        <row r="4">
          <cell r="N4" t="str">
            <v>1997=100</v>
          </cell>
        </row>
        <row r="5">
          <cell r="B5" t="str">
            <v>Period</v>
          </cell>
          <cell r="E5" t="str">
            <v>Overall Index</v>
          </cell>
          <cell r="F5" t="str">
            <v>Food, beverages and tobacco products</v>
          </cell>
          <cell r="G5" t="str">
            <v>Textile, wearing apparel and leather products</v>
          </cell>
          <cell r="H5" t="str">
            <v>Wood and wood products</v>
          </cell>
          <cell r="I5" t="str">
            <v>Paper products, publishing and printing</v>
          </cell>
          <cell r="J5" t="str">
            <v>Chemical, petroleum, coal, rubber and plastic products</v>
          </cell>
          <cell r="K5" t="str">
            <v>Non-metallic mineral products</v>
          </cell>
          <cell r="L5" t="str">
            <v>Basic metal  products</v>
          </cell>
          <cell r="M5" t="str">
            <v>Fabricated metal products, Machinery and transport equipment</v>
          </cell>
          <cell r="N5" t="str">
            <v>Manufactured products not elsewhere specified</v>
          </cell>
        </row>
        <row r="8">
          <cell r="B8">
            <v>2005</v>
          </cell>
          <cell r="E8">
            <v>145.57942133666668</v>
          </cell>
          <cell r="F8">
            <v>145.61139166666666</v>
          </cell>
          <cell r="G8">
            <v>134.00324999999998</v>
          </cell>
          <cell r="H8">
            <v>121.04166666666664</v>
          </cell>
          <cell r="I8">
            <v>121.29166666666664</v>
          </cell>
          <cell r="J8">
            <v>173.94724749999997</v>
          </cell>
          <cell r="K8">
            <v>142.28591666666665</v>
          </cell>
          <cell r="L8">
            <v>149.35833333333332</v>
          </cell>
          <cell r="M8">
            <v>139.32499999999999</v>
          </cell>
          <cell r="N8">
            <v>128.94166666666666</v>
          </cell>
        </row>
        <row r="9">
          <cell r="B9">
            <v>2006</v>
          </cell>
          <cell r="E9">
            <v>153.9906491466667</v>
          </cell>
          <cell r="F9">
            <v>153.43562499999999</v>
          </cell>
          <cell r="G9">
            <v>139.88683333333333</v>
          </cell>
          <cell r="H9">
            <v>126.89166666666669</v>
          </cell>
          <cell r="I9">
            <v>127.74166666666667</v>
          </cell>
          <cell r="J9">
            <v>188.18512750000002</v>
          </cell>
          <cell r="K9">
            <v>157.93758333333335</v>
          </cell>
          <cell r="L9">
            <v>158.46666666666664</v>
          </cell>
          <cell r="M9">
            <v>144.57499999999999</v>
          </cell>
          <cell r="N9">
            <v>133.69999999999999</v>
          </cell>
        </row>
        <row r="10">
          <cell r="B10">
            <v>2007</v>
          </cell>
          <cell r="E10">
            <v>163.85337343333336</v>
          </cell>
          <cell r="F10">
            <v>162.67837499999999</v>
          </cell>
          <cell r="G10">
            <v>148.53558333333334</v>
          </cell>
          <cell r="H10">
            <v>133.33333333333334</v>
          </cell>
          <cell r="I10">
            <v>134.5</v>
          </cell>
          <cell r="J10">
            <v>203.02869583333333</v>
          </cell>
          <cell r="K10">
            <v>171.46333333333337</v>
          </cell>
          <cell r="L10">
            <v>169.02500000000001</v>
          </cell>
          <cell r="M10">
            <v>151.49166666666667</v>
          </cell>
          <cell r="N10">
            <v>140.81666666666669</v>
          </cell>
        </row>
        <row r="11">
          <cell r="B11">
            <v>2008</v>
          </cell>
          <cell r="E11">
            <v>172.09395022166666</v>
          </cell>
          <cell r="F11">
            <v>171.52240000000003</v>
          </cell>
          <cell r="G11">
            <v>153.33849999999998</v>
          </cell>
          <cell r="H11">
            <v>140.16666666666666</v>
          </cell>
          <cell r="I11">
            <v>142</v>
          </cell>
          <cell r="J11">
            <v>216.03684416666667</v>
          </cell>
          <cell r="K11">
            <v>178.30241666666666</v>
          </cell>
          <cell r="L11">
            <v>175.35</v>
          </cell>
          <cell r="M11">
            <v>159.05000000000001</v>
          </cell>
          <cell r="N11">
            <v>147.55000000000001</v>
          </cell>
        </row>
        <row r="12">
          <cell r="B12">
            <v>2009</v>
          </cell>
          <cell r="C12" t="str">
            <v>(c)</v>
          </cell>
          <cell r="E12">
            <v>177.33932199833336</v>
          </cell>
          <cell r="F12">
            <v>181.29594166666672</v>
          </cell>
          <cell r="G12">
            <v>152.89291666666668</v>
          </cell>
          <cell r="H12">
            <v>144.7416666666667</v>
          </cell>
          <cell r="I12">
            <v>147.83333333333334</v>
          </cell>
          <cell r="J12">
            <v>220.09681999999998</v>
          </cell>
          <cell r="K12">
            <v>171.19316666666666</v>
          </cell>
          <cell r="L12">
            <v>176.42500000000001</v>
          </cell>
          <cell r="M12">
            <v>164.29166666666666</v>
          </cell>
          <cell r="N12">
            <v>151.95833333333331</v>
          </cell>
        </row>
        <row r="13">
          <cell r="B13">
            <v>2010</v>
          </cell>
          <cell r="C13" t="str">
            <v>(d)</v>
          </cell>
          <cell r="E13">
            <v>192.69798106666664</v>
          </cell>
          <cell r="F13">
            <v>193.63499999999999</v>
          </cell>
          <cell r="G13">
            <v>166.04225</v>
          </cell>
          <cell r="H13">
            <v>153.26666666666668</v>
          </cell>
          <cell r="I13">
            <v>157.10833333333335</v>
          </cell>
          <cell r="J13">
            <v>248.31296666666671</v>
          </cell>
          <cell r="K13">
            <v>192.46016666666671</v>
          </cell>
          <cell r="L13">
            <v>185.77500000000001</v>
          </cell>
          <cell r="M13">
            <v>179.36666666666667</v>
          </cell>
          <cell r="N13">
            <v>163.27500000000001</v>
          </cell>
        </row>
        <row r="15">
          <cell r="B15">
            <v>2007</v>
          </cell>
          <cell r="D15" t="str">
            <v xml:space="preserve"> 1st Quarter</v>
          </cell>
          <cell r="E15">
            <v>162.96985333333333</v>
          </cell>
          <cell r="F15">
            <v>158.12983333333332</v>
          </cell>
          <cell r="G15">
            <v>158.37166666666667</v>
          </cell>
          <cell r="H15">
            <v>139.33333333333334</v>
          </cell>
          <cell r="I15">
            <v>129.56666666666666</v>
          </cell>
          <cell r="J15">
            <v>206.23058333333333</v>
          </cell>
          <cell r="K15">
            <v>165.56700000000001</v>
          </cell>
          <cell r="L15">
            <v>170.96666666666667</v>
          </cell>
          <cell r="M15">
            <v>136.36666666666667</v>
          </cell>
          <cell r="N15">
            <v>139.46666666666667</v>
          </cell>
        </row>
        <row r="16">
          <cell r="D16" t="str">
            <v xml:space="preserve"> 2nd Quarter</v>
          </cell>
          <cell r="E16">
            <v>157.92705498666672</v>
          </cell>
          <cell r="F16">
            <v>157.61763333333337</v>
          </cell>
          <cell r="G16">
            <v>148.875</v>
          </cell>
          <cell r="H16">
            <v>124.13333333333333</v>
          </cell>
          <cell r="I16">
            <v>129.56666666666666</v>
          </cell>
          <cell r="J16">
            <v>181.39011000000002</v>
          </cell>
          <cell r="K16">
            <v>168.21433333333331</v>
          </cell>
          <cell r="L16">
            <v>155.16666666666669</v>
          </cell>
          <cell r="M16">
            <v>147.9</v>
          </cell>
          <cell r="N16">
            <v>141.43333333333334</v>
          </cell>
        </row>
        <row r="17">
          <cell r="D17" t="str">
            <v xml:space="preserve"> 3rd Quarter</v>
          </cell>
          <cell r="E17">
            <v>158.95082435333339</v>
          </cell>
          <cell r="F17">
            <v>161.19596666666669</v>
          </cell>
          <cell r="G17">
            <v>129.87933333333334</v>
          </cell>
          <cell r="H17">
            <v>139.19999999999999</v>
          </cell>
          <cell r="I17">
            <v>137.69999999999999</v>
          </cell>
          <cell r="J17">
            <v>200.27545999999998</v>
          </cell>
          <cell r="K17">
            <v>166.85866666666666</v>
          </cell>
          <cell r="L17">
            <v>176.53333333333333</v>
          </cell>
          <cell r="M17">
            <v>160.43333333333331</v>
          </cell>
          <cell r="N17">
            <v>135.19999999999999</v>
          </cell>
        </row>
        <row r="18">
          <cell r="D18" t="str">
            <v xml:space="preserve"> 4th Quarter</v>
          </cell>
          <cell r="E18">
            <v>175.56576106</v>
          </cell>
          <cell r="F18">
            <v>173.77006666666668</v>
          </cell>
          <cell r="G18">
            <v>157.01633333333334</v>
          </cell>
          <cell r="H18">
            <v>130.66666666666666</v>
          </cell>
          <cell r="I18">
            <v>141.16666666666666</v>
          </cell>
          <cell r="J18">
            <v>224.21862999999999</v>
          </cell>
          <cell r="K18">
            <v>185.21333333333334</v>
          </cell>
          <cell r="L18">
            <v>173.43333333333331</v>
          </cell>
          <cell r="M18">
            <v>161.26666666666668</v>
          </cell>
          <cell r="N18">
            <v>147.16666666666666</v>
          </cell>
        </row>
        <row r="20">
          <cell r="B20">
            <v>2008</v>
          </cell>
          <cell r="D20" t="str">
            <v xml:space="preserve"> 1st Quarter</v>
          </cell>
          <cell r="E20">
            <v>171.34460270666671</v>
          </cell>
          <cell r="F20">
            <v>166.06686666666667</v>
          </cell>
          <cell r="G20">
            <v>163.56</v>
          </cell>
          <cell r="H20">
            <v>146.46666666666667</v>
          </cell>
          <cell r="I20">
            <v>135.30000000000001</v>
          </cell>
          <cell r="J20">
            <v>221.08955333333333</v>
          </cell>
          <cell r="K20">
            <v>175.38899999999998</v>
          </cell>
          <cell r="L20">
            <v>177</v>
          </cell>
          <cell r="M20">
            <v>144.56666666666666</v>
          </cell>
          <cell r="N20">
            <v>146.9</v>
          </cell>
        </row>
        <row r="21">
          <cell r="D21" t="str">
            <v xml:space="preserve"> 2nd Quarter</v>
          </cell>
          <cell r="E21">
            <v>165.33842865333332</v>
          </cell>
          <cell r="F21">
            <v>165.90423333333334</v>
          </cell>
          <cell r="G21">
            <v>150.62966666666668</v>
          </cell>
          <cell r="H21">
            <v>130.30000000000001</v>
          </cell>
          <cell r="I21">
            <v>135.96666666666667</v>
          </cell>
          <cell r="J21">
            <v>193.99841000000001</v>
          </cell>
          <cell r="K21">
            <v>177.93466666666669</v>
          </cell>
          <cell r="L21">
            <v>160.9</v>
          </cell>
          <cell r="M21">
            <v>156.19999999999999</v>
          </cell>
          <cell r="N21">
            <v>147.6</v>
          </cell>
        </row>
        <row r="22">
          <cell r="D22" t="str">
            <v xml:space="preserve"> 3rd Quarter</v>
          </cell>
          <cell r="E22">
            <v>167.59866657333333</v>
          </cell>
          <cell r="F22">
            <v>170.18026666666671</v>
          </cell>
          <cell r="G22">
            <v>135.34899999999999</v>
          </cell>
          <cell r="H22">
            <v>146</v>
          </cell>
          <cell r="I22">
            <v>146.1</v>
          </cell>
          <cell r="J22">
            <v>213.10935333333336</v>
          </cell>
          <cell r="K22">
            <v>178.82033333333334</v>
          </cell>
          <cell r="L22">
            <v>183.0333333333333</v>
          </cell>
          <cell r="M22">
            <v>167.26666666666668</v>
          </cell>
          <cell r="N22">
            <v>142.19999999999999</v>
          </cell>
        </row>
        <row r="23">
          <cell r="D23" t="str">
            <v xml:space="preserve"> 4th Quarter</v>
          </cell>
          <cell r="E23">
            <v>184.09410295333333</v>
          </cell>
          <cell r="F23">
            <v>183.93823333333333</v>
          </cell>
          <cell r="G23">
            <v>163.81533333333334</v>
          </cell>
          <cell r="H23">
            <v>137.9</v>
          </cell>
          <cell r="I23">
            <v>150.63333333333335</v>
          </cell>
          <cell r="J23">
            <v>235.95006000000001</v>
          </cell>
          <cell r="K23">
            <v>181.06566666666666</v>
          </cell>
          <cell r="L23">
            <v>180.46666666666667</v>
          </cell>
          <cell r="M23">
            <v>168.16666666666669</v>
          </cell>
          <cell r="N23">
            <v>153.5</v>
          </cell>
        </row>
        <row r="25">
          <cell r="B25">
            <v>2009</v>
          </cell>
          <cell r="C25" t="str">
            <v>(c)</v>
          </cell>
          <cell r="D25" t="str">
            <v xml:space="preserve"> 1st Quarter</v>
          </cell>
          <cell r="E25">
            <v>177.13560508666669</v>
          </cell>
          <cell r="F25">
            <v>174.85996666666668</v>
          </cell>
          <cell r="G25">
            <v>172.2836666666667</v>
          </cell>
          <cell r="H25">
            <v>151.43333333333334</v>
          </cell>
          <cell r="I25">
            <v>140.69999999999999</v>
          </cell>
          <cell r="J25">
            <v>220.881</v>
          </cell>
          <cell r="K25">
            <v>162.01866666666669</v>
          </cell>
          <cell r="L25">
            <v>179.9</v>
          </cell>
          <cell r="M25">
            <v>148.36666666666665</v>
          </cell>
          <cell r="N25">
            <v>149.13333333333333</v>
          </cell>
        </row>
        <row r="26">
          <cell r="D26" t="str">
            <v xml:space="preserve"> 2nd Quarter</v>
          </cell>
          <cell r="E26">
            <v>165.93557536</v>
          </cell>
          <cell r="F26">
            <v>174.49343333333334</v>
          </cell>
          <cell r="G26">
            <v>136.68300000000002</v>
          </cell>
          <cell r="H26">
            <v>133.30000000000001</v>
          </cell>
          <cell r="I26">
            <v>140.29999999999998</v>
          </cell>
          <cell r="J26">
            <v>191.04586666666668</v>
          </cell>
          <cell r="K26">
            <v>171.01400000000001</v>
          </cell>
          <cell r="L26">
            <v>159.43333333333334</v>
          </cell>
          <cell r="M26">
            <v>161.43333333333334</v>
          </cell>
          <cell r="N26">
            <v>151.26666666666665</v>
          </cell>
        </row>
        <row r="27">
          <cell r="D27" t="str">
            <v xml:space="preserve"> 3rd Quarter</v>
          </cell>
          <cell r="E27">
            <v>172.17299179333338</v>
          </cell>
          <cell r="F27">
            <v>179.99843333333334</v>
          </cell>
          <cell r="G27">
            <v>134.71633333333332</v>
          </cell>
          <cell r="H27">
            <v>150.9</v>
          </cell>
          <cell r="I27">
            <v>151.86666666666667</v>
          </cell>
          <cell r="J27">
            <v>214.75890000000001</v>
          </cell>
          <cell r="K27">
            <v>167.666</v>
          </cell>
          <cell r="L27">
            <v>183.56666666666669</v>
          </cell>
          <cell r="M27">
            <v>171.53333333333333</v>
          </cell>
          <cell r="N27">
            <v>145.5</v>
          </cell>
        </row>
        <row r="28">
          <cell r="D28" t="str">
            <v xml:space="preserve"> 4th Quarter</v>
          </cell>
          <cell r="E28">
            <v>194.11311575333335</v>
          </cell>
          <cell r="F28">
            <v>195.81720000000004</v>
          </cell>
          <cell r="G28">
            <v>167.88866666666669</v>
          </cell>
          <cell r="H28">
            <v>143.33333333333334</v>
          </cell>
          <cell r="I28">
            <v>158.46666666666667</v>
          </cell>
          <cell r="J28">
            <v>253.84193333333337</v>
          </cell>
          <cell r="K28">
            <v>184.07399999999998</v>
          </cell>
          <cell r="L28">
            <v>182.80000000000004</v>
          </cell>
          <cell r="M28">
            <v>175.83333333333334</v>
          </cell>
          <cell r="N28">
            <v>161.93333333333334</v>
          </cell>
        </row>
        <row r="30">
          <cell r="B30">
            <v>2010</v>
          </cell>
          <cell r="C30" t="str">
            <v>(d)</v>
          </cell>
          <cell r="D30" t="str">
            <v xml:space="preserve"> 1st Quarter</v>
          </cell>
          <cell r="E30">
            <v>186.8</v>
          </cell>
          <cell r="F30">
            <v>186.9</v>
          </cell>
          <cell r="G30">
            <v>172.1</v>
          </cell>
          <cell r="H30">
            <v>159.6</v>
          </cell>
          <cell r="I30">
            <v>150.1</v>
          </cell>
          <cell r="J30">
            <v>236.8</v>
          </cell>
          <cell r="K30">
            <v>175.1</v>
          </cell>
          <cell r="L30">
            <v>188.1</v>
          </cell>
          <cell r="M30">
            <v>157.30000000000001</v>
          </cell>
          <cell r="N30">
            <v>162.6</v>
          </cell>
        </row>
        <row r="31">
          <cell r="D31" t="str">
            <v xml:space="preserve"> 2nd Quarter</v>
          </cell>
          <cell r="E31">
            <v>181.5733534</v>
          </cell>
          <cell r="F31">
            <v>186.40153333333333</v>
          </cell>
          <cell r="G31">
            <v>147.49333333333334</v>
          </cell>
          <cell r="H31">
            <v>141.73333333333335</v>
          </cell>
          <cell r="I31">
            <v>149.66666666666666</v>
          </cell>
          <cell r="J31">
            <v>222.51813333333334</v>
          </cell>
          <cell r="K31">
            <v>198.20599999999999</v>
          </cell>
          <cell r="L31">
            <v>168.7</v>
          </cell>
          <cell r="M31">
            <v>178.93333333333331</v>
          </cell>
          <cell r="N31">
            <v>165.96666666666667</v>
          </cell>
        </row>
        <row r="32">
          <cell r="D32" t="str">
            <v xml:space="preserve"> 3rd Quarter</v>
          </cell>
          <cell r="E32">
            <v>186.3</v>
          </cell>
          <cell r="F32">
            <v>192.32126666666667</v>
          </cell>
          <cell r="G32">
            <v>139.67833333333334</v>
          </cell>
          <cell r="H32">
            <v>159.80000000000001</v>
          </cell>
          <cell r="I32">
            <v>160.46666666666667</v>
          </cell>
          <cell r="J32">
            <v>240.28903333333335</v>
          </cell>
          <cell r="K32">
            <v>200.09466666666665</v>
          </cell>
          <cell r="L32">
            <v>194.83333333333334</v>
          </cell>
          <cell r="M32">
            <v>192.63333333333335</v>
          </cell>
          <cell r="N32">
            <v>153.86666666666665</v>
          </cell>
        </row>
        <row r="33">
          <cell r="D33" t="str">
            <v xml:space="preserve"> 4th Quarter</v>
          </cell>
          <cell r="E33">
            <v>216.18386653333332</v>
          </cell>
          <cell r="F33">
            <v>208.88033333333331</v>
          </cell>
          <cell r="G33">
            <v>204.88166666666666</v>
          </cell>
          <cell r="H33">
            <v>151.9</v>
          </cell>
          <cell r="I33">
            <v>168.16666666666666</v>
          </cell>
          <cell r="J33">
            <v>293.63076666666666</v>
          </cell>
          <cell r="K33">
            <v>196.39966666666666</v>
          </cell>
          <cell r="L33">
            <v>191.43333333333331</v>
          </cell>
          <cell r="M33">
            <v>188.6</v>
          </cell>
          <cell r="N33">
            <v>170.66666666666666</v>
          </cell>
        </row>
        <row r="35">
          <cell r="B35">
            <v>2008</v>
          </cell>
          <cell r="D35" t="str">
            <v>January</v>
          </cell>
          <cell r="E35">
            <v>168.01856742000001</v>
          </cell>
          <cell r="F35">
            <v>154.26480000000001</v>
          </cell>
          <cell r="G35">
            <v>164.60299999999998</v>
          </cell>
          <cell r="H35">
            <v>155.19999999999999</v>
          </cell>
          <cell r="I35">
            <v>138.19999999999999</v>
          </cell>
          <cell r="J35">
            <v>239.82291000000004</v>
          </cell>
          <cell r="K35">
            <v>163.94200000000001</v>
          </cell>
          <cell r="L35">
            <v>199.3</v>
          </cell>
          <cell r="M35">
            <v>140.6</v>
          </cell>
          <cell r="N35">
            <v>150.19999999999999</v>
          </cell>
        </row>
        <row r="36">
          <cell r="D36" t="str">
            <v>February</v>
          </cell>
          <cell r="E36">
            <v>168.03263532000003</v>
          </cell>
          <cell r="F36">
            <v>152.2688</v>
          </cell>
          <cell r="G36">
            <v>178.36700000000002</v>
          </cell>
          <cell r="H36">
            <v>156.80000000000001</v>
          </cell>
          <cell r="I36">
            <v>120.4</v>
          </cell>
          <cell r="J36">
            <v>224.28335999999999</v>
          </cell>
          <cell r="K36">
            <v>169.02199999999999</v>
          </cell>
          <cell r="L36">
            <v>166.6</v>
          </cell>
          <cell r="M36">
            <v>140.1</v>
          </cell>
          <cell r="N36">
            <v>146.69999999999999</v>
          </cell>
        </row>
        <row r="37">
          <cell r="D37" t="str">
            <v>March</v>
          </cell>
          <cell r="E37">
            <v>177.98260538000002</v>
          </cell>
          <cell r="F37">
            <v>191.667</v>
          </cell>
          <cell r="G37">
            <v>147.71</v>
          </cell>
          <cell r="H37">
            <v>127.4</v>
          </cell>
          <cell r="I37">
            <v>147.30000000000001</v>
          </cell>
          <cell r="J37">
            <v>199.16239000000002</v>
          </cell>
          <cell r="K37">
            <v>193.20299999999997</v>
          </cell>
          <cell r="L37">
            <v>165.1</v>
          </cell>
          <cell r="M37">
            <v>153</v>
          </cell>
          <cell r="N37">
            <v>143.80000000000001</v>
          </cell>
        </row>
        <row r="38">
          <cell r="D38" t="str">
            <v>April</v>
          </cell>
          <cell r="E38">
            <v>171.95730503999999</v>
          </cell>
          <cell r="F38">
            <v>178.47820000000002</v>
          </cell>
          <cell r="G38">
            <v>145.70400000000001</v>
          </cell>
          <cell r="H38">
            <v>127.6</v>
          </cell>
          <cell r="I38">
            <v>124.7</v>
          </cell>
          <cell r="J38">
            <v>209.28071999999997</v>
          </cell>
          <cell r="K38">
            <v>170.50899999999999</v>
          </cell>
          <cell r="L38">
            <v>162.80000000000001</v>
          </cell>
          <cell r="M38">
            <v>154.6</v>
          </cell>
          <cell r="N38">
            <v>160</v>
          </cell>
        </row>
        <row r="39">
          <cell r="D39" t="str">
            <v>May</v>
          </cell>
          <cell r="E39">
            <v>165.68892678000003</v>
          </cell>
          <cell r="F39">
            <v>169.09370000000004</v>
          </cell>
          <cell r="G39">
            <v>151.815</v>
          </cell>
          <cell r="H39">
            <v>124.3</v>
          </cell>
          <cell r="I39">
            <v>144.5</v>
          </cell>
          <cell r="J39">
            <v>186.58394000000001</v>
          </cell>
          <cell r="K39">
            <v>177.30700000000002</v>
          </cell>
          <cell r="L39">
            <v>149.5</v>
          </cell>
          <cell r="M39">
            <v>154</v>
          </cell>
          <cell r="N39">
            <v>141.30000000000001</v>
          </cell>
        </row>
        <row r="40">
          <cell r="D40" t="str">
            <v>June</v>
          </cell>
          <cell r="E40">
            <v>158.36905414000003</v>
          </cell>
          <cell r="F40">
            <v>150.14080000000001</v>
          </cell>
          <cell r="G40">
            <v>154.37</v>
          </cell>
          <cell r="H40">
            <v>139</v>
          </cell>
          <cell r="I40">
            <v>138.69999999999999</v>
          </cell>
          <cell r="J40">
            <v>186.13057000000001</v>
          </cell>
          <cell r="K40">
            <v>185.988</v>
          </cell>
          <cell r="L40">
            <v>170.4</v>
          </cell>
          <cell r="M40">
            <v>160</v>
          </cell>
          <cell r="N40">
            <v>141.5</v>
          </cell>
        </row>
        <row r="41">
          <cell r="D41" t="str">
            <v>July</v>
          </cell>
          <cell r="E41">
            <v>164.98789884000007</v>
          </cell>
          <cell r="F41">
            <v>168.83020000000005</v>
          </cell>
          <cell r="G41">
            <v>132.833</v>
          </cell>
          <cell r="H41">
            <v>151.1</v>
          </cell>
          <cell r="I41">
            <v>141.19999999999999</v>
          </cell>
          <cell r="J41">
            <v>211.28362000000001</v>
          </cell>
          <cell r="K41">
            <v>184.17</v>
          </cell>
          <cell r="L41">
            <v>182.5</v>
          </cell>
          <cell r="M41">
            <v>149.80000000000001</v>
          </cell>
          <cell r="N41">
            <v>136</v>
          </cell>
        </row>
        <row r="42">
          <cell r="D42" t="str">
            <v>August</v>
          </cell>
          <cell r="E42">
            <v>175.69312446000004</v>
          </cell>
          <cell r="F42">
            <v>171.11910000000003</v>
          </cell>
          <cell r="G42">
            <v>151.66899999999998</v>
          </cell>
          <cell r="H42">
            <v>169.7</v>
          </cell>
          <cell r="I42">
            <v>171</v>
          </cell>
          <cell r="J42">
            <v>232.41118000000003</v>
          </cell>
          <cell r="K42">
            <v>170.11599999999999</v>
          </cell>
          <cell r="L42">
            <v>199.9</v>
          </cell>
          <cell r="M42">
            <v>182</v>
          </cell>
          <cell r="N42">
            <v>152</v>
          </cell>
        </row>
        <row r="43">
          <cell r="D43" t="str">
            <v>September</v>
          </cell>
          <cell r="E43">
            <v>162.11497641999998</v>
          </cell>
          <cell r="F43">
            <v>170.5915</v>
          </cell>
          <cell r="G43">
            <v>121.545</v>
          </cell>
          <cell r="H43">
            <v>117.2</v>
          </cell>
          <cell r="I43">
            <v>126.1</v>
          </cell>
          <cell r="J43">
            <v>195.63326000000001</v>
          </cell>
          <cell r="K43">
            <v>182.17500000000001</v>
          </cell>
          <cell r="L43">
            <v>166.7</v>
          </cell>
          <cell r="M43">
            <v>170</v>
          </cell>
          <cell r="N43">
            <v>138.6</v>
          </cell>
        </row>
        <row r="44">
          <cell r="D44" t="str">
            <v>October</v>
          </cell>
          <cell r="E44">
            <v>180.06060132000005</v>
          </cell>
          <cell r="F44">
            <v>180.21710000000002</v>
          </cell>
          <cell r="G44">
            <v>162.50100000000003</v>
          </cell>
          <cell r="H44">
            <v>125</v>
          </cell>
          <cell r="I44">
            <v>154.19999999999999</v>
          </cell>
          <cell r="J44">
            <v>230.97351000000003</v>
          </cell>
          <cell r="K44">
            <v>187.51599999999999</v>
          </cell>
          <cell r="L44">
            <v>170.7</v>
          </cell>
          <cell r="M44">
            <v>151.4</v>
          </cell>
          <cell r="N44">
            <v>142.1</v>
          </cell>
        </row>
        <row r="45">
          <cell r="D45" t="str">
            <v>November</v>
          </cell>
          <cell r="E45">
            <v>189.43822244000003</v>
          </cell>
          <cell r="F45">
            <v>181.57170000000002</v>
          </cell>
          <cell r="G45">
            <v>183.89699999999999</v>
          </cell>
          <cell r="H45">
            <v>146.19999999999999</v>
          </cell>
          <cell r="I45">
            <v>148.4</v>
          </cell>
          <cell r="J45">
            <v>242.48817000000003</v>
          </cell>
          <cell r="K45">
            <v>183.45600000000002</v>
          </cell>
          <cell r="L45">
            <v>202.2</v>
          </cell>
          <cell r="M45">
            <v>176.8</v>
          </cell>
          <cell r="N45">
            <v>157.69999999999999</v>
          </cell>
        </row>
        <row r="46">
          <cell r="D46" t="str">
            <v>December</v>
          </cell>
          <cell r="E46">
            <v>182.78348510000001</v>
          </cell>
          <cell r="F46">
            <v>190.02590000000001</v>
          </cell>
          <cell r="G46">
            <v>145.048</v>
          </cell>
          <cell r="H46">
            <v>142.5</v>
          </cell>
          <cell r="I46">
            <v>149.30000000000001</v>
          </cell>
          <cell r="J46">
            <v>234.38849999999999</v>
          </cell>
          <cell r="K46">
            <v>172.22499999999999</v>
          </cell>
          <cell r="L46">
            <v>168.5</v>
          </cell>
          <cell r="M46">
            <v>176.3</v>
          </cell>
          <cell r="N46">
            <v>160.69999999999999</v>
          </cell>
        </row>
        <row r="48">
          <cell r="B48">
            <v>2009</v>
          </cell>
          <cell r="C48" t="str">
            <v>(c)</v>
          </cell>
          <cell r="D48" t="str">
            <v>January</v>
          </cell>
          <cell r="E48">
            <v>172.76357159999998</v>
          </cell>
          <cell r="F48">
            <v>162.37709999999998</v>
          </cell>
          <cell r="G48">
            <v>171.19400000000002</v>
          </cell>
          <cell r="H48">
            <v>160.6</v>
          </cell>
          <cell r="I48">
            <v>143.80000000000001</v>
          </cell>
          <cell r="J48">
            <v>241.66030000000001</v>
          </cell>
          <cell r="K48">
            <v>139.70100000000002</v>
          </cell>
          <cell r="L48">
            <v>204.6</v>
          </cell>
          <cell r="M48">
            <v>144.69999999999999</v>
          </cell>
          <cell r="N48">
            <v>151.80000000000001</v>
          </cell>
        </row>
        <row r="49">
          <cell r="D49" t="str">
            <v>February</v>
          </cell>
          <cell r="E49">
            <v>174.12104650000003</v>
          </cell>
          <cell r="F49">
            <v>159.90360000000004</v>
          </cell>
          <cell r="G49">
            <v>189.82300000000004</v>
          </cell>
          <cell r="H49">
            <v>162</v>
          </cell>
          <cell r="I49">
            <v>125.1</v>
          </cell>
          <cell r="J49">
            <v>222.3887</v>
          </cell>
          <cell r="K49">
            <v>164.77800000000002</v>
          </cell>
          <cell r="L49">
            <v>168.1</v>
          </cell>
          <cell r="M49">
            <v>143.69999999999999</v>
          </cell>
          <cell r="N49">
            <v>149.6</v>
          </cell>
        </row>
        <row r="50">
          <cell r="D50" t="str">
            <v>March</v>
          </cell>
          <cell r="E50">
            <v>184.52219716000002</v>
          </cell>
          <cell r="F50">
            <v>202.29920000000001</v>
          </cell>
          <cell r="G50">
            <v>155.83400000000003</v>
          </cell>
          <cell r="H50">
            <v>131.69999999999999</v>
          </cell>
          <cell r="I50">
            <v>153.19999999999999</v>
          </cell>
          <cell r="J50">
            <v>198.59399999999999</v>
          </cell>
          <cell r="K50">
            <v>181.577</v>
          </cell>
          <cell r="L50">
            <v>167</v>
          </cell>
          <cell r="M50">
            <v>156.69999999999999</v>
          </cell>
          <cell r="N50">
            <v>146</v>
          </cell>
        </row>
        <row r="51">
          <cell r="D51" t="str">
            <v>April</v>
          </cell>
          <cell r="E51">
            <v>173.34135118000003</v>
          </cell>
          <cell r="F51">
            <v>187.29450000000003</v>
          </cell>
          <cell r="G51">
            <v>132.76600000000002</v>
          </cell>
          <cell r="H51">
            <v>130.4</v>
          </cell>
          <cell r="I51">
            <v>129.19999999999999</v>
          </cell>
          <cell r="J51">
            <v>205.76130000000001</v>
          </cell>
          <cell r="K51">
            <v>180.238</v>
          </cell>
          <cell r="L51">
            <v>161.5</v>
          </cell>
          <cell r="M51">
            <v>156.19999999999999</v>
          </cell>
          <cell r="N51">
            <v>161.69999999999999</v>
          </cell>
        </row>
        <row r="52">
          <cell r="D52" t="str">
            <v>May</v>
          </cell>
          <cell r="E52">
            <v>162.26835116000001</v>
          </cell>
          <cell r="F52">
            <v>177.26920000000001</v>
          </cell>
          <cell r="G52">
            <v>124.756</v>
          </cell>
          <cell r="H52">
            <v>126.2</v>
          </cell>
          <cell r="I52">
            <v>147.6</v>
          </cell>
          <cell r="J52">
            <v>183.23290000000003</v>
          </cell>
          <cell r="K52">
            <v>155.53100000000001</v>
          </cell>
          <cell r="L52">
            <v>148</v>
          </cell>
          <cell r="M52">
            <v>159.80000000000001</v>
          </cell>
          <cell r="N52">
            <v>141.69999999999999</v>
          </cell>
        </row>
        <row r="53">
          <cell r="D53" t="str">
            <v>June</v>
          </cell>
          <cell r="E53">
            <v>162.19702373999999</v>
          </cell>
          <cell r="F53">
            <v>158.91659999999999</v>
          </cell>
          <cell r="G53">
            <v>152.52700000000002</v>
          </cell>
          <cell r="H53">
            <v>143.30000000000001</v>
          </cell>
          <cell r="I53">
            <v>144.1</v>
          </cell>
          <cell r="J53">
            <v>184.14339999999999</v>
          </cell>
          <cell r="K53">
            <v>177.27300000000002</v>
          </cell>
          <cell r="L53">
            <v>168.8</v>
          </cell>
          <cell r="M53">
            <v>168.3</v>
          </cell>
          <cell r="N53">
            <v>150.4</v>
          </cell>
        </row>
        <row r="54">
          <cell r="D54" t="str">
            <v>July</v>
          </cell>
          <cell r="E54">
            <v>164.40888520000001</v>
          </cell>
          <cell r="F54">
            <v>178.25050000000002</v>
          </cell>
          <cell r="G54">
            <v>113.02799999999999</v>
          </cell>
          <cell r="H54">
            <v>155.69999999999999</v>
          </cell>
          <cell r="I54">
            <v>147.19999999999999</v>
          </cell>
          <cell r="J54">
            <v>209.5771</v>
          </cell>
          <cell r="K54">
            <v>172.04599999999999</v>
          </cell>
          <cell r="L54">
            <v>182.2</v>
          </cell>
          <cell r="M54">
            <v>153</v>
          </cell>
          <cell r="N54">
            <v>139.19999999999999</v>
          </cell>
        </row>
        <row r="55">
          <cell r="D55" t="str">
            <v>August</v>
          </cell>
          <cell r="E55">
            <v>184.01038464000004</v>
          </cell>
          <cell r="F55">
            <v>180.87129999999999</v>
          </cell>
          <cell r="G55">
            <v>165.35199999999998</v>
          </cell>
          <cell r="H55">
            <v>176</v>
          </cell>
          <cell r="I55">
            <v>177.9</v>
          </cell>
          <cell r="J55">
            <v>235.63840000000002</v>
          </cell>
          <cell r="K55">
            <v>164.28399999999999</v>
          </cell>
          <cell r="L55">
            <v>200.8</v>
          </cell>
          <cell r="M55">
            <v>186.5</v>
          </cell>
          <cell r="N55">
            <v>155</v>
          </cell>
        </row>
        <row r="56">
          <cell r="D56" t="str">
            <v>September</v>
          </cell>
          <cell r="E56">
            <v>168.09970554000003</v>
          </cell>
          <cell r="F56">
            <v>180.87350000000004</v>
          </cell>
          <cell r="G56">
            <v>125.76900000000002</v>
          </cell>
          <cell r="H56">
            <v>121</v>
          </cell>
          <cell r="I56">
            <v>130.5</v>
          </cell>
          <cell r="J56">
            <v>199.06119999999999</v>
          </cell>
          <cell r="K56">
            <v>166.66800000000001</v>
          </cell>
          <cell r="L56">
            <v>167.7</v>
          </cell>
          <cell r="M56">
            <v>175.1</v>
          </cell>
          <cell r="N56">
            <v>142.30000000000001</v>
          </cell>
        </row>
        <row r="57">
          <cell r="D57" t="str">
            <v>October</v>
          </cell>
          <cell r="E57">
            <v>188.65860950000001</v>
          </cell>
          <cell r="F57">
            <v>191.48870000000002</v>
          </cell>
          <cell r="G57">
            <v>166.75299999999999</v>
          </cell>
          <cell r="H57">
            <v>129.69999999999999</v>
          </cell>
          <cell r="I57">
            <v>160.4</v>
          </cell>
          <cell r="J57">
            <v>247.02120000000002</v>
          </cell>
          <cell r="K57">
            <v>178.86299999999997</v>
          </cell>
          <cell r="L57">
            <v>171.5</v>
          </cell>
          <cell r="M57">
            <v>156.19999999999999</v>
          </cell>
          <cell r="N57">
            <v>146.30000000000001</v>
          </cell>
        </row>
        <row r="58">
          <cell r="D58" t="str">
            <v>November</v>
          </cell>
          <cell r="E58">
            <v>198.72350976000004</v>
          </cell>
          <cell r="F58">
            <v>193.7081</v>
          </cell>
          <cell r="G58">
            <v>188.16</v>
          </cell>
          <cell r="H58">
            <v>151.9</v>
          </cell>
          <cell r="I58">
            <v>156.1</v>
          </cell>
          <cell r="J58">
            <v>255.58969999999999</v>
          </cell>
          <cell r="K58">
            <v>183.773</v>
          </cell>
          <cell r="L58">
            <v>204.6</v>
          </cell>
          <cell r="M58">
            <v>182.3</v>
          </cell>
          <cell r="N58">
            <v>169.8</v>
          </cell>
        </row>
        <row r="59">
          <cell r="D59" t="str">
            <v>December</v>
          </cell>
          <cell r="E59">
            <v>194.95722800000004</v>
          </cell>
          <cell r="F59">
            <v>202.25480000000005</v>
          </cell>
          <cell r="G59">
            <v>148.75300000000001</v>
          </cell>
          <cell r="H59">
            <v>148.4</v>
          </cell>
          <cell r="I59">
            <v>158.9</v>
          </cell>
          <cell r="J59">
            <v>258.91490000000005</v>
          </cell>
          <cell r="K59">
            <v>189.58599999999998</v>
          </cell>
          <cell r="L59">
            <v>172.3</v>
          </cell>
          <cell r="M59">
            <v>189</v>
          </cell>
          <cell r="N59">
            <v>169.7</v>
          </cell>
        </row>
        <row r="61">
          <cell r="B61">
            <v>2010</v>
          </cell>
          <cell r="C61" t="str">
            <v>(d)</v>
          </cell>
          <cell r="D61" t="str">
            <v>January</v>
          </cell>
          <cell r="E61">
            <v>180.6</v>
          </cell>
          <cell r="F61">
            <v>173.1</v>
          </cell>
          <cell r="G61">
            <v>167.5</v>
          </cell>
          <cell r="H61">
            <v>168.8</v>
          </cell>
          <cell r="I61">
            <v>152.9</v>
          </cell>
          <cell r="J61">
            <v>253.7</v>
          </cell>
          <cell r="K61">
            <v>155.69999999999999</v>
          </cell>
          <cell r="L61">
            <v>213.6</v>
          </cell>
          <cell r="M61">
            <v>153.69999999999999</v>
          </cell>
          <cell r="N61">
            <v>165.3</v>
          </cell>
        </row>
        <row r="62">
          <cell r="D62" t="str">
            <v>February</v>
          </cell>
          <cell r="E62">
            <v>184.1</v>
          </cell>
          <cell r="F62">
            <v>171.1</v>
          </cell>
          <cell r="G62">
            <v>191</v>
          </cell>
          <cell r="H62">
            <v>171.1</v>
          </cell>
          <cell r="I62">
            <v>133.5</v>
          </cell>
          <cell r="J62">
            <v>241.7</v>
          </cell>
          <cell r="K62">
            <v>177.7</v>
          </cell>
          <cell r="L62">
            <v>176.1</v>
          </cell>
          <cell r="M62">
            <v>152.30000000000001</v>
          </cell>
          <cell r="N62">
            <v>162.5</v>
          </cell>
        </row>
        <row r="63">
          <cell r="D63" t="str">
            <v>March</v>
          </cell>
          <cell r="E63">
            <v>195.6</v>
          </cell>
          <cell r="F63">
            <v>216.6</v>
          </cell>
          <cell r="G63">
            <v>157.9</v>
          </cell>
          <cell r="H63">
            <v>139</v>
          </cell>
          <cell r="I63">
            <v>164</v>
          </cell>
          <cell r="J63">
            <v>215</v>
          </cell>
          <cell r="K63">
            <v>192.1</v>
          </cell>
          <cell r="L63">
            <v>174.7</v>
          </cell>
          <cell r="M63">
            <v>165.9</v>
          </cell>
          <cell r="N63">
            <v>160</v>
          </cell>
        </row>
        <row r="64">
          <cell r="D64" t="str">
            <v>April</v>
          </cell>
          <cell r="E64">
            <v>186.6</v>
          </cell>
          <cell r="F64">
            <v>200.3</v>
          </cell>
          <cell r="G64">
            <v>134.6</v>
          </cell>
          <cell r="H64">
            <v>137.4</v>
          </cell>
          <cell r="I64">
            <v>138</v>
          </cell>
          <cell r="J64">
            <v>224.5</v>
          </cell>
          <cell r="K64">
            <v>202.2</v>
          </cell>
          <cell r="L64">
            <v>169.1</v>
          </cell>
          <cell r="M64">
            <v>190.2</v>
          </cell>
          <cell r="N64">
            <v>176.2</v>
          </cell>
        </row>
        <row r="65">
          <cell r="D65" t="str">
            <v>May</v>
          </cell>
          <cell r="E65">
            <v>177.5</v>
          </cell>
          <cell r="F65">
            <v>189.3</v>
          </cell>
          <cell r="G65">
            <v>136.4</v>
          </cell>
          <cell r="H65">
            <v>134.19999999999999</v>
          </cell>
          <cell r="I65">
            <v>157.19999999999999</v>
          </cell>
          <cell r="J65">
            <v>215.3</v>
          </cell>
          <cell r="K65">
            <v>182.3</v>
          </cell>
          <cell r="L65">
            <v>157.30000000000001</v>
          </cell>
          <cell r="M65">
            <v>169</v>
          </cell>
          <cell r="N65">
            <v>155.69999999999999</v>
          </cell>
        </row>
        <row r="66">
          <cell r="D66" t="str">
            <v>June</v>
          </cell>
          <cell r="E66">
            <v>180.56158139999999</v>
          </cell>
          <cell r="F66">
            <v>169.62299999999999</v>
          </cell>
          <cell r="G66">
            <v>171.542</v>
          </cell>
          <cell r="H66">
            <v>153.6</v>
          </cell>
          <cell r="I66">
            <v>153.80000000000001</v>
          </cell>
          <cell r="J66">
            <v>227.78719999999998</v>
          </cell>
          <cell r="K66">
            <v>210.07799999999997</v>
          </cell>
          <cell r="L66">
            <v>179.7</v>
          </cell>
          <cell r="M66">
            <v>177.6</v>
          </cell>
          <cell r="N66">
            <v>166</v>
          </cell>
        </row>
        <row r="67">
          <cell r="D67" t="str">
            <v>July</v>
          </cell>
          <cell r="E67">
            <v>177.12379210000003</v>
          </cell>
          <cell r="F67">
            <v>190.55529999999996</v>
          </cell>
          <cell r="G67">
            <v>114.566</v>
          </cell>
          <cell r="H67">
            <v>165.1</v>
          </cell>
          <cell r="I67">
            <v>155.4</v>
          </cell>
          <cell r="J67">
            <v>231.93920000000003</v>
          </cell>
          <cell r="K67">
            <v>212.50799999999998</v>
          </cell>
          <cell r="L67">
            <v>193.4</v>
          </cell>
          <cell r="M67">
            <v>166.9</v>
          </cell>
          <cell r="N67">
            <v>147.1</v>
          </cell>
        </row>
        <row r="68">
          <cell r="D68" t="str">
            <v>August</v>
          </cell>
          <cell r="E68">
            <v>199.7</v>
          </cell>
          <cell r="F68">
            <v>193</v>
          </cell>
          <cell r="G68">
            <v>166.9</v>
          </cell>
          <cell r="H68">
            <v>186</v>
          </cell>
          <cell r="I68">
            <v>188.2</v>
          </cell>
          <cell r="J68">
            <v>267.8</v>
          </cell>
          <cell r="K68">
            <v>194.4</v>
          </cell>
          <cell r="L68">
            <v>213.2</v>
          </cell>
          <cell r="M68">
            <v>228.2</v>
          </cell>
          <cell r="N68">
            <v>164.3</v>
          </cell>
        </row>
        <row r="69">
          <cell r="D69" t="str">
            <v>September</v>
          </cell>
          <cell r="E69">
            <v>182</v>
          </cell>
          <cell r="F69">
            <v>193.40069999999997</v>
          </cell>
          <cell r="G69">
            <v>137.601</v>
          </cell>
          <cell r="H69">
            <v>128.30000000000001</v>
          </cell>
          <cell r="I69">
            <v>137.80000000000001</v>
          </cell>
          <cell r="J69">
            <v>221.13690000000003</v>
          </cell>
          <cell r="K69">
            <v>193.33699999999999</v>
          </cell>
          <cell r="L69">
            <v>177.9</v>
          </cell>
          <cell r="M69">
            <v>182.8</v>
          </cell>
          <cell r="N69">
            <v>150.19999999999999</v>
          </cell>
        </row>
        <row r="70">
          <cell r="D70" t="str">
            <v>October</v>
          </cell>
          <cell r="E70">
            <v>211.9</v>
          </cell>
          <cell r="F70">
            <v>204.75890000000001</v>
          </cell>
          <cell r="G70">
            <v>202.85800000000003</v>
          </cell>
          <cell r="H70">
            <v>137.19999999999999</v>
          </cell>
          <cell r="I70">
            <v>169.9</v>
          </cell>
          <cell r="J70">
            <v>292.40609999999998</v>
          </cell>
          <cell r="K70">
            <v>201.44399999999999</v>
          </cell>
          <cell r="L70">
            <v>178.9</v>
          </cell>
          <cell r="M70">
            <v>168.2</v>
          </cell>
          <cell r="N70">
            <v>154.19999999999999</v>
          </cell>
        </row>
        <row r="71">
          <cell r="D71" t="str">
            <v>November</v>
          </cell>
          <cell r="E71">
            <v>221.38217829999996</v>
          </cell>
          <cell r="F71">
            <v>207.12009999999998</v>
          </cell>
          <cell r="G71">
            <v>230.33500000000001</v>
          </cell>
          <cell r="H71">
            <v>160.9</v>
          </cell>
          <cell r="I71">
            <v>165.4</v>
          </cell>
          <cell r="J71">
            <v>292.48520000000002</v>
          </cell>
          <cell r="K71">
            <v>187.40800000000002</v>
          </cell>
          <cell r="L71">
            <v>214.5</v>
          </cell>
          <cell r="M71">
            <v>196.5</v>
          </cell>
          <cell r="N71">
            <v>178.6</v>
          </cell>
        </row>
        <row r="72">
          <cell r="D72" t="str">
            <v>December</v>
          </cell>
          <cell r="E72">
            <v>215.30822099999995</v>
          </cell>
          <cell r="F72">
            <v>214.76199999999997</v>
          </cell>
          <cell r="G72">
            <v>181.452</v>
          </cell>
          <cell r="H72">
            <v>157.6</v>
          </cell>
          <cell r="I72">
            <v>169.2</v>
          </cell>
          <cell r="J72">
            <v>296.00099999999998</v>
          </cell>
          <cell r="K72">
            <v>200.34700000000001</v>
          </cell>
          <cell r="L72">
            <v>180.9</v>
          </cell>
          <cell r="M72">
            <v>201.1</v>
          </cell>
          <cell r="N72">
            <v>179.2</v>
          </cell>
        </row>
        <row r="74">
          <cell r="B74" t="str">
            <v xml:space="preserve">(a) The Private Sector Monthly Industrial Production Volume Index is calculated on the basis of information received </v>
          </cell>
          <cell r="L74" t="str">
            <v>Source: Central Bank of Sri Lanka</v>
          </cell>
        </row>
        <row r="75">
          <cell r="B75" t="str">
            <v xml:space="preserve">      from 150 major industrial firms, both in the BOI and Non-BOI Sectors.</v>
          </cell>
        </row>
        <row r="76">
          <cell r="B76" t="str">
            <v>(b) The weights used for the compilation of Private Sector Industrial Production Volume Index have been adjusted based on the Industrial Survey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hyperlink" Target="mailto:G@k;Ngu;f;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0965E-A979-47A4-BC82-F6EF0E413107}">
  <sheetPr>
    <pageSetUpPr fitToPage="1"/>
  </sheetPr>
  <dimension ref="B1:C63"/>
  <sheetViews>
    <sheetView tabSelected="1" zoomScaleNormal="100" workbookViewId="0">
      <pane ySplit="6" topLeftCell="A7" activePane="bottomLeft" state="frozen"/>
      <selection activeCell="P34" sqref="P34"/>
      <selection pane="bottomLeft" activeCell="H19" sqref="H19"/>
    </sheetView>
  </sheetViews>
  <sheetFormatPr defaultRowHeight="21.75" customHeight="1"/>
  <cols>
    <col min="1" max="1" width="3.140625" style="2" customWidth="1"/>
    <col min="2" max="2" width="124.140625" style="2" customWidth="1"/>
    <col min="3" max="3" width="21.42578125" style="2" customWidth="1"/>
    <col min="4" max="16384" width="9.140625" style="2"/>
  </cols>
  <sheetData>
    <row r="1" spans="2:3" ht="36" customHeight="1">
      <c r="B1" s="1781" t="s">
        <v>61</v>
      </c>
      <c r="C1" s="1781"/>
    </row>
    <row r="2" spans="2:3" ht="21.75" customHeight="1">
      <c r="B2" s="1782" t="s">
        <v>5</v>
      </c>
      <c r="C2" s="1782"/>
    </row>
    <row r="3" spans="2:3" ht="21.75" customHeight="1">
      <c r="B3" s="1783" t="s">
        <v>6</v>
      </c>
      <c r="C3" s="1783"/>
    </row>
    <row r="4" spans="2:3" ht="21.75" customHeight="1">
      <c r="B4" s="1784" t="s">
        <v>7</v>
      </c>
      <c r="C4" s="1784"/>
    </row>
    <row r="5" spans="2:3" ht="21.75" customHeight="1">
      <c r="B5" s="3"/>
      <c r="C5" s="3"/>
    </row>
    <row r="6" spans="2:3" ht="22.5" customHeight="1">
      <c r="B6" s="5" t="s">
        <v>8</v>
      </c>
      <c r="C6" s="5" t="s">
        <v>9</v>
      </c>
    </row>
    <row r="7" spans="2:3" ht="21.75" customHeight="1">
      <c r="B7" s="8" t="s">
        <v>10</v>
      </c>
      <c r="C7" s="1">
        <v>1</v>
      </c>
    </row>
    <row r="8" spans="2:3" ht="21.75" customHeight="1">
      <c r="B8" s="6" t="s">
        <v>11</v>
      </c>
      <c r="C8" s="4">
        <v>2</v>
      </c>
    </row>
    <row r="9" spans="2:3" ht="21.75" customHeight="1">
      <c r="B9" s="8" t="s">
        <v>12</v>
      </c>
      <c r="C9" s="1">
        <v>3</v>
      </c>
    </row>
    <row r="10" spans="2:3" ht="21.75" customHeight="1">
      <c r="B10" s="7" t="s">
        <v>13</v>
      </c>
      <c r="C10" s="4">
        <v>4</v>
      </c>
    </row>
    <row r="11" spans="2:3" ht="21.75" customHeight="1">
      <c r="B11" s="8" t="s">
        <v>14</v>
      </c>
      <c r="C11" s="1">
        <v>5</v>
      </c>
    </row>
    <row r="12" spans="2:3" ht="21.75" customHeight="1">
      <c r="B12" s="6" t="s">
        <v>15</v>
      </c>
      <c r="C12" s="4">
        <v>6</v>
      </c>
    </row>
    <row r="13" spans="2:3" ht="21.75" customHeight="1">
      <c r="B13" s="8" t="s">
        <v>16</v>
      </c>
      <c r="C13" s="1">
        <v>7</v>
      </c>
    </row>
    <row r="14" spans="2:3" ht="21.75" customHeight="1">
      <c r="B14" s="6" t="s">
        <v>17</v>
      </c>
      <c r="C14" s="4">
        <v>8</v>
      </c>
    </row>
    <row r="15" spans="2:3" ht="21.75" customHeight="1">
      <c r="B15" s="8" t="s">
        <v>18</v>
      </c>
      <c r="C15" s="1">
        <v>9</v>
      </c>
    </row>
    <row r="16" spans="2:3" ht="21.75" customHeight="1">
      <c r="B16" s="6" t="s">
        <v>19</v>
      </c>
      <c r="C16" s="4">
        <v>10</v>
      </c>
    </row>
    <row r="17" spans="2:3" ht="21.75" customHeight="1">
      <c r="B17" s="8" t="s">
        <v>20</v>
      </c>
      <c r="C17" s="1">
        <v>11</v>
      </c>
    </row>
    <row r="18" spans="2:3" ht="21.75" customHeight="1">
      <c r="B18" s="6" t="s">
        <v>28</v>
      </c>
      <c r="C18" s="4">
        <v>12</v>
      </c>
    </row>
    <row r="19" spans="2:3" ht="21.75" customHeight="1">
      <c r="B19" s="8" t="s">
        <v>29</v>
      </c>
      <c r="C19" s="1">
        <v>13</v>
      </c>
    </row>
    <row r="20" spans="2:3" ht="21.75" customHeight="1">
      <c r="B20" s="6" t="s">
        <v>30</v>
      </c>
      <c r="C20" s="4">
        <v>14</v>
      </c>
    </row>
    <row r="21" spans="2:3" ht="21.75" customHeight="1">
      <c r="B21" s="8" t="s">
        <v>49</v>
      </c>
      <c r="C21" s="1">
        <v>15</v>
      </c>
    </row>
    <row r="22" spans="2:3" ht="21.75" customHeight="1">
      <c r="B22" s="6" t="s">
        <v>31</v>
      </c>
      <c r="C22" s="4">
        <v>16</v>
      </c>
    </row>
    <row r="23" spans="2:3" ht="21.75" customHeight="1">
      <c r="B23" s="8" t="s">
        <v>32</v>
      </c>
      <c r="C23" s="1">
        <v>17</v>
      </c>
    </row>
    <row r="24" spans="2:3" ht="21.75" customHeight="1">
      <c r="B24" s="6" t="s">
        <v>33</v>
      </c>
      <c r="C24" s="4">
        <v>18</v>
      </c>
    </row>
    <row r="25" spans="2:3" ht="21.75" customHeight="1">
      <c r="B25" s="8" t="s">
        <v>34</v>
      </c>
      <c r="C25" s="1">
        <v>19</v>
      </c>
    </row>
    <row r="26" spans="2:3" ht="21.75" customHeight="1">
      <c r="B26" s="6" t="s">
        <v>35</v>
      </c>
      <c r="C26" s="4">
        <v>20</v>
      </c>
    </row>
    <row r="27" spans="2:3" ht="21.75" customHeight="1">
      <c r="B27" s="8" t="s">
        <v>36</v>
      </c>
      <c r="C27" s="1">
        <v>21</v>
      </c>
    </row>
    <row r="28" spans="2:3" ht="21.75" customHeight="1">
      <c r="B28" s="6" t="s">
        <v>37</v>
      </c>
      <c r="C28" s="4">
        <v>22</v>
      </c>
    </row>
    <row r="29" spans="2:3" ht="21.75" customHeight="1">
      <c r="B29" s="8" t="s">
        <v>50</v>
      </c>
      <c r="C29" s="1">
        <v>23</v>
      </c>
    </row>
    <row r="30" spans="2:3" ht="21.75" customHeight="1">
      <c r="B30" s="6" t="s">
        <v>51</v>
      </c>
      <c r="C30" s="4">
        <v>24</v>
      </c>
    </row>
    <row r="31" spans="2:3" ht="21.75" customHeight="1">
      <c r="B31" s="8" t="s">
        <v>38</v>
      </c>
      <c r="C31" s="1">
        <v>25</v>
      </c>
    </row>
    <row r="32" spans="2:3" ht="21.75" customHeight="1">
      <c r="B32" s="6" t="s">
        <v>39</v>
      </c>
      <c r="C32" s="4">
        <v>26</v>
      </c>
    </row>
    <row r="33" spans="2:3" ht="21.75" customHeight="1">
      <c r="B33" s="8" t="s">
        <v>40</v>
      </c>
      <c r="C33" s="1">
        <v>27</v>
      </c>
    </row>
    <row r="34" spans="2:3" ht="21.75" customHeight="1">
      <c r="B34" s="6" t="s">
        <v>52</v>
      </c>
      <c r="C34" s="4">
        <v>28</v>
      </c>
    </row>
    <row r="35" spans="2:3" ht="21.75" customHeight="1">
      <c r="B35" s="8" t="s">
        <v>53</v>
      </c>
      <c r="C35" s="1">
        <v>29</v>
      </c>
    </row>
    <row r="36" spans="2:3" ht="21.75" customHeight="1">
      <c r="B36" s="6" t="s">
        <v>41</v>
      </c>
      <c r="C36" s="4">
        <v>30</v>
      </c>
    </row>
    <row r="37" spans="2:3" ht="21.75" customHeight="1">
      <c r="B37" s="8" t="s">
        <v>0</v>
      </c>
      <c r="C37" s="1">
        <v>31</v>
      </c>
    </row>
    <row r="38" spans="2:3" ht="21.75" customHeight="1">
      <c r="B38" s="6" t="s">
        <v>21</v>
      </c>
      <c r="C38" s="4">
        <v>32</v>
      </c>
    </row>
    <row r="39" spans="2:3" ht="21.75" customHeight="1">
      <c r="B39" s="8" t="s">
        <v>22</v>
      </c>
      <c r="C39" s="1">
        <v>33</v>
      </c>
    </row>
    <row r="40" spans="2:3" ht="21.75" customHeight="1">
      <c r="B40" s="6" t="s">
        <v>23</v>
      </c>
      <c r="C40" s="4">
        <v>34</v>
      </c>
    </row>
    <row r="41" spans="2:3" ht="21.75" customHeight="1">
      <c r="B41" s="8" t="s">
        <v>1</v>
      </c>
      <c r="C41" s="1">
        <v>35</v>
      </c>
    </row>
    <row r="42" spans="2:3" ht="21.75" customHeight="1">
      <c r="B42" s="6" t="s">
        <v>2</v>
      </c>
      <c r="C42" s="4">
        <v>36</v>
      </c>
    </row>
    <row r="43" spans="2:3" ht="21.75" customHeight="1">
      <c r="B43" s="8" t="s">
        <v>3</v>
      </c>
      <c r="C43" s="1">
        <v>37</v>
      </c>
    </row>
    <row r="44" spans="2:3" ht="21.75" customHeight="1">
      <c r="B44" s="6" t="s">
        <v>4</v>
      </c>
      <c r="C44" s="4">
        <v>38</v>
      </c>
    </row>
    <row r="45" spans="2:3" ht="21.75" customHeight="1">
      <c r="B45" s="8" t="s">
        <v>42</v>
      </c>
      <c r="C45" s="1">
        <v>39</v>
      </c>
    </row>
    <row r="46" spans="2:3" ht="21.75" customHeight="1">
      <c r="B46" s="6" t="s">
        <v>43</v>
      </c>
      <c r="C46" s="4">
        <v>40</v>
      </c>
    </row>
    <row r="47" spans="2:3" ht="21.75" customHeight="1">
      <c r="B47" s="8" t="s">
        <v>44</v>
      </c>
      <c r="C47" s="1">
        <v>41</v>
      </c>
    </row>
    <row r="48" spans="2:3" ht="21.75" customHeight="1">
      <c r="B48" s="6" t="s">
        <v>45</v>
      </c>
      <c r="C48" s="4">
        <v>42</v>
      </c>
    </row>
    <row r="49" spans="2:3" ht="21.75" customHeight="1">
      <c r="B49" s="8" t="s">
        <v>46</v>
      </c>
      <c r="C49" s="1">
        <v>43</v>
      </c>
    </row>
    <row r="50" spans="2:3" ht="21.75" customHeight="1">
      <c r="B50" s="6" t="s">
        <v>47</v>
      </c>
      <c r="C50" s="4">
        <v>44</v>
      </c>
    </row>
    <row r="51" spans="2:3" ht="21.75" customHeight="1">
      <c r="B51" s="8" t="s">
        <v>48</v>
      </c>
      <c r="C51" s="1">
        <v>45</v>
      </c>
    </row>
    <row r="52" spans="2:3" ht="21.75" customHeight="1">
      <c r="B52" s="6" t="s">
        <v>56</v>
      </c>
      <c r="C52" s="4">
        <v>46</v>
      </c>
    </row>
    <row r="53" spans="2:3" ht="21.75" customHeight="1">
      <c r="B53" s="8" t="s">
        <v>24</v>
      </c>
      <c r="C53" s="1">
        <v>47</v>
      </c>
    </row>
    <row r="54" spans="2:3" ht="21.75" customHeight="1">
      <c r="B54" s="6" t="s">
        <v>57</v>
      </c>
      <c r="C54" s="4">
        <v>48</v>
      </c>
    </row>
    <row r="55" spans="2:3" ht="21.75" customHeight="1">
      <c r="B55" s="8" t="s">
        <v>58</v>
      </c>
      <c r="C55" s="1">
        <v>49</v>
      </c>
    </row>
    <row r="56" spans="2:3" ht="21.75" customHeight="1">
      <c r="B56" s="6" t="s">
        <v>59</v>
      </c>
      <c r="C56" s="4">
        <v>50</v>
      </c>
    </row>
    <row r="57" spans="2:3" ht="21.75" customHeight="1">
      <c r="B57" s="8" t="s">
        <v>54</v>
      </c>
      <c r="C57" s="1">
        <v>51</v>
      </c>
    </row>
    <row r="58" spans="2:3" ht="21.75" customHeight="1">
      <c r="B58" s="6" t="s">
        <v>25</v>
      </c>
      <c r="C58" s="4">
        <v>52</v>
      </c>
    </row>
    <row r="59" spans="2:3" ht="21.75" customHeight="1">
      <c r="B59" s="8" t="s">
        <v>24</v>
      </c>
      <c r="C59" s="1">
        <v>53</v>
      </c>
    </row>
    <row r="60" spans="2:3" ht="21.75" customHeight="1">
      <c r="B60" s="6" t="s">
        <v>26</v>
      </c>
      <c r="C60" s="4">
        <v>54</v>
      </c>
    </row>
    <row r="61" spans="2:3" ht="21.75" customHeight="1">
      <c r="B61" s="8" t="s">
        <v>60</v>
      </c>
      <c r="C61" s="1">
        <v>55</v>
      </c>
    </row>
    <row r="62" spans="2:3" ht="21.75" customHeight="1">
      <c r="B62" s="6" t="s">
        <v>27</v>
      </c>
      <c r="C62" s="4">
        <v>56</v>
      </c>
    </row>
    <row r="63" spans="2:3" ht="21.75" customHeight="1">
      <c r="B63" s="8" t="s">
        <v>55</v>
      </c>
      <c r="C63" s="1">
        <v>57</v>
      </c>
    </row>
  </sheetData>
  <mergeCells count="4">
    <mergeCell ref="B1:C1"/>
    <mergeCell ref="B2:C2"/>
    <mergeCell ref="B3:C3"/>
    <mergeCell ref="B4:C4"/>
  </mergeCells>
  <hyperlinks>
    <hyperlink ref="B7" location="'1'!A1" display="eilKiw re;ij tpiyfspy; ifj;njhopy; %yq;fspd;gb nkhj;jj; Njrpa tUkhdk;" xr:uid="{00000000-0004-0000-0000-000000000000}"/>
    <hyperlink ref="B8" location="' 2'!A1" display="epiyahd (2015) tpiyfspy; ifj;njhopy; %yq;fspd;gb nkhj;jj; Njrpa tUkhdk;" xr:uid="{00000000-0004-0000-0000-000001000000}"/>
    <hyperlink ref="B9" location="'3'!A1" display="eilKiw re;ij tpiyfspy; epWtd uPjpapyhd Jiwfspd;gb nkhj;j ngWkjp Nrh;f;fg;gl;lit" xr:uid="{00000000-0004-0000-0000-000002000000}"/>
    <hyperlink ref="B10" location="'4'!A1" display="ifj;njhopy; %yq;fspd;gb khfhz hPjpahd nkhj;j cs;ehl;L cw;gj;jp (eilKiwr; re;ij tpiyfspy;)" xr:uid="{00000000-0004-0000-0000-000003000000}"/>
    <hyperlink ref="B11" location="'5'!A1" display="eilKiwr; re;ij tpiyfspy; %ytsq;fSk; mtw;wpd; gad;ghLk;" xr:uid="{00000000-0004-0000-0000-000004000000}"/>
    <hyperlink ref="B12" location="'6'!A1" display="epiyahd (2015) tpiyfspy; %ytsq;fSk; mtw;wpd; gad;ghLk;" xr:uid="{00000000-0004-0000-0000-000005000000}"/>
    <hyperlink ref="B13" location="'7'!A1" display="eilKiwr; re;ij tpiyfspy; Kf;fpa $l;Lf;fspd; ,zf;fk;" xr:uid="{00000000-0004-0000-0000-000006000000}"/>
    <hyperlink ref="B14" location="'8'!A1" display="eilKiwr; re;ij tpiyfspy; nkhj;j cs;ehl;L %yjd Mf;fk;" xr:uid="{00000000-0004-0000-0000-000007000000}"/>
    <hyperlink ref="B15" location="'9'!A1" display="eilKiwr; re;ij tpiyfspy; jdpahh; Efh;Tr; nrytpd; cs;sikg;G" xr:uid="{00000000-0004-0000-0000-000008000000}"/>
    <hyperlink ref="B16" location="'10'!A1" display="eilKiw re;ij tpiyfspy; nkhj;j cs;ehl;L cw;gj;jpapd; tUkhd $Wfs;" xr:uid="{00000000-0004-0000-0000-000009000000}"/>
    <hyperlink ref="B17" location="'11'!A1" display="epiyahd (2015) tpiyfspy; nkhj;j cs;ehl;L cw;gj;jpapd; tUkhd $Wfs;" xr:uid="{00000000-0004-0000-0000-00000A000000}"/>
    <hyperlink ref="B18" location="'12'!A1" display="Kjd;ik Ntshz;ikg; gaph;fspd; Nghf;Ffs;" xr:uid="{00000000-0004-0000-0000-00000B000000}"/>
    <hyperlink ref="B19" location="'13'!A1" display=" Njapiy&gt; ,wg;gh;&gt; njq;F kw;Wk; Vida Ntshz;ik Vw;Wkjpg; gaph;fspd; cw;gj;jp" xr:uid="{00000000-0004-0000-0000-00000C000000}"/>
    <hyperlink ref="B20" location="'14'!A1" display="Mz;L kiotPo;r;rpAk; kio ehl;fSk;" xr:uid="{00000000-0004-0000-0000-00000D000000}"/>
    <hyperlink ref="B21" location="'15'!A1" display="new;nra;ifj; Jiwapd; khtl;l hPjpapyhd nrayhw;wk;" xr:uid="{00000000-0004-0000-0000-00000E000000}"/>
    <hyperlink ref="B22" location="'16'!A1" display="ney; cw;gj;jp" xr:uid="{00000000-0004-0000-0000-00000F000000}"/>
    <hyperlink ref="B23" location="'17'!A1" display="Vida fsg; gaph;fspd; nrayhw;wk;" xr:uid="{00000000-0004-0000-0000-000010000000}"/>
    <hyperlink ref="B24" location="'18'!A1" display="kfhtyp mgptpUj;jp epfo;r;rpj; jpl;lj;jpd; fPo; gaphplg;gl;l epyg;gug;G" xr:uid="{00000000-0004-0000-0000-000011000000}"/>
    <hyperlink ref="B25" location="'19'!A1" display="rPdpj; Jiw Gs;sptpguq;fs;" xr:uid="{00000000-0004-0000-0000-000012000000}"/>
    <hyperlink ref="B26" location="'20'!A1" display="fhl;Lj;Jiw Gs;sptpguq;fs;" xr:uid="{00000000-0004-0000-0000-000013000000}"/>
    <hyperlink ref="B27" location="'21'!A1" display="fhy;eil tsh;g;G kw;Wk; kPd;gpbj; Jiw Gs;sptpguq;fs;" xr:uid="{00000000-0004-0000-0000-000014000000}"/>
    <hyperlink ref="B28" location="'22'!A1" display=",yq;if KjyPl;Lr; rigapdhy; ifj;njhopYf;Fs; xg;Gjyspf;fg;gl;l KjyPLfs;" xr:uid="{00000000-0004-0000-0000-000015000000}"/>
    <hyperlink ref="B29" location="'23'!A1" display="KjyPl;Lr;rig njhopy; Kaw;rpfspy; Njwpa KjyPLfs;" xr:uid="{00000000-0004-0000-0000-000016000000}"/>
    <hyperlink ref="B30" location="'24'!A1" display="KjyPl;Lr;rig njhopy; Kaw;rpfspd; Jiwthhpahd ntspehl;L Neub KjyPL" xr:uid="{00000000-0004-0000-0000-000017000000}"/>
    <hyperlink ref="B31" location="'25'!A1" display="njhopw;rhiyf; ifj;njhopypd; ,aysTg; gad;ghL" xr:uid="{00000000-0004-0000-0000-000018000000}"/>
    <hyperlink ref="B32" location="'26'!A1" display="Njh;e;njLf;fg;gl;l muRf;Fr; nrhe;jkhd ifj;njhopy;rhh; njhopy;Kaw;rpfspd; njhopy;epiy" xr:uid="{00000000-0004-0000-0000-000019000000}"/>
    <hyperlink ref="B33" location="'27'!A1" display="Njh;e;njLf;fg;gl;l muRf;Fr; nrhe;jkhd ifj;njhopy;rhh; njhopy;Kaw;rpfspd; njhopy;epiy" xr:uid="{00000000-0004-0000-0000-00001A000000}"/>
    <hyperlink ref="B34" location="'28'!A1" display=" ifj;njhopy; njhopy;Kaw;rpfspd; gpuNjr thhpahd guk;gy;" xr:uid="{00000000-0004-0000-0000-00001B000000}"/>
    <hyperlink ref="B35" location="'29'!A1" display=" ifj;njhopy; cw;gj;jpr; Rl;nlzpd; Kf;fpa gphpTfs;" xr:uid="{00000000-0004-0000-0000-00001C000000}"/>
    <hyperlink ref="B36" location="'30'!A1" display="ifj;njhopy; cw;gj;jpr; Rl;nlz;" xr:uid="{00000000-0004-0000-0000-00001D000000}"/>
    <hyperlink ref="B37" location="'31'!A1" display="Fbj;njhifapay;" xr:uid="{00000000-0004-0000-0000-00001E000000}"/>
    <hyperlink ref="B38" location="'32'!A1" display="njhopw;gil gq;Nfw;G tPjk;" xr:uid="{00000000-0004-0000-0000-00001F000000}"/>
    <hyperlink ref="B39" location="'33'!A1" display="nghUshjhu eltbf;ifapd;gb njhopy;epiy" xr:uid="{00000000-0004-0000-0000-000020000000}"/>
    <hyperlink ref="B40" location="'34'!A1" display="njhopw;gilg; Nghf;Ffs;" xr:uid="{00000000-0004-0000-0000-000021000000}"/>
    <hyperlink ref="B41" location="'35'!A1" display="mur Jiw njhopy;epiy" xr:uid="{00000000-0004-0000-0000-000022000000}"/>
    <hyperlink ref="B42" location="'36'!A1" display="Copah; Nrkyhg epjpak;" xr:uid="{00000000-0004-0000-0000-000023000000}"/>
    <hyperlink ref="B43" location="'37'!A1" display="Copah; ek;gpf;if epjpak;" xr:uid="{00000000-0004-0000-0000-000024000000}"/>
    <hyperlink ref="B44" location="'38'!A1" display="jdpahh; Jiwf; ifj;njhopy;fspy; Ntiy epWj;jq;fs;" xr:uid="{00000000-0004-0000-0000-000025000000}"/>
    <hyperlink ref="B45" location="'39'!A1" display="njhiyj;njhlh;G+l;ly; kw;Wk; mQ;ry; gzpfspd; nrayhw;wk;" xr:uid="{00000000-0004-0000-0000-000026000000}"/>
    <hyperlink ref="B46" location="'40'!A1" display="tYj;Jiwapd; nrayhw;wk;" xr:uid="{00000000-0004-0000-0000-000027000000}"/>
    <hyperlink ref="B47" location="'41'!A1" display="ngw;Nwhypaj; Jiwapd; nrayhw;wk;" xr:uid="{00000000-0004-0000-0000-000028000000}"/>
    <hyperlink ref="B48" location="'42'!A1" display="Nghf;Ftuj;Jj; Jiwapd; Kf;fpa gz;Gfs;" xr:uid="{00000000-0004-0000-0000-000029000000}"/>
    <hyperlink ref="B49" location="'43'!A1" display="JiwKfg; gzpfspd; nrayhw;wk;" xr:uid="{00000000-0004-0000-0000-00002A000000}"/>
    <hyperlink ref="B50" location="'44'!A1" display="mur Rfhjhug; gzpfspd; Kf;fpa gz;Gfs;" xr:uid="{00000000-0004-0000-0000-00002B000000}"/>
    <hyperlink ref="B51" location="'45'!A1" display="fy;tpj;; Jiwapd; Kf;fpa gz;Gfs;" xr:uid="{00000000-0004-0000-0000-00002C000000}"/>
    <hyperlink ref="B52" location="'46'!A1" display="nfhOk;G Efh;Nthh; tpiyr; Rl;nlz;zpd; (2021=100) mirT" xr:uid="{00000000-0004-0000-0000-00002D000000}"/>
    <hyperlink ref="B53" location="'47'!A1" display="$yp tPjr; Rl;nlz;fs; (mur Copah;fs;) (2016®100)" xr:uid="{00000000-0004-0000-0000-00002E000000}"/>
    <hyperlink ref="B54" location="'48'!A1" display="nfhOk;G EfHNthH tpiyr; Rl;nlz; (nfh.E.tp.R) (2021=100)" xr:uid="{00000000-0004-0000-0000-00002F000000}"/>
    <hyperlink ref="B55" location="'49'!A1" display="Njrpa EfHNthH tpiyr; Rl;nlz; (Nj.E.tp.R) (2021=100)" xr:uid="{00000000-0004-0000-0000-000030000000}"/>
    <hyperlink ref="B56" location="'50'!A1" display="cw;gj;jpahsH tpiyr; Rl;nlz; (2018 fh4=100)" xr:uid="{00000000-0004-0000-0000-000031000000}"/>
    <hyperlink ref="B57" location="'51'!A1" display="khfhz mbg;gilapy; njhpe;njLf;fg;gl;l czTg; nghUl;fspd; ruhrhp rpy;yiw tpiyfs; 2019-2023" xr:uid="{00000000-0004-0000-0000-000032000000}"/>
    <hyperlink ref="B58" location="'52'!A1" display="njhpe;njLf;fg;gl;l gz;lq;fspd; cw;gj;jpahsh; tpiyfs;" xr:uid="{00000000-0004-0000-0000-000033000000}"/>
    <hyperlink ref="B59" location="'53'!A1" display="$yp tPjr; Rl;nlz;fs; (mur Copah;fs;) (2016®100)" xr:uid="{00000000-0004-0000-0000-000034000000}"/>
    <hyperlink ref="B60" location="'54'!A1" display="$yp tPjr; Rl;nlz;fs; (Kiwrhh; jdpahh; Jiw Copah;fs;) (jpnrk;gh; 1978®100)" xr:uid="{00000000-0004-0000-0000-000035000000}"/>
    <hyperlink ref="B61" location="'55'!A1" display="$yp tPjr; Rl;nlz;fs; (Kiwrhuh jdpahh; Jiw Copah;fs;) (2018=100)" xr:uid="{00000000-0004-0000-0000-000036000000}"/>
    <hyperlink ref="B62" location="'56'!A1" display="Kiwrhuh jdpahh; Jiwapy; ruhrhp ehshe;jf; $ypfs;" xr:uid="{00000000-0004-0000-0000-000037000000}"/>
    <hyperlink ref="B63" location="'57'!A1" display="khfhz mbg;gilapy; Kiwrhuh jdpahh;j; Jiwapd; ruhrhp ehshe;j $ypfs; 2019-2023" xr:uid="{00000000-0004-0000-0000-000038000000}"/>
  </hyperlinks>
  <pageMargins left="0.7" right="0.7" top="0.75" bottom="0.75" header="0.3" footer="0.3"/>
  <pageSetup paperSize="9" scale="9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6152D-DA50-4FD4-8DEE-00579A1D5512}">
  <sheetPr>
    <pageSetUpPr fitToPage="1"/>
  </sheetPr>
  <dimension ref="A1:M38"/>
  <sheetViews>
    <sheetView zoomScaleNormal="100" zoomScaleSheetLayoutView="100" workbookViewId="0">
      <pane xSplit="1" topLeftCell="B1" activePane="topRight" state="frozen"/>
      <selection activeCell="P34" sqref="P34"/>
      <selection pane="topRight"/>
    </sheetView>
  </sheetViews>
  <sheetFormatPr defaultRowHeight="12.75"/>
  <cols>
    <col min="1" max="1" width="61.28515625" style="10" customWidth="1"/>
    <col min="2" max="11" width="12.42578125" style="10" customWidth="1"/>
    <col min="12" max="12" width="11.7109375" style="10" customWidth="1"/>
    <col min="13" max="13" width="15.42578125" style="185" bestFit="1" customWidth="1"/>
    <col min="14" max="16384" width="9.140625" style="10"/>
  </cols>
  <sheetData>
    <row r="1" spans="1:12" s="52" customFormat="1" ht="15.75">
      <c r="A1" s="56" t="s">
        <v>132</v>
      </c>
      <c r="K1" s="54" t="s">
        <v>246</v>
      </c>
    </row>
    <row r="2" spans="1:12" s="145" customFormat="1" ht="15.75">
      <c r="A2" s="55"/>
      <c r="G2" s="55"/>
      <c r="I2" s="1787" t="s">
        <v>130</v>
      </c>
      <c r="J2" s="1787"/>
      <c r="K2" s="1787"/>
    </row>
    <row r="3" spans="1:12" s="145" customFormat="1" ht="24.75" customHeight="1">
      <c r="A3" s="1785" t="s">
        <v>245</v>
      </c>
      <c r="B3" s="1786"/>
      <c r="C3" s="1786"/>
      <c r="D3" s="1786"/>
      <c r="E3" s="1786"/>
      <c r="F3" s="1786"/>
      <c r="G3" s="1786"/>
      <c r="H3" s="1786"/>
      <c r="I3" s="1786"/>
      <c r="J3" s="1786"/>
      <c r="K3" s="1786"/>
    </row>
    <row r="4" spans="1:12" s="70" customFormat="1" ht="13.5" thickBot="1">
      <c r="G4" s="220"/>
      <c r="L4" s="144" t="s">
        <v>244</v>
      </c>
    </row>
    <row r="5" spans="1:12" s="70" customFormat="1" ht="18" customHeight="1" thickBot="1">
      <c r="A5" s="86" t="s">
        <v>193</v>
      </c>
      <c r="B5" s="67">
        <v>2015</v>
      </c>
      <c r="C5" s="48">
        <v>2016</v>
      </c>
      <c r="D5" s="48">
        <v>2017</v>
      </c>
      <c r="E5" s="48">
        <v>2018</v>
      </c>
      <c r="F5" s="48">
        <v>2019</v>
      </c>
      <c r="G5" s="48">
        <v>2020</v>
      </c>
      <c r="H5" s="48">
        <v>2021</v>
      </c>
      <c r="I5" s="48">
        <v>2022</v>
      </c>
      <c r="J5" s="48" t="s">
        <v>149</v>
      </c>
      <c r="K5" s="48" t="s">
        <v>148</v>
      </c>
      <c r="L5" s="47" t="s">
        <v>147</v>
      </c>
    </row>
    <row r="6" spans="1:12" s="70" customFormat="1" ht="18" customHeight="1">
      <c r="A6" s="219" t="s">
        <v>243</v>
      </c>
      <c r="B6" s="217">
        <v>2262720.4372468861</v>
      </c>
      <c r="C6" s="217">
        <v>2490282.5648965547</v>
      </c>
      <c r="D6" s="217">
        <v>2440925.1732653081</v>
      </c>
      <c r="E6" s="217">
        <v>2608459.4302518712</v>
      </c>
      <c r="F6" s="217">
        <v>2764462.5359790358</v>
      </c>
      <c r="G6" s="217">
        <v>3094401.1745658414</v>
      </c>
      <c r="H6" s="216">
        <v>3605941.27</v>
      </c>
      <c r="I6" s="216">
        <v>5377365.1741386997</v>
      </c>
      <c r="J6" s="216">
        <v>5895109.2069771998</v>
      </c>
      <c r="K6" s="215">
        <v>6133761.9869312802</v>
      </c>
      <c r="L6" s="214">
        <v>6705415.9363781735</v>
      </c>
    </row>
    <row r="7" spans="1:12" s="70" customFormat="1" ht="6" customHeight="1">
      <c r="A7" s="134"/>
      <c r="B7" s="217"/>
      <c r="C7" s="217"/>
      <c r="D7" s="217"/>
      <c r="E7" s="217"/>
      <c r="F7" s="217"/>
      <c r="G7" s="217"/>
      <c r="H7" s="216"/>
      <c r="I7" s="216"/>
      <c r="J7" s="216"/>
      <c r="K7" s="215"/>
      <c r="L7" s="214"/>
    </row>
    <row r="8" spans="1:12" s="70" customFormat="1" ht="18" customHeight="1">
      <c r="A8" s="219" t="s">
        <v>242</v>
      </c>
      <c r="B8" s="217">
        <v>146834.23871544906</v>
      </c>
      <c r="C8" s="217">
        <v>151607.50015732396</v>
      </c>
      <c r="D8" s="217">
        <v>167430.90572942828</v>
      </c>
      <c r="E8" s="217">
        <v>165556.15323998872</v>
      </c>
      <c r="F8" s="217">
        <v>166626.28571905263</v>
      </c>
      <c r="G8" s="217">
        <v>182085.81777086359</v>
      </c>
      <c r="H8" s="216">
        <v>181544.75</v>
      </c>
      <c r="I8" s="216">
        <v>213251.26134757898</v>
      </c>
      <c r="J8" s="216">
        <v>288764.33047325315</v>
      </c>
      <c r="K8" s="215">
        <v>341570.44410730241</v>
      </c>
      <c r="L8" s="214">
        <v>357221.12207930034</v>
      </c>
    </row>
    <row r="9" spans="1:12" s="70" customFormat="1" ht="6" customHeight="1">
      <c r="A9" s="134"/>
      <c r="B9" s="217"/>
      <c r="C9" s="217"/>
      <c r="D9" s="217"/>
      <c r="E9" s="217"/>
      <c r="F9" s="217"/>
      <c r="G9" s="217"/>
      <c r="H9" s="216"/>
      <c r="I9" s="216"/>
      <c r="J9" s="216"/>
      <c r="K9" s="215"/>
      <c r="L9" s="214"/>
    </row>
    <row r="10" spans="1:12" s="70" customFormat="1" ht="18" customHeight="1">
      <c r="A10" s="219" t="s">
        <v>241</v>
      </c>
      <c r="B10" s="217">
        <v>652761.8767615438</v>
      </c>
      <c r="C10" s="217">
        <v>693677.74769219593</v>
      </c>
      <c r="D10" s="217">
        <v>661737.83492297144</v>
      </c>
      <c r="E10" s="217">
        <v>698163.9574840439</v>
      </c>
      <c r="F10" s="217">
        <v>672016.2189900931</v>
      </c>
      <c r="G10" s="217">
        <v>723763.23560129211</v>
      </c>
      <c r="H10" s="216">
        <v>448378.98</v>
      </c>
      <c r="I10" s="216">
        <v>1461415.2036637662</v>
      </c>
      <c r="J10" s="216">
        <v>1586373.8265278772</v>
      </c>
      <c r="K10" s="215">
        <v>1782592.7738708262</v>
      </c>
      <c r="L10" s="214">
        <v>1878502.4262887512</v>
      </c>
    </row>
    <row r="11" spans="1:12" s="70" customFormat="1" ht="6" customHeight="1">
      <c r="A11" s="219"/>
      <c r="B11" s="217"/>
      <c r="C11" s="217"/>
      <c r="D11" s="217"/>
      <c r="E11" s="217"/>
      <c r="F11" s="217"/>
      <c r="G11" s="217"/>
      <c r="H11" s="216"/>
      <c r="I11" s="216"/>
      <c r="J11" s="216"/>
      <c r="K11" s="215"/>
      <c r="L11" s="214"/>
    </row>
    <row r="12" spans="1:12" s="70" customFormat="1" ht="18" customHeight="1">
      <c r="A12" s="219" t="s">
        <v>240</v>
      </c>
      <c r="B12" s="217">
        <v>676989.42434408912</v>
      </c>
      <c r="C12" s="217">
        <v>747630.59355137078</v>
      </c>
      <c r="D12" s="217">
        <v>814627.09903655655</v>
      </c>
      <c r="E12" s="217">
        <v>886723.19520342513</v>
      </c>
      <c r="F12" s="217">
        <v>993240.67057323887</v>
      </c>
      <c r="G12" s="217">
        <v>1010471.2414357805</v>
      </c>
      <c r="H12" s="216">
        <v>1080355.78</v>
      </c>
      <c r="I12" s="216">
        <v>1229680.7260226789</v>
      </c>
      <c r="J12" s="216">
        <v>1417295.1149825309</v>
      </c>
      <c r="K12" s="215">
        <v>1379247.8147890703</v>
      </c>
      <c r="L12" s="214">
        <v>1381144.6164087213</v>
      </c>
    </row>
    <row r="13" spans="1:12" s="70" customFormat="1" ht="6" customHeight="1">
      <c r="A13" s="219"/>
      <c r="B13" s="217"/>
      <c r="C13" s="217"/>
      <c r="D13" s="217"/>
      <c r="E13" s="217"/>
      <c r="F13" s="217"/>
      <c r="G13" s="217"/>
      <c r="H13" s="216"/>
      <c r="I13" s="216"/>
      <c r="J13" s="216"/>
      <c r="K13" s="215"/>
      <c r="L13" s="214"/>
    </row>
    <row r="14" spans="1:12" s="70" customFormat="1" ht="22.5" customHeight="1">
      <c r="A14" s="218" t="s">
        <v>239</v>
      </c>
      <c r="B14" s="217">
        <v>115945.49241999998</v>
      </c>
      <c r="C14" s="217">
        <v>142541.13280839554</v>
      </c>
      <c r="D14" s="217">
        <v>150384.39390512375</v>
      </c>
      <c r="E14" s="217">
        <v>154932.02278928211</v>
      </c>
      <c r="F14" s="217">
        <v>160642.61399017723</v>
      </c>
      <c r="G14" s="217">
        <v>152964.83363854571</v>
      </c>
      <c r="H14" s="216">
        <v>193280.24</v>
      </c>
      <c r="I14" s="216">
        <v>228692.04570692129</v>
      </c>
      <c r="J14" s="216">
        <v>249971.64897901076</v>
      </c>
      <c r="K14" s="215">
        <v>260812.58389949732</v>
      </c>
      <c r="L14" s="214">
        <v>300205.16743187379</v>
      </c>
    </row>
    <row r="15" spans="1:12" s="70" customFormat="1" ht="6" customHeight="1">
      <c r="A15" s="219"/>
      <c r="B15" s="217"/>
      <c r="C15" s="217"/>
      <c r="D15" s="217"/>
      <c r="E15" s="217"/>
      <c r="F15" s="217"/>
      <c r="G15" s="217"/>
      <c r="H15" s="216"/>
      <c r="I15" s="216"/>
      <c r="J15" s="216"/>
      <c r="K15" s="215"/>
      <c r="L15" s="214"/>
    </row>
    <row r="16" spans="1:12" s="70" customFormat="1" ht="18" customHeight="1">
      <c r="A16" s="219" t="s">
        <v>238</v>
      </c>
      <c r="B16" s="217">
        <v>180879.25441999998</v>
      </c>
      <c r="C16" s="217">
        <v>202746.2308643513</v>
      </c>
      <c r="D16" s="217">
        <v>225833.82767211163</v>
      </c>
      <c r="E16" s="217">
        <v>252938.37771797384</v>
      </c>
      <c r="F16" s="217">
        <v>282512.94893358427</v>
      </c>
      <c r="G16" s="217">
        <v>266460.64497942012</v>
      </c>
      <c r="H16" s="216">
        <v>395413.65</v>
      </c>
      <c r="I16" s="216">
        <v>462163.02386347967</v>
      </c>
      <c r="J16" s="216">
        <v>553735.9970760314</v>
      </c>
      <c r="K16" s="215">
        <v>539055.56750628317</v>
      </c>
      <c r="L16" s="214">
        <v>609401.29441106867</v>
      </c>
    </row>
    <row r="17" spans="1:12" s="70" customFormat="1" ht="6" customHeight="1">
      <c r="A17" s="219"/>
      <c r="B17" s="217"/>
      <c r="C17" s="217"/>
      <c r="D17" s="217"/>
      <c r="E17" s="217"/>
      <c r="F17" s="217"/>
      <c r="G17" s="217"/>
      <c r="H17" s="216"/>
      <c r="I17" s="216"/>
      <c r="J17" s="216"/>
      <c r="K17" s="215"/>
      <c r="L17" s="214"/>
    </row>
    <row r="18" spans="1:12" s="70" customFormat="1" ht="18" customHeight="1">
      <c r="A18" s="219" t="s">
        <v>237</v>
      </c>
      <c r="B18" s="217">
        <v>1775570.0493682961</v>
      </c>
      <c r="C18" s="217">
        <v>1937773.807848762</v>
      </c>
      <c r="D18" s="217">
        <v>2295237.7694863584</v>
      </c>
      <c r="E18" s="217">
        <v>2637050.7045355104</v>
      </c>
      <c r="F18" s="217">
        <v>2795364.8928641393</v>
      </c>
      <c r="G18" s="217">
        <v>2099552.555255611</v>
      </c>
      <c r="H18" s="216">
        <v>2320416.4700000002</v>
      </c>
      <c r="I18" s="216">
        <v>3953430.7969878246</v>
      </c>
      <c r="J18" s="216">
        <v>5028148.9949807525</v>
      </c>
      <c r="K18" s="215">
        <v>5419760.12463676</v>
      </c>
      <c r="L18" s="214">
        <v>5616225.6917674365</v>
      </c>
    </row>
    <row r="19" spans="1:12" s="70" customFormat="1" ht="6" customHeight="1">
      <c r="A19" s="219"/>
      <c r="B19" s="216"/>
      <c r="C19" s="216"/>
      <c r="D19" s="216"/>
      <c r="E19" s="216"/>
      <c r="F19" s="216"/>
      <c r="G19" s="216"/>
      <c r="H19" s="216"/>
      <c r="I19" s="216"/>
      <c r="J19" s="216"/>
      <c r="K19" s="215"/>
      <c r="L19" s="214"/>
    </row>
    <row r="20" spans="1:12" s="70" customFormat="1" ht="18" customHeight="1">
      <c r="A20" s="219" t="s">
        <v>236</v>
      </c>
      <c r="B20" s="217">
        <v>81614.795627999993</v>
      </c>
      <c r="C20" s="217">
        <v>88953.168671428881</v>
      </c>
      <c r="D20" s="217">
        <v>94830.224971727177</v>
      </c>
      <c r="E20" s="217">
        <v>104355.1778810898</v>
      </c>
      <c r="F20" s="217">
        <v>99389.457700621264</v>
      </c>
      <c r="G20" s="217">
        <v>102156.32633442643</v>
      </c>
      <c r="H20" s="216">
        <v>118032.26</v>
      </c>
      <c r="I20" s="216">
        <v>114534.68631210765</v>
      </c>
      <c r="J20" s="216">
        <v>115436.488545919</v>
      </c>
      <c r="K20" s="215">
        <v>125355.01611793664</v>
      </c>
      <c r="L20" s="214">
        <v>138715.05784674099</v>
      </c>
    </row>
    <row r="21" spans="1:12" s="70" customFormat="1" ht="6" customHeight="1">
      <c r="A21" s="219"/>
      <c r="B21" s="217"/>
      <c r="C21" s="217"/>
      <c r="D21" s="217"/>
      <c r="E21" s="217"/>
      <c r="F21" s="217"/>
      <c r="G21" s="217"/>
      <c r="H21" s="216"/>
      <c r="I21" s="216"/>
      <c r="J21" s="216"/>
      <c r="K21" s="215"/>
      <c r="L21" s="214"/>
    </row>
    <row r="22" spans="1:12" s="70" customFormat="1" ht="18" customHeight="1">
      <c r="A22" s="219" t="s">
        <v>235</v>
      </c>
      <c r="B22" s="217">
        <v>228592.45851000003</v>
      </c>
      <c r="C22" s="217">
        <v>248017.21023399042</v>
      </c>
      <c r="D22" s="217">
        <v>264076.80525283929</v>
      </c>
      <c r="E22" s="217">
        <v>282803.69270629412</v>
      </c>
      <c r="F22" s="217">
        <v>306407.17023205373</v>
      </c>
      <c r="G22" s="217">
        <v>314331.41540947399</v>
      </c>
      <c r="H22" s="216">
        <v>342564.46</v>
      </c>
      <c r="I22" s="216">
        <v>452514.17221361108</v>
      </c>
      <c r="J22" s="216">
        <v>529900.6393146544</v>
      </c>
      <c r="K22" s="215">
        <v>538612.08813763293</v>
      </c>
      <c r="L22" s="214">
        <v>596726.68226143136</v>
      </c>
    </row>
    <row r="23" spans="1:12" s="70" customFormat="1" ht="6" customHeight="1">
      <c r="A23" s="219"/>
      <c r="B23" s="217"/>
      <c r="C23" s="217"/>
      <c r="D23" s="217"/>
      <c r="E23" s="217"/>
      <c r="F23" s="217"/>
      <c r="G23" s="217"/>
      <c r="H23" s="216"/>
      <c r="I23" s="216"/>
      <c r="J23" s="216"/>
      <c r="K23" s="215"/>
      <c r="L23" s="214"/>
    </row>
    <row r="24" spans="1:12" s="70" customFormat="1" ht="18" customHeight="1">
      <c r="A24" s="219" t="s">
        <v>234</v>
      </c>
      <c r="B24" s="217">
        <v>102392.64912</v>
      </c>
      <c r="C24" s="217">
        <v>113041.48462848002</v>
      </c>
      <c r="D24" s="217">
        <v>144127.89290131204</v>
      </c>
      <c r="E24" s="217">
        <v>152199.05490378552</v>
      </c>
      <c r="F24" s="217">
        <v>182943.26399435016</v>
      </c>
      <c r="G24" s="217">
        <v>162788.15706764031</v>
      </c>
      <c r="H24" s="216">
        <v>171941.61</v>
      </c>
      <c r="I24" s="216">
        <v>217464.30930823137</v>
      </c>
      <c r="J24" s="216">
        <v>265643.89244710119</v>
      </c>
      <c r="K24" s="215">
        <v>300230.01090108993</v>
      </c>
      <c r="L24" s="214">
        <v>324255.62574103347</v>
      </c>
    </row>
    <row r="25" spans="1:12" s="70" customFormat="1" ht="6" customHeight="1">
      <c r="A25" s="219"/>
      <c r="B25" s="217"/>
      <c r="C25" s="217"/>
      <c r="D25" s="217"/>
      <c r="E25" s="217"/>
      <c r="F25" s="217"/>
      <c r="G25" s="217"/>
      <c r="H25" s="216"/>
      <c r="I25" s="216"/>
      <c r="J25" s="216"/>
      <c r="K25" s="215"/>
      <c r="L25" s="214"/>
    </row>
    <row r="26" spans="1:12" s="70" customFormat="1" ht="18" customHeight="1">
      <c r="A26" s="219" t="s">
        <v>233</v>
      </c>
      <c r="B26" s="217">
        <v>339357.94062000001</v>
      </c>
      <c r="C26" s="217">
        <v>340846.96497873159</v>
      </c>
      <c r="D26" s="217">
        <v>372146.2278822909</v>
      </c>
      <c r="E26" s="217">
        <v>418487.8538097798</v>
      </c>
      <c r="F26" s="217">
        <v>444214.06365286454</v>
      </c>
      <c r="G26" s="217">
        <v>277582.08193153678</v>
      </c>
      <c r="H26" s="216">
        <v>362483.88</v>
      </c>
      <c r="I26" s="216">
        <v>757594.75062730955</v>
      </c>
      <c r="J26" s="216">
        <v>1038810.5610308872</v>
      </c>
      <c r="K26" s="215">
        <v>1425307.1437791111</v>
      </c>
      <c r="L26" s="214">
        <v>1632550.2932102068</v>
      </c>
    </row>
    <row r="27" spans="1:12" s="70" customFormat="1" ht="6" customHeight="1">
      <c r="A27" s="219"/>
      <c r="B27" s="217"/>
      <c r="C27" s="217"/>
      <c r="D27" s="217"/>
      <c r="E27" s="217"/>
      <c r="F27" s="217"/>
      <c r="G27" s="217"/>
      <c r="H27" s="216"/>
      <c r="I27" s="216"/>
      <c r="J27" s="216"/>
      <c r="K27" s="215"/>
      <c r="L27" s="214"/>
    </row>
    <row r="28" spans="1:12" s="70" customFormat="1" ht="18" customHeight="1">
      <c r="A28" s="219" t="s">
        <v>232</v>
      </c>
      <c r="B28" s="217">
        <v>1038769.3023856339</v>
      </c>
      <c r="C28" s="217">
        <v>1095500.4171505591</v>
      </c>
      <c r="D28" s="217">
        <v>1222391.2304818798</v>
      </c>
      <c r="E28" s="217">
        <v>1324251.2956134973</v>
      </c>
      <c r="F28" s="217">
        <v>1451436.4681429856</v>
      </c>
      <c r="G28" s="217">
        <v>1488887.2032140044</v>
      </c>
      <c r="H28" s="216">
        <v>1605370.44</v>
      </c>
      <c r="I28" s="216">
        <v>2394767.4645766192</v>
      </c>
      <c r="J28" s="216">
        <v>3132843.8225033707</v>
      </c>
      <c r="K28" s="215">
        <v>3283069.0513791451</v>
      </c>
      <c r="L28" s="214">
        <v>3281008.5991688934</v>
      </c>
    </row>
    <row r="29" spans="1:12" s="70" customFormat="1" ht="6" customHeight="1">
      <c r="A29" s="219"/>
      <c r="B29" s="217"/>
      <c r="C29" s="217"/>
      <c r="D29" s="217"/>
      <c r="E29" s="217"/>
      <c r="F29" s="217"/>
      <c r="G29" s="217"/>
      <c r="H29" s="216"/>
      <c r="I29" s="216"/>
      <c r="J29" s="216"/>
      <c r="K29" s="215"/>
      <c r="L29" s="214"/>
    </row>
    <row r="30" spans="1:12" s="70" customFormat="1" ht="18" customHeight="1">
      <c r="A30" s="219" t="s">
        <v>231</v>
      </c>
      <c r="B30" s="217">
        <v>203723.285</v>
      </c>
      <c r="C30" s="217">
        <v>234285.09299999999</v>
      </c>
      <c r="D30" s="217">
        <v>254215.83100000001</v>
      </c>
      <c r="E30" s="217">
        <v>281360.908</v>
      </c>
      <c r="F30" s="217">
        <v>306639.71600000001</v>
      </c>
      <c r="G30" s="217">
        <v>95877.426344580555</v>
      </c>
      <c r="H30" s="216">
        <v>58876.174952352449</v>
      </c>
      <c r="I30" s="216">
        <v>99372.642945793181</v>
      </c>
      <c r="J30" s="216">
        <v>166416.30575530353</v>
      </c>
      <c r="K30" s="215">
        <v>300706.40325331897</v>
      </c>
      <c r="L30" s="214">
        <v>252034.81651824529</v>
      </c>
    </row>
    <row r="31" spans="1:12" s="70" customFormat="1" ht="6" customHeight="1">
      <c r="A31" s="219"/>
      <c r="B31" s="217"/>
      <c r="C31" s="217"/>
      <c r="D31" s="217"/>
      <c r="E31" s="217"/>
      <c r="F31" s="217"/>
      <c r="G31" s="217"/>
      <c r="H31" s="216"/>
      <c r="I31" s="216"/>
      <c r="J31" s="216"/>
      <c r="K31" s="215"/>
      <c r="L31" s="214"/>
    </row>
    <row r="32" spans="1:12" s="70" customFormat="1" ht="23.25" customHeight="1">
      <c r="A32" s="218" t="s">
        <v>230</v>
      </c>
      <c r="B32" s="217">
        <v>409670.24799999996</v>
      </c>
      <c r="C32" s="217">
        <v>517216.185</v>
      </c>
      <c r="D32" s="217">
        <v>603311.45600000001</v>
      </c>
      <c r="E32" s="217">
        <v>717593.33</v>
      </c>
      <c r="F32" s="217">
        <v>650160.53500000003</v>
      </c>
      <c r="G32" s="217">
        <v>129076.28197198274</v>
      </c>
      <c r="H32" s="216">
        <v>105575.99280350594</v>
      </c>
      <c r="I32" s="216">
        <v>343819.17157228495</v>
      </c>
      <c r="J32" s="216">
        <v>680652.21874914097</v>
      </c>
      <c r="K32" s="215">
        <v>970517.31154815212</v>
      </c>
      <c r="L32" s="214">
        <v>971099.44890176051</v>
      </c>
    </row>
    <row r="33" spans="1:12" s="70" customFormat="1" ht="6" customHeight="1">
      <c r="A33" s="134"/>
      <c r="B33" s="213"/>
      <c r="C33" s="213"/>
      <c r="D33" s="213"/>
      <c r="E33" s="213"/>
      <c r="F33" s="213"/>
      <c r="G33" s="213"/>
      <c r="H33" s="213"/>
      <c r="I33" s="213"/>
      <c r="J33" s="213"/>
      <c r="K33" s="212"/>
      <c r="L33" s="211"/>
    </row>
    <row r="34" spans="1:12" s="70" customFormat="1" ht="21.75" customHeight="1">
      <c r="A34" s="46" t="s">
        <v>229</v>
      </c>
      <c r="B34" s="210">
        <v>7396480.9565398991</v>
      </c>
      <c r="C34" s="210">
        <v>7969687.7314821435</v>
      </c>
      <c r="D34" s="210">
        <v>8504653.7605079077</v>
      </c>
      <c r="E34" s="210">
        <v>9249688.4941365421</v>
      </c>
      <c r="F34" s="210">
        <v>9975735.7717721984</v>
      </c>
      <c r="G34" s="210">
        <v>9842245.8315770328</v>
      </c>
      <c r="H34" s="210">
        <v>10779023.972148847</v>
      </c>
      <c r="I34" s="210">
        <v>16618427.086142333</v>
      </c>
      <c r="J34" s="210">
        <v>19587798.61084475</v>
      </c>
      <c r="K34" s="209">
        <v>20859563.697761104</v>
      </c>
      <c r="L34" s="208">
        <v>22102307.880610116</v>
      </c>
    </row>
    <row r="35" spans="1:12" s="70" customFormat="1" ht="7.5" customHeight="1" thickBot="1">
      <c r="A35" s="74"/>
      <c r="B35" s="73"/>
      <c r="C35" s="73"/>
      <c r="D35" s="73"/>
      <c r="E35" s="73"/>
      <c r="F35" s="73"/>
      <c r="G35" s="73"/>
      <c r="H35" s="73"/>
      <c r="I35" s="73"/>
      <c r="J35" s="73"/>
      <c r="K35" s="207"/>
      <c r="L35" s="72"/>
    </row>
    <row r="36" spans="1:12" ht="18" customHeight="1">
      <c r="A36" s="1788" t="s">
        <v>140</v>
      </c>
      <c r="B36" s="1788"/>
      <c r="C36" s="1788"/>
      <c r="L36" s="14" t="s">
        <v>65</v>
      </c>
    </row>
    <row r="37" spans="1:12" ht="18" customHeight="1">
      <c r="A37" s="90" t="s">
        <v>64</v>
      </c>
      <c r="B37" s="71"/>
      <c r="C37" s="71"/>
    </row>
    <row r="38" spans="1:12" ht="18" customHeight="1">
      <c r="A38" s="90" t="s">
        <v>63</v>
      </c>
      <c r="B38" s="71"/>
      <c r="C38" s="71"/>
      <c r="D38" s="23"/>
      <c r="E38" s="23"/>
      <c r="F38" s="23"/>
      <c r="G38" s="23"/>
      <c r="H38" s="23"/>
      <c r="I38" s="23"/>
      <c r="J38" s="23"/>
      <c r="K38" s="23"/>
    </row>
  </sheetData>
  <mergeCells count="3">
    <mergeCell ref="A3:K3"/>
    <mergeCell ref="A36:C36"/>
    <mergeCell ref="I2:K2"/>
  </mergeCells>
  <hyperlinks>
    <hyperlink ref="I2" location="Contents!A1" display="Back to Contents ç" xr:uid="{E62AF26E-C31C-493A-9771-77AD5D659E23}"/>
    <hyperlink ref="I2:K2" location="உள்ளடக்கம்!A1" display="cs;slf;fj;jpw;F jpUk;Gtjw;F" xr:uid="{89F97A35-51EF-4CF2-B2D1-1423DCCB0667}"/>
  </hyperlinks>
  <pageMargins left="0.59027777777777801" right="0.196527777777778" top="0.39374999999999999" bottom="0.39305555555555599" header="0.51180555555555596" footer="0.196527777777778"/>
  <pageSetup paperSize="9" scale="51" firstPageNumber="0" orientation="portrait" r:id="rId1"/>
  <headerFooter alignWithMargins="0">
    <oddHeader>&amp;L&amp;"Calibri"&amp;10&amp;K000000 [Limited Sharing]&amp;1#_x000D_</oddHeader>
    <oddFooter>&amp;L&amp;"Century Gothic,Italic"&amp;8NA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4C6A6-AB49-4EDF-BEF5-C89CB3218499}">
  <sheetPr>
    <pageSetUpPr fitToPage="1"/>
  </sheetPr>
  <dimension ref="A1:L26"/>
  <sheetViews>
    <sheetView zoomScaleNormal="100" zoomScaleSheetLayoutView="100" workbookViewId="0"/>
  </sheetViews>
  <sheetFormatPr defaultRowHeight="12.75"/>
  <cols>
    <col min="1" max="1" width="70.7109375" style="70" customWidth="1"/>
    <col min="2" max="11" width="12.85546875" style="70" customWidth="1"/>
    <col min="12" max="12" width="12.42578125" style="70" customWidth="1"/>
    <col min="13" max="13" width="7.85546875" style="70" customWidth="1"/>
    <col min="14" max="16384" width="9.140625" style="70"/>
  </cols>
  <sheetData>
    <row r="1" spans="1:12" s="145" customFormat="1" ht="15.75">
      <c r="A1" s="56" t="s">
        <v>132</v>
      </c>
      <c r="B1" s="55"/>
      <c r="C1" s="55"/>
      <c r="D1" s="55"/>
      <c r="E1" s="55"/>
      <c r="F1" s="55"/>
      <c r="G1" s="55"/>
      <c r="K1" s="146" t="s">
        <v>260</v>
      </c>
    </row>
    <row r="2" spans="1:12" s="145" customFormat="1" ht="15.75">
      <c r="A2" s="55"/>
      <c r="B2" s="55"/>
      <c r="C2" s="55"/>
      <c r="D2" s="55"/>
      <c r="E2" s="55"/>
      <c r="F2" s="55"/>
      <c r="G2" s="55"/>
      <c r="I2" s="1787" t="s">
        <v>130</v>
      </c>
      <c r="J2" s="1787"/>
      <c r="K2" s="1787"/>
    </row>
    <row r="3" spans="1:12" s="145" customFormat="1" ht="24.75" customHeight="1">
      <c r="A3" s="1785" t="s">
        <v>259</v>
      </c>
      <c r="B3" s="1785"/>
      <c r="C3" s="1785"/>
      <c r="D3" s="1785"/>
      <c r="E3" s="1785"/>
      <c r="F3" s="1785"/>
      <c r="G3" s="1785"/>
      <c r="H3" s="1785"/>
      <c r="I3" s="1785"/>
      <c r="J3" s="1785"/>
      <c r="K3" s="1785"/>
    </row>
    <row r="4" spans="1:12" ht="13.5" thickBot="1">
      <c r="L4" s="144" t="s">
        <v>244</v>
      </c>
    </row>
    <row r="5" spans="1:12" ht="18" customHeight="1" thickBot="1">
      <c r="A5" s="86" t="s">
        <v>193</v>
      </c>
      <c r="B5" s="49">
        <v>2015</v>
      </c>
      <c r="C5" s="48">
        <v>2016</v>
      </c>
      <c r="D5" s="48">
        <v>2017</v>
      </c>
      <c r="E5" s="48">
        <v>2018</v>
      </c>
      <c r="F5" s="48">
        <v>2019</v>
      </c>
      <c r="G5" s="48">
        <v>2020</v>
      </c>
      <c r="H5" s="48">
        <v>2021</v>
      </c>
      <c r="I5" s="48">
        <v>2022</v>
      </c>
      <c r="J5" s="48" t="s">
        <v>126</v>
      </c>
      <c r="K5" s="48" t="s">
        <v>258</v>
      </c>
      <c r="L5" s="47" t="s">
        <v>124</v>
      </c>
    </row>
    <row r="6" spans="1:12" ht="18" customHeight="1">
      <c r="A6" s="46" t="s">
        <v>257</v>
      </c>
      <c r="B6" s="183">
        <v>3128620.8110383209</v>
      </c>
      <c r="C6" s="183">
        <v>3457464.4671754516</v>
      </c>
      <c r="D6" s="183">
        <v>3711625.9232384246</v>
      </c>
      <c r="E6" s="183">
        <v>4112480.2916473104</v>
      </c>
      <c r="F6" s="183">
        <v>4396682.2426672252</v>
      </c>
      <c r="G6" s="183">
        <v>4616787.5143537903</v>
      </c>
      <c r="H6" s="183">
        <v>4846606</v>
      </c>
      <c r="I6" s="183">
        <v>6688064.9283063486</v>
      </c>
      <c r="J6" s="224">
        <v>7316229.7742610853</v>
      </c>
      <c r="K6" s="183">
        <v>7812040.9879186712</v>
      </c>
      <c r="L6" s="182">
        <v>8208851.6781727336</v>
      </c>
    </row>
    <row r="7" spans="1:12" ht="7.5" customHeight="1">
      <c r="A7" s="222"/>
      <c r="B7" s="183"/>
      <c r="C7" s="183"/>
      <c r="D7" s="183"/>
      <c r="E7" s="183"/>
      <c r="F7" s="183"/>
      <c r="G7" s="183"/>
      <c r="H7" s="183"/>
      <c r="I7" s="183"/>
      <c r="J7" s="224"/>
      <c r="K7" s="183"/>
      <c r="L7" s="182"/>
    </row>
    <row r="8" spans="1:12" ht="18" customHeight="1">
      <c r="A8" s="46" t="s">
        <v>256</v>
      </c>
      <c r="B8" s="41">
        <v>3614783.7627666853</v>
      </c>
      <c r="C8" s="41">
        <v>4062078.4610325308</v>
      </c>
      <c r="D8" s="41">
        <v>4803588.9873795006</v>
      </c>
      <c r="E8" s="41">
        <v>5010463.3011927884</v>
      </c>
      <c r="F8" s="41">
        <v>5072569.5446607424</v>
      </c>
      <c r="G8" s="41">
        <v>4928481.7645245576</v>
      </c>
      <c r="H8" s="41">
        <v>5806619</v>
      </c>
      <c r="I8" s="41">
        <v>7625305.8290359564</v>
      </c>
      <c r="J8" s="42">
        <v>8711009.1888709776</v>
      </c>
      <c r="K8" s="41">
        <v>9268872.5410347674</v>
      </c>
      <c r="L8" s="40">
        <v>9770596.7886976302</v>
      </c>
    </row>
    <row r="9" spans="1:12" ht="18" customHeight="1">
      <c r="A9" s="223" t="s">
        <v>255</v>
      </c>
      <c r="B9" s="36">
        <v>3150789.1776754493</v>
      </c>
      <c r="C9" s="36">
        <v>3494485.3009977583</v>
      </c>
      <c r="D9" s="36">
        <v>4215007.0213251859</v>
      </c>
      <c r="E9" s="36">
        <v>4339965.8349056784</v>
      </c>
      <c r="F9" s="36">
        <v>4386412.6828036867</v>
      </c>
      <c r="G9" s="36">
        <v>4203296.3553346982</v>
      </c>
      <c r="H9" s="36">
        <v>5008924</v>
      </c>
      <c r="I9" s="36">
        <v>6735090.9681270476</v>
      </c>
      <c r="J9" s="38">
        <v>7730475.0739676682</v>
      </c>
      <c r="K9" s="36">
        <v>8271416.5353386495</v>
      </c>
      <c r="L9" s="37">
        <v>8692960.5919116605</v>
      </c>
    </row>
    <row r="10" spans="1:12" ht="18" customHeight="1">
      <c r="A10" s="223" t="s">
        <v>254</v>
      </c>
      <c r="B10" s="36">
        <v>463994.58509123605</v>
      </c>
      <c r="C10" s="36">
        <v>567593.16003477247</v>
      </c>
      <c r="D10" s="36">
        <v>588581.96605431475</v>
      </c>
      <c r="E10" s="36">
        <v>670497.46628711</v>
      </c>
      <c r="F10" s="36">
        <v>686156.86185705569</v>
      </c>
      <c r="G10" s="36">
        <v>725185.40918985941</v>
      </c>
      <c r="H10" s="36">
        <v>797695</v>
      </c>
      <c r="I10" s="36">
        <v>890214.860908909</v>
      </c>
      <c r="J10" s="38">
        <v>980534.11490330962</v>
      </c>
      <c r="K10" s="36">
        <v>997456.00569611765</v>
      </c>
      <c r="L10" s="37">
        <v>1077636.1967859699</v>
      </c>
    </row>
    <row r="11" spans="1:12" ht="7.5" customHeight="1">
      <c r="A11" s="222"/>
      <c r="B11" s="36"/>
      <c r="C11" s="36"/>
      <c r="D11" s="36"/>
      <c r="E11" s="36"/>
      <c r="F11" s="36"/>
      <c r="G11" s="36"/>
      <c r="H11" s="36"/>
      <c r="I11" s="36"/>
      <c r="J11" s="38"/>
      <c r="K11" s="36"/>
      <c r="L11" s="37"/>
    </row>
    <row r="12" spans="1:12" s="128" customFormat="1" ht="18" customHeight="1">
      <c r="A12" s="46" t="s">
        <v>253</v>
      </c>
      <c r="B12" s="41">
        <v>3823291.2135859295</v>
      </c>
      <c r="C12" s="41">
        <v>4081822.3100546226</v>
      </c>
      <c r="D12" s="41">
        <v>4465764.163489637</v>
      </c>
      <c r="E12" s="41">
        <v>4802042.6715178769</v>
      </c>
      <c r="F12" s="41">
        <v>5108731.2065169672</v>
      </c>
      <c r="G12" s="41">
        <v>5171092.5170010664</v>
      </c>
      <c r="H12" s="41">
        <v>5967806.2999999998</v>
      </c>
      <c r="I12" s="41">
        <v>8566999.5698473901</v>
      </c>
      <c r="J12" s="42">
        <v>9615225.726513125</v>
      </c>
      <c r="K12" s="41">
        <v>10175390.780700415</v>
      </c>
      <c r="L12" s="40">
        <v>10687932.907834677</v>
      </c>
    </row>
    <row r="13" spans="1:12" ht="18" customHeight="1">
      <c r="A13" s="223" t="s">
        <v>252</v>
      </c>
      <c r="B13" s="36">
        <v>3623953.1852180902</v>
      </c>
      <c r="C13" s="36">
        <v>3872545.3964930759</v>
      </c>
      <c r="D13" s="36">
        <v>4243393.7648578603</v>
      </c>
      <c r="E13" s="36">
        <v>4570318.8110213764</v>
      </c>
      <c r="F13" s="36">
        <v>4865483.9848599313</v>
      </c>
      <c r="G13" s="36">
        <v>4928667.0087690335</v>
      </c>
      <c r="H13" s="36">
        <v>5698276.5999999996</v>
      </c>
      <c r="I13" s="36">
        <v>8219749.6531041078</v>
      </c>
      <c r="J13" s="38">
        <v>9226559.4217077177</v>
      </c>
      <c r="K13" s="36">
        <v>9780637.4303239342</v>
      </c>
      <c r="L13" s="37">
        <v>10268022.347794721</v>
      </c>
    </row>
    <row r="14" spans="1:12" ht="18" customHeight="1">
      <c r="A14" s="223" t="s">
        <v>251</v>
      </c>
      <c r="B14" s="36">
        <v>199338.02836783929</v>
      </c>
      <c r="C14" s="36">
        <v>209276.91356154671</v>
      </c>
      <c r="D14" s="36">
        <v>222370.39863177668</v>
      </c>
      <c r="E14" s="36">
        <v>231723.86049650051</v>
      </c>
      <c r="F14" s="36">
        <v>243247.22165703587</v>
      </c>
      <c r="G14" s="36">
        <v>242425.50823203288</v>
      </c>
      <c r="H14" s="36">
        <v>269529.7</v>
      </c>
      <c r="I14" s="36">
        <v>347249.91674328176</v>
      </c>
      <c r="J14" s="38">
        <v>388666.30480540683</v>
      </c>
      <c r="K14" s="36">
        <v>394753.35037648166</v>
      </c>
      <c r="L14" s="37">
        <v>419910.56003995618</v>
      </c>
    </row>
    <row r="15" spans="1:12" ht="7.5" customHeight="1">
      <c r="A15" s="222"/>
      <c r="B15" s="36"/>
      <c r="C15" s="36"/>
      <c r="D15" s="36"/>
      <c r="E15" s="36"/>
      <c r="F15" s="36"/>
      <c r="G15" s="36"/>
      <c r="H15" s="36"/>
      <c r="I15" s="36"/>
      <c r="J15" s="38"/>
      <c r="K15" s="36"/>
      <c r="L15" s="37"/>
    </row>
    <row r="16" spans="1:12" ht="18" customHeight="1">
      <c r="A16" s="46" t="s">
        <v>250</v>
      </c>
      <c r="B16" s="41">
        <v>70650.073000000019</v>
      </c>
      <c r="C16" s="41">
        <v>79275.66899999998</v>
      </c>
      <c r="D16" s="41">
        <v>82489.383000000002</v>
      </c>
      <c r="E16" s="41">
        <v>89210.864999999991</v>
      </c>
      <c r="F16" s="41">
        <v>90841.095000000001</v>
      </c>
      <c r="G16" s="41">
        <v>41113.358236978682</v>
      </c>
      <c r="H16" s="41">
        <v>43500.4</v>
      </c>
      <c r="I16" s="41">
        <v>56711.532814902173</v>
      </c>
      <c r="J16" s="42">
        <v>182355.59823870999</v>
      </c>
      <c r="K16" s="41">
        <v>237748.30252853001</v>
      </c>
      <c r="L16" s="40">
        <v>295351.83988203999</v>
      </c>
    </row>
    <row r="17" spans="1:12" ht="7.5" customHeight="1">
      <c r="A17" s="222"/>
      <c r="B17" s="41"/>
      <c r="C17" s="41"/>
      <c r="D17" s="41"/>
      <c r="E17" s="41"/>
      <c r="F17" s="41"/>
      <c r="G17" s="41"/>
      <c r="H17" s="41"/>
      <c r="I17" s="41"/>
      <c r="J17" s="42"/>
      <c r="K17" s="41"/>
      <c r="L17" s="40"/>
    </row>
    <row r="18" spans="1:12" ht="18" customHeight="1">
      <c r="A18" s="46" t="s">
        <v>249</v>
      </c>
      <c r="B18" s="41">
        <v>10637345.860390937</v>
      </c>
      <c r="C18" s="41">
        <v>11680640.907262605</v>
      </c>
      <c r="D18" s="41">
        <v>13063468.457107561</v>
      </c>
      <c r="E18" s="41">
        <v>14014197.129357975</v>
      </c>
      <c r="F18" s="41">
        <v>14668824.088844934</v>
      </c>
      <c r="G18" s="41">
        <v>14757475.154116392</v>
      </c>
      <c r="H18" s="41">
        <v>16664531.700000001</v>
      </c>
      <c r="I18" s="41">
        <v>22937081.860004596</v>
      </c>
      <c r="J18" s="42">
        <v>25824820.287883896</v>
      </c>
      <c r="K18" s="41">
        <v>27494052.612182386</v>
      </c>
      <c r="L18" s="40">
        <v>28962733.214587077</v>
      </c>
    </row>
    <row r="19" spans="1:12" ht="7.5" customHeight="1">
      <c r="A19" s="222"/>
      <c r="B19" s="36"/>
      <c r="C19" s="36"/>
      <c r="D19" s="36"/>
      <c r="E19" s="36"/>
      <c r="F19" s="36"/>
      <c r="G19" s="36"/>
      <c r="H19" s="36"/>
      <c r="I19" s="36"/>
      <c r="J19" s="38"/>
      <c r="K19" s="36"/>
      <c r="L19" s="37"/>
    </row>
    <row r="20" spans="1:12" ht="18" customHeight="1">
      <c r="A20" s="219" t="s">
        <v>248</v>
      </c>
      <c r="B20" s="36">
        <v>929641.50834369007</v>
      </c>
      <c r="C20" s="36">
        <v>1132333.844</v>
      </c>
      <c r="D20" s="36">
        <v>1323850.5563462402</v>
      </c>
      <c r="E20" s="36">
        <v>1337736.33046391</v>
      </c>
      <c r="F20" s="36">
        <v>1242151.53727979</v>
      </c>
      <c r="G20" s="36">
        <v>888778.96283580002</v>
      </c>
      <c r="H20" s="36">
        <v>947838.72499999986</v>
      </c>
      <c r="I20" s="36">
        <v>1126079.7719999999</v>
      </c>
      <c r="J20" s="38">
        <v>1714259.8059999999</v>
      </c>
      <c r="K20" s="36">
        <v>2601772.375</v>
      </c>
      <c r="L20" s="37">
        <v>3788110.6119999997</v>
      </c>
    </row>
    <row r="21" spans="1:12" ht="7.5" customHeight="1">
      <c r="A21" s="46"/>
      <c r="B21" s="36"/>
      <c r="C21" s="36"/>
      <c r="D21" s="36"/>
      <c r="E21" s="36"/>
      <c r="F21" s="36"/>
      <c r="G21" s="36"/>
      <c r="H21" s="36"/>
      <c r="I21" s="36"/>
      <c r="J21" s="38"/>
      <c r="K21" s="36"/>
      <c r="L21" s="37"/>
    </row>
    <row r="22" spans="1:12" s="128" customFormat="1" ht="22.5" customHeight="1">
      <c r="A22" s="109" t="s">
        <v>247</v>
      </c>
      <c r="B22" s="41">
        <v>11566987.368734626</v>
      </c>
      <c r="C22" s="41">
        <v>12812974.751262605</v>
      </c>
      <c r="D22" s="41">
        <v>14387319.0134538</v>
      </c>
      <c r="E22" s="41">
        <v>15351933.459821885</v>
      </c>
      <c r="F22" s="41">
        <v>15910975.626124725</v>
      </c>
      <c r="G22" s="41">
        <v>15646254.116952192</v>
      </c>
      <c r="H22" s="41">
        <v>17612370.425000001</v>
      </c>
      <c r="I22" s="41">
        <v>24063161.632004596</v>
      </c>
      <c r="J22" s="42">
        <v>27539080.093883898</v>
      </c>
      <c r="K22" s="41">
        <v>30095824.987182386</v>
      </c>
      <c r="L22" s="40">
        <v>32750843.826587077</v>
      </c>
    </row>
    <row r="23" spans="1:12" ht="7.5" customHeight="1" thickBot="1">
      <c r="A23" s="74"/>
      <c r="B23" s="126"/>
      <c r="C23" s="126"/>
      <c r="D23" s="126"/>
      <c r="E23" s="126"/>
      <c r="F23" s="126"/>
      <c r="G23" s="126"/>
      <c r="H23" s="127"/>
      <c r="I23" s="126"/>
      <c r="J23" s="125"/>
      <c r="K23" s="127"/>
      <c r="L23" s="148"/>
    </row>
    <row r="24" spans="1:12" ht="18" customHeight="1">
      <c r="A24" s="1788" t="s">
        <v>140</v>
      </c>
      <c r="B24" s="1788"/>
      <c r="C24" s="1788"/>
      <c r="D24" s="1788"/>
      <c r="E24" s="16"/>
      <c r="F24" s="16"/>
      <c r="G24" s="16"/>
      <c r="K24" s="221"/>
      <c r="L24" s="14" t="s">
        <v>65</v>
      </c>
    </row>
    <row r="25" spans="1:12" ht="18" customHeight="1">
      <c r="A25" s="12" t="s">
        <v>64</v>
      </c>
      <c r="B25" s="71"/>
      <c r="C25" s="71"/>
      <c r="D25" s="71"/>
      <c r="E25" s="10"/>
      <c r="F25" s="10"/>
      <c r="G25" s="10"/>
      <c r="K25" s="68"/>
    </row>
    <row r="26" spans="1:12" ht="18" customHeight="1">
      <c r="A26" s="12" t="s">
        <v>63</v>
      </c>
      <c r="B26" s="71"/>
      <c r="C26" s="71"/>
      <c r="D26" s="71"/>
      <c r="E26" s="10"/>
      <c r="F26" s="10"/>
      <c r="G26" s="10"/>
      <c r="H26" s="122"/>
      <c r="K26" s="122"/>
    </row>
  </sheetData>
  <mergeCells count="3">
    <mergeCell ref="A3:K3"/>
    <mergeCell ref="A24:D24"/>
    <mergeCell ref="I2:K2"/>
  </mergeCells>
  <hyperlinks>
    <hyperlink ref="I2" location="Contents!A1" display="Back to Contents ç" xr:uid="{28B19B74-717F-4DA0-88A8-D0F53AAE6054}"/>
    <hyperlink ref="I2:K2" location="உள்ளடக்கம்!A1" display="cs;slf;fj;jpw;F jpUk;Gtjw;F" xr:uid="{A9902100-508B-4F7A-9038-CFEB4C549DAF}"/>
  </hyperlinks>
  <pageMargins left="0.25" right="0.25" top="0.75" bottom="0.75" header="0.3" footer="0.3"/>
  <pageSetup paperSize="9" scale="53" firstPageNumber="0" orientation="portrait" r:id="rId1"/>
  <headerFooter alignWithMargins="0">
    <oddHeader>&amp;L&amp;"Calibri"&amp;10&amp;K000000 [Limited Sharing]&amp;1#_x000D_</oddHeader>
    <oddFooter>&amp;L&amp;"Century Gothic,Italic"&amp;8NA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255C5-89AA-4A3A-A456-B8ECD60DA9C4}">
  <sheetPr>
    <pageSetUpPr fitToPage="1"/>
  </sheetPr>
  <dimension ref="A1:L26"/>
  <sheetViews>
    <sheetView zoomScaleNormal="100" zoomScaleSheetLayoutView="100" workbookViewId="0"/>
  </sheetViews>
  <sheetFormatPr defaultRowHeight="12.75"/>
  <cols>
    <col min="1" max="1" width="60.28515625" style="70" customWidth="1"/>
    <col min="2" max="11" width="12.85546875" style="70" customWidth="1"/>
    <col min="12" max="12" width="13.42578125" style="70" customWidth="1"/>
    <col min="13" max="13" width="7.85546875" style="70" customWidth="1"/>
    <col min="14" max="16384" width="9.140625" style="70"/>
  </cols>
  <sheetData>
    <row r="1" spans="1:12" s="145" customFormat="1" ht="15.75">
      <c r="A1" s="184" t="s">
        <v>213</v>
      </c>
      <c r="B1" s="55"/>
      <c r="C1" s="55"/>
      <c r="D1" s="55"/>
      <c r="E1" s="55"/>
      <c r="F1" s="55"/>
      <c r="G1" s="55"/>
      <c r="K1" s="146" t="s">
        <v>264</v>
      </c>
    </row>
    <row r="2" spans="1:12" s="145" customFormat="1" ht="15.75">
      <c r="H2" s="155"/>
      <c r="I2" s="1787" t="s">
        <v>130</v>
      </c>
      <c r="J2" s="1787"/>
      <c r="K2" s="1787"/>
    </row>
    <row r="3" spans="1:12" s="145" customFormat="1" ht="24.75" customHeight="1">
      <c r="A3" s="1785" t="s">
        <v>263</v>
      </c>
      <c r="B3" s="1785"/>
      <c r="C3" s="1785"/>
      <c r="D3" s="1785"/>
      <c r="E3" s="1785"/>
      <c r="F3" s="1785"/>
      <c r="G3" s="1785"/>
      <c r="H3" s="1785"/>
      <c r="I3" s="1785"/>
      <c r="J3" s="1785"/>
      <c r="K3" s="1785"/>
    </row>
    <row r="4" spans="1:12" ht="13.5" thickBot="1">
      <c r="L4" s="144" t="s">
        <v>128</v>
      </c>
    </row>
    <row r="5" spans="1:12" ht="18" customHeight="1" thickBot="1">
      <c r="A5" s="86" t="s">
        <v>193</v>
      </c>
      <c r="B5" s="49">
        <v>2015</v>
      </c>
      <c r="C5" s="48">
        <v>2016</v>
      </c>
      <c r="D5" s="48">
        <v>2017</v>
      </c>
      <c r="E5" s="48">
        <v>2018</v>
      </c>
      <c r="F5" s="48">
        <v>2019</v>
      </c>
      <c r="G5" s="48">
        <v>2020</v>
      </c>
      <c r="H5" s="48">
        <v>2021</v>
      </c>
      <c r="I5" s="48">
        <v>2022</v>
      </c>
      <c r="J5" s="48" t="s">
        <v>149</v>
      </c>
      <c r="K5" s="48" t="s">
        <v>148</v>
      </c>
      <c r="L5" s="47" t="s">
        <v>147</v>
      </c>
    </row>
    <row r="6" spans="1:12" ht="18" customHeight="1">
      <c r="A6" s="46" t="s">
        <v>257</v>
      </c>
      <c r="B6" s="183">
        <v>3128620.8110383209</v>
      </c>
      <c r="C6" s="183">
        <v>3318622.8413645439</v>
      </c>
      <c r="D6" s="183">
        <v>3330329.1307129646</v>
      </c>
      <c r="E6" s="183">
        <v>3453292.9457703596</v>
      </c>
      <c r="F6" s="183">
        <v>3562662.6419346882</v>
      </c>
      <c r="G6" s="183">
        <v>3582571.1834151866</v>
      </c>
      <c r="H6" s="183">
        <v>3421335</v>
      </c>
      <c r="I6" s="183">
        <v>3516315.5026612128</v>
      </c>
      <c r="J6" s="224">
        <v>3415476.1665452467</v>
      </c>
      <c r="K6" s="183">
        <v>3560781.3004345107</v>
      </c>
      <c r="L6" s="182">
        <v>3697023.4373097876</v>
      </c>
    </row>
    <row r="7" spans="1:12" ht="7.5" customHeight="1">
      <c r="A7" s="222"/>
      <c r="B7" s="183"/>
      <c r="C7" s="183"/>
      <c r="D7" s="183"/>
      <c r="E7" s="183"/>
      <c r="F7" s="183"/>
      <c r="G7" s="183"/>
      <c r="H7" s="183"/>
      <c r="I7" s="183"/>
      <c r="J7" s="224"/>
      <c r="K7" s="183"/>
      <c r="L7" s="182"/>
    </row>
    <row r="8" spans="1:12" ht="18" customHeight="1">
      <c r="A8" s="46" t="s">
        <v>256</v>
      </c>
      <c r="B8" s="41">
        <v>3614783.7627666853</v>
      </c>
      <c r="C8" s="41">
        <v>3820174.7993768742</v>
      </c>
      <c r="D8" s="41">
        <v>4374071.3204449322</v>
      </c>
      <c r="E8" s="41">
        <v>4413236.5466731871</v>
      </c>
      <c r="F8" s="41">
        <v>4231419.6374346325</v>
      </c>
      <c r="G8" s="41">
        <v>3995384.882889973</v>
      </c>
      <c r="H8" s="41">
        <v>4335046</v>
      </c>
      <c r="I8" s="41">
        <v>3603535.6302373554</v>
      </c>
      <c r="J8" s="42">
        <v>3463461.5117189586</v>
      </c>
      <c r="K8" s="41">
        <v>3678410.8050955664</v>
      </c>
      <c r="L8" s="40">
        <v>3944577.8120372468</v>
      </c>
    </row>
    <row r="9" spans="1:12" ht="18" customHeight="1">
      <c r="A9" s="223" t="s">
        <v>255</v>
      </c>
      <c r="B9" s="36">
        <v>3150789.1776754493</v>
      </c>
      <c r="C9" s="36">
        <v>3241314.148477592</v>
      </c>
      <c r="D9" s="36">
        <v>3795754.7886968767</v>
      </c>
      <c r="E9" s="36">
        <v>3797135.3378835842</v>
      </c>
      <c r="F9" s="36">
        <v>3616251.0669252258</v>
      </c>
      <c r="G9" s="36">
        <v>3392993.8141463455</v>
      </c>
      <c r="H9" s="36">
        <v>3708116</v>
      </c>
      <c r="I9" s="36">
        <v>3025374.8723385334</v>
      </c>
      <c r="J9" s="38">
        <v>2909991.3770033056</v>
      </c>
      <c r="K9" s="36">
        <v>3113570.4390992797</v>
      </c>
      <c r="L9" s="37">
        <v>3348226.4514907328</v>
      </c>
    </row>
    <row r="10" spans="1:12" ht="18" customHeight="1">
      <c r="A10" s="223" t="s">
        <v>254</v>
      </c>
      <c r="B10" s="36">
        <v>463994.58509123605</v>
      </c>
      <c r="C10" s="36">
        <v>578860.65089928219</v>
      </c>
      <c r="D10" s="36">
        <v>578316.53174805548</v>
      </c>
      <c r="E10" s="36">
        <v>616101.20878960285</v>
      </c>
      <c r="F10" s="36">
        <v>615168.57050940674</v>
      </c>
      <c r="G10" s="36">
        <v>602391.06874362752</v>
      </c>
      <c r="H10" s="36">
        <v>626930</v>
      </c>
      <c r="I10" s="36">
        <v>578160.75789882208</v>
      </c>
      <c r="J10" s="38">
        <v>553470.13471565314</v>
      </c>
      <c r="K10" s="36">
        <v>564840.36599628674</v>
      </c>
      <c r="L10" s="37">
        <v>596351.36054651369</v>
      </c>
    </row>
    <row r="11" spans="1:12" ht="7.5" customHeight="1">
      <c r="A11" s="222"/>
      <c r="B11" s="36"/>
      <c r="C11" s="36"/>
      <c r="D11" s="36"/>
      <c r="E11" s="36"/>
      <c r="F11" s="36"/>
      <c r="G11" s="36"/>
      <c r="H11" s="36"/>
      <c r="I11" s="36"/>
      <c r="J11" s="38"/>
      <c r="K11" s="36"/>
      <c r="L11" s="37"/>
    </row>
    <row r="12" spans="1:12" s="128" customFormat="1" ht="18" customHeight="1">
      <c r="A12" s="46" t="s">
        <v>253</v>
      </c>
      <c r="B12" s="41">
        <v>3823291.2135859295</v>
      </c>
      <c r="C12" s="41">
        <v>3933714.9218100808</v>
      </c>
      <c r="D12" s="41">
        <v>4069855.9017305481</v>
      </c>
      <c r="E12" s="41">
        <v>4205271.0262033418</v>
      </c>
      <c r="F12" s="41">
        <v>4320878.6542451186</v>
      </c>
      <c r="G12" s="41">
        <v>4220804.3352098092</v>
      </c>
      <c r="H12" s="41">
        <v>4503363</v>
      </c>
      <c r="I12" s="41">
        <v>4280356.647617952</v>
      </c>
      <c r="J12" s="42">
        <v>4210413.6502154339</v>
      </c>
      <c r="K12" s="41">
        <v>4367280.3093188871</v>
      </c>
      <c r="L12" s="40">
        <v>4486221.480418426</v>
      </c>
    </row>
    <row r="13" spans="1:12" ht="18" customHeight="1">
      <c r="A13" s="223" t="s">
        <v>252</v>
      </c>
      <c r="B13" s="36">
        <v>3623953.1852180902</v>
      </c>
      <c r="C13" s="36">
        <v>3734806.4361725878</v>
      </c>
      <c r="D13" s="36">
        <v>3868465.2630614298</v>
      </c>
      <c r="E13" s="36">
        <v>4003147.9650480961</v>
      </c>
      <c r="F13" s="36">
        <v>4119970.3634439283</v>
      </c>
      <c r="G13" s="36">
        <v>4025420.8842710308</v>
      </c>
      <c r="H13" s="36">
        <v>4308378</v>
      </c>
      <c r="I13" s="36">
        <v>4107413.9640739611</v>
      </c>
      <c r="J13" s="38">
        <v>4040789.8747483706</v>
      </c>
      <c r="K13" s="36">
        <v>4200095.6331791542</v>
      </c>
      <c r="L13" s="37">
        <v>4316484.3374107135</v>
      </c>
    </row>
    <row r="14" spans="1:12" ht="18" customHeight="1">
      <c r="A14" s="223" t="s">
        <v>251</v>
      </c>
      <c r="B14" s="36">
        <v>199338.02836783929</v>
      </c>
      <c r="C14" s="36">
        <v>198908.48563749297</v>
      </c>
      <c r="D14" s="36">
        <v>201390.63866911829</v>
      </c>
      <c r="E14" s="36">
        <v>202123.06115524564</v>
      </c>
      <c r="F14" s="36">
        <v>200908.29080119031</v>
      </c>
      <c r="G14" s="36">
        <v>195383.45093877846</v>
      </c>
      <c r="H14" s="36">
        <v>194985</v>
      </c>
      <c r="I14" s="36">
        <v>172942.68354399086</v>
      </c>
      <c r="J14" s="38">
        <v>169623.77546706345</v>
      </c>
      <c r="K14" s="36">
        <v>167184.67613973297</v>
      </c>
      <c r="L14" s="37">
        <v>169737.14300771232</v>
      </c>
    </row>
    <row r="15" spans="1:12" ht="7.5" customHeight="1">
      <c r="A15" s="222"/>
      <c r="B15" s="36"/>
      <c r="C15" s="36"/>
      <c r="D15" s="36"/>
      <c r="E15" s="36"/>
      <c r="F15" s="36"/>
      <c r="G15" s="36"/>
      <c r="H15" s="36"/>
      <c r="I15" s="36"/>
      <c r="J15" s="38"/>
      <c r="K15" s="36"/>
      <c r="L15" s="37"/>
    </row>
    <row r="16" spans="1:12" ht="18" customHeight="1">
      <c r="A16" s="46" t="s">
        <v>262</v>
      </c>
      <c r="B16" s="41">
        <v>70650.073000000019</v>
      </c>
      <c r="C16" s="41">
        <v>71585.092999999993</v>
      </c>
      <c r="D16" s="41">
        <v>68670.302000000011</v>
      </c>
      <c r="E16" s="41">
        <v>74041.981000000014</v>
      </c>
      <c r="F16" s="41">
        <v>75384.919999999969</v>
      </c>
      <c r="G16" s="41">
        <v>33357.328872676087</v>
      </c>
      <c r="H16" s="41">
        <v>39405</v>
      </c>
      <c r="I16" s="41">
        <v>37102.803698725394</v>
      </c>
      <c r="J16" s="42">
        <v>82158.586624927688</v>
      </c>
      <c r="K16" s="41">
        <v>78859.141811349225</v>
      </c>
      <c r="L16" s="40">
        <v>75614.85588977499</v>
      </c>
    </row>
    <row r="17" spans="1:12" ht="7.5" customHeight="1">
      <c r="A17" s="222"/>
      <c r="B17" s="41"/>
      <c r="C17" s="41"/>
      <c r="D17" s="41"/>
      <c r="E17" s="41"/>
      <c r="F17" s="41"/>
      <c r="G17" s="41"/>
      <c r="H17" s="41"/>
      <c r="I17" s="41"/>
      <c r="J17" s="42"/>
      <c r="K17" s="41"/>
      <c r="L17" s="40"/>
    </row>
    <row r="18" spans="1:12" ht="24.75" customHeight="1">
      <c r="A18" s="109" t="s">
        <v>261</v>
      </c>
      <c r="B18" s="41">
        <v>10637345.860390937</v>
      </c>
      <c r="C18" s="41">
        <v>11144097.655551501</v>
      </c>
      <c r="D18" s="41">
        <v>11842926.654888444</v>
      </c>
      <c r="E18" s="41">
        <v>12145842.499646889</v>
      </c>
      <c r="F18" s="41">
        <v>12190345.853614438</v>
      </c>
      <c r="G18" s="41">
        <v>11832117.730387647</v>
      </c>
      <c r="H18" s="41">
        <v>12299149</v>
      </c>
      <c r="I18" s="41">
        <v>11437310.584215246</v>
      </c>
      <c r="J18" s="42">
        <v>11171509.915104568</v>
      </c>
      <c r="K18" s="41">
        <v>11685331.556660313</v>
      </c>
      <c r="L18" s="40">
        <v>12203437.585655235</v>
      </c>
    </row>
    <row r="19" spans="1:12" ht="7.5" customHeight="1">
      <c r="A19" s="222"/>
      <c r="B19" s="36"/>
      <c r="C19" s="36"/>
      <c r="D19" s="36"/>
      <c r="E19" s="36"/>
      <c r="F19" s="36"/>
      <c r="G19" s="36"/>
      <c r="H19" s="36"/>
      <c r="I19" s="36"/>
      <c r="J19" s="38"/>
      <c r="K19" s="36"/>
      <c r="L19" s="37"/>
    </row>
    <row r="20" spans="1:12" ht="18" customHeight="1">
      <c r="A20" s="219" t="s">
        <v>248</v>
      </c>
      <c r="B20" s="36">
        <v>929641.50834369007</v>
      </c>
      <c r="C20" s="36">
        <v>1007441.866</v>
      </c>
      <c r="D20" s="36">
        <v>1093685.1040000001</v>
      </c>
      <c r="E20" s="36">
        <v>1089615.8930000002</v>
      </c>
      <c r="F20" s="36">
        <v>1015930.487</v>
      </c>
      <c r="G20" s="36">
        <v>763432.37349043484</v>
      </c>
      <c r="H20" s="36">
        <v>826356</v>
      </c>
      <c r="I20" s="36">
        <v>723575.61</v>
      </c>
      <c r="J20" s="38">
        <v>742640.46299999999</v>
      </c>
      <c r="K20" s="36">
        <v>823622.78799999994</v>
      </c>
      <c r="L20" s="37">
        <v>925139.54599999997</v>
      </c>
    </row>
    <row r="21" spans="1:12" ht="7.5" customHeight="1">
      <c r="A21" s="46"/>
      <c r="B21" s="36"/>
      <c r="C21" s="36"/>
      <c r="D21" s="36"/>
      <c r="E21" s="36"/>
      <c r="F21" s="36"/>
      <c r="G21" s="36"/>
      <c r="H21" s="36"/>
      <c r="I21" s="36"/>
      <c r="J21" s="38"/>
      <c r="K21" s="36"/>
      <c r="L21" s="37"/>
    </row>
    <row r="22" spans="1:12" s="128" customFormat="1" ht="24.75" customHeight="1">
      <c r="A22" s="109" t="s">
        <v>247</v>
      </c>
      <c r="B22" s="41">
        <v>11566987.368734626</v>
      </c>
      <c r="C22" s="41">
        <v>12151539.521551501</v>
      </c>
      <c r="D22" s="41">
        <v>12936611.758888444</v>
      </c>
      <c r="E22" s="41">
        <v>13235458.39264689</v>
      </c>
      <c r="F22" s="41">
        <v>13206276.340614438</v>
      </c>
      <c r="G22" s="41">
        <v>12595550.103878081</v>
      </c>
      <c r="H22" s="41">
        <v>13125505</v>
      </c>
      <c r="I22" s="41">
        <v>12160886.194215247</v>
      </c>
      <c r="J22" s="42">
        <v>11914150.378104568</v>
      </c>
      <c r="K22" s="41">
        <v>12508954.344660314</v>
      </c>
      <c r="L22" s="40">
        <v>13128577.131655235</v>
      </c>
    </row>
    <row r="23" spans="1:12" ht="7.5" customHeight="1" thickBot="1">
      <c r="A23" s="225"/>
      <c r="B23" s="126"/>
      <c r="C23" s="126"/>
      <c r="D23" s="126"/>
      <c r="E23" s="126"/>
      <c r="F23" s="126"/>
      <c r="G23" s="126"/>
      <c r="H23" s="127"/>
      <c r="I23" s="126"/>
      <c r="J23" s="125"/>
      <c r="K23" s="127"/>
      <c r="L23" s="148"/>
    </row>
    <row r="24" spans="1:12" ht="18" customHeight="1">
      <c r="A24" s="1788" t="s">
        <v>140</v>
      </c>
      <c r="B24" s="1788"/>
      <c r="C24" s="1788"/>
      <c r="D24" s="16"/>
      <c r="E24" s="16"/>
      <c r="F24" s="16"/>
      <c r="G24" s="16"/>
      <c r="L24" s="14" t="s">
        <v>65</v>
      </c>
    </row>
    <row r="25" spans="1:12" ht="18" customHeight="1">
      <c r="A25" s="12" t="s">
        <v>64</v>
      </c>
      <c r="B25" s="71"/>
      <c r="C25" s="71"/>
      <c r="D25" s="10"/>
      <c r="E25" s="10"/>
      <c r="F25" s="10"/>
      <c r="G25" s="10"/>
      <c r="K25" s="68"/>
    </row>
    <row r="26" spans="1:12" ht="18" customHeight="1">
      <c r="A26" s="12" t="s">
        <v>63</v>
      </c>
      <c r="B26" s="71"/>
      <c r="C26" s="71"/>
      <c r="D26" s="10"/>
      <c r="E26" s="10"/>
      <c r="F26" s="10"/>
      <c r="G26" s="10"/>
      <c r="H26" s="122"/>
      <c r="K26" s="122"/>
    </row>
  </sheetData>
  <mergeCells count="3">
    <mergeCell ref="A3:K3"/>
    <mergeCell ref="A24:C24"/>
    <mergeCell ref="I2:K2"/>
  </mergeCells>
  <hyperlinks>
    <hyperlink ref="I2" location="Contents!A1" display="Back to Contents ç" xr:uid="{13B958EB-F087-4C85-9BC6-51F4BD0B79EB}"/>
    <hyperlink ref="I2:K2" location="உள்ளடக்கம்!A1" display="cs;slf;fj;jpw;F jpUk;Gtjw;F" xr:uid="{6CE9C27B-ED56-47B8-AFC0-F70CC91462CE}"/>
  </hyperlinks>
  <pageMargins left="0.25" right="0.25" top="0.75" bottom="0.75" header="0.3" footer="0.3"/>
  <pageSetup paperSize="9" scale="53" firstPageNumber="0" orientation="portrait" r:id="rId1"/>
  <headerFooter alignWithMargins="0">
    <oddHeader xml:space="preserve">&amp;L&amp;"Calibri,Regular"&amp;10&amp;K000000 [Limited Sharing]&amp;1#
</oddHeader>
    <oddFooter>&amp;L&amp;"Century Gothic,Italic"&amp;8NA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C1AA3-39A4-433A-873E-BDDAD610E650}">
  <dimension ref="A1:N97"/>
  <sheetViews>
    <sheetView workbookViewId="0">
      <selection activeCell="Q31" sqref="Q31"/>
    </sheetView>
  </sheetViews>
  <sheetFormatPr defaultColWidth="12.42578125" defaultRowHeight="12.75"/>
  <cols>
    <col min="1" max="1" width="40.42578125" style="226" customWidth="1"/>
    <col min="2" max="3" width="14.140625" style="226" customWidth="1"/>
    <col min="4" max="13" width="11.42578125" style="226" customWidth="1"/>
    <col min="14" max="14" width="12.42578125" style="227"/>
    <col min="15" max="16384" width="12.42578125" style="226"/>
  </cols>
  <sheetData>
    <row r="1" spans="1:14" ht="15.75">
      <c r="A1" s="282" t="s">
        <v>132</v>
      </c>
      <c r="B1" s="278"/>
      <c r="C1" s="278"/>
      <c r="D1" s="278"/>
      <c r="E1" s="278"/>
      <c r="F1" s="278"/>
      <c r="G1" s="278"/>
      <c r="H1" s="278"/>
      <c r="I1" s="278"/>
      <c r="J1" s="278"/>
      <c r="K1" s="281"/>
      <c r="L1" s="278"/>
      <c r="M1" s="280" t="s">
        <v>344</v>
      </c>
    </row>
    <row r="2" spans="1:14" ht="15.75">
      <c r="A2" s="279"/>
      <c r="B2" s="278"/>
      <c r="C2" s="278"/>
      <c r="D2" s="278"/>
      <c r="E2" s="278"/>
      <c r="F2" s="278"/>
      <c r="G2" s="278"/>
      <c r="H2" s="278"/>
      <c r="I2" s="278"/>
      <c r="J2" s="278"/>
      <c r="K2" s="1787" t="s">
        <v>130</v>
      </c>
      <c r="L2" s="1787"/>
      <c r="M2" s="1787"/>
    </row>
    <row r="3" spans="1:14" ht="15.75">
      <c r="A3" s="1793" t="s">
        <v>28</v>
      </c>
      <c r="B3" s="1793"/>
      <c r="C3" s="1793"/>
      <c r="D3" s="1793"/>
      <c r="E3" s="1793"/>
      <c r="F3" s="1793"/>
      <c r="G3" s="1793"/>
      <c r="H3" s="1793"/>
      <c r="I3" s="1793"/>
      <c r="J3" s="1793"/>
      <c r="K3" s="1793"/>
      <c r="L3" s="1793"/>
      <c r="M3" s="1793"/>
    </row>
    <row r="5" spans="1:14" s="272" customFormat="1" ht="18.75" customHeight="1">
      <c r="A5" s="277" t="s">
        <v>343</v>
      </c>
      <c r="B5" s="276" t="s">
        <v>342</v>
      </c>
      <c r="C5" s="275">
        <v>2014</v>
      </c>
      <c r="D5" s="275">
        <v>2015</v>
      </c>
      <c r="E5" s="274">
        <v>2016</v>
      </c>
      <c r="F5" s="274">
        <v>2017</v>
      </c>
      <c r="G5" s="274">
        <v>2018</v>
      </c>
      <c r="H5" s="274">
        <v>2019</v>
      </c>
      <c r="I5" s="274">
        <v>2020</v>
      </c>
      <c r="J5" s="274">
        <v>2021</v>
      </c>
      <c r="K5" s="274">
        <v>2022</v>
      </c>
      <c r="L5" s="273" t="s">
        <v>341</v>
      </c>
      <c r="M5" s="273" t="s">
        <v>340</v>
      </c>
      <c r="N5" s="273" t="s">
        <v>339</v>
      </c>
    </row>
    <row r="6" spans="1:14">
      <c r="A6" s="271" t="s">
        <v>338</v>
      </c>
      <c r="B6" s="270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</row>
    <row r="7" spans="1:14">
      <c r="A7" s="253" t="s">
        <v>337</v>
      </c>
      <c r="B7" s="252" t="s">
        <v>326</v>
      </c>
      <c r="C7" s="265">
        <v>338.03</v>
      </c>
      <c r="D7" s="265">
        <v>328.77106600000002</v>
      </c>
      <c r="E7" s="265">
        <v>292.57358599999998</v>
      </c>
      <c r="F7" s="265">
        <v>307.06185786000003</v>
      </c>
      <c r="G7" s="265">
        <v>303.84297717999999</v>
      </c>
      <c r="H7" s="265">
        <v>300.12067000000002</v>
      </c>
      <c r="I7" s="265">
        <v>278.85176547999993</v>
      </c>
      <c r="J7" s="265">
        <v>299.48842169000017</v>
      </c>
      <c r="K7" s="265">
        <v>251.83899428000004</v>
      </c>
      <c r="L7" s="265">
        <v>256.08864569999997</v>
      </c>
      <c r="M7" s="265">
        <v>262.69383011999997</v>
      </c>
      <c r="N7" s="265">
        <v>264.12245364699993</v>
      </c>
    </row>
    <row r="8" spans="1:14">
      <c r="A8" s="253" t="s">
        <v>336</v>
      </c>
      <c r="B8" s="252" t="s">
        <v>296</v>
      </c>
      <c r="C8" s="256">
        <v>203</v>
      </c>
      <c r="D8" s="256">
        <v>203</v>
      </c>
      <c r="E8" s="256">
        <v>202</v>
      </c>
      <c r="F8" s="265">
        <v>201</v>
      </c>
      <c r="G8" s="265">
        <v>200</v>
      </c>
      <c r="H8" s="265">
        <v>200</v>
      </c>
      <c r="I8" s="265">
        <v>265.75040999999999</v>
      </c>
      <c r="J8" s="265">
        <v>266.60575</v>
      </c>
      <c r="K8" s="265">
        <v>267.18599999999998</v>
      </c>
      <c r="L8" s="265">
        <v>269.02395000000001</v>
      </c>
      <c r="M8" s="265">
        <v>270.49806000000001</v>
      </c>
      <c r="N8" s="265">
        <v>271.50918999999999</v>
      </c>
    </row>
    <row r="9" spans="1:14">
      <c r="A9" s="268" t="s">
        <v>335</v>
      </c>
      <c r="B9" s="252" t="s">
        <v>296</v>
      </c>
      <c r="C9" s="256">
        <v>195</v>
      </c>
      <c r="D9" s="256">
        <v>195</v>
      </c>
      <c r="E9" s="256">
        <v>193</v>
      </c>
      <c r="F9" s="265">
        <v>192.98</v>
      </c>
      <c r="G9" s="265">
        <v>193</v>
      </c>
      <c r="H9" s="265">
        <v>193</v>
      </c>
      <c r="I9" s="265">
        <v>265.75040999999999</v>
      </c>
      <c r="J9" s="265">
        <v>266.60575</v>
      </c>
      <c r="K9" s="265">
        <v>267.108</v>
      </c>
      <c r="L9" s="265">
        <v>267.31792999999999</v>
      </c>
      <c r="M9" s="265">
        <v>268.80743999999999</v>
      </c>
      <c r="N9" s="265">
        <v>270.80919</v>
      </c>
    </row>
    <row r="10" spans="1:14">
      <c r="A10" s="253" t="s">
        <v>334</v>
      </c>
      <c r="B10" s="252" t="s">
        <v>317</v>
      </c>
      <c r="C10" s="261">
        <v>475.11</v>
      </c>
      <c r="D10" s="261">
        <v>458.84</v>
      </c>
      <c r="E10" s="261">
        <v>469.24</v>
      </c>
      <c r="F10" s="261">
        <v>466.98</v>
      </c>
      <c r="G10" s="261">
        <v>475.29</v>
      </c>
      <c r="H10" s="261">
        <v>483.79</v>
      </c>
      <c r="I10" s="261">
        <v>546.53</v>
      </c>
      <c r="J10" s="261">
        <v>618.49</v>
      </c>
      <c r="K10" s="261">
        <v>638.99004688298817</v>
      </c>
      <c r="L10" s="261">
        <v>885</v>
      </c>
      <c r="M10" s="261">
        <v>963.83</v>
      </c>
      <c r="N10" s="261">
        <v>1043.3800000000001</v>
      </c>
    </row>
    <row r="11" spans="1:14">
      <c r="A11" s="253" t="s">
        <v>333</v>
      </c>
      <c r="B11" s="252"/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</row>
    <row r="12" spans="1:14">
      <c r="A12" s="253" t="s">
        <v>332</v>
      </c>
      <c r="B12" s="252" t="s">
        <v>317</v>
      </c>
      <c r="C12" s="261">
        <v>459.01</v>
      </c>
      <c r="D12" s="261">
        <v>401.45670833333321</v>
      </c>
      <c r="E12" s="261">
        <v>473.15123611111107</v>
      </c>
      <c r="F12" s="261">
        <v>620.44000000000005</v>
      </c>
      <c r="G12" s="261">
        <v>581.58000000000004</v>
      </c>
      <c r="H12" s="261">
        <v>546.66999999999996</v>
      </c>
      <c r="I12" s="261">
        <v>633.85015277777768</v>
      </c>
      <c r="J12" s="261">
        <v>619.14823611111115</v>
      </c>
      <c r="K12" s="267">
        <v>1270.4974999999999</v>
      </c>
      <c r="L12" s="267">
        <v>1188.3287222222223</v>
      </c>
      <c r="M12" s="267">
        <v>1245.0999999999999</v>
      </c>
      <c r="N12" s="267">
        <v>1186.5</v>
      </c>
    </row>
    <row r="13" spans="1:14">
      <c r="A13" s="253" t="s">
        <v>316</v>
      </c>
      <c r="B13" s="252" t="s">
        <v>331</v>
      </c>
      <c r="C13" s="261">
        <v>649.44000000000005</v>
      </c>
      <c r="D13" s="261">
        <v>593.07540375429846</v>
      </c>
      <c r="E13" s="261">
        <v>639.87781327219307</v>
      </c>
      <c r="F13" s="261">
        <v>807.44</v>
      </c>
      <c r="G13" s="261">
        <v>820.75</v>
      </c>
      <c r="H13" s="261">
        <v>822.25</v>
      </c>
      <c r="I13" s="261">
        <v>866.70301649093142</v>
      </c>
      <c r="J13" s="261">
        <v>920.76401030066086</v>
      </c>
      <c r="K13" s="267">
        <v>1643.109342504707</v>
      </c>
      <c r="L13" s="267">
        <v>1770.44</v>
      </c>
      <c r="M13" s="267">
        <v>1763.6064503646728</v>
      </c>
      <c r="N13" s="267">
        <v>1760.7020722661482</v>
      </c>
    </row>
    <row r="14" spans="1:14">
      <c r="A14" s="253" t="s">
        <v>330</v>
      </c>
      <c r="B14" s="252" t="s">
        <v>312</v>
      </c>
      <c r="C14" s="251">
        <v>1293</v>
      </c>
      <c r="D14" s="251">
        <v>1226</v>
      </c>
      <c r="E14" s="251">
        <v>1060</v>
      </c>
      <c r="F14" s="251">
        <v>944</v>
      </c>
      <c r="G14" s="251">
        <v>1027</v>
      </c>
      <c r="H14" s="251">
        <v>638.20000000000005</v>
      </c>
      <c r="I14" s="251">
        <v>812</v>
      </c>
      <c r="J14" s="251">
        <v>1126.53</v>
      </c>
      <c r="K14" s="251">
        <v>1238.8800000000001</v>
      </c>
      <c r="L14" s="251">
        <v>566.61</v>
      </c>
      <c r="M14" s="251">
        <v>460.96</v>
      </c>
      <c r="N14" s="251">
        <v>943.49</v>
      </c>
    </row>
    <row r="15" spans="1:14">
      <c r="A15" s="253" t="s">
        <v>329</v>
      </c>
      <c r="B15" s="252" t="s">
        <v>312</v>
      </c>
      <c r="C15" s="256">
        <v>500</v>
      </c>
      <c r="D15" s="256">
        <v>495</v>
      </c>
      <c r="E15" s="256">
        <v>115</v>
      </c>
      <c r="F15" s="256">
        <v>225</v>
      </c>
      <c r="G15" s="256">
        <v>435</v>
      </c>
      <c r="H15" s="265">
        <v>295.7</v>
      </c>
      <c r="I15" s="265">
        <v>430</v>
      </c>
      <c r="J15" s="265">
        <v>696.31</v>
      </c>
      <c r="K15" s="265">
        <v>476.08</v>
      </c>
      <c r="L15" s="265">
        <v>94.26</v>
      </c>
      <c r="M15" s="265">
        <v>215.51</v>
      </c>
      <c r="N15" s="265">
        <v>112.84</v>
      </c>
    </row>
    <row r="16" spans="1:14">
      <c r="A16" s="258"/>
      <c r="B16" s="252"/>
      <c r="C16" s="266"/>
      <c r="D16" s="266"/>
      <c r="E16" s="266"/>
      <c r="F16" s="266"/>
      <c r="G16" s="266"/>
      <c r="H16" s="266"/>
      <c r="I16" s="266"/>
      <c r="J16" s="266"/>
      <c r="K16" s="266"/>
      <c r="L16" s="266"/>
      <c r="M16" s="266"/>
      <c r="N16" s="266"/>
    </row>
    <row r="17" spans="1:14">
      <c r="A17" s="258" t="s">
        <v>328</v>
      </c>
      <c r="B17" s="252"/>
      <c r="C17" s="266"/>
      <c r="D17" s="266"/>
      <c r="E17" s="266"/>
      <c r="F17" s="266"/>
      <c r="G17" s="266"/>
      <c r="H17" s="266"/>
      <c r="I17" s="266"/>
      <c r="J17" s="266"/>
      <c r="K17" s="266"/>
      <c r="L17" s="266"/>
      <c r="M17" s="266"/>
      <c r="N17" s="266"/>
    </row>
    <row r="18" spans="1:14">
      <c r="A18" s="253" t="s">
        <v>327</v>
      </c>
      <c r="B18" s="252" t="s">
        <v>326</v>
      </c>
      <c r="C18" s="265">
        <v>98.572490000000016</v>
      </c>
      <c r="D18" s="265">
        <v>88.56</v>
      </c>
      <c r="E18" s="265">
        <v>79.099999999999994</v>
      </c>
      <c r="F18" s="265">
        <v>83.1</v>
      </c>
      <c r="G18" s="265">
        <v>82.56</v>
      </c>
      <c r="H18" s="265">
        <v>74.752988000000002</v>
      </c>
      <c r="I18" s="265">
        <v>78.205001999999993</v>
      </c>
      <c r="J18" s="265">
        <v>76.88</v>
      </c>
      <c r="K18" s="265">
        <v>70.87</v>
      </c>
      <c r="L18" s="265">
        <v>64.443819000000005</v>
      </c>
      <c r="M18" s="265">
        <v>69.184533999999999</v>
      </c>
      <c r="N18" s="265">
        <v>66.491990000000001</v>
      </c>
    </row>
    <row r="19" spans="1:14">
      <c r="A19" s="253" t="s">
        <v>325</v>
      </c>
      <c r="B19" s="252" t="s">
        <v>296</v>
      </c>
      <c r="C19" s="265">
        <v>134</v>
      </c>
      <c r="D19" s="265">
        <v>136.58199999999999</v>
      </c>
      <c r="E19" s="265">
        <v>133</v>
      </c>
      <c r="F19" s="265">
        <v>136.88200000000001</v>
      </c>
      <c r="G19" s="265">
        <v>137.10599999999999</v>
      </c>
      <c r="H19" s="265">
        <v>137.608</v>
      </c>
      <c r="I19" s="265">
        <v>137.834</v>
      </c>
      <c r="J19" s="265">
        <v>138.62200000000001</v>
      </c>
      <c r="K19" s="265">
        <v>98.584000000000003</v>
      </c>
      <c r="L19" s="265">
        <v>98.393000000000001</v>
      </c>
      <c r="M19" s="265">
        <v>84.001999999999995</v>
      </c>
      <c r="N19" s="264" t="s">
        <v>696</v>
      </c>
    </row>
    <row r="20" spans="1:14">
      <c r="A20" s="253" t="s">
        <v>324</v>
      </c>
      <c r="B20" s="252" t="s">
        <v>296</v>
      </c>
      <c r="C20" s="256">
        <v>111</v>
      </c>
      <c r="D20" s="265">
        <v>108.22199999999999</v>
      </c>
      <c r="E20" s="265">
        <v>98.9</v>
      </c>
      <c r="F20" s="265">
        <v>102.7</v>
      </c>
      <c r="G20" s="265">
        <v>107</v>
      </c>
      <c r="H20" s="265">
        <v>114</v>
      </c>
      <c r="I20" s="265">
        <v>120.529</v>
      </c>
      <c r="J20" s="265">
        <v>113.22</v>
      </c>
      <c r="K20" s="265">
        <v>76.98</v>
      </c>
      <c r="L20" s="265">
        <v>76.864000000000004</v>
      </c>
      <c r="M20" s="265">
        <v>56.966000000000001</v>
      </c>
      <c r="N20" s="264" t="s">
        <v>696</v>
      </c>
    </row>
    <row r="21" spans="1:14">
      <c r="A21" s="253" t="s">
        <v>323</v>
      </c>
      <c r="B21" s="252" t="s">
        <v>322</v>
      </c>
      <c r="C21" s="251">
        <v>889</v>
      </c>
      <c r="D21" s="251">
        <v>819</v>
      </c>
      <c r="E21" s="251">
        <v>800</v>
      </c>
      <c r="F21" s="251">
        <v>809</v>
      </c>
      <c r="G21" s="251">
        <v>774</v>
      </c>
      <c r="H21" s="251">
        <v>658.01</v>
      </c>
      <c r="I21" s="251">
        <v>648.85</v>
      </c>
      <c r="J21" s="251">
        <v>679.07</v>
      </c>
      <c r="K21" s="251">
        <v>835</v>
      </c>
      <c r="L21" s="251">
        <v>755</v>
      </c>
      <c r="M21" s="251">
        <v>1214</v>
      </c>
      <c r="N21" s="264" t="s">
        <v>696</v>
      </c>
    </row>
    <row r="22" spans="1:14">
      <c r="A22" s="253" t="s">
        <v>320</v>
      </c>
      <c r="B22" s="252" t="s">
        <v>317</v>
      </c>
      <c r="C22" s="261">
        <v>160</v>
      </c>
      <c r="D22" s="261">
        <v>170</v>
      </c>
      <c r="E22" s="261">
        <v>180</v>
      </c>
      <c r="F22" s="261">
        <v>195</v>
      </c>
      <c r="G22" s="261">
        <v>205</v>
      </c>
      <c r="H22" s="261">
        <v>210</v>
      </c>
      <c r="I22" s="261">
        <v>213.5</v>
      </c>
      <c r="J22" s="261">
        <v>221</v>
      </c>
      <c r="K22" s="261">
        <v>288</v>
      </c>
      <c r="L22" s="261">
        <v>302</v>
      </c>
      <c r="M22" s="261">
        <v>386</v>
      </c>
      <c r="N22" s="261">
        <v>419</v>
      </c>
    </row>
    <row r="23" spans="1:14">
      <c r="A23" s="253" t="s">
        <v>319</v>
      </c>
      <c r="B23" s="252"/>
      <c r="C23" s="256"/>
      <c r="D23" s="256"/>
      <c r="E23" s="256"/>
      <c r="F23" s="256"/>
      <c r="G23" s="256"/>
      <c r="H23" s="256"/>
      <c r="I23" s="256"/>
      <c r="J23" s="256"/>
      <c r="K23" s="256"/>
      <c r="L23" s="256"/>
      <c r="M23" s="256"/>
      <c r="N23" s="256"/>
    </row>
    <row r="24" spans="1:14">
      <c r="A24" s="253" t="s">
        <v>318</v>
      </c>
      <c r="B24" s="252" t="s">
        <v>317</v>
      </c>
      <c r="C24" s="261">
        <v>286.04995535714289</v>
      </c>
      <c r="D24" s="261">
        <v>248.16818181818181</v>
      </c>
      <c r="E24" s="261">
        <v>239.27567460317459</v>
      </c>
      <c r="F24" s="261">
        <v>336.72</v>
      </c>
      <c r="G24" s="261">
        <v>281.36</v>
      </c>
      <c r="H24" s="261">
        <v>288.51</v>
      </c>
      <c r="I24" s="261">
        <v>351.46428571428572</v>
      </c>
      <c r="J24" s="261">
        <v>460.77777777777777</v>
      </c>
      <c r="K24" s="261">
        <v>594.99545454545455</v>
      </c>
      <c r="L24" s="261">
        <v>559.40972222222217</v>
      </c>
      <c r="M24" s="261">
        <v>714.03333333333342</v>
      </c>
      <c r="N24" s="261">
        <v>712.14285714285711</v>
      </c>
    </row>
    <row r="25" spans="1:14" ht="13.5">
      <c r="A25" s="253" t="s">
        <v>316</v>
      </c>
      <c r="B25" s="252" t="s">
        <v>315</v>
      </c>
      <c r="C25" s="261">
        <v>362.83</v>
      </c>
      <c r="D25" s="261">
        <v>342.03</v>
      </c>
      <c r="E25" s="261">
        <v>294.32839642301786</v>
      </c>
      <c r="F25" s="261">
        <v>343.56</v>
      </c>
      <c r="G25" s="261">
        <v>363.93</v>
      </c>
      <c r="H25" s="261">
        <v>332.29</v>
      </c>
      <c r="I25" s="261">
        <v>353.83747118065725</v>
      </c>
      <c r="J25" s="261">
        <v>540.77381008176656</v>
      </c>
      <c r="K25" s="261">
        <v>841.72391380099054</v>
      </c>
      <c r="L25" s="261">
        <v>732.93</v>
      </c>
      <c r="M25" s="261">
        <v>907.28406921039232</v>
      </c>
      <c r="N25" s="261">
        <v>1041.5827384572949</v>
      </c>
    </row>
    <row r="26" spans="1:14">
      <c r="A26" s="253" t="s">
        <v>314</v>
      </c>
      <c r="B26" s="252" t="s">
        <v>312</v>
      </c>
      <c r="C26" s="251">
        <v>2096</v>
      </c>
      <c r="D26" s="251">
        <v>1917</v>
      </c>
      <c r="E26" s="251">
        <v>1467</v>
      </c>
      <c r="F26" s="251">
        <v>1338</v>
      </c>
      <c r="G26" s="251">
        <v>842</v>
      </c>
      <c r="H26" s="251">
        <v>1040</v>
      </c>
      <c r="I26" s="251">
        <v>976</v>
      </c>
      <c r="J26" s="251">
        <v>1522</v>
      </c>
      <c r="K26" s="251">
        <v>1276</v>
      </c>
      <c r="L26" s="251">
        <v>1186</v>
      </c>
      <c r="M26" s="251">
        <v>842.92</v>
      </c>
      <c r="N26" s="251">
        <v>814.23</v>
      </c>
    </row>
    <row r="27" spans="1:14">
      <c r="A27" s="253" t="s">
        <v>313</v>
      </c>
      <c r="B27" s="252" t="s">
        <v>312</v>
      </c>
      <c r="C27" s="251">
        <v>1428</v>
      </c>
      <c r="D27" s="251">
        <v>769</v>
      </c>
      <c r="E27" s="251">
        <v>615</v>
      </c>
      <c r="F27" s="251">
        <v>677</v>
      </c>
      <c r="G27" s="251">
        <v>973</v>
      </c>
      <c r="H27" s="251">
        <v>1103</v>
      </c>
      <c r="I27" s="251">
        <v>751</v>
      </c>
      <c r="J27" s="251">
        <v>1188</v>
      </c>
      <c r="K27" s="251">
        <v>504</v>
      </c>
      <c r="L27" s="251">
        <v>417</v>
      </c>
      <c r="M27" s="251">
        <v>489.1</v>
      </c>
      <c r="N27" s="251">
        <v>431.18</v>
      </c>
    </row>
    <row r="28" spans="1:14">
      <c r="A28" s="263"/>
      <c r="B28" s="252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</row>
    <row r="29" spans="1:14">
      <c r="A29" s="258" t="s">
        <v>311</v>
      </c>
      <c r="B29" s="252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</row>
    <row r="30" spans="1:14">
      <c r="A30" s="253" t="s">
        <v>310</v>
      </c>
      <c r="B30" s="252" t="s">
        <v>309</v>
      </c>
      <c r="C30" s="251">
        <v>2870</v>
      </c>
      <c r="D30" s="251">
        <v>3055.57</v>
      </c>
      <c r="E30" s="251">
        <v>3011</v>
      </c>
      <c r="F30" s="251">
        <v>2449.5300000000002</v>
      </c>
      <c r="G30" s="251">
        <v>2623</v>
      </c>
      <c r="H30" s="251">
        <v>3085.567</v>
      </c>
      <c r="I30" s="251">
        <v>2792.2</v>
      </c>
      <c r="J30" s="251">
        <v>3119.66</v>
      </c>
      <c r="K30" s="251">
        <v>3391.3559999999998</v>
      </c>
      <c r="L30" s="251">
        <v>3168.84</v>
      </c>
      <c r="M30" s="251">
        <v>2792.03</v>
      </c>
      <c r="N30" s="251">
        <v>3042.01</v>
      </c>
    </row>
    <row r="31" spans="1:14">
      <c r="A31" s="253" t="s">
        <v>308</v>
      </c>
      <c r="B31" s="252" t="s">
        <v>296</v>
      </c>
      <c r="C31" s="251">
        <v>441</v>
      </c>
      <c r="D31" s="251">
        <v>455</v>
      </c>
      <c r="E31" s="251">
        <v>440</v>
      </c>
      <c r="F31" s="251">
        <v>452</v>
      </c>
      <c r="G31" s="251">
        <v>499.125</v>
      </c>
      <c r="H31" s="251">
        <v>503.452</v>
      </c>
      <c r="I31" s="251">
        <v>504.56200000000001</v>
      </c>
      <c r="J31" s="251">
        <v>505.38799999999998</v>
      </c>
      <c r="K31" s="251">
        <v>467.12200000000001</v>
      </c>
      <c r="L31" s="251">
        <v>480.21499999999997</v>
      </c>
      <c r="M31" s="251">
        <v>482.71100000000001</v>
      </c>
      <c r="N31" s="251">
        <v>486.49099999999999</v>
      </c>
    </row>
    <row r="32" spans="1:14" ht="13.5">
      <c r="A32" s="253" t="s">
        <v>307</v>
      </c>
      <c r="B32" s="252" t="s">
        <v>304</v>
      </c>
      <c r="C32" s="261">
        <v>13.67</v>
      </c>
      <c r="D32" s="261">
        <v>16.39</v>
      </c>
      <c r="E32" s="261">
        <v>16.7</v>
      </c>
      <c r="F32" s="261">
        <v>16.690000000000001</v>
      </c>
      <c r="G32" s="261">
        <v>18.84</v>
      </c>
      <c r="H32" s="261">
        <v>18.324999999999999</v>
      </c>
      <c r="I32" s="261">
        <v>21.812841880196981</v>
      </c>
      <c r="J32" s="261">
        <v>26.95823</v>
      </c>
      <c r="K32" s="261">
        <v>27.2087035557647</v>
      </c>
      <c r="L32" s="261">
        <v>28.066812269571699</v>
      </c>
      <c r="M32" s="261">
        <v>34.119390000000003</v>
      </c>
      <c r="N32" s="261">
        <v>58.519509999999997</v>
      </c>
    </row>
    <row r="33" spans="1:14">
      <c r="A33" s="253" t="s">
        <v>306</v>
      </c>
      <c r="B33" s="252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</row>
    <row r="34" spans="1:14" ht="13.5">
      <c r="A34" s="262" t="s">
        <v>305</v>
      </c>
      <c r="B34" s="252" t="s">
        <v>304</v>
      </c>
      <c r="C34" s="261">
        <v>39.08</v>
      </c>
      <c r="D34" s="261">
        <v>54.54</v>
      </c>
      <c r="E34" s="261">
        <v>41.155436389253865</v>
      </c>
      <c r="F34" s="261">
        <v>62.03</v>
      </c>
      <c r="G34" s="261">
        <v>68.290000000000006</v>
      </c>
      <c r="H34" s="261">
        <v>37.47</v>
      </c>
      <c r="I34" s="261">
        <v>52.609406562617885</v>
      </c>
      <c r="J34" s="261">
        <v>65.355938361754298</v>
      </c>
      <c r="K34" s="261">
        <v>84.5370528515828</v>
      </c>
      <c r="L34" s="261">
        <v>75.680000000000007</v>
      </c>
      <c r="M34" s="261">
        <v>80.133700099643022</v>
      </c>
      <c r="N34" s="261">
        <v>125.86392678308309</v>
      </c>
    </row>
    <row r="35" spans="1:14" ht="13.5">
      <c r="A35" s="260" t="s">
        <v>303</v>
      </c>
      <c r="B35" s="252" t="s">
        <v>301</v>
      </c>
      <c r="C35" s="251">
        <v>5796</v>
      </c>
      <c r="D35" s="251">
        <v>4919</v>
      </c>
      <c r="E35" s="251">
        <v>5362</v>
      </c>
      <c r="F35" s="251">
        <v>8824</v>
      </c>
      <c r="G35" s="251">
        <v>7548</v>
      </c>
      <c r="H35" s="251">
        <v>5931</v>
      </c>
      <c r="I35" s="251">
        <v>5333.333333333333</v>
      </c>
      <c r="J35" s="251">
        <v>4709</v>
      </c>
      <c r="K35" s="251">
        <v>1157</v>
      </c>
      <c r="L35" s="251">
        <v>955</v>
      </c>
      <c r="M35" s="251">
        <v>1680</v>
      </c>
      <c r="N35" s="1780">
        <v>2879</v>
      </c>
    </row>
    <row r="36" spans="1:14">
      <c r="A36" s="253" t="s">
        <v>302</v>
      </c>
      <c r="B36" s="252" t="s">
        <v>301</v>
      </c>
      <c r="C36" s="251">
        <v>30771</v>
      </c>
      <c r="D36" s="251">
        <v>14408</v>
      </c>
      <c r="E36" s="251">
        <v>9240</v>
      </c>
      <c r="F36" s="251">
        <v>15121</v>
      </c>
      <c r="G36" s="251">
        <v>10183</v>
      </c>
      <c r="H36" s="251">
        <v>6842</v>
      </c>
      <c r="I36" s="251">
        <v>8000.3333333333339</v>
      </c>
      <c r="J36" s="251">
        <v>9622</v>
      </c>
      <c r="K36" s="259">
        <v>4104</v>
      </c>
      <c r="L36" s="251">
        <v>1485</v>
      </c>
      <c r="M36" s="251">
        <v>3120</v>
      </c>
      <c r="N36" s="251">
        <v>7670</v>
      </c>
    </row>
    <row r="37" spans="1:14">
      <c r="A37" s="258"/>
      <c r="B37" s="252"/>
      <c r="C37" s="256"/>
      <c r="D37" s="256"/>
      <c r="E37" s="256"/>
      <c r="F37" s="256"/>
      <c r="G37" s="256"/>
      <c r="H37" s="256"/>
      <c r="I37" s="256"/>
      <c r="J37" s="256"/>
      <c r="K37" s="257"/>
      <c r="L37" s="256"/>
      <c r="M37" s="256"/>
      <c r="N37" s="256"/>
    </row>
    <row r="38" spans="1:14">
      <c r="A38" s="258" t="s">
        <v>300</v>
      </c>
      <c r="B38" s="252"/>
      <c r="C38" s="256"/>
      <c r="D38" s="256"/>
      <c r="E38" s="256"/>
      <c r="F38" s="256"/>
      <c r="G38" s="256"/>
      <c r="H38" s="256"/>
      <c r="I38" s="256"/>
      <c r="J38" s="256"/>
      <c r="K38" s="257"/>
      <c r="L38" s="256"/>
      <c r="M38" s="256"/>
      <c r="N38" s="256"/>
    </row>
    <row r="39" spans="1:14">
      <c r="A39" s="253" t="s">
        <v>299</v>
      </c>
      <c r="B39" s="252" t="s">
        <v>290</v>
      </c>
      <c r="C39" s="251">
        <v>3380.78</v>
      </c>
      <c r="D39" s="251">
        <v>4819.3950000000004</v>
      </c>
      <c r="E39" s="251">
        <v>4420.085</v>
      </c>
      <c r="F39" s="251">
        <v>2383.1530000000002</v>
      </c>
      <c r="G39" s="251">
        <v>3929.8310000000001</v>
      </c>
      <c r="H39" s="251">
        <v>4592.0560000000005</v>
      </c>
      <c r="I39" s="251">
        <v>5120.924</v>
      </c>
      <c r="J39" s="251">
        <v>5149.5959999999995</v>
      </c>
      <c r="K39" s="251">
        <v>3392.9049999999997</v>
      </c>
      <c r="L39" s="251">
        <v>4513.4310000000005</v>
      </c>
      <c r="M39" s="251">
        <v>4698.4539999999997</v>
      </c>
      <c r="N39" s="251">
        <v>5053.69761085967</v>
      </c>
    </row>
    <row r="40" spans="1:14">
      <c r="A40" s="253" t="s">
        <v>298</v>
      </c>
      <c r="B40" s="252" t="s">
        <v>296</v>
      </c>
      <c r="C40" s="250">
        <v>964.26800000000003</v>
      </c>
      <c r="D40" s="250">
        <v>1253.288</v>
      </c>
      <c r="E40" s="250">
        <v>1141.3229999999999</v>
      </c>
      <c r="F40" s="250">
        <v>791.67900000000009</v>
      </c>
      <c r="G40" s="250">
        <v>1040.954</v>
      </c>
      <c r="H40" s="250">
        <v>1116.933</v>
      </c>
      <c r="I40" s="250">
        <v>1208.4540000000002</v>
      </c>
      <c r="J40" s="250">
        <v>1271.7069999999999</v>
      </c>
      <c r="K40" s="250">
        <v>1257.5149999999999</v>
      </c>
      <c r="L40" s="251">
        <v>1317.6770000000001</v>
      </c>
      <c r="M40" s="255">
        <v>1287.989</v>
      </c>
      <c r="N40" s="255">
        <v>1341.885</v>
      </c>
    </row>
    <row r="41" spans="1:14">
      <c r="A41" s="253" t="s">
        <v>297</v>
      </c>
      <c r="B41" s="252" t="s">
        <v>296</v>
      </c>
      <c r="C41" s="250">
        <v>792.94699999999989</v>
      </c>
      <c r="D41" s="250">
        <v>1088.374</v>
      </c>
      <c r="E41" s="250">
        <v>1010.9889999999999</v>
      </c>
      <c r="F41" s="250">
        <v>554.58199999999999</v>
      </c>
      <c r="G41" s="250">
        <v>884.55500000000006</v>
      </c>
      <c r="H41" s="250">
        <v>957.596</v>
      </c>
      <c r="I41" s="250">
        <v>1066.403</v>
      </c>
      <c r="J41" s="250">
        <v>1126.605</v>
      </c>
      <c r="K41" s="250">
        <v>1114.2460000000001</v>
      </c>
      <c r="L41" s="251">
        <v>1162.8049999999998</v>
      </c>
      <c r="M41" s="255">
        <v>1131.8589999999999</v>
      </c>
      <c r="N41" s="255">
        <v>1268.9690000000001</v>
      </c>
    </row>
    <row r="42" spans="1:14">
      <c r="A42" s="253" t="s">
        <v>295</v>
      </c>
      <c r="B42" s="252" t="s">
        <v>294</v>
      </c>
      <c r="C42" s="250">
        <v>4263.5636429673123</v>
      </c>
      <c r="D42" s="250">
        <v>4428.0688439819396</v>
      </c>
      <c r="E42" s="250">
        <v>4372.0406453482683</v>
      </c>
      <c r="F42" s="250">
        <v>4297.2058234850756</v>
      </c>
      <c r="G42" s="250">
        <v>4442.7209161668861</v>
      </c>
      <c r="H42" s="250">
        <v>4795.400147870293</v>
      </c>
      <c r="I42" s="250">
        <v>4802.0532575395973</v>
      </c>
      <c r="J42" s="250">
        <v>4570.8975195387911</v>
      </c>
      <c r="K42" s="250">
        <v>3045.0232713422347</v>
      </c>
      <c r="L42" s="251">
        <v>3881.5029175141158</v>
      </c>
      <c r="M42" s="255">
        <v>4151.0947918424472</v>
      </c>
      <c r="N42" s="255">
        <v>3982.5225130477338</v>
      </c>
    </row>
    <row r="43" spans="1:14">
      <c r="A43" s="253" t="s">
        <v>293</v>
      </c>
      <c r="B43" s="252" t="s">
        <v>290</v>
      </c>
      <c r="C43" s="254">
        <v>600.02</v>
      </c>
      <c r="D43" s="254">
        <v>286</v>
      </c>
      <c r="E43" s="254">
        <v>30</v>
      </c>
      <c r="F43" s="254">
        <v>748</v>
      </c>
      <c r="G43" s="254">
        <v>249</v>
      </c>
      <c r="H43" s="254">
        <v>24</v>
      </c>
      <c r="I43" s="254">
        <v>15.770263999999999</v>
      </c>
      <c r="J43" s="254">
        <v>147</v>
      </c>
      <c r="K43" s="254">
        <v>783.41999399999986</v>
      </c>
      <c r="L43" s="254">
        <v>29.605646999999998</v>
      </c>
      <c r="M43" s="254">
        <v>131.33816200000001</v>
      </c>
      <c r="N43" s="254">
        <v>184.75007600000001</v>
      </c>
    </row>
    <row r="44" spans="1:14">
      <c r="A44" s="253" t="s">
        <v>292</v>
      </c>
      <c r="B44" s="252" t="s">
        <v>244</v>
      </c>
      <c r="C44" s="250">
        <v>4761</v>
      </c>
      <c r="D44" s="250">
        <v>5582</v>
      </c>
      <c r="E44" s="250">
        <v>6384</v>
      </c>
      <c r="F44" s="251">
        <v>6039</v>
      </c>
      <c r="G44" s="251">
        <v>6510</v>
      </c>
      <c r="H44" s="250">
        <v>9760</v>
      </c>
      <c r="I44" s="250">
        <v>9701</v>
      </c>
      <c r="J44" s="250">
        <v>13052</v>
      </c>
      <c r="K44" s="250">
        <v>6360</v>
      </c>
      <c r="L44" s="250">
        <v>7254</v>
      </c>
      <c r="M44" s="250">
        <v>22054.747719999999</v>
      </c>
      <c r="N44" s="250">
        <v>41514.505933509994</v>
      </c>
    </row>
    <row r="45" spans="1:14">
      <c r="A45" s="249" t="s">
        <v>291</v>
      </c>
      <c r="B45" s="248" t="s">
        <v>290</v>
      </c>
      <c r="C45" s="247">
        <v>272</v>
      </c>
      <c r="D45" s="247">
        <v>341</v>
      </c>
      <c r="E45" s="247">
        <v>202</v>
      </c>
      <c r="F45" s="246" t="s">
        <v>146</v>
      </c>
      <c r="G45" s="246">
        <v>111</v>
      </c>
      <c r="H45" s="246">
        <v>299.483</v>
      </c>
      <c r="I45" s="246">
        <v>402</v>
      </c>
      <c r="J45" s="246">
        <v>165.121375</v>
      </c>
      <c r="K45" s="246">
        <v>156.80725699999999</v>
      </c>
      <c r="L45" s="245">
        <v>223.94669999999999</v>
      </c>
      <c r="M45" s="245">
        <v>211.43617499999999</v>
      </c>
      <c r="N45" s="245">
        <v>282.79216400000001</v>
      </c>
    </row>
    <row r="46" spans="1:14">
      <c r="A46" s="240" t="s">
        <v>289</v>
      </c>
      <c r="B46" s="236"/>
      <c r="C46" s="236"/>
      <c r="D46" s="236"/>
      <c r="E46" s="236"/>
      <c r="F46" s="236"/>
      <c r="G46" s="236"/>
      <c r="H46" s="244"/>
      <c r="J46" s="243" t="s">
        <v>288</v>
      </c>
      <c r="K46" s="242" t="s">
        <v>287</v>
      </c>
      <c r="L46" s="234"/>
      <c r="M46" s="234"/>
    </row>
    <row r="47" spans="1:14">
      <c r="A47" s="240" t="s">
        <v>286</v>
      </c>
      <c r="B47" s="236"/>
      <c r="C47" s="236"/>
      <c r="D47" s="236"/>
      <c r="E47" s="236"/>
      <c r="F47" s="236"/>
      <c r="G47" s="236"/>
      <c r="H47" s="236"/>
      <c r="K47" s="234" t="s">
        <v>285</v>
      </c>
      <c r="L47" s="234"/>
      <c r="M47" s="234"/>
    </row>
    <row r="48" spans="1:14">
      <c r="A48" s="239" t="s">
        <v>284</v>
      </c>
      <c r="B48" s="236"/>
      <c r="C48" s="236"/>
      <c r="D48" s="236"/>
      <c r="E48" s="236"/>
      <c r="F48" s="236"/>
      <c r="G48" s="236"/>
      <c r="H48" s="236"/>
      <c r="K48" s="240" t="s">
        <v>283</v>
      </c>
      <c r="L48" s="234"/>
      <c r="M48" s="234"/>
    </row>
    <row r="49" spans="1:14" ht="28.5" customHeight="1">
      <c r="A49" s="1794" t="s">
        <v>282</v>
      </c>
      <c r="B49" s="1794"/>
      <c r="C49" s="1794"/>
      <c r="D49" s="1794"/>
      <c r="E49" s="1794"/>
      <c r="F49" s="1794"/>
      <c r="G49" s="1794"/>
      <c r="H49" s="1794"/>
      <c r="K49" s="1792" t="s">
        <v>281</v>
      </c>
      <c r="L49" s="1792"/>
      <c r="M49" s="1792"/>
      <c r="N49" s="1792"/>
    </row>
    <row r="50" spans="1:14">
      <c r="A50" s="241" t="s">
        <v>280</v>
      </c>
      <c r="B50" s="236"/>
      <c r="C50" s="236"/>
      <c r="D50" s="236"/>
      <c r="E50" s="236"/>
      <c r="F50" s="235"/>
      <c r="G50" s="235"/>
      <c r="H50" s="235"/>
      <c r="K50" s="234" t="s">
        <v>279</v>
      </c>
      <c r="L50" s="234"/>
      <c r="M50" s="234"/>
    </row>
    <row r="51" spans="1:14">
      <c r="A51" s="241" t="s">
        <v>278</v>
      </c>
      <c r="B51" s="236"/>
      <c r="C51" s="236"/>
      <c r="D51" s="236"/>
      <c r="E51" s="236"/>
      <c r="F51" s="235"/>
      <c r="G51" s="235"/>
      <c r="H51" s="235"/>
      <c r="K51" s="234" t="s">
        <v>277</v>
      </c>
      <c r="L51" s="234"/>
      <c r="M51" s="234"/>
    </row>
    <row r="52" spans="1:14">
      <c r="A52" s="240" t="s">
        <v>276</v>
      </c>
      <c r="B52" s="236"/>
      <c r="C52" s="236"/>
      <c r="D52" s="236"/>
      <c r="E52" s="236"/>
      <c r="F52" s="235"/>
      <c r="G52" s="235"/>
      <c r="H52" s="235"/>
      <c r="K52" s="234" t="s">
        <v>275</v>
      </c>
      <c r="L52" s="234"/>
      <c r="M52" s="234"/>
    </row>
    <row r="53" spans="1:14" ht="42" customHeight="1">
      <c r="A53" s="1792" t="s">
        <v>274</v>
      </c>
      <c r="B53" s="1792"/>
      <c r="C53" s="1792"/>
      <c r="D53" s="1792"/>
      <c r="E53" s="1792"/>
      <c r="F53" s="1792"/>
      <c r="G53" s="235"/>
      <c r="H53" s="235"/>
      <c r="K53" s="234" t="s">
        <v>273</v>
      </c>
      <c r="L53" s="234"/>
      <c r="M53" s="234"/>
    </row>
    <row r="54" spans="1:14">
      <c r="A54" s="239" t="s">
        <v>272</v>
      </c>
      <c r="B54" s="235"/>
      <c r="C54" s="235"/>
      <c r="D54" s="235"/>
      <c r="E54" s="235"/>
      <c r="F54" s="235"/>
      <c r="G54" s="235"/>
      <c r="H54" s="235"/>
      <c r="K54" s="234" t="s">
        <v>271</v>
      </c>
      <c r="L54" s="234"/>
      <c r="M54" s="234"/>
    </row>
    <row r="55" spans="1:14">
      <c r="A55" s="238" t="s">
        <v>270</v>
      </c>
      <c r="B55" s="236"/>
      <c r="C55" s="236"/>
      <c r="D55" s="236"/>
      <c r="E55" s="236"/>
      <c r="F55" s="235"/>
      <c r="G55" s="235"/>
      <c r="H55" s="237"/>
      <c r="I55" s="232"/>
      <c r="K55" s="234" t="s">
        <v>269</v>
      </c>
      <c r="L55" s="234"/>
      <c r="M55" s="234"/>
    </row>
    <row r="56" spans="1:14">
      <c r="A56" s="236" t="s">
        <v>268</v>
      </c>
      <c r="B56" s="236"/>
      <c r="C56" s="236"/>
      <c r="D56" s="236"/>
      <c r="E56" s="235"/>
      <c r="F56" s="235"/>
      <c r="G56" s="235"/>
      <c r="H56" s="235"/>
      <c r="K56" s="234" t="s">
        <v>267</v>
      </c>
      <c r="L56" s="234"/>
      <c r="M56" s="234"/>
    </row>
    <row r="57" spans="1:14">
      <c r="A57" s="236" t="s">
        <v>266</v>
      </c>
      <c r="B57" s="235"/>
      <c r="C57" s="235"/>
      <c r="D57" s="235"/>
      <c r="E57" s="235"/>
      <c r="F57" s="235"/>
      <c r="G57" s="235"/>
      <c r="H57" s="235"/>
      <c r="K57" s="234" t="s">
        <v>265</v>
      </c>
      <c r="L57" s="234"/>
      <c r="M57" s="234"/>
    </row>
    <row r="58" spans="1:14">
      <c r="A58" s="233"/>
    </row>
    <row r="59" spans="1:14">
      <c r="A59" s="233"/>
    </row>
    <row r="60" spans="1:14">
      <c r="I60" s="232"/>
    </row>
    <row r="61" spans="1:14">
      <c r="A61" s="231"/>
      <c r="I61" s="232"/>
    </row>
    <row r="62" spans="1:14">
      <c r="A62" s="231"/>
    </row>
    <row r="63" spans="1:14">
      <c r="A63" s="231"/>
    </row>
    <row r="64" spans="1:14">
      <c r="A64" s="231"/>
    </row>
    <row r="65" spans="1:12">
      <c r="F65" s="230"/>
    </row>
    <row r="68" spans="1:12">
      <c r="D68" s="228"/>
      <c r="E68" s="228"/>
      <c r="F68" s="228"/>
      <c r="G68" s="228"/>
      <c r="H68" s="228"/>
      <c r="I68" s="228"/>
    </row>
    <row r="69" spans="1:12">
      <c r="D69" s="228"/>
      <c r="E69" s="228"/>
      <c r="F69" s="228"/>
      <c r="G69" s="228"/>
      <c r="H69" s="228"/>
      <c r="I69" s="228"/>
    </row>
    <row r="70" spans="1:12">
      <c r="A70" s="227"/>
      <c r="D70" s="228"/>
      <c r="E70" s="228"/>
      <c r="F70" s="228"/>
      <c r="G70" s="228"/>
      <c r="H70" s="228"/>
      <c r="I70" s="228"/>
    </row>
    <row r="71" spans="1:12">
      <c r="A71" s="227"/>
      <c r="D71" s="228"/>
      <c r="E71" s="228"/>
      <c r="F71" s="228"/>
      <c r="G71" s="228"/>
      <c r="H71" s="228"/>
      <c r="I71" s="228"/>
    </row>
    <row r="72" spans="1:12">
      <c r="A72" s="227"/>
      <c r="D72" s="228"/>
      <c r="E72" s="228"/>
      <c r="F72" s="228"/>
      <c r="G72" s="228"/>
      <c r="H72" s="228"/>
      <c r="I72" s="228"/>
    </row>
    <row r="73" spans="1:12">
      <c r="D73" s="228"/>
      <c r="E73" s="228"/>
      <c r="F73" s="228"/>
      <c r="G73" s="228"/>
      <c r="H73" s="228"/>
      <c r="I73" s="228"/>
    </row>
    <row r="74" spans="1:12">
      <c r="D74" s="228"/>
      <c r="E74" s="228"/>
      <c r="F74" s="228"/>
      <c r="G74" s="228"/>
      <c r="H74" s="228"/>
      <c r="I74" s="228"/>
    </row>
    <row r="75" spans="1:12">
      <c r="D75" s="228"/>
      <c r="E75" s="228"/>
      <c r="F75" s="228"/>
      <c r="G75" s="228"/>
      <c r="H75" s="228"/>
      <c r="I75" s="228"/>
    </row>
    <row r="76" spans="1:12">
      <c r="D76" s="228"/>
      <c r="E76" s="228"/>
      <c r="F76" s="228"/>
      <c r="G76" s="228"/>
      <c r="H76" s="228"/>
      <c r="I76" s="228"/>
    </row>
    <row r="77" spans="1:12">
      <c r="B77" s="229"/>
      <c r="C77" s="229"/>
      <c r="D77" s="228"/>
      <c r="E77" s="228"/>
      <c r="F77" s="228"/>
      <c r="G77" s="228"/>
      <c r="H77" s="228"/>
      <c r="I77" s="228"/>
    </row>
    <row r="78" spans="1:12">
      <c r="D78" s="228"/>
      <c r="E78" s="228"/>
      <c r="F78" s="228"/>
      <c r="G78" s="228"/>
      <c r="H78" s="228"/>
      <c r="I78" s="228"/>
    </row>
    <row r="79" spans="1:12">
      <c r="D79" s="228"/>
      <c r="E79" s="228"/>
      <c r="F79" s="228"/>
      <c r="G79" s="228"/>
      <c r="H79" s="228"/>
      <c r="I79" s="228"/>
      <c r="J79" s="228"/>
      <c r="K79" s="228"/>
      <c r="L79" s="228"/>
    </row>
    <row r="80" spans="1:12">
      <c r="D80" s="228"/>
      <c r="E80" s="228"/>
      <c r="F80" s="228"/>
      <c r="G80" s="228"/>
      <c r="H80" s="228"/>
      <c r="I80" s="228"/>
      <c r="J80" s="228"/>
      <c r="K80" s="228"/>
      <c r="L80" s="228"/>
    </row>
    <row r="81" spans="4:12">
      <c r="D81" s="228"/>
      <c r="E81" s="228"/>
      <c r="F81" s="228"/>
      <c r="G81" s="228"/>
      <c r="H81" s="228"/>
      <c r="I81" s="228"/>
      <c r="J81" s="228"/>
      <c r="K81" s="228"/>
      <c r="L81" s="228"/>
    </row>
    <row r="82" spans="4:12">
      <c r="D82" s="228"/>
      <c r="E82" s="228"/>
      <c r="F82" s="228"/>
      <c r="G82" s="228"/>
      <c r="H82" s="228"/>
      <c r="I82" s="228"/>
      <c r="J82" s="228"/>
      <c r="K82" s="228"/>
      <c r="L82" s="228"/>
    </row>
    <row r="83" spans="4:12">
      <c r="D83" s="228"/>
      <c r="E83" s="228"/>
      <c r="F83" s="228"/>
      <c r="G83" s="228"/>
      <c r="H83" s="228"/>
      <c r="I83" s="228"/>
      <c r="J83" s="228"/>
      <c r="K83" s="228"/>
      <c r="L83" s="228"/>
    </row>
    <row r="84" spans="4:12">
      <c r="D84" s="228"/>
      <c r="E84" s="228"/>
      <c r="F84" s="228"/>
      <c r="G84" s="228"/>
      <c r="H84" s="228"/>
      <c r="I84" s="228"/>
      <c r="J84" s="228"/>
      <c r="K84" s="228"/>
      <c r="L84" s="228"/>
    </row>
    <row r="85" spans="4:12">
      <c r="D85" s="228"/>
      <c r="E85" s="228"/>
      <c r="F85" s="228"/>
      <c r="G85" s="228"/>
      <c r="H85" s="228"/>
      <c r="I85" s="228"/>
      <c r="J85" s="228"/>
      <c r="K85" s="228"/>
      <c r="L85" s="228"/>
    </row>
    <row r="86" spans="4:12">
      <c r="D86" s="228"/>
      <c r="E86" s="228"/>
      <c r="F86" s="228"/>
      <c r="G86" s="228"/>
      <c r="H86" s="228"/>
      <c r="I86" s="228"/>
      <c r="J86" s="228"/>
      <c r="K86" s="228"/>
      <c r="L86" s="228"/>
    </row>
    <row r="87" spans="4:12">
      <c r="D87" s="228"/>
      <c r="E87" s="228"/>
      <c r="F87" s="228"/>
      <c r="G87" s="228"/>
      <c r="H87" s="228"/>
      <c r="I87" s="228"/>
      <c r="J87" s="228"/>
      <c r="K87" s="228"/>
      <c r="L87" s="228"/>
    </row>
    <row r="88" spans="4:12">
      <c r="D88" s="228"/>
      <c r="E88" s="228"/>
      <c r="F88" s="228"/>
      <c r="G88" s="228"/>
      <c r="H88" s="228"/>
      <c r="I88" s="228"/>
      <c r="J88" s="228"/>
      <c r="K88" s="228"/>
      <c r="L88" s="228"/>
    </row>
    <row r="89" spans="4:12">
      <c r="D89" s="228"/>
      <c r="E89" s="228"/>
      <c r="F89" s="228"/>
      <c r="G89" s="228"/>
      <c r="H89" s="228"/>
      <c r="I89" s="228"/>
      <c r="J89" s="228"/>
      <c r="K89" s="228"/>
      <c r="L89" s="228"/>
    </row>
    <row r="90" spans="4:12">
      <c r="D90" s="228"/>
      <c r="E90" s="228"/>
      <c r="F90" s="228"/>
      <c r="G90" s="228"/>
      <c r="H90" s="228"/>
      <c r="I90" s="228"/>
      <c r="J90" s="228"/>
      <c r="K90" s="228"/>
      <c r="L90" s="228"/>
    </row>
    <row r="91" spans="4:12">
      <c r="D91" s="228"/>
      <c r="E91" s="228"/>
      <c r="F91" s="228"/>
      <c r="G91" s="228"/>
      <c r="H91" s="228"/>
      <c r="I91" s="228"/>
      <c r="J91" s="228"/>
      <c r="K91" s="228"/>
      <c r="L91" s="228"/>
    </row>
    <row r="92" spans="4:12">
      <c r="D92" s="228"/>
      <c r="E92" s="228"/>
      <c r="F92" s="228"/>
      <c r="G92" s="228"/>
      <c r="H92" s="228"/>
      <c r="I92" s="228"/>
      <c r="J92" s="228"/>
      <c r="K92" s="228"/>
      <c r="L92" s="228"/>
    </row>
    <row r="93" spans="4:12">
      <c r="D93" s="228"/>
      <c r="E93" s="228"/>
      <c r="F93" s="228"/>
      <c r="G93" s="228"/>
      <c r="H93" s="228"/>
      <c r="I93" s="228"/>
      <c r="J93" s="228"/>
      <c r="K93" s="228"/>
      <c r="L93" s="228"/>
    </row>
    <row r="94" spans="4:12">
      <c r="D94" s="228"/>
      <c r="E94" s="228"/>
      <c r="F94" s="228"/>
      <c r="G94" s="228"/>
      <c r="H94" s="228"/>
      <c r="I94" s="228"/>
      <c r="J94" s="228"/>
      <c r="K94" s="228"/>
      <c r="L94" s="228"/>
    </row>
    <row r="95" spans="4:12">
      <c r="D95" s="228"/>
      <c r="E95" s="228"/>
      <c r="F95" s="228"/>
      <c r="G95" s="228"/>
      <c r="H95" s="228"/>
      <c r="I95" s="228"/>
      <c r="J95" s="228"/>
      <c r="K95" s="228"/>
      <c r="L95" s="228"/>
    </row>
    <row r="96" spans="4:12">
      <c r="D96" s="228"/>
      <c r="E96" s="228"/>
      <c r="F96" s="228"/>
      <c r="G96" s="228"/>
      <c r="H96" s="228"/>
      <c r="I96" s="228"/>
      <c r="J96" s="228"/>
      <c r="K96" s="228"/>
      <c r="L96" s="228"/>
    </row>
    <row r="97" spans="4:12">
      <c r="D97" s="228"/>
      <c r="E97" s="228"/>
      <c r="F97" s="228"/>
      <c r="G97" s="228"/>
      <c r="H97" s="228"/>
      <c r="I97" s="228"/>
      <c r="J97" s="228"/>
      <c r="K97" s="228"/>
      <c r="L97" s="228"/>
    </row>
  </sheetData>
  <mergeCells count="5">
    <mergeCell ref="A53:F53"/>
    <mergeCell ref="K2:M2"/>
    <mergeCell ref="A3:M3"/>
    <mergeCell ref="A49:H49"/>
    <mergeCell ref="K49:N49"/>
  </mergeCells>
  <hyperlinks>
    <hyperlink ref="K2" location="Contents!A1" display="Back to Contents ç" xr:uid="{7E766CF6-0683-49FC-A194-C6BF68DE6685}"/>
    <hyperlink ref="K2:M2" location="உள்ளடக்கம்!A1" display="cs;slf;fj;jpw;F jpUk;Gtjw;F" xr:uid="{C22C0E0A-745F-4667-B868-790968911126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A64CF-D304-4FF5-AA9E-9E5761C1DEE2}">
  <dimension ref="A1:N129"/>
  <sheetViews>
    <sheetView workbookViewId="0"/>
  </sheetViews>
  <sheetFormatPr defaultColWidth="12.42578125" defaultRowHeight="12.75"/>
  <cols>
    <col min="1" max="1" width="41.140625" style="226" customWidth="1"/>
    <col min="2" max="2" width="17.28515625" style="226" customWidth="1"/>
    <col min="3" max="3" width="15" style="226" customWidth="1"/>
    <col min="4" max="13" width="13.85546875" style="226" customWidth="1"/>
    <col min="14" max="16384" width="12.42578125" style="226"/>
  </cols>
  <sheetData>
    <row r="1" spans="1:14" s="227" customFormat="1" ht="15.75">
      <c r="A1" s="282" t="s">
        <v>132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80" t="s">
        <v>398</v>
      </c>
    </row>
    <row r="2" spans="1:14" ht="15.75">
      <c r="A2" s="279"/>
      <c r="B2" s="279"/>
      <c r="C2" s="279"/>
      <c r="D2" s="278"/>
      <c r="E2" s="321"/>
      <c r="F2" s="278"/>
      <c r="G2" s="278"/>
      <c r="H2" s="278"/>
      <c r="I2" s="278"/>
      <c r="J2" s="278"/>
      <c r="K2" s="1787" t="s">
        <v>130</v>
      </c>
      <c r="L2" s="1787"/>
      <c r="M2" s="1787"/>
    </row>
    <row r="3" spans="1:14" ht="15.75">
      <c r="A3" s="1793" t="s">
        <v>29</v>
      </c>
      <c r="B3" s="1793"/>
      <c r="C3" s="1793"/>
      <c r="D3" s="1793"/>
      <c r="E3" s="1793"/>
      <c r="F3" s="1793"/>
      <c r="G3" s="1793"/>
      <c r="H3" s="1793"/>
      <c r="I3" s="1793"/>
      <c r="J3" s="1793"/>
      <c r="K3" s="1793"/>
      <c r="L3" s="1793"/>
      <c r="M3" s="1793"/>
    </row>
    <row r="4" spans="1:14">
      <c r="A4" s="227"/>
      <c r="B4" s="227"/>
      <c r="C4" s="227"/>
    </row>
    <row r="5" spans="1:14">
      <c r="A5" s="320" t="s">
        <v>397</v>
      </c>
      <c r="B5" s="319" t="s">
        <v>396</v>
      </c>
      <c r="C5" s="318">
        <v>2014</v>
      </c>
      <c r="D5" s="318">
        <v>2015</v>
      </c>
      <c r="E5" s="318">
        <v>2016</v>
      </c>
      <c r="F5" s="318">
        <v>2017</v>
      </c>
      <c r="G5" s="318">
        <v>2018</v>
      </c>
      <c r="H5" s="318">
        <v>2019</v>
      </c>
      <c r="I5" s="318">
        <v>2020</v>
      </c>
      <c r="J5" s="318">
        <v>2021</v>
      </c>
      <c r="K5" s="318">
        <v>2022</v>
      </c>
      <c r="L5" s="273">
        <v>2023</v>
      </c>
      <c r="M5" s="273" t="s">
        <v>395</v>
      </c>
      <c r="N5" s="273" t="s">
        <v>339</v>
      </c>
    </row>
    <row r="6" spans="1:14">
      <c r="A6" s="317" t="s">
        <v>394</v>
      </c>
      <c r="B6" s="316"/>
      <c r="C6" s="315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</row>
    <row r="7" spans="1:14">
      <c r="A7" s="303" t="s">
        <v>393</v>
      </c>
      <c r="B7" s="302" t="s">
        <v>392</v>
      </c>
      <c r="C7" s="311">
        <v>209.95</v>
      </c>
      <c r="D7" s="311">
        <v>202.378942</v>
      </c>
      <c r="E7" s="311">
        <v>183.63864441000004</v>
      </c>
      <c r="F7" s="311">
        <v>197.42</v>
      </c>
      <c r="G7" s="311">
        <v>191.84</v>
      </c>
      <c r="H7" s="311">
        <v>189.9</v>
      </c>
      <c r="I7" s="311">
        <v>169.87701520999988</v>
      </c>
      <c r="J7" s="311">
        <v>183.17613460000018</v>
      </c>
      <c r="K7" s="311">
        <v>155.16228332</v>
      </c>
      <c r="L7" s="311">
        <v>155.11089036999999</v>
      </c>
      <c r="M7" s="311">
        <v>159.61266041999997</v>
      </c>
      <c r="N7" s="311">
        <v>159.62060315699998</v>
      </c>
    </row>
    <row r="8" spans="1:14">
      <c r="A8" s="303" t="s">
        <v>391</v>
      </c>
      <c r="B8" s="302" t="s">
        <v>364</v>
      </c>
      <c r="C8" s="311">
        <v>49.21</v>
      </c>
      <c r="D8" s="311">
        <v>50.965837999999998</v>
      </c>
      <c r="E8" s="311">
        <v>44.510197750000003</v>
      </c>
      <c r="F8" s="311">
        <v>45.65</v>
      </c>
      <c r="G8" s="311">
        <v>47.13</v>
      </c>
      <c r="H8" s="311">
        <v>47.17</v>
      </c>
      <c r="I8" s="311">
        <v>46.732255830000021</v>
      </c>
      <c r="J8" s="311">
        <v>50.985716039999993</v>
      </c>
      <c r="K8" s="311">
        <v>39.723385180000001</v>
      </c>
      <c r="L8" s="311">
        <v>42.337895949999997</v>
      </c>
      <c r="M8" s="311">
        <v>47.37916525</v>
      </c>
      <c r="N8" s="311">
        <v>48.096948060000003</v>
      </c>
    </row>
    <row r="9" spans="1:14">
      <c r="A9" s="303" t="s">
        <v>390</v>
      </c>
      <c r="B9" s="302" t="s">
        <v>364</v>
      </c>
      <c r="C9" s="311">
        <v>78.87</v>
      </c>
      <c r="D9" s="311">
        <v>75.426286000000005</v>
      </c>
      <c r="E9" s="311">
        <v>64.424743599999999</v>
      </c>
      <c r="F9" s="311">
        <v>63.99</v>
      </c>
      <c r="G9" s="311">
        <v>64.97</v>
      </c>
      <c r="H9" s="311">
        <v>63.05</v>
      </c>
      <c r="I9" s="311">
        <v>62.242494439999987</v>
      </c>
      <c r="J9" s="311">
        <v>65.326571049999998</v>
      </c>
      <c r="K9" s="311">
        <v>56.953325780000043</v>
      </c>
      <c r="L9" s="311">
        <v>58.639859379999997</v>
      </c>
      <c r="M9" s="311">
        <v>55.702004450000004</v>
      </c>
      <c r="N9" s="311">
        <v>56.404902429999993</v>
      </c>
    </row>
    <row r="10" spans="1:14">
      <c r="A10" s="303" t="s">
        <v>389</v>
      </c>
      <c r="B10" s="302" t="s">
        <v>364</v>
      </c>
      <c r="C10" s="311">
        <v>338</v>
      </c>
      <c r="D10" s="311">
        <v>328.77106600000002</v>
      </c>
      <c r="E10" s="311">
        <v>292.57358576000001</v>
      </c>
      <c r="F10" s="311">
        <v>307.06</v>
      </c>
      <c r="G10" s="311">
        <v>303.94</v>
      </c>
      <c r="H10" s="311">
        <v>300.12</v>
      </c>
      <c r="I10" s="311">
        <v>278.85176547999993</v>
      </c>
      <c r="J10" s="311">
        <v>299.48842169000017</v>
      </c>
      <c r="K10" s="311">
        <v>251.83899428000004</v>
      </c>
      <c r="L10" s="311">
        <v>256.08864569999997</v>
      </c>
      <c r="M10" s="311">
        <v>262.69383011999997</v>
      </c>
      <c r="N10" s="311">
        <v>264.12245364699993</v>
      </c>
    </row>
    <row r="11" spans="1:14">
      <c r="A11" s="303"/>
      <c r="B11" s="302"/>
      <c r="C11" s="311"/>
      <c r="D11" s="311"/>
      <c r="E11" s="311"/>
      <c r="F11" s="311"/>
      <c r="G11" s="311"/>
      <c r="H11" s="311"/>
      <c r="I11" s="311"/>
      <c r="J11" s="311"/>
      <c r="K11" s="311"/>
      <c r="L11" s="311"/>
      <c r="M11" s="311"/>
      <c r="N11" s="311"/>
    </row>
    <row r="12" spans="1:14">
      <c r="A12" s="303" t="s">
        <v>388</v>
      </c>
      <c r="B12" s="302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</row>
    <row r="13" spans="1:14">
      <c r="A13" s="303" t="s">
        <v>387</v>
      </c>
      <c r="B13" s="302" t="s">
        <v>386</v>
      </c>
      <c r="C13" s="311">
        <v>48.538842000000002</v>
      </c>
      <c r="D13" s="311">
        <v>44.39</v>
      </c>
      <c r="E13" s="311">
        <v>39.799999999999997</v>
      </c>
      <c r="F13" s="311">
        <v>41.5</v>
      </c>
      <c r="G13" s="311">
        <v>41.28</v>
      </c>
      <c r="H13" s="311">
        <v>37.369999999999997</v>
      </c>
      <c r="I13" s="311">
        <v>39.102502999999992</v>
      </c>
      <c r="J13" s="311">
        <v>38.44</v>
      </c>
      <c r="K13" s="311">
        <v>34.749335000000002</v>
      </c>
      <c r="L13" s="314">
        <v>32.185138999999999</v>
      </c>
      <c r="M13" s="314">
        <v>33.503588999999998</v>
      </c>
      <c r="N13" s="314">
        <v>33.034686000000001</v>
      </c>
    </row>
    <row r="14" spans="1:14">
      <c r="A14" s="303" t="s">
        <v>385</v>
      </c>
      <c r="B14" s="302" t="s">
        <v>364</v>
      </c>
      <c r="C14" s="311">
        <v>15.264072000000001</v>
      </c>
      <c r="D14" s="311">
        <v>11.09</v>
      </c>
      <c r="E14" s="311">
        <v>15</v>
      </c>
      <c r="F14" s="311">
        <v>11.5</v>
      </c>
      <c r="G14" s="311">
        <v>14.509525</v>
      </c>
      <c r="H14" s="311">
        <v>14.399999999999999</v>
      </c>
      <c r="I14" s="311">
        <v>12.962044000000001</v>
      </c>
      <c r="J14" s="311">
        <v>13.91</v>
      </c>
      <c r="K14" s="311">
        <v>14.466418000000001</v>
      </c>
      <c r="L14" s="314">
        <v>11.13137</v>
      </c>
      <c r="M14" s="314">
        <v>10.067054000000001</v>
      </c>
      <c r="N14" s="314">
        <v>11.084588</v>
      </c>
    </row>
    <row r="15" spans="1:14">
      <c r="A15" s="303" t="s">
        <v>384</v>
      </c>
      <c r="B15" s="302" t="s">
        <v>364</v>
      </c>
      <c r="C15" s="311">
        <v>34.769662999999994</v>
      </c>
      <c r="D15" s="311">
        <v>33.08</v>
      </c>
      <c r="E15" s="311">
        <v>24.3</v>
      </c>
      <c r="F15" s="311">
        <v>30.099999999999998</v>
      </c>
      <c r="G15" s="311">
        <v>26.770623000000001</v>
      </c>
      <c r="H15" s="311">
        <v>22.9</v>
      </c>
      <c r="I15" s="311">
        <v>26.140455000000003</v>
      </c>
      <c r="J15" s="311">
        <v>24.53</v>
      </c>
      <c r="K15" s="311">
        <v>21.651319000000001</v>
      </c>
      <c r="L15" s="314">
        <v>21.127310000000001</v>
      </c>
      <c r="M15" s="314">
        <v>25.613890999999999</v>
      </c>
      <c r="N15" s="314">
        <v>22.372715999999997</v>
      </c>
    </row>
    <row r="16" spans="1:14">
      <c r="A16" s="303" t="s">
        <v>383</v>
      </c>
      <c r="B16" s="308" t="s">
        <v>364</v>
      </c>
      <c r="C16" s="313">
        <v>98.572576999999995</v>
      </c>
      <c r="D16" s="313">
        <v>88.567225099999987</v>
      </c>
      <c r="E16" s="313">
        <v>79.099999999999994</v>
      </c>
      <c r="F16" s="313">
        <v>83.1</v>
      </c>
      <c r="G16" s="313">
        <v>82.560147999999998</v>
      </c>
      <c r="H16" s="313">
        <v>74.669999999999987</v>
      </c>
      <c r="I16" s="313">
        <v>78.205001999999993</v>
      </c>
      <c r="J16" s="313">
        <v>76.88</v>
      </c>
      <c r="K16" s="313">
        <v>70.867071999999993</v>
      </c>
      <c r="L16" s="312">
        <v>64.443819000000005</v>
      </c>
      <c r="M16" s="312">
        <v>69.184533999999999</v>
      </c>
      <c r="N16" s="312">
        <v>66.491990000000001</v>
      </c>
    </row>
    <row r="17" spans="1:14">
      <c r="A17" s="303"/>
      <c r="B17" s="302"/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</row>
    <row r="18" spans="1:14">
      <c r="A18" s="303" t="s">
        <v>382</v>
      </c>
      <c r="B18" s="302"/>
      <c r="C18" s="305"/>
      <c r="D18" s="305"/>
      <c r="E18" s="305"/>
      <c r="F18" s="305"/>
      <c r="G18" s="305"/>
      <c r="H18" s="305"/>
      <c r="I18" s="305"/>
      <c r="J18" s="305"/>
      <c r="K18" s="305"/>
      <c r="L18" s="305"/>
      <c r="M18" s="305"/>
      <c r="N18" s="305"/>
    </row>
    <row r="19" spans="1:14">
      <c r="A19" s="303" t="s">
        <v>381</v>
      </c>
      <c r="B19" s="302" t="s">
        <v>380</v>
      </c>
      <c r="C19" s="309">
        <v>393</v>
      </c>
      <c r="D19" s="309">
        <v>325.88</v>
      </c>
      <c r="E19" s="309">
        <v>398.56</v>
      </c>
      <c r="F19" s="309">
        <v>266.01</v>
      </c>
      <c r="G19" s="309">
        <v>221.63</v>
      </c>
      <c r="H19" s="309">
        <v>386.59</v>
      </c>
      <c r="I19" s="309">
        <v>226.29</v>
      </c>
      <c r="J19" s="309">
        <v>298.27</v>
      </c>
      <c r="K19" s="309">
        <v>313.89999999999998</v>
      </c>
      <c r="L19" s="309">
        <v>285.49</v>
      </c>
      <c r="M19" s="309">
        <v>297.26</v>
      </c>
      <c r="N19" s="309">
        <v>308.05</v>
      </c>
    </row>
    <row r="20" spans="1:14">
      <c r="A20" s="303" t="s">
        <v>379</v>
      </c>
      <c r="B20" s="302" t="s">
        <v>364</v>
      </c>
      <c r="C20" s="309">
        <v>318</v>
      </c>
      <c r="D20" s="309">
        <v>396.27</v>
      </c>
      <c r="E20" s="309">
        <v>347.71</v>
      </c>
      <c r="F20" s="309">
        <v>66.92</v>
      </c>
      <c r="G20" s="309">
        <v>63.44</v>
      </c>
      <c r="H20" s="309">
        <v>252.45</v>
      </c>
      <c r="I20" s="309">
        <v>47.896999999999991</v>
      </c>
      <c r="J20" s="309">
        <v>211.04</v>
      </c>
      <c r="K20" s="309">
        <v>444.64</v>
      </c>
      <c r="L20" s="309">
        <v>208.74</v>
      </c>
      <c r="M20" s="309">
        <v>53.87</v>
      </c>
      <c r="N20" s="309">
        <v>49.48</v>
      </c>
    </row>
    <row r="21" spans="1:14">
      <c r="A21" s="303" t="s">
        <v>378</v>
      </c>
      <c r="B21" s="302" t="s">
        <v>364</v>
      </c>
      <c r="C21" s="309">
        <v>25</v>
      </c>
      <c r="D21" s="309">
        <v>2.56</v>
      </c>
      <c r="E21" s="309">
        <v>6.19</v>
      </c>
      <c r="F21" s="309">
        <v>2.62</v>
      </c>
      <c r="G21" s="309">
        <v>3.46</v>
      </c>
      <c r="H21" s="309">
        <v>21.53</v>
      </c>
      <c r="I21" s="309">
        <v>5.9539999999999997</v>
      </c>
      <c r="J21" s="309">
        <v>4.5599999999999996</v>
      </c>
      <c r="K21" s="309">
        <v>11.44</v>
      </c>
      <c r="L21" s="309">
        <v>5.39</v>
      </c>
      <c r="M21" s="309">
        <v>1.89</v>
      </c>
      <c r="N21" s="309">
        <v>4.32</v>
      </c>
    </row>
    <row r="22" spans="1:14">
      <c r="A22" s="303" t="s">
        <v>377</v>
      </c>
      <c r="B22" s="302" t="s">
        <v>364</v>
      </c>
      <c r="C22" s="309">
        <v>33</v>
      </c>
      <c r="D22" s="309">
        <v>13.2</v>
      </c>
      <c r="E22" s="309">
        <v>30.43</v>
      </c>
      <c r="F22" s="309">
        <v>10.23</v>
      </c>
      <c r="G22" s="309">
        <v>1.43</v>
      </c>
      <c r="H22" s="309">
        <v>21.425000000000001</v>
      </c>
      <c r="I22" s="309">
        <v>15.835999999999999</v>
      </c>
      <c r="J22" s="309">
        <v>14.56</v>
      </c>
      <c r="K22" s="309">
        <v>13.375999999999999</v>
      </c>
      <c r="L22" s="309">
        <v>14.13</v>
      </c>
      <c r="M22" s="309">
        <v>17.25</v>
      </c>
      <c r="N22" s="309">
        <v>14.37</v>
      </c>
    </row>
    <row r="23" spans="1:14">
      <c r="A23" s="310" t="s">
        <v>376</v>
      </c>
      <c r="B23" s="302" t="s">
        <v>364</v>
      </c>
      <c r="C23" s="305">
        <v>248</v>
      </c>
      <c r="D23" s="309">
        <v>270.10000000000002</v>
      </c>
      <c r="E23" s="309">
        <v>246.48</v>
      </c>
      <c r="F23" s="309">
        <v>273.93</v>
      </c>
      <c r="G23" s="309">
        <v>366.44</v>
      </c>
      <c r="H23" s="309">
        <v>420.41</v>
      </c>
      <c r="I23" s="309">
        <v>462.125</v>
      </c>
      <c r="J23" s="309">
        <v>543.91</v>
      </c>
      <c r="K23" s="309">
        <v>543.55999999999995</v>
      </c>
      <c r="L23" s="309">
        <v>595.66</v>
      </c>
      <c r="M23" s="309">
        <v>777.03</v>
      </c>
      <c r="N23" s="309">
        <v>922.28</v>
      </c>
    </row>
    <row r="24" spans="1:14">
      <c r="A24" s="303" t="s">
        <v>375</v>
      </c>
      <c r="B24" s="302" t="s">
        <v>364</v>
      </c>
      <c r="C24" s="307">
        <v>1829.76</v>
      </c>
      <c r="D24" s="307">
        <v>1873.8</v>
      </c>
      <c r="E24" s="307">
        <v>1786.7</v>
      </c>
      <c r="F24" s="307">
        <v>1655.51</v>
      </c>
      <c r="G24" s="307">
        <v>1793.83</v>
      </c>
      <c r="H24" s="307">
        <v>1806.91</v>
      </c>
      <c r="I24" s="307">
        <v>1826.152</v>
      </c>
      <c r="J24" s="307">
        <v>1832.53</v>
      </c>
      <c r="K24" s="307">
        <v>1848.08</v>
      </c>
      <c r="L24" s="307">
        <v>1849.81</v>
      </c>
      <c r="M24" s="307">
        <v>1414.01</v>
      </c>
      <c r="N24" s="307">
        <v>1495.51</v>
      </c>
    </row>
    <row r="25" spans="1:14">
      <c r="A25" s="303" t="s">
        <v>374</v>
      </c>
      <c r="B25" s="308"/>
      <c r="C25" s="307">
        <v>2870</v>
      </c>
      <c r="D25" s="307">
        <v>3055.57</v>
      </c>
      <c r="E25" s="307">
        <v>3011.28</v>
      </c>
      <c r="F25" s="307">
        <v>2449.5300000000002</v>
      </c>
      <c r="G25" s="307">
        <v>2623.11</v>
      </c>
      <c r="H25" s="307">
        <v>3085.57</v>
      </c>
      <c r="I25" s="307">
        <v>2792.2020000000002</v>
      </c>
      <c r="J25" s="307">
        <v>3119.66</v>
      </c>
      <c r="K25" s="307">
        <v>3391.3559999999998</v>
      </c>
      <c r="L25" s="307">
        <v>3168.84</v>
      </c>
      <c r="M25" s="307">
        <v>2792.03</v>
      </c>
      <c r="N25" s="307">
        <v>3244</v>
      </c>
    </row>
    <row r="26" spans="1:14">
      <c r="A26" s="306"/>
      <c r="B26" s="302"/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</row>
    <row r="27" spans="1:14">
      <c r="A27" s="306" t="s">
        <v>373</v>
      </c>
      <c r="B27" s="302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</row>
    <row r="28" spans="1:14">
      <c r="A28" s="303" t="s">
        <v>372</v>
      </c>
      <c r="B28" s="302" t="s">
        <v>371</v>
      </c>
      <c r="C28" s="304">
        <v>2674</v>
      </c>
      <c r="D28" s="304">
        <v>2639</v>
      </c>
      <c r="E28" s="304">
        <v>2824</v>
      </c>
      <c r="F28" s="304">
        <v>2496</v>
      </c>
      <c r="G28" s="304">
        <v>2294</v>
      </c>
      <c r="H28" s="304">
        <v>2287</v>
      </c>
      <c r="I28" s="304">
        <v>2345</v>
      </c>
      <c r="J28" s="304">
        <v>2438.6668411351188</v>
      </c>
      <c r="K28" s="304">
        <v>2537.0655110543839</v>
      </c>
      <c r="L28" s="304">
        <v>2638.0705726403153</v>
      </c>
      <c r="M28" s="304">
        <v>3320</v>
      </c>
      <c r="N28" s="304">
        <v>3416</v>
      </c>
    </row>
    <row r="29" spans="1:14">
      <c r="A29" s="303" t="s">
        <v>370</v>
      </c>
      <c r="B29" s="302" t="s">
        <v>364</v>
      </c>
      <c r="C29" s="301">
        <v>500</v>
      </c>
      <c r="D29" s="301">
        <v>457</v>
      </c>
      <c r="E29" s="301">
        <v>650</v>
      </c>
      <c r="F29" s="301">
        <v>471</v>
      </c>
      <c r="G29" s="301">
        <v>413</v>
      </c>
      <c r="H29" s="301">
        <v>548</v>
      </c>
      <c r="I29" s="301">
        <v>612</v>
      </c>
      <c r="J29" s="301">
        <v>657.79017942312601</v>
      </c>
      <c r="K29" s="301">
        <v>709.48501149405831</v>
      </c>
      <c r="L29" s="301">
        <v>715.53821149405826</v>
      </c>
      <c r="M29" s="301">
        <v>814</v>
      </c>
      <c r="N29" s="301">
        <v>852</v>
      </c>
    </row>
    <row r="30" spans="1:14">
      <c r="A30" s="303" t="s">
        <v>369</v>
      </c>
      <c r="B30" s="302" t="s">
        <v>364</v>
      </c>
      <c r="C30" s="304">
        <v>17600</v>
      </c>
      <c r="D30" s="304">
        <v>17707</v>
      </c>
      <c r="E30" s="304">
        <v>18945</v>
      </c>
      <c r="F30" s="304">
        <v>22341</v>
      </c>
      <c r="G30" s="304">
        <v>20398</v>
      </c>
      <c r="H30" s="304">
        <v>20352</v>
      </c>
      <c r="I30" s="304">
        <v>20866</v>
      </c>
      <c r="J30" s="304">
        <v>22871.909282833214</v>
      </c>
      <c r="K30" s="304">
        <v>24094.199058588423</v>
      </c>
      <c r="L30" s="304">
        <v>24475.107791921757</v>
      </c>
      <c r="M30" s="304">
        <v>24900</v>
      </c>
      <c r="N30" s="304">
        <v>26000</v>
      </c>
    </row>
    <row r="31" spans="1:14">
      <c r="A31" s="303" t="s">
        <v>368</v>
      </c>
      <c r="B31" s="302" t="s">
        <v>364</v>
      </c>
      <c r="C31" s="304">
        <v>18660</v>
      </c>
      <c r="D31" s="304">
        <v>28177</v>
      </c>
      <c r="E31" s="304">
        <v>18476</v>
      </c>
      <c r="F31" s="304">
        <v>29546</v>
      </c>
      <c r="G31" s="304">
        <v>22551</v>
      </c>
      <c r="H31" s="304">
        <v>22156</v>
      </c>
      <c r="I31" s="304">
        <v>23970</v>
      </c>
      <c r="J31" s="304">
        <v>25046.674406776849</v>
      </c>
      <c r="K31" s="304">
        <v>24028.999225261538</v>
      </c>
      <c r="L31" s="304">
        <v>24617.947796354874</v>
      </c>
      <c r="M31" s="304">
        <v>39617</v>
      </c>
      <c r="N31" s="304">
        <v>27606</v>
      </c>
    </row>
    <row r="32" spans="1:14">
      <c r="A32" s="303" t="s">
        <v>367</v>
      </c>
      <c r="B32" s="302" t="s">
        <v>364</v>
      </c>
      <c r="C32" s="304">
        <v>3225</v>
      </c>
      <c r="D32" s="304">
        <v>5253</v>
      </c>
      <c r="E32" s="304">
        <v>1823</v>
      </c>
      <c r="F32" s="304">
        <v>6413</v>
      </c>
      <c r="G32" s="304">
        <v>3360</v>
      </c>
      <c r="H32" s="304">
        <v>4786</v>
      </c>
      <c r="I32" s="304">
        <v>3512</v>
      </c>
      <c r="J32" s="304">
        <v>3837.0908289761223</v>
      </c>
      <c r="K32" s="304">
        <v>4088.0180116244433</v>
      </c>
      <c r="L32" s="304">
        <v>4178.8789260574667</v>
      </c>
      <c r="M32" s="304">
        <v>2390</v>
      </c>
      <c r="N32" s="304">
        <v>2754</v>
      </c>
    </row>
    <row r="33" spans="1:14">
      <c r="A33" s="303" t="s">
        <v>366</v>
      </c>
      <c r="B33" s="302" t="s">
        <v>364</v>
      </c>
      <c r="C33" s="301">
        <v>87</v>
      </c>
      <c r="D33" s="301">
        <v>91</v>
      </c>
      <c r="E33" s="301">
        <v>120</v>
      </c>
      <c r="F33" s="301">
        <v>113</v>
      </c>
      <c r="G33" s="301">
        <v>86</v>
      </c>
      <c r="H33" s="301">
        <v>69</v>
      </c>
      <c r="I33" s="301">
        <v>86</v>
      </c>
      <c r="J33" s="301">
        <v>104.06356540428973</v>
      </c>
      <c r="K33" s="301">
        <v>139.81743653905301</v>
      </c>
      <c r="L33" s="301">
        <v>141</v>
      </c>
      <c r="M33" s="301">
        <v>80</v>
      </c>
      <c r="N33" s="301">
        <v>102</v>
      </c>
    </row>
    <row r="34" spans="1:14">
      <c r="A34" s="300" t="s">
        <v>365</v>
      </c>
      <c r="B34" s="299" t="s">
        <v>364</v>
      </c>
      <c r="C34" s="298">
        <v>2960</v>
      </c>
      <c r="D34" s="298">
        <v>2750</v>
      </c>
      <c r="E34" s="298">
        <v>2723</v>
      </c>
      <c r="F34" s="298">
        <v>3545</v>
      </c>
      <c r="G34" s="298">
        <v>4180</v>
      </c>
      <c r="H34" s="298">
        <v>5119</v>
      </c>
      <c r="I34" s="298">
        <v>2751</v>
      </c>
      <c r="J34" s="298">
        <v>2818</v>
      </c>
      <c r="K34" s="298">
        <v>2877.6512165439094</v>
      </c>
      <c r="L34" s="298">
        <v>2901.7419685439095</v>
      </c>
      <c r="M34" s="298">
        <v>2947</v>
      </c>
      <c r="N34" s="298">
        <v>3787</v>
      </c>
    </row>
    <row r="35" spans="1:14">
      <c r="A35" s="290" t="s">
        <v>289</v>
      </c>
      <c r="B35" s="290"/>
      <c r="C35" s="238"/>
      <c r="D35" s="238"/>
      <c r="E35" s="286"/>
      <c r="L35" s="297" t="s">
        <v>363</v>
      </c>
      <c r="M35" s="294" t="s">
        <v>287</v>
      </c>
    </row>
    <row r="36" spans="1:14">
      <c r="A36" s="290" t="s">
        <v>286</v>
      </c>
      <c r="B36" s="290"/>
      <c r="C36" s="238"/>
      <c r="D36" s="238"/>
      <c r="E36" s="286"/>
      <c r="L36" s="295"/>
      <c r="M36" s="294" t="s">
        <v>279</v>
      </c>
    </row>
    <row r="37" spans="1:14">
      <c r="A37" s="290" t="s">
        <v>362</v>
      </c>
      <c r="B37" s="290"/>
      <c r="C37" s="238"/>
      <c r="D37" s="238"/>
      <c r="E37" s="286"/>
      <c r="L37" s="295"/>
      <c r="M37" s="294" t="s">
        <v>275</v>
      </c>
    </row>
    <row r="38" spans="1:14">
      <c r="A38" s="296" t="s">
        <v>361</v>
      </c>
      <c r="B38" s="286"/>
      <c r="C38" s="238"/>
      <c r="D38" s="238"/>
      <c r="E38" s="286"/>
      <c r="L38" s="295"/>
      <c r="M38" s="294" t="s">
        <v>279</v>
      </c>
    </row>
    <row r="39" spans="1:14">
      <c r="A39" s="293" t="s">
        <v>360</v>
      </c>
      <c r="B39" s="286"/>
      <c r="C39" s="238"/>
      <c r="D39" s="238"/>
      <c r="E39" s="286"/>
      <c r="L39" s="292"/>
      <c r="M39" s="291" t="s">
        <v>359</v>
      </c>
    </row>
    <row r="40" spans="1:14">
      <c r="A40" s="238" t="s">
        <v>358</v>
      </c>
      <c r="B40" s="290"/>
      <c r="C40" s="238"/>
      <c r="D40" s="238"/>
      <c r="E40" s="286"/>
      <c r="L40" s="284"/>
      <c r="M40" s="284"/>
    </row>
    <row r="41" spans="1:14">
      <c r="A41" s="288" t="s">
        <v>357</v>
      </c>
      <c r="B41" s="287" t="s">
        <v>349</v>
      </c>
      <c r="C41" s="238"/>
      <c r="D41" s="238"/>
      <c r="E41" s="286"/>
      <c r="L41" s="284"/>
      <c r="M41" s="284"/>
    </row>
    <row r="42" spans="1:14">
      <c r="A42" s="289" t="s">
        <v>356</v>
      </c>
      <c r="B42" s="287" t="s">
        <v>355</v>
      </c>
      <c r="C42" s="238"/>
      <c r="D42" s="238"/>
      <c r="E42" s="286"/>
      <c r="L42" s="284"/>
      <c r="M42" s="284"/>
    </row>
    <row r="43" spans="1:14">
      <c r="A43" s="288" t="s">
        <v>354</v>
      </c>
      <c r="B43" s="287" t="s">
        <v>353</v>
      </c>
      <c r="C43" s="238"/>
      <c r="D43" s="238"/>
      <c r="E43" s="286"/>
      <c r="L43" s="284"/>
      <c r="M43" s="284"/>
    </row>
    <row r="44" spans="1:14">
      <c r="A44" s="288" t="s">
        <v>352</v>
      </c>
      <c r="B44" s="287" t="s">
        <v>351</v>
      </c>
      <c r="C44" s="238"/>
      <c r="D44" s="238"/>
      <c r="E44" s="286"/>
      <c r="L44" s="284"/>
      <c r="M44" s="284"/>
    </row>
    <row r="45" spans="1:14">
      <c r="A45" s="288" t="s">
        <v>350</v>
      </c>
      <c r="B45" s="287" t="s">
        <v>349</v>
      </c>
      <c r="C45" s="238"/>
      <c r="D45" s="238"/>
      <c r="E45" s="286"/>
      <c r="L45" s="284"/>
      <c r="M45" s="284"/>
    </row>
    <row r="46" spans="1:14">
      <c r="A46" s="288" t="s">
        <v>348</v>
      </c>
      <c r="B46" s="287" t="s">
        <v>347</v>
      </c>
      <c r="C46" s="238"/>
      <c r="D46" s="238"/>
      <c r="E46" s="286"/>
      <c r="L46" s="284"/>
      <c r="M46" s="284"/>
    </row>
    <row r="47" spans="1:14">
      <c r="A47" s="1795" t="s">
        <v>346</v>
      </c>
      <c r="B47" s="1795"/>
      <c r="C47" s="1795"/>
      <c r="D47" s="1795"/>
      <c r="E47" s="1795"/>
      <c r="L47" s="284"/>
      <c r="M47" s="284"/>
    </row>
    <row r="48" spans="1:14">
      <c r="A48" s="285"/>
      <c r="B48" s="227"/>
      <c r="C48" s="227"/>
      <c r="D48" s="284"/>
      <c r="E48" s="284"/>
      <c r="F48" s="284"/>
      <c r="G48" s="284"/>
      <c r="H48" s="284"/>
      <c r="I48" s="284"/>
      <c r="J48" s="284"/>
      <c r="K48" s="284"/>
      <c r="L48" s="284"/>
      <c r="M48" s="284"/>
    </row>
    <row r="49" spans="1:13">
      <c r="D49" s="284"/>
      <c r="E49" s="284"/>
      <c r="F49" s="284"/>
      <c r="G49" s="284"/>
      <c r="H49" s="284"/>
      <c r="I49" s="284"/>
      <c r="J49" s="284"/>
      <c r="K49" s="284"/>
      <c r="L49" s="284"/>
      <c r="M49" s="284"/>
    </row>
    <row r="50" spans="1:13">
      <c r="D50" s="284"/>
      <c r="E50" s="284"/>
      <c r="F50" s="284"/>
      <c r="G50" s="284"/>
      <c r="H50" s="284"/>
      <c r="I50" s="284"/>
      <c r="J50" s="284"/>
      <c r="K50" s="284"/>
      <c r="L50" s="284"/>
      <c r="M50" s="284"/>
    </row>
    <row r="51" spans="1:13">
      <c r="B51" s="227"/>
      <c r="C51" s="227"/>
      <c r="D51" s="284"/>
      <c r="E51" s="284"/>
      <c r="F51" s="284"/>
      <c r="G51" s="284"/>
      <c r="H51" s="284"/>
      <c r="I51" s="284"/>
      <c r="J51" s="284"/>
      <c r="K51" s="284"/>
      <c r="L51" s="284"/>
      <c r="M51" s="284"/>
    </row>
    <row r="52" spans="1:13">
      <c r="A52" s="227" t="s">
        <v>345</v>
      </c>
      <c r="D52" s="284"/>
      <c r="E52" s="284"/>
      <c r="F52" s="284"/>
      <c r="G52" s="284"/>
      <c r="H52" s="284"/>
      <c r="I52" s="284"/>
      <c r="J52" s="284"/>
      <c r="K52" s="284"/>
      <c r="L52" s="284"/>
      <c r="M52" s="284"/>
    </row>
    <row r="53" spans="1:13">
      <c r="A53" s="227"/>
      <c r="D53" s="284"/>
      <c r="E53" s="284"/>
      <c r="F53" s="284"/>
      <c r="G53" s="284"/>
      <c r="H53" s="284"/>
      <c r="I53" s="284"/>
      <c r="J53" s="284"/>
      <c r="K53" s="284"/>
      <c r="L53" s="284"/>
      <c r="M53" s="284"/>
    </row>
    <row r="54" spans="1:13">
      <c r="D54" s="284"/>
      <c r="E54" s="284"/>
      <c r="F54" s="284"/>
      <c r="G54" s="284"/>
      <c r="H54" s="284"/>
      <c r="I54" s="284"/>
      <c r="J54" s="284"/>
      <c r="K54" s="284"/>
      <c r="L54" s="284"/>
      <c r="M54" s="284"/>
    </row>
    <row r="55" spans="1:13">
      <c r="D55" s="284"/>
      <c r="E55" s="284"/>
      <c r="F55" s="284"/>
      <c r="G55" s="284"/>
      <c r="H55" s="284"/>
      <c r="I55" s="284"/>
      <c r="J55" s="284"/>
      <c r="K55" s="284"/>
      <c r="L55" s="284"/>
      <c r="M55" s="284"/>
    </row>
    <row r="56" spans="1:13">
      <c r="D56" s="284"/>
      <c r="E56" s="284"/>
      <c r="F56" s="284"/>
      <c r="G56" s="284"/>
      <c r="H56" s="284"/>
      <c r="I56" s="284"/>
      <c r="J56" s="284"/>
      <c r="K56" s="284"/>
      <c r="L56" s="284"/>
      <c r="M56" s="284"/>
    </row>
    <row r="57" spans="1:13">
      <c r="D57" s="284"/>
      <c r="E57" s="284"/>
      <c r="F57" s="284"/>
      <c r="G57" s="284"/>
      <c r="H57" s="284"/>
      <c r="I57" s="284"/>
      <c r="J57" s="284"/>
      <c r="K57" s="284"/>
      <c r="L57" s="284"/>
      <c r="M57" s="284"/>
    </row>
    <row r="58" spans="1:13">
      <c r="D58" s="284"/>
      <c r="E58" s="284"/>
      <c r="F58" s="284"/>
      <c r="G58" s="284"/>
      <c r="H58" s="284"/>
      <c r="I58" s="284"/>
      <c r="J58" s="284"/>
      <c r="K58" s="284"/>
      <c r="L58" s="284"/>
      <c r="M58" s="284"/>
    </row>
    <row r="59" spans="1:13">
      <c r="D59" s="284"/>
      <c r="E59" s="284"/>
      <c r="F59" s="284"/>
      <c r="G59" s="284"/>
      <c r="H59" s="284"/>
      <c r="I59" s="284"/>
      <c r="J59" s="284"/>
      <c r="K59" s="284"/>
      <c r="L59" s="284"/>
      <c r="M59" s="284"/>
    </row>
    <row r="60" spans="1:13">
      <c r="D60" s="284"/>
      <c r="E60" s="284"/>
      <c r="F60" s="284"/>
      <c r="G60" s="284"/>
      <c r="H60" s="284"/>
      <c r="I60" s="284"/>
      <c r="J60" s="284"/>
      <c r="K60" s="284"/>
      <c r="L60" s="284"/>
      <c r="M60" s="284"/>
    </row>
    <row r="61" spans="1:13">
      <c r="D61" s="284"/>
      <c r="E61" s="284"/>
      <c r="F61" s="284"/>
      <c r="G61" s="284"/>
      <c r="H61" s="284"/>
      <c r="I61" s="284"/>
      <c r="J61" s="284"/>
      <c r="K61" s="284"/>
      <c r="L61" s="284"/>
      <c r="M61" s="284"/>
    </row>
    <row r="62" spans="1:13">
      <c r="D62" s="284"/>
      <c r="E62" s="284"/>
      <c r="F62" s="284"/>
      <c r="G62" s="284"/>
      <c r="H62" s="284"/>
      <c r="I62" s="284"/>
      <c r="J62" s="284"/>
      <c r="K62" s="284"/>
      <c r="L62" s="284"/>
      <c r="M62" s="284"/>
    </row>
    <row r="63" spans="1:13">
      <c r="D63" s="284"/>
      <c r="E63" s="284"/>
      <c r="F63" s="284"/>
      <c r="G63" s="284"/>
      <c r="H63" s="284"/>
      <c r="I63" s="284"/>
      <c r="J63" s="284"/>
      <c r="K63" s="284"/>
      <c r="L63" s="284"/>
      <c r="M63" s="284"/>
    </row>
    <row r="64" spans="1:13">
      <c r="D64" s="284"/>
      <c r="E64" s="284"/>
      <c r="F64" s="284"/>
      <c r="G64" s="284"/>
      <c r="H64" s="284"/>
      <c r="I64" s="284"/>
      <c r="J64" s="284"/>
      <c r="K64" s="284"/>
      <c r="L64" s="284"/>
      <c r="M64" s="284"/>
    </row>
    <row r="65" spans="4:13">
      <c r="D65" s="284"/>
      <c r="E65" s="284"/>
      <c r="F65" s="284"/>
      <c r="G65" s="284"/>
      <c r="H65" s="284"/>
      <c r="I65" s="284"/>
      <c r="J65" s="284"/>
      <c r="K65" s="284"/>
      <c r="L65" s="284"/>
      <c r="M65" s="284"/>
    </row>
    <row r="66" spans="4:13">
      <c r="D66" s="284"/>
      <c r="E66" s="284"/>
      <c r="F66" s="284"/>
      <c r="G66" s="284"/>
      <c r="H66" s="284"/>
      <c r="I66" s="284"/>
      <c r="J66" s="284"/>
      <c r="K66" s="284"/>
      <c r="L66" s="284"/>
      <c r="M66" s="284"/>
    </row>
    <row r="67" spans="4:13">
      <c r="D67" s="284"/>
      <c r="E67" s="284"/>
      <c r="F67" s="284"/>
      <c r="G67" s="284"/>
      <c r="H67" s="284"/>
      <c r="I67" s="284"/>
      <c r="J67" s="284"/>
      <c r="K67" s="284"/>
      <c r="L67" s="284"/>
      <c r="M67" s="284"/>
    </row>
    <row r="68" spans="4:13">
      <c r="D68" s="284"/>
      <c r="E68" s="284"/>
      <c r="F68" s="284"/>
      <c r="G68" s="284"/>
      <c r="H68" s="284"/>
      <c r="I68" s="284"/>
      <c r="J68" s="284"/>
      <c r="K68" s="284"/>
      <c r="L68" s="284"/>
      <c r="M68" s="284"/>
    </row>
    <row r="69" spans="4:13">
      <c r="D69" s="284"/>
      <c r="E69" s="284"/>
      <c r="F69" s="284"/>
      <c r="G69" s="284"/>
      <c r="H69" s="284"/>
      <c r="I69" s="284"/>
      <c r="J69" s="284"/>
      <c r="K69" s="284"/>
      <c r="L69" s="284"/>
      <c r="M69" s="284"/>
    </row>
    <row r="70" spans="4:13">
      <c r="D70" s="284"/>
      <c r="E70" s="284"/>
      <c r="F70" s="284"/>
      <c r="G70" s="284"/>
      <c r="H70" s="284"/>
      <c r="I70" s="284"/>
      <c r="J70" s="284"/>
      <c r="K70" s="284"/>
      <c r="L70" s="284"/>
      <c r="M70" s="284"/>
    </row>
    <row r="71" spans="4:13">
      <c r="D71" s="284"/>
      <c r="E71" s="284"/>
      <c r="F71" s="284"/>
      <c r="G71" s="284"/>
      <c r="H71" s="284"/>
      <c r="I71" s="284"/>
      <c r="J71" s="284"/>
      <c r="K71" s="284"/>
      <c r="L71" s="284"/>
      <c r="M71" s="284"/>
    </row>
    <row r="72" spans="4:13">
      <c r="D72" s="284"/>
      <c r="E72" s="284"/>
      <c r="F72" s="284"/>
      <c r="G72" s="284"/>
      <c r="H72" s="284"/>
      <c r="I72" s="284"/>
      <c r="J72" s="284"/>
      <c r="K72" s="284"/>
      <c r="L72" s="284"/>
      <c r="M72" s="284"/>
    </row>
    <row r="73" spans="4:13">
      <c r="D73" s="284"/>
      <c r="E73" s="284"/>
      <c r="F73" s="284"/>
      <c r="G73" s="284"/>
      <c r="H73" s="284"/>
      <c r="I73" s="284"/>
      <c r="J73" s="284"/>
      <c r="K73" s="284"/>
      <c r="L73" s="284"/>
      <c r="M73" s="284"/>
    </row>
    <row r="74" spans="4:13">
      <c r="D74" s="284"/>
      <c r="E74" s="284"/>
      <c r="F74" s="284"/>
      <c r="G74" s="284"/>
      <c r="H74" s="284"/>
      <c r="I74" s="284"/>
      <c r="J74" s="284"/>
      <c r="K74" s="284"/>
      <c r="L74" s="284"/>
      <c r="M74" s="284"/>
    </row>
    <row r="75" spans="4:13">
      <c r="D75" s="284"/>
      <c r="E75" s="284"/>
      <c r="F75" s="284"/>
      <c r="G75" s="284"/>
      <c r="H75" s="284"/>
      <c r="I75" s="284"/>
      <c r="J75" s="284"/>
      <c r="K75" s="284"/>
      <c r="L75" s="284"/>
      <c r="M75" s="284"/>
    </row>
    <row r="76" spans="4:13">
      <c r="D76" s="284"/>
      <c r="E76" s="284"/>
      <c r="F76" s="284"/>
      <c r="G76" s="284"/>
      <c r="H76" s="284"/>
      <c r="I76" s="284"/>
      <c r="J76" s="284"/>
      <c r="K76" s="284"/>
      <c r="L76" s="284"/>
      <c r="M76" s="284"/>
    </row>
    <row r="77" spans="4:13">
      <c r="D77" s="284"/>
      <c r="E77" s="284"/>
      <c r="F77" s="284"/>
      <c r="G77" s="284"/>
      <c r="H77" s="284"/>
      <c r="I77" s="284"/>
      <c r="J77" s="284"/>
      <c r="K77" s="284"/>
      <c r="L77" s="284"/>
      <c r="M77" s="284"/>
    </row>
    <row r="78" spans="4:13">
      <c r="D78" s="284"/>
      <c r="E78" s="284"/>
      <c r="F78" s="284"/>
      <c r="G78" s="284"/>
      <c r="H78" s="284"/>
      <c r="I78" s="284"/>
      <c r="J78" s="284"/>
      <c r="K78" s="284"/>
      <c r="L78" s="284"/>
      <c r="M78" s="284"/>
    </row>
    <row r="79" spans="4:13">
      <c r="D79" s="284"/>
      <c r="E79" s="284"/>
      <c r="F79" s="284"/>
      <c r="G79" s="284"/>
      <c r="H79" s="284"/>
      <c r="I79" s="284"/>
      <c r="J79" s="284"/>
      <c r="K79" s="284"/>
      <c r="L79" s="284"/>
      <c r="M79" s="284"/>
    </row>
    <row r="80" spans="4:13">
      <c r="D80" s="284"/>
      <c r="E80" s="284"/>
      <c r="F80" s="284"/>
      <c r="G80" s="284"/>
      <c r="H80" s="284"/>
      <c r="I80" s="284"/>
      <c r="J80" s="284"/>
      <c r="K80" s="284"/>
      <c r="L80" s="284"/>
      <c r="M80" s="284"/>
    </row>
    <row r="81" spans="4:13">
      <c r="D81" s="284"/>
      <c r="E81" s="284"/>
      <c r="F81" s="284"/>
      <c r="G81" s="284"/>
      <c r="H81" s="284"/>
      <c r="I81" s="284"/>
      <c r="J81" s="284"/>
      <c r="K81" s="284"/>
      <c r="L81" s="284"/>
      <c r="M81" s="284"/>
    </row>
    <row r="82" spans="4:13">
      <c r="D82" s="284"/>
      <c r="E82" s="284"/>
      <c r="F82" s="284"/>
      <c r="G82" s="284"/>
      <c r="H82" s="284"/>
      <c r="I82" s="284"/>
      <c r="J82" s="284"/>
      <c r="K82" s="284"/>
      <c r="L82" s="284"/>
      <c r="M82" s="284"/>
    </row>
    <row r="83" spans="4:13">
      <c r="D83" s="284"/>
      <c r="E83" s="284"/>
      <c r="F83" s="284"/>
      <c r="G83" s="284"/>
      <c r="H83" s="284"/>
      <c r="I83" s="284"/>
      <c r="J83" s="284"/>
      <c r="K83" s="284"/>
      <c r="L83" s="284"/>
      <c r="M83" s="284"/>
    </row>
    <row r="84" spans="4:13">
      <c r="D84" s="284"/>
      <c r="E84" s="284"/>
      <c r="F84" s="284"/>
      <c r="G84" s="284"/>
      <c r="H84" s="284"/>
      <c r="I84" s="284"/>
      <c r="J84" s="284"/>
      <c r="K84" s="284"/>
      <c r="L84" s="284"/>
      <c r="M84" s="284"/>
    </row>
    <row r="85" spans="4:13">
      <c r="D85" s="284"/>
      <c r="E85" s="284"/>
      <c r="F85" s="284"/>
      <c r="G85" s="284"/>
      <c r="H85" s="284"/>
      <c r="I85" s="284"/>
      <c r="J85" s="284"/>
      <c r="K85" s="284"/>
      <c r="L85" s="284"/>
      <c r="M85" s="284"/>
    </row>
    <row r="86" spans="4:13">
      <c r="D86" s="284"/>
      <c r="E86" s="284"/>
      <c r="F86" s="284"/>
      <c r="G86" s="284"/>
      <c r="H86" s="284"/>
      <c r="I86" s="284"/>
      <c r="J86" s="284"/>
      <c r="K86" s="284"/>
      <c r="L86" s="284"/>
      <c r="M86" s="284"/>
    </row>
    <row r="87" spans="4:13">
      <c r="D87" s="284"/>
      <c r="E87" s="284"/>
      <c r="F87" s="284"/>
      <c r="G87" s="284"/>
      <c r="H87" s="284"/>
      <c r="I87" s="284"/>
      <c r="J87" s="284"/>
      <c r="K87" s="284"/>
      <c r="L87" s="284"/>
      <c r="M87" s="284"/>
    </row>
    <row r="88" spans="4:13">
      <c r="D88" s="284"/>
      <c r="E88" s="284"/>
      <c r="F88" s="284"/>
      <c r="G88" s="284"/>
      <c r="H88" s="284"/>
      <c r="I88" s="284"/>
      <c r="J88" s="284"/>
      <c r="K88" s="284"/>
      <c r="L88" s="284"/>
      <c r="M88" s="284"/>
    </row>
    <row r="89" spans="4:13">
      <c r="D89" s="284"/>
      <c r="E89" s="284"/>
      <c r="F89" s="284"/>
      <c r="G89" s="284"/>
      <c r="H89" s="284"/>
      <c r="I89" s="284"/>
      <c r="J89" s="284"/>
      <c r="K89" s="284"/>
      <c r="L89" s="284"/>
      <c r="M89" s="284"/>
    </row>
    <row r="90" spans="4:13">
      <c r="D90" s="284"/>
      <c r="E90" s="284"/>
      <c r="F90" s="284"/>
      <c r="G90" s="284"/>
      <c r="H90" s="284"/>
      <c r="I90" s="284"/>
      <c r="J90" s="284"/>
      <c r="K90" s="284"/>
      <c r="L90" s="284"/>
      <c r="M90" s="284"/>
    </row>
    <row r="91" spans="4:13">
      <c r="D91" s="284"/>
      <c r="E91" s="284"/>
      <c r="F91" s="284"/>
      <c r="G91" s="284"/>
      <c r="H91" s="284"/>
      <c r="I91" s="284"/>
      <c r="J91" s="284"/>
      <c r="K91" s="284"/>
      <c r="L91" s="284"/>
      <c r="M91" s="284"/>
    </row>
    <row r="92" spans="4:13">
      <c r="D92" s="284"/>
      <c r="E92" s="284"/>
      <c r="F92" s="284"/>
      <c r="G92" s="284"/>
      <c r="H92" s="284"/>
      <c r="I92" s="284"/>
      <c r="J92" s="284"/>
      <c r="K92" s="284"/>
      <c r="L92" s="284"/>
      <c r="M92" s="284"/>
    </row>
    <row r="93" spans="4:13">
      <c r="D93" s="284"/>
      <c r="E93" s="284"/>
      <c r="F93" s="284"/>
      <c r="G93" s="284"/>
      <c r="H93" s="284"/>
      <c r="I93" s="284"/>
      <c r="J93" s="284"/>
      <c r="K93" s="284"/>
      <c r="L93" s="284"/>
      <c r="M93" s="284"/>
    </row>
    <row r="94" spans="4:13">
      <c r="D94" s="284"/>
      <c r="E94" s="284"/>
      <c r="F94" s="284"/>
      <c r="G94" s="284"/>
      <c r="H94" s="284"/>
      <c r="I94" s="284"/>
      <c r="J94" s="284"/>
      <c r="K94" s="284"/>
      <c r="L94" s="284"/>
      <c r="M94" s="284"/>
    </row>
    <row r="95" spans="4:13">
      <c r="D95" s="284"/>
      <c r="E95" s="284"/>
      <c r="F95" s="284"/>
      <c r="G95" s="284"/>
      <c r="H95" s="284"/>
      <c r="I95" s="284"/>
      <c r="J95" s="284"/>
      <c r="K95" s="284"/>
      <c r="L95" s="284"/>
      <c r="M95" s="284"/>
    </row>
    <row r="96" spans="4:13">
      <c r="D96" s="284"/>
      <c r="E96" s="284"/>
      <c r="F96" s="284"/>
      <c r="G96" s="284"/>
      <c r="H96" s="284"/>
      <c r="I96" s="284"/>
      <c r="J96" s="284"/>
      <c r="K96" s="284"/>
      <c r="L96" s="284"/>
      <c r="M96" s="284"/>
    </row>
    <row r="97" spans="4:13">
      <c r="D97" s="284"/>
      <c r="E97" s="284"/>
      <c r="F97" s="284"/>
      <c r="G97" s="284"/>
      <c r="H97" s="284"/>
      <c r="I97" s="284"/>
      <c r="J97" s="284"/>
      <c r="K97" s="284"/>
      <c r="L97" s="284"/>
      <c r="M97" s="284"/>
    </row>
    <row r="98" spans="4:13">
      <c r="D98" s="284"/>
      <c r="E98" s="284"/>
      <c r="F98" s="284"/>
      <c r="G98" s="284"/>
      <c r="H98" s="284"/>
      <c r="I98" s="284"/>
      <c r="J98" s="284"/>
      <c r="K98" s="284"/>
      <c r="L98" s="284"/>
      <c r="M98" s="284"/>
    </row>
    <row r="99" spans="4:13">
      <c r="D99" s="284"/>
      <c r="E99" s="284"/>
      <c r="F99" s="284"/>
      <c r="G99" s="284"/>
      <c r="H99" s="284"/>
      <c r="I99" s="284"/>
      <c r="J99" s="284"/>
      <c r="K99" s="284"/>
      <c r="L99" s="284"/>
      <c r="M99" s="284"/>
    </row>
    <row r="100" spans="4:13">
      <c r="D100" s="284"/>
      <c r="E100" s="284"/>
      <c r="F100" s="284"/>
      <c r="G100" s="284"/>
      <c r="H100" s="284"/>
      <c r="I100" s="284"/>
      <c r="J100" s="284"/>
      <c r="K100" s="284"/>
      <c r="L100" s="284"/>
      <c r="M100" s="284"/>
    </row>
    <row r="101" spans="4:13">
      <c r="D101" s="284"/>
      <c r="E101" s="284"/>
      <c r="F101" s="284"/>
      <c r="G101" s="284"/>
      <c r="H101" s="284"/>
      <c r="I101" s="284"/>
      <c r="J101" s="284"/>
      <c r="K101" s="284"/>
      <c r="L101" s="284"/>
      <c r="M101" s="284"/>
    </row>
    <row r="102" spans="4:13">
      <c r="D102" s="284"/>
      <c r="E102" s="284"/>
      <c r="F102" s="284"/>
      <c r="G102" s="284"/>
      <c r="H102" s="284"/>
      <c r="I102" s="284"/>
      <c r="J102" s="284"/>
      <c r="K102" s="284"/>
      <c r="L102" s="284"/>
      <c r="M102" s="284"/>
    </row>
    <row r="103" spans="4:13">
      <c r="D103" s="284"/>
      <c r="E103" s="284"/>
      <c r="F103" s="284"/>
      <c r="G103" s="284"/>
      <c r="H103" s="284"/>
      <c r="I103" s="284"/>
      <c r="J103" s="284"/>
      <c r="K103" s="284"/>
      <c r="L103" s="284"/>
      <c r="M103" s="284"/>
    </row>
    <row r="104" spans="4:13">
      <c r="D104" s="284"/>
      <c r="E104" s="284"/>
      <c r="F104" s="284"/>
      <c r="G104" s="284"/>
      <c r="H104" s="284"/>
      <c r="I104" s="284"/>
      <c r="J104" s="284"/>
      <c r="K104" s="284"/>
      <c r="L104" s="284"/>
      <c r="M104" s="284"/>
    </row>
    <row r="105" spans="4:13">
      <c r="D105" s="284"/>
      <c r="E105" s="284"/>
      <c r="F105" s="284"/>
      <c r="G105" s="284"/>
      <c r="H105" s="284"/>
      <c r="I105" s="284"/>
      <c r="J105" s="284"/>
      <c r="K105" s="284"/>
      <c r="L105" s="284"/>
      <c r="M105" s="284"/>
    </row>
    <row r="106" spans="4:13">
      <c r="D106" s="284"/>
      <c r="E106" s="284"/>
      <c r="F106" s="284"/>
      <c r="G106" s="284"/>
      <c r="H106" s="284"/>
      <c r="I106" s="284"/>
      <c r="J106" s="284"/>
      <c r="K106" s="284"/>
      <c r="L106" s="284"/>
      <c r="M106" s="284"/>
    </row>
    <row r="107" spans="4:13">
      <c r="D107" s="284"/>
      <c r="E107" s="284"/>
      <c r="F107" s="284"/>
      <c r="G107" s="284"/>
      <c r="H107" s="284"/>
      <c r="I107" s="284"/>
      <c r="J107" s="284"/>
      <c r="K107" s="284"/>
      <c r="L107" s="284"/>
      <c r="M107" s="284"/>
    </row>
    <row r="108" spans="4:13">
      <c r="D108" s="284"/>
      <c r="E108" s="284"/>
      <c r="F108" s="284"/>
      <c r="G108" s="284"/>
      <c r="H108" s="284"/>
      <c r="I108" s="284"/>
      <c r="J108" s="284"/>
      <c r="K108" s="284"/>
      <c r="L108" s="284"/>
      <c r="M108" s="284"/>
    </row>
    <row r="109" spans="4:13">
      <c r="D109" s="284"/>
      <c r="E109" s="284"/>
      <c r="F109" s="284"/>
      <c r="G109" s="284"/>
      <c r="H109" s="284"/>
      <c r="I109" s="284"/>
      <c r="J109" s="284"/>
      <c r="K109" s="284"/>
      <c r="L109" s="284"/>
      <c r="M109" s="284"/>
    </row>
    <row r="110" spans="4:13">
      <c r="D110" s="284"/>
      <c r="E110" s="284"/>
      <c r="F110" s="284"/>
      <c r="G110" s="284"/>
      <c r="H110" s="284"/>
      <c r="I110" s="284"/>
      <c r="J110" s="284"/>
      <c r="K110" s="284"/>
      <c r="L110" s="284"/>
      <c r="M110" s="284"/>
    </row>
    <row r="111" spans="4:13">
      <c r="D111" s="284"/>
      <c r="E111" s="284"/>
      <c r="F111" s="284"/>
      <c r="G111" s="284"/>
      <c r="H111" s="284"/>
      <c r="I111" s="284"/>
      <c r="J111" s="284"/>
      <c r="K111" s="284"/>
      <c r="L111" s="284"/>
      <c r="M111" s="284"/>
    </row>
    <row r="112" spans="4:13">
      <c r="D112" s="284"/>
      <c r="E112" s="284"/>
      <c r="F112" s="284"/>
      <c r="G112" s="284"/>
      <c r="H112" s="284"/>
      <c r="I112" s="284"/>
      <c r="J112" s="284"/>
      <c r="K112" s="284"/>
      <c r="L112" s="284"/>
      <c r="M112" s="284"/>
    </row>
    <row r="113" spans="4:13">
      <c r="D113" s="284"/>
      <c r="E113" s="284"/>
      <c r="F113" s="284"/>
      <c r="G113" s="284"/>
      <c r="H113" s="284"/>
      <c r="I113" s="284"/>
      <c r="J113" s="284"/>
      <c r="K113" s="284"/>
      <c r="L113" s="284"/>
      <c r="M113" s="284"/>
    </row>
    <row r="114" spans="4:13">
      <c r="D114" s="284"/>
      <c r="E114" s="284"/>
      <c r="F114" s="284"/>
      <c r="G114" s="284"/>
      <c r="H114" s="284"/>
      <c r="I114" s="284"/>
      <c r="J114" s="284"/>
      <c r="K114" s="284"/>
      <c r="L114" s="284"/>
      <c r="M114" s="284"/>
    </row>
    <row r="115" spans="4:13">
      <c r="D115" s="284"/>
      <c r="E115" s="284"/>
      <c r="F115" s="284"/>
      <c r="G115" s="284"/>
      <c r="H115" s="284"/>
      <c r="I115" s="284"/>
      <c r="J115" s="284"/>
      <c r="K115" s="284"/>
      <c r="L115" s="284"/>
      <c r="M115" s="284"/>
    </row>
    <row r="116" spans="4:13">
      <c r="D116" s="284"/>
      <c r="E116" s="284"/>
      <c r="F116" s="284"/>
      <c r="G116" s="284"/>
      <c r="H116" s="284"/>
      <c r="I116" s="284"/>
      <c r="J116" s="284"/>
      <c r="K116" s="284"/>
      <c r="L116" s="284"/>
      <c r="M116" s="284"/>
    </row>
    <row r="117" spans="4:13">
      <c r="D117" s="284"/>
      <c r="E117" s="284"/>
      <c r="F117" s="284"/>
      <c r="G117" s="284"/>
      <c r="H117" s="284"/>
      <c r="I117" s="284"/>
      <c r="J117" s="284"/>
      <c r="K117" s="284"/>
      <c r="L117" s="284"/>
      <c r="M117" s="284"/>
    </row>
    <row r="118" spans="4:13">
      <c r="D118" s="284"/>
      <c r="E118" s="284"/>
      <c r="F118" s="284"/>
      <c r="G118" s="284"/>
      <c r="H118" s="284"/>
      <c r="I118" s="284"/>
      <c r="J118" s="284"/>
      <c r="K118" s="284"/>
      <c r="L118" s="284"/>
      <c r="M118" s="284"/>
    </row>
    <row r="119" spans="4:13">
      <c r="D119" s="284"/>
      <c r="E119" s="284"/>
      <c r="F119" s="284"/>
      <c r="G119" s="284"/>
      <c r="H119" s="284"/>
      <c r="I119" s="284"/>
      <c r="J119" s="284"/>
      <c r="K119" s="284"/>
      <c r="L119" s="284"/>
      <c r="M119" s="284"/>
    </row>
    <row r="120" spans="4:13">
      <c r="D120" s="284"/>
      <c r="E120" s="284"/>
      <c r="F120" s="284"/>
      <c r="G120" s="284"/>
      <c r="H120" s="284"/>
      <c r="I120" s="284"/>
      <c r="J120" s="284"/>
      <c r="K120" s="284"/>
      <c r="L120" s="284"/>
      <c r="M120" s="284"/>
    </row>
    <row r="121" spans="4:13">
      <c r="D121" s="284"/>
      <c r="E121" s="284"/>
      <c r="F121" s="284"/>
      <c r="G121" s="284"/>
      <c r="H121" s="284"/>
      <c r="I121" s="284"/>
      <c r="J121" s="284"/>
      <c r="K121" s="284"/>
      <c r="L121" s="284"/>
      <c r="M121" s="284"/>
    </row>
    <row r="122" spans="4:13">
      <c r="D122" s="284"/>
      <c r="E122" s="284"/>
      <c r="F122" s="284"/>
      <c r="G122" s="284"/>
      <c r="H122" s="284"/>
      <c r="I122" s="284"/>
      <c r="J122" s="284"/>
      <c r="K122" s="284"/>
      <c r="L122" s="284"/>
      <c r="M122" s="284"/>
    </row>
    <row r="123" spans="4:13">
      <c r="D123" s="284"/>
      <c r="E123" s="284"/>
      <c r="F123" s="284"/>
      <c r="G123" s="284"/>
      <c r="H123" s="284"/>
      <c r="I123" s="284"/>
      <c r="J123" s="284"/>
      <c r="K123" s="284"/>
      <c r="L123" s="284"/>
      <c r="M123" s="284"/>
    </row>
    <row r="124" spans="4:13">
      <c r="D124" s="284"/>
      <c r="E124" s="284"/>
      <c r="F124" s="284"/>
      <c r="G124" s="284"/>
      <c r="H124" s="284"/>
      <c r="I124" s="284"/>
      <c r="J124" s="284"/>
      <c r="K124" s="284"/>
      <c r="L124" s="284"/>
      <c r="M124" s="284"/>
    </row>
    <row r="125" spans="4:13">
      <c r="D125" s="284"/>
      <c r="E125" s="284"/>
      <c r="F125" s="284"/>
      <c r="G125" s="284"/>
      <c r="H125" s="284"/>
      <c r="I125" s="284"/>
      <c r="J125" s="284"/>
      <c r="K125" s="284"/>
      <c r="L125" s="284"/>
      <c r="M125" s="284"/>
    </row>
    <row r="126" spans="4:13">
      <c r="D126" s="283"/>
      <c r="E126" s="283"/>
      <c r="F126" s="283"/>
      <c r="G126" s="283"/>
      <c r="H126" s="283"/>
      <c r="I126" s="283"/>
      <c r="J126" s="283"/>
      <c r="K126" s="283"/>
      <c r="L126" s="283"/>
    </row>
    <row r="127" spans="4:13">
      <c r="D127" s="283"/>
      <c r="E127" s="283"/>
      <c r="F127" s="283"/>
      <c r="G127" s="283"/>
      <c r="H127" s="283"/>
      <c r="I127" s="283"/>
      <c r="J127" s="283"/>
      <c r="K127" s="283"/>
      <c r="L127" s="283"/>
    </row>
    <row r="128" spans="4:13">
      <c r="D128" s="283"/>
      <c r="E128" s="283"/>
      <c r="F128" s="283"/>
      <c r="G128" s="283"/>
      <c r="H128" s="283"/>
      <c r="I128" s="283"/>
      <c r="J128" s="283"/>
      <c r="K128" s="283"/>
      <c r="L128" s="283"/>
    </row>
    <row r="129" spans="4:12">
      <c r="D129" s="283"/>
      <c r="E129" s="283"/>
      <c r="F129" s="283"/>
      <c r="G129" s="283"/>
      <c r="H129" s="283"/>
      <c r="I129" s="283"/>
      <c r="J129" s="283"/>
      <c r="K129" s="283"/>
      <c r="L129" s="283"/>
    </row>
  </sheetData>
  <mergeCells count="3">
    <mergeCell ref="A3:M3"/>
    <mergeCell ref="A47:E47"/>
    <mergeCell ref="K2:M2"/>
  </mergeCells>
  <hyperlinks>
    <hyperlink ref="K2" location="Contents!A1" display="Back to Contents ç" xr:uid="{FF9B4037-DCA9-4237-B8F4-0748B199DCCB}"/>
    <hyperlink ref="K2:M2" location="உள்ளடக்கம்!A1" display="cs;slf;fj;jpw;F jpUk;Gtjw;F" xr:uid="{E8B2C243-F705-441F-B6DF-B079BD109879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E0C3D-848E-4362-B7F6-A90C59D9DD2C}">
  <dimension ref="A1:W26"/>
  <sheetViews>
    <sheetView workbookViewId="0"/>
  </sheetViews>
  <sheetFormatPr defaultColWidth="12.42578125" defaultRowHeight="12.75"/>
  <cols>
    <col min="1" max="1" width="26.5703125" style="227" customWidth="1"/>
    <col min="2" max="15" width="11.5703125" style="227" customWidth="1"/>
    <col min="16" max="16384" width="12.42578125" style="227"/>
  </cols>
  <sheetData>
    <row r="1" spans="1:23" ht="15.75">
      <c r="A1" s="282" t="s">
        <v>132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80" t="s">
        <v>420</v>
      </c>
    </row>
    <row r="2" spans="1:23" ht="15.75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1787" t="s">
        <v>130</v>
      </c>
      <c r="N2" s="1787"/>
      <c r="O2" s="1787"/>
    </row>
    <row r="3" spans="1:23" ht="15.75">
      <c r="A3" s="1793" t="s">
        <v>30</v>
      </c>
      <c r="B3" s="1793"/>
      <c r="C3" s="1793"/>
      <c r="D3" s="1793"/>
      <c r="E3" s="1793"/>
      <c r="F3" s="1793"/>
      <c r="G3" s="1793"/>
      <c r="H3" s="1793"/>
      <c r="I3" s="1793"/>
      <c r="J3" s="1793"/>
      <c r="K3" s="1793"/>
      <c r="L3" s="1793"/>
      <c r="M3" s="1793"/>
      <c r="N3" s="1793"/>
      <c r="O3" s="1793"/>
    </row>
    <row r="5" spans="1:23">
      <c r="A5" s="1799" t="s">
        <v>419</v>
      </c>
      <c r="B5" s="1802" t="s">
        <v>418</v>
      </c>
      <c r="C5" s="1803"/>
      <c r="D5" s="1804" t="s">
        <v>417</v>
      </c>
      <c r="E5" s="1805"/>
      <c r="F5" s="1804" t="s">
        <v>416</v>
      </c>
      <c r="G5" s="1805"/>
      <c r="H5" s="1806">
        <v>2021</v>
      </c>
      <c r="I5" s="1807"/>
      <c r="J5" s="1806">
        <v>2022</v>
      </c>
      <c r="K5" s="1807"/>
      <c r="L5" s="1796">
        <v>2023</v>
      </c>
      <c r="M5" s="1796"/>
      <c r="N5" s="1796">
        <v>2024</v>
      </c>
      <c r="O5" s="1796"/>
      <c r="P5" s="1796" t="s">
        <v>415</v>
      </c>
      <c r="Q5" s="1796"/>
      <c r="R5" s="344"/>
      <c r="T5" s="344"/>
      <c r="U5" s="344"/>
      <c r="V5" s="344"/>
      <c r="W5" s="344"/>
    </row>
    <row r="6" spans="1:23">
      <c r="A6" s="1800"/>
      <c r="B6" s="1797" t="s">
        <v>414</v>
      </c>
      <c r="C6" s="1798"/>
      <c r="D6" s="1797" t="s">
        <v>414</v>
      </c>
      <c r="E6" s="1798"/>
      <c r="F6" s="1797" t="s">
        <v>414</v>
      </c>
      <c r="G6" s="1798"/>
      <c r="H6" s="1808"/>
      <c r="I6" s="1809"/>
      <c r="J6" s="1808"/>
      <c r="K6" s="1809"/>
      <c r="L6" s="1796"/>
      <c r="M6" s="1796"/>
      <c r="N6" s="1796"/>
      <c r="O6" s="1796"/>
      <c r="P6" s="1796"/>
      <c r="Q6" s="1796"/>
      <c r="R6" s="344"/>
      <c r="T6" s="344"/>
      <c r="U6" s="344"/>
      <c r="V6" s="344"/>
      <c r="W6" s="344"/>
    </row>
    <row r="7" spans="1:23" s="346" customFormat="1" ht="38.25">
      <c r="A7" s="1801"/>
      <c r="B7" s="348" t="s">
        <v>412</v>
      </c>
      <c r="C7" s="348" t="s">
        <v>411</v>
      </c>
      <c r="D7" s="348" t="s">
        <v>413</v>
      </c>
      <c r="E7" s="348" t="s">
        <v>411</v>
      </c>
      <c r="F7" s="348" t="s">
        <v>412</v>
      </c>
      <c r="G7" s="348" t="s">
        <v>411</v>
      </c>
      <c r="H7" s="348" t="s">
        <v>412</v>
      </c>
      <c r="I7" s="348" t="s">
        <v>411</v>
      </c>
      <c r="J7" s="348" t="s">
        <v>412</v>
      </c>
      <c r="K7" s="348" t="s">
        <v>411</v>
      </c>
      <c r="L7" s="348" t="s">
        <v>412</v>
      </c>
      <c r="M7" s="348" t="s">
        <v>411</v>
      </c>
      <c r="N7" s="348" t="s">
        <v>412</v>
      </c>
      <c r="O7" s="348" t="s">
        <v>411</v>
      </c>
      <c r="P7" s="348" t="s">
        <v>412</v>
      </c>
      <c r="Q7" s="348" t="s">
        <v>411</v>
      </c>
      <c r="R7" s="347"/>
      <c r="T7" s="347"/>
      <c r="U7" s="347"/>
      <c r="V7" s="347"/>
      <c r="W7" s="347"/>
    </row>
    <row r="8" spans="1:23">
      <c r="A8" s="306" t="s">
        <v>410</v>
      </c>
      <c r="B8" s="341">
        <v>1285</v>
      </c>
      <c r="C8" s="340">
        <v>89</v>
      </c>
      <c r="D8" s="339">
        <v>1268.6399999999999</v>
      </c>
      <c r="E8" s="339">
        <v>97.2</v>
      </c>
      <c r="F8" s="338">
        <v>1629.3800015209617</v>
      </c>
      <c r="G8" s="338">
        <v>104.2</v>
      </c>
      <c r="H8" s="338">
        <v>1533.3999976590273</v>
      </c>
      <c r="I8" s="338">
        <v>111</v>
      </c>
      <c r="J8" s="337">
        <v>1565</v>
      </c>
      <c r="K8" s="337">
        <v>104</v>
      </c>
      <c r="L8" s="337">
        <v>1652.8999904096127</v>
      </c>
      <c r="M8" s="337">
        <v>113</v>
      </c>
      <c r="N8" s="337">
        <v>1558.999995015562</v>
      </c>
      <c r="O8" s="345">
        <v>98</v>
      </c>
      <c r="P8" s="337">
        <v>2073.2000087872152</v>
      </c>
      <c r="Q8" s="345">
        <v>110</v>
      </c>
      <c r="R8" s="344"/>
      <c r="T8" s="344"/>
      <c r="U8" s="344"/>
      <c r="V8" s="344"/>
      <c r="W8" s="344"/>
    </row>
    <row r="9" spans="1:23">
      <c r="A9" s="306" t="s">
        <v>409</v>
      </c>
      <c r="B9" s="343">
        <v>1572</v>
      </c>
      <c r="C9" s="342">
        <v>129</v>
      </c>
      <c r="D9" s="339">
        <v>1571.2549999999999</v>
      </c>
      <c r="E9" s="339">
        <v>149</v>
      </c>
      <c r="F9" s="338">
        <v>1703.0599997399745</v>
      </c>
      <c r="G9" s="338">
        <v>148.6</v>
      </c>
      <c r="H9" s="338">
        <v>1785.8000018000587</v>
      </c>
      <c r="I9" s="338">
        <v>167</v>
      </c>
      <c r="J9" s="337">
        <v>1908</v>
      </c>
      <c r="K9" s="337">
        <v>164</v>
      </c>
      <c r="L9" s="337">
        <v>2185.200012125074</v>
      </c>
      <c r="M9" s="337">
        <v>184</v>
      </c>
      <c r="N9" s="337">
        <v>1678.399995818733</v>
      </c>
      <c r="O9" s="336">
        <v>146</v>
      </c>
      <c r="P9" s="337">
        <v>2105.4000096544628</v>
      </c>
      <c r="Q9" s="336">
        <v>166</v>
      </c>
      <c r="R9" s="344"/>
      <c r="T9" s="344"/>
      <c r="U9" s="344"/>
      <c r="V9" s="344"/>
      <c r="W9" s="344"/>
    </row>
    <row r="10" spans="1:23">
      <c r="A10" s="306" t="s">
        <v>408</v>
      </c>
      <c r="B10" s="341">
        <v>2424</v>
      </c>
      <c r="C10" s="340">
        <v>146</v>
      </c>
      <c r="D10" s="339">
        <v>2388.9949999999999</v>
      </c>
      <c r="E10" s="339">
        <v>162</v>
      </c>
      <c r="F10" s="338">
        <v>2396.2100011698903</v>
      </c>
      <c r="G10" s="338">
        <v>170.7</v>
      </c>
      <c r="H10" s="338">
        <v>2856.1000109761953</v>
      </c>
      <c r="I10" s="338">
        <v>196</v>
      </c>
      <c r="J10" s="337">
        <v>2390.1000047847629</v>
      </c>
      <c r="K10" s="337">
        <v>158</v>
      </c>
      <c r="L10" s="337">
        <v>3393.0000096932072</v>
      </c>
      <c r="M10" s="337">
        <v>209</v>
      </c>
      <c r="N10" s="337">
        <v>3442.2999969199291</v>
      </c>
      <c r="O10" s="336">
        <v>197</v>
      </c>
      <c r="P10" s="337">
        <v>2467.5000021189458</v>
      </c>
      <c r="Q10" s="336">
        <v>171</v>
      </c>
      <c r="R10" s="344"/>
      <c r="T10" s="344"/>
      <c r="U10" s="344"/>
      <c r="V10" s="344"/>
      <c r="W10" s="344"/>
    </row>
    <row r="11" spans="1:23">
      <c r="A11" s="306" t="s">
        <v>407</v>
      </c>
      <c r="B11" s="341">
        <v>1050</v>
      </c>
      <c r="C11" s="340">
        <v>87</v>
      </c>
      <c r="D11" s="339">
        <v>1019.54</v>
      </c>
      <c r="E11" s="339">
        <v>100.95</v>
      </c>
      <c r="F11" s="338">
        <v>1078.850001177788</v>
      </c>
      <c r="G11" s="338">
        <v>106.5</v>
      </c>
      <c r="H11" s="338">
        <v>1207.1000073179603</v>
      </c>
      <c r="I11" s="338">
        <v>122</v>
      </c>
      <c r="J11" s="337">
        <v>740</v>
      </c>
      <c r="K11" s="337">
        <v>90</v>
      </c>
      <c r="L11" s="337">
        <v>2041.899997137486</v>
      </c>
      <c r="M11" s="337">
        <v>139</v>
      </c>
      <c r="N11" s="337">
        <v>1162.2000010088082</v>
      </c>
      <c r="O11" s="336">
        <v>116</v>
      </c>
      <c r="P11" s="337">
        <v>1159.1999994292846</v>
      </c>
      <c r="Q11" s="336">
        <v>106</v>
      </c>
    </row>
    <row r="12" spans="1:23">
      <c r="A12" s="306" t="s">
        <v>406</v>
      </c>
      <c r="B12" s="343">
        <v>1840</v>
      </c>
      <c r="C12" s="342">
        <v>148</v>
      </c>
      <c r="D12" s="339">
        <v>1842.2049999999999</v>
      </c>
      <c r="E12" s="339">
        <v>169.65</v>
      </c>
      <c r="F12" s="338">
        <v>1814.3299986694753</v>
      </c>
      <c r="G12" s="338">
        <v>168.2</v>
      </c>
      <c r="H12" s="338">
        <v>2422.8000035434966</v>
      </c>
      <c r="I12" s="338">
        <v>178</v>
      </c>
      <c r="J12" s="337">
        <v>1974</v>
      </c>
      <c r="K12" s="337">
        <v>166</v>
      </c>
      <c r="L12" s="337">
        <v>2264.7999991327515</v>
      </c>
      <c r="M12" s="337">
        <v>193</v>
      </c>
      <c r="N12" s="337">
        <v>2029.1999867036943</v>
      </c>
      <c r="O12" s="336">
        <v>172</v>
      </c>
      <c r="P12" s="337">
        <v>2313.599985584618</v>
      </c>
      <c r="Q12" s="336">
        <v>186</v>
      </c>
    </row>
    <row r="13" spans="1:23">
      <c r="A13" s="306" t="s">
        <v>405</v>
      </c>
      <c r="B13" s="341">
        <v>1905</v>
      </c>
      <c r="C13" s="340">
        <v>163</v>
      </c>
      <c r="D13" s="339">
        <v>1855.3799999999999</v>
      </c>
      <c r="E13" s="339">
        <v>192.8</v>
      </c>
      <c r="F13" s="338">
        <v>1804.7199999651311</v>
      </c>
      <c r="G13" s="338">
        <v>186.6</v>
      </c>
      <c r="H13" s="338">
        <v>1935.800005607307</v>
      </c>
      <c r="I13" s="338">
        <v>203</v>
      </c>
      <c r="J13" s="337">
        <v>1827.6999935433264</v>
      </c>
      <c r="K13" s="337">
        <v>192</v>
      </c>
      <c r="L13" s="337">
        <v>2156.9000072181216</v>
      </c>
      <c r="M13" s="337">
        <v>199</v>
      </c>
      <c r="N13" s="337">
        <v>1797.2000081539156</v>
      </c>
      <c r="O13" s="336">
        <v>173</v>
      </c>
      <c r="P13" s="337">
        <v>2891.3000006899256</v>
      </c>
      <c r="Q13" s="336">
        <v>205</v>
      </c>
    </row>
    <row r="14" spans="1:23">
      <c r="A14" s="306" t="s">
        <v>404</v>
      </c>
      <c r="B14" s="341">
        <v>3749</v>
      </c>
      <c r="C14" s="340">
        <v>205</v>
      </c>
      <c r="D14" s="339">
        <v>3688.3550000000005</v>
      </c>
      <c r="E14" s="339">
        <v>222.75</v>
      </c>
      <c r="F14" s="338">
        <v>3619.3100001014768</v>
      </c>
      <c r="G14" s="338">
        <v>224.5</v>
      </c>
      <c r="H14" s="338">
        <v>4410.4999980926514</v>
      </c>
      <c r="I14" s="338">
        <v>198</v>
      </c>
      <c r="J14" s="337">
        <v>4377.4000077098599</v>
      </c>
      <c r="K14" s="337">
        <v>226</v>
      </c>
      <c r="L14" s="337">
        <v>4781.0999842211604</v>
      </c>
      <c r="M14" s="337">
        <v>244</v>
      </c>
      <c r="N14" s="337">
        <v>4852.0000128597021</v>
      </c>
      <c r="O14" s="336">
        <v>236</v>
      </c>
      <c r="P14" s="337">
        <v>3734.4999886900177</v>
      </c>
      <c r="Q14" s="336">
        <v>241</v>
      </c>
    </row>
    <row r="15" spans="1:23">
      <c r="A15" s="335" t="s">
        <v>403</v>
      </c>
      <c r="B15" s="334">
        <v>1580</v>
      </c>
      <c r="C15" s="333">
        <v>86</v>
      </c>
      <c r="D15" s="332">
        <v>1476.2950000000001</v>
      </c>
      <c r="E15" s="331">
        <v>86.85</v>
      </c>
      <c r="F15" s="330">
        <v>1621.9699989485739</v>
      </c>
      <c r="G15" s="330">
        <v>98.8</v>
      </c>
      <c r="H15" s="330">
        <v>1691.4999941438441</v>
      </c>
      <c r="I15" s="330">
        <v>113</v>
      </c>
      <c r="J15" s="329">
        <v>1871</v>
      </c>
      <c r="K15" s="329">
        <v>112</v>
      </c>
      <c r="L15" s="329">
        <v>2261.6999997422099</v>
      </c>
      <c r="M15" s="329">
        <v>113</v>
      </c>
      <c r="N15" s="329">
        <v>1739.9000066965818</v>
      </c>
      <c r="O15" s="328">
        <v>107</v>
      </c>
      <c r="P15" s="329">
        <v>2194.0999898165473</v>
      </c>
      <c r="Q15" s="328">
        <v>97</v>
      </c>
    </row>
    <row r="16" spans="1:23">
      <c r="A16" s="290" t="s">
        <v>402</v>
      </c>
      <c r="B16" s="324"/>
      <c r="F16" s="323"/>
      <c r="G16" s="323"/>
      <c r="H16" s="323"/>
      <c r="I16" s="323"/>
      <c r="L16" s="327"/>
      <c r="O16" s="326" t="s">
        <v>401</v>
      </c>
      <c r="P16" s="325" t="s">
        <v>400</v>
      </c>
    </row>
    <row r="17" spans="1:16">
      <c r="A17" s="290" t="s">
        <v>399</v>
      </c>
      <c r="B17" s="324"/>
      <c r="F17" s="323"/>
      <c r="G17" s="323"/>
      <c r="H17" s="323"/>
      <c r="I17" s="323"/>
    </row>
    <row r="19" spans="1:16">
      <c r="P19" s="322"/>
    </row>
    <row r="20" spans="1:16">
      <c r="P20" s="322"/>
    </row>
    <row r="21" spans="1:16">
      <c r="P21" s="322"/>
    </row>
    <row r="22" spans="1:16">
      <c r="P22" s="322"/>
    </row>
    <row r="23" spans="1:16">
      <c r="P23" s="322"/>
    </row>
    <row r="24" spans="1:16">
      <c r="P24" s="322"/>
    </row>
    <row r="25" spans="1:16">
      <c r="P25" s="322"/>
    </row>
    <row r="26" spans="1:16">
      <c r="P26" s="322"/>
    </row>
  </sheetData>
  <mergeCells count="14">
    <mergeCell ref="P5:Q6"/>
    <mergeCell ref="M2:O2"/>
    <mergeCell ref="D6:E6"/>
    <mergeCell ref="F6:G6"/>
    <mergeCell ref="A3:O3"/>
    <mergeCell ref="A5:A7"/>
    <mergeCell ref="B5:C5"/>
    <mergeCell ref="D5:E5"/>
    <mergeCell ref="F5:G5"/>
    <mergeCell ref="H5:I6"/>
    <mergeCell ref="J5:K6"/>
    <mergeCell ref="L5:M6"/>
    <mergeCell ref="N5:O6"/>
    <mergeCell ref="B6:C6"/>
  </mergeCells>
  <hyperlinks>
    <hyperlink ref="M2" location="Contents!A1" display="Back to Contents ç" xr:uid="{8656413F-4E8C-4D61-ABAC-B53B34B7CFC0}"/>
    <hyperlink ref="M2:O2" location="உள்ளடக்கம்!A1" display="cs;slf;fj;jpw;F jpUk;Gtjw;F" xr:uid="{45FA438C-B07D-4648-B497-FFCCB001FF41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749F0-11F0-467B-A1AE-792388B5C024}">
  <dimension ref="A1:L43"/>
  <sheetViews>
    <sheetView workbookViewId="0"/>
  </sheetViews>
  <sheetFormatPr defaultColWidth="12.42578125" defaultRowHeight="12.75"/>
  <cols>
    <col min="1" max="1" width="22" style="349" customWidth="1"/>
    <col min="2" max="10" width="11.7109375" style="349" customWidth="1"/>
    <col min="11" max="11" width="18.28515625" style="349" customWidth="1"/>
    <col min="12" max="16384" width="12.42578125" style="349"/>
  </cols>
  <sheetData>
    <row r="1" spans="1:11" ht="15.75">
      <c r="A1" s="282" t="s">
        <v>132</v>
      </c>
      <c r="B1" s="386"/>
      <c r="C1" s="386"/>
      <c r="D1" s="386"/>
      <c r="E1" s="386"/>
      <c r="F1" s="386"/>
      <c r="G1" s="386"/>
      <c r="H1" s="386"/>
      <c r="I1" s="386"/>
      <c r="J1" s="387" t="s">
        <v>456</v>
      </c>
    </row>
    <row r="2" spans="1:11" ht="15.75">
      <c r="A2" s="279"/>
      <c r="B2" s="386"/>
      <c r="C2" s="386"/>
      <c r="D2" s="386"/>
      <c r="E2" s="386"/>
      <c r="F2" s="386"/>
      <c r="G2" s="386"/>
      <c r="H2" s="1787" t="s">
        <v>130</v>
      </c>
      <c r="I2" s="1787"/>
      <c r="J2" s="1787"/>
    </row>
    <row r="3" spans="1:11" ht="15.75">
      <c r="A3" s="1812" t="s">
        <v>455</v>
      </c>
      <c r="B3" s="1812"/>
      <c r="C3" s="1812"/>
      <c r="D3" s="1812"/>
      <c r="E3" s="1812"/>
      <c r="F3" s="1812"/>
      <c r="G3" s="1812"/>
      <c r="H3" s="1812"/>
      <c r="I3" s="1812"/>
      <c r="J3" s="1812"/>
    </row>
    <row r="4" spans="1:11">
      <c r="A4" s="350"/>
      <c r="B4" s="350"/>
      <c r="C4" s="350"/>
      <c r="D4" s="350"/>
      <c r="E4" s="350"/>
      <c r="F4" s="350"/>
      <c r="G4" s="350"/>
      <c r="H4" s="350"/>
      <c r="I4" s="350"/>
      <c r="J4" s="350"/>
    </row>
    <row r="5" spans="1:11">
      <c r="A5" s="1813" t="s">
        <v>454</v>
      </c>
      <c r="B5" s="1816" t="s">
        <v>453</v>
      </c>
      <c r="C5" s="1817"/>
      <c r="D5" s="1820" t="s">
        <v>452</v>
      </c>
      <c r="E5" s="1817"/>
      <c r="F5" s="1822" t="s">
        <v>451</v>
      </c>
      <c r="G5" s="1823"/>
      <c r="H5" s="1824"/>
      <c r="I5" s="1820" t="s">
        <v>450</v>
      </c>
      <c r="J5" s="1817"/>
    </row>
    <row r="6" spans="1:11" ht="27.95" customHeight="1">
      <c r="A6" s="1814"/>
      <c r="B6" s="1818"/>
      <c r="C6" s="1819"/>
      <c r="D6" s="1821"/>
      <c r="E6" s="1819"/>
      <c r="F6" s="1825"/>
      <c r="G6" s="1826"/>
      <c r="H6" s="1827"/>
      <c r="I6" s="1828"/>
      <c r="J6" s="1829"/>
    </row>
    <row r="7" spans="1:11">
      <c r="A7" s="1814"/>
      <c r="B7" s="385" t="s">
        <v>449</v>
      </c>
      <c r="C7" s="385" t="s">
        <v>448</v>
      </c>
      <c r="D7" s="385" t="s">
        <v>449</v>
      </c>
      <c r="E7" s="385" t="s">
        <v>448</v>
      </c>
      <c r="F7" s="385" t="s">
        <v>449</v>
      </c>
      <c r="G7" s="385" t="s">
        <v>448</v>
      </c>
      <c r="H7" s="385" t="s">
        <v>183</v>
      </c>
      <c r="I7" s="385" t="s">
        <v>449</v>
      </c>
      <c r="J7" s="384" t="s">
        <v>448</v>
      </c>
    </row>
    <row r="8" spans="1:11">
      <c r="A8" s="1815"/>
      <c r="B8" s="383" t="s">
        <v>447</v>
      </c>
      <c r="C8" s="382">
        <v>2025</v>
      </c>
      <c r="D8" s="383" t="s">
        <v>447</v>
      </c>
      <c r="E8" s="382">
        <v>2025</v>
      </c>
      <c r="F8" s="383" t="s">
        <v>447</v>
      </c>
      <c r="G8" s="382">
        <v>2025</v>
      </c>
      <c r="H8" s="382">
        <v>2025</v>
      </c>
      <c r="I8" s="383" t="s">
        <v>447</v>
      </c>
      <c r="J8" s="382">
        <v>2025</v>
      </c>
    </row>
    <row r="9" spans="1:11">
      <c r="A9" s="381" t="s">
        <v>446</v>
      </c>
      <c r="B9" s="380"/>
      <c r="C9" s="380"/>
      <c r="D9" s="380"/>
      <c r="E9" s="380"/>
      <c r="F9" s="380"/>
      <c r="G9" s="378"/>
      <c r="H9" s="379"/>
      <c r="I9" s="378"/>
      <c r="J9" s="377"/>
    </row>
    <row r="10" spans="1:11">
      <c r="A10" s="368" t="s">
        <v>408</v>
      </c>
      <c r="B10" s="367">
        <v>3309</v>
      </c>
      <c r="C10" s="372">
        <v>2011.6946190102917</v>
      </c>
      <c r="D10" s="367">
        <v>3300</v>
      </c>
      <c r="E10" s="372">
        <v>2011.6946190102917</v>
      </c>
      <c r="F10" s="367">
        <v>8051</v>
      </c>
      <c r="G10" s="371">
        <v>4419.249379013223</v>
      </c>
      <c r="H10" s="370">
        <v>12470.249379013223</v>
      </c>
      <c r="I10" s="365">
        <v>2870</v>
      </c>
      <c r="J10" s="369">
        <v>2584.4464002414006</v>
      </c>
      <c r="K10" s="351"/>
    </row>
    <row r="11" spans="1:11">
      <c r="A11" s="368" t="s">
        <v>445</v>
      </c>
      <c r="B11" s="367">
        <v>9926</v>
      </c>
      <c r="C11" s="372">
        <v>7036.6819624524142</v>
      </c>
      <c r="D11" s="367">
        <v>9909</v>
      </c>
      <c r="E11" s="372">
        <v>7030.6116709044045</v>
      </c>
      <c r="F11" s="367">
        <v>27810</v>
      </c>
      <c r="G11" s="371">
        <v>18699.985383603984</v>
      </c>
      <c r="H11" s="370">
        <v>46509.985383603984</v>
      </c>
      <c r="I11" s="365">
        <v>3302</v>
      </c>
      <c r="J11" s="369">
        <v>3129.1705237092042</v>
      </c>
      <c r="K11" s="351"/>
    </row>
    <row r="12" spans="1:11">
      <c r="A12" s="368" t="s">
        <v>444</v>
      </c>
      <c r="B12" s="367">
        <v>9633</v>
      </c>
      <c r="C12" s="372">
        <v>6617.0224734333688</v>
      </c>
      <c r="D12" s="367">
        <v>9630</v>
      </c>
      <c r="E12" s="372">
        <v>6610.9521818853591</v>
      </c>
      <c r="F12" s="367">
        <v>24229</v>
      </c>
      <c r="G12" s="371">
        <v>15078.099823861185</v>
      </c>
      <c r="H12" s="370">
        <v>39307.099823861186</v>
      </c>
      <c r="I12" s="365">
        <v>2727</v>
      </c>
      <c r="J12" s="369">
        <v>2472.3857029382966</v>
      </c>
      <c r="K12" s="351"/>
    </row>
    <row r="13" spans="1:11">
      <c r="A13" s="368" t="s">
        <v>443</v>
      </c>
      <c r="B13" s="367">
        <v>7466</v>
      </c>
      <c r="C13" s="372">
        <v>5319.5988265721744</v>
      </c>
      <c r="D13" s="367">
        <v>7403</v>
      </c>
      <c r="E13" s="372">
        <v>5319.5988265721744</v>
      </c>
      <c r="F13" s="367">
        <v>17198</v>
      </c>
      <c r="G13" s="371">
        <v>12435.964512396869</v>
      </c>
      <c r="H13" s="370">
        <v>29633.964512396869</v>
      </c>
      <c r="I13" s="365">
        <v>2968</v>
      </c>
      <c r="J13" s="369">
        <v>2987.1755707873722</v>
      </c>
      <c r="K13" s="351"/>
    </row>
    <row r="14" spans="1:11">
      <c r="A14" s="368" t="s">
        <v>442</v>
      </c>
      <c r="B14" s="367">
        <v>10811</v>
      </c>
      <c r="C14" s="372">
        <v>9851.6784963159389</v>
      </c>
      <c r="D14" s="367">
        <v>10809</v>
      </c>
      <c r="E14" s="372">
        <v>9851.6784963159389</v>
      </c>
      <c r="F14" s="367">
        <v>29671</v>
      </c>
      <c r="G14" s="371">
        <v>30868.63873574579</v>
      </c>
      <c r="H14" s="370">
        <v>60539.638735745786</v>
      </c>
      <c r="I14" s="365">
        <v>3479</v>
      </c>
      <c r="J14" s="369">
        <v>3968.762525846204</v>
      </c>
      <c r="K14" s="351"/>
    </row>
    <row r="15" spans="1:11">
      <c r="A15" s="368" t="s">
        <v>441</v>
      </c>
      <c r="B15" s="367">
        <v>6144</v>
      </c>
      <c r="C15" s="372">
        <v>4959.0235086204211</v>
      </c>
      <c r="D15" s="367">
        <v>6137</v>
      </c>
      <c r="E15" s="372">
        <v>4957.8094503108196</v>
      </c>
      <c r="F15" s="367">
        <v>21509</v>
      </c>
      <c r="G15" s="371">
        <v>14676.538485538531</v>
      </c>
      <c r="H15" s="370">
        <v>36185.538485538535</v>
      </c>
      <c r="I15" s="365">
        <v>3742</v>
      </c>
      <c r="J15" s="369">
        <v>3159.998850999918</v>
      </c>
      <c r="K15" s="376"/>
    </row>
    <row r="16" spans="1:11">
      <c r="A16" s="368" t="s">
        <v>404</v>
      </c>
      <c r="B16" s="367">
        <v>12004</v>
      </c>
      <c r="C16" s="372">
        <v>9897.408025977611</v>
      </c>
      <c r="D16" s="367">
        <v>12004</v>
      </c>
      <c r="E16" s="372">
        <v>9808.7817693766756</v>
      </c>
      <c r="F16" s="367">
        <v>45085</v>
      </c>
      <c r="G16" s="371">
        <v>40186.47036730525</v>
      </c>
      <c r="H16" s="370">
        <v>85271.470367305243</v>
      </c>
      <c r="I16" s="365">
        <v>4419</v>
      </c>
      <c r="J16" s="369">
        <v>4819.9869814341118</v>
      </c>
      <c r="K16" s="351"/>
    </row>
    <row r="17" spans="1:11">
      <c r="A17" s="368" t="s">
        <v>440</v>
      </c>
      <c r="B17" s="367">
        <v>11202</v>
      </c>
      <c r="C17" s="372">
        <v>8888.525570698459</v>
      </c>
      <c r="D17" s="367">
        <v>11201</v>
      </c>
      <c r="E17" s="372">
        <v>8888.1208845952588</v>
      </c>
      <c r="F17" s="367">
        <v>30827</v>
      </c>
      <c r="G17" s="371">
        <v>26435.303019929383</v>
      </c>
      <c r="H17" s="370">
        <v>57262.303019929386</v>
      </c>
      <c r="I17" s="365">
        <v>3480</v>
      </c>
      <c r="J17" s="369">
        <v>3761.0376385011159</v>
      </c>
      <c r="K17" s="351"/>
    </row>
    <row r="18" spans="1:11">
      <c r="A18" s="368" t="s">
        <v>405</v>
      </c>
      <c r="B18" s="367">
        <v>4374</v>
      </c>
      <c r="C18" s="372">
        <v>2083.3240592768016</v>
      </c>
      <c r="D18" s="367">
        <v>4357</v>
      </c>
      <c r="E18" s="372">
        <v>2065.5178707359742</v>
      </c>
      <c r="F18" s="367">
        <v>7826</v>
      </c>
      <c r="G18" s="371">
        <v>4586.5361001144856</v>
      </c>
      <c r="H18" s="370">
        <v>12412.536100114485</v>
      </c>
      <c r="I18" s="365">
        <v>3188</v>
      </c>
      <c r="J18" s="369">
        <v>3940.5962429467086</v>
      </c>
      <c r="K18" s="351"/>
    </row>
    <row r="19" spans="1:11">
      <c r="A19" s="368" t="s">
        <v>439</v>
      </c>
      <c r="B19" s="367">
        <v>25297</v>
      </c>
      <c r="C19" s="372">
        <v>12411.318099059872</v>
      </c>
      <c r="D19" s="367">
        <v>25297</v>
      </c>
      <c r="E19" s="372">
        <v>12410.104040750271</v>
      </c>
      <c r="F19" s="367">
        <v>85428</v>
      </c>
      <c r="G19" s="371">
        <v>46833.741309928431</v>
      </c>
      <c r="H19" s="370">
        <v>132261.74130992842</v>
      </c>
      <c r="I19" s="365">
        <v>3973</v>
      </c>
      <c r="J19" s="369">
        <v>4439.811222148307</v>
      </c>
      <c r="K19" s="351"/>
    </row>
    <row r="20" spans="1:11">
      <c r="A20" s="368"/>
      <c r="B20" s="367"/>
      <c r="C20" s="367"/>
      <c r="D20" s="367"/>
      <c r="E20" s="367"/>
      <c r="F20" s="367"/>
      <c r="G20" s="366"/>
      <c r="H20" s="351"/>
      <c r="I20" s="365"/>
      <c r="J20" s="364"/>
      <c r="K20" s="351"/>
    </row>
    <row r="21" spans="1:11">
      <c r="A21" s="368" t="s">
        <v>438</v>
      </c>
      <c r="B21" s="367"/>
      <c r="C21" s="367"/>
      <c r="D21" s="367"/>
      <c r="E21" s="367"/>
      <c r="F21" s="367"/>
      <c r="G21" s="366"/>
      <c r="H21" s="351"/>
      <c r="I21" s="365"/>
      <c r="J21" s="364"/>
      <c r="K21" s="351"/>
    </row>
    <row r="22" spans="1:11">
      <c r="A22" s="368" t="s">
        <v>437</v>
      </c>
      <c r="B22" s="367">
        <v>81911</v>
      </c>
      <c r="C22" s="372">
        <v>69215.48766091837</v>
      </c>
      <c r="D22" s="367">
        <v>81343</v>
      </c>
      <c r="E22" s="372">
        <v>69049.971044709309</v>
      </c>
      <c r="F22" s="367">
        <v>323867</v>
      </c>
      <c r="G22" s="371">
        <v>299492.0960396204</v>
      </c>
      <c r="H22" s="370">
        <v>623359.09603962046</v>
      </c>
      <c r="I22" s="365">
        <v>3982</v>
      </c>
      <c r="J22" s="369">
        <v>4337.3239917175579</v>
      </c>
      <c r="K22" s="351"/>
    </row>
    <row r="23" spans="1:11">
      <c r="A23" s="368" t="s">
        <v>436</v>
      </c>
      <c r="B23" s="367">
        <v>20189</v>
      </c>
      <c r="C23" s="372">
        <v>17987.48791506124</v>
      </c>
      <c r="D23" s="367">
        <v>19823</v>
      </c>
      <c r="E23" s="372">
        <v>17929.213116200353</v>
      </c>
      <c r="F23" s="367">
        <v>66930</v>
      </c>
      <c r="G23" s="371">
        <v>58496.414174753983</v>
      </c>
      <c r="H23" s="370">
        <v>125426.41417475398</v>
      </c>
      <c r="I23" s="365">
        <v>3972</v>
      </c>
      <c r="J23" s="369">
        <v>3838.3899141477073</v>
      </c>
      <c r="K23" s="351"/>
    </row>
    <row r="24" spans="1:11">
      <c r="A24" s="368" t="s">
        <v>435</v>
      </c>
      <c r="B24" s="367">
        <v>17789</v>
      </c>
      <c r="C24" s="372">
        <v>12561.861329450505</v>
      </c>
      <c r="D24" s="367">
        <v>17779</v>
      </c>
      <c r="E24" s="372">
        <v>12536.366104948866</v>
      </c>
      <c r="F24" s="367">
        <v>72064</v>
      </c>
      <c r="G24" s="371">
        <v>48503.314004239495</v>
      </c>
      <c r="H24" s="370">
        <v>120567.3140042395</v>
      </c>
      <c r="I24" s="365">
        <v>4507</v>
      </c>
      <c r="J24" s="369">
        <v>4302.2451430950987</v>
      </c>
      <c r="K24" s="351"/>
    </row>
    <row r="25" spans="1:11">
      <c r="A25" s="368" t="s">
        <v>434</v>
      </c>
      <c r="B25" s="367">
        <v>35838</v>
      </c>
      <c r="C25" s="372">
        <v>19298.670889431254</v>
      </c>
      <c r="D25" s="367">
        <v>35838</v>
      </c>
      <c r="E25" s="372">
        <v>19298.670889431254</v>
      </c>
      <c r="F25" s="367">
        <v>145378</v>
      </c>
      <c r="G25" s="371">
        <v>79414.890174119442</v>
      </c>
      <c r="H25" s="370">
        <v>224792.89017411944</v>
      </c>
      <c r="I25" s="365">
        <v>4139</v>
      </c>
      <c r="J25" s="369">
        <v>4199.0250355980552</v>
      </c>
      <c r="K25" s="351"/>
    </row>
    <row r="26" spans="1:11">
      <c r="A26" s="368" t="s">
        <v>433</v>
      </c>
      <c r="B26" s="367">
        <v>11352</v>
      </c>
      <c r="C26" s="375" t="s">
        <v>146</v>
      </c>
      <c r="D26" s="367">
        <v>9744</v>
      </c>
      <c r="E26" s="375" t="s">
        <v>146</v>
      </c>
      <c r="F26" s="367">
        <v>19426</v>
      </c>
      <c r="G26" s="374" t="s">
        <v>146</v>
      </c>
      <c r="H26" s="370">
        <v>19426</v>
      </c>
      <c r="I26" s="365">
        <v>2246</v>
      </c>
      <c r="J26" s="373" t="s">
        <v>146</v>
      </c>
      <c r="K26" s="351"/>
    </row>
    <row r="27" spans="1:11">
      <c r="A27" s="368" t="s">
        <v>432</v>
      </c>
      <c r="B27" s="367">
        <v>27862</v>
      </c>
      <c r="C27" s="372">
        <v>11316.642189902192</v>
      </c>
      <c r="D27" s="367">
        <v>27806</v>
      </c>
      <c r="E27" s="372">
        <v>11316.642189902192</v>
      </c>
      <c r="F27" s="367">
        <v>62033</v>
      </c>
      <c r="G27" s="371">
        <v>47394.559309972021</v>
      </c>
      <c r="H27" s="370">
        <v>109427.55930997201</v>
      </c>
      <c r="I27" s="365">
        <v>2514</v>
      </c>
      <c r="J27" s="369">
        <v>4719.4509903161206</v>
      </c>
      <c r="K27" s="351"/>
    </row>
    <row r="28" spans="1:11">
      <c r="A28" s="368" t="s">
        <v>431</v>
      </c>
      <c r="B28" s="367">
        <v>21105</v>
      </c>
      <c r="C28" s="372">
        <v>11028.910370526548</v>
      </c>
      <c r="D28" s="367">
        <v>20829</v>
      </c>
      <c r="E28" s="372">
        <v>11024.054137288142</v>
      </c>
      <c r="F28" s="367">
        <v>94978</v>
      </c>
      <c r="G28" s="371">
        <v>48184.295221799759</v>
      </c>
      <c r="H28" s="370">
        <v>143162.29522179975</v>
      </c>
      <c r="I28" s="365">
        <v>4776</v>
      </c>
      <c r="J28" s="369">
        <v>4577.7467546125326</v>
      </c>
      <c r="K28" s="351"/>
    </row>
    <row r="29" spans="1:11">
      <c r="A29" s="368" t="s">
        <v>430</v>
      </c>
      <c r="B29" s="367">
        <v>25637</v>
      </c>
      <c r="C29" s="372">
        <v>7924.1585867713775</v>
      </c>
      <c r="D29" s="367">
        <v>21617</v>
      </c>
      <c r="E29" s="372">
        <v>7924.1585867713775</v>
      </c>
      <c r="F29" s="367">
        <v>59691</v>
      </c>
      <c r="G29" s="371">
        <v>35946.400118161786</v>
      </c>
      <c r="H29" s="370">
        <v>95637.400118161779</v>
      </c>
      <c r="I29" s="365">
        <v>2927</v>
      </c>
      <c r="J29" s="369">
        <v>4807.9544116643683</v>
      </c>
      <c r="K29" s="351"/>
    </row>
    <row r="30" spans="1:11">
      <c r="A30" s="368" t="s">
        <v>429</v>
      </c>
      <c r="B30" s="367">
        <v>23270</v>
      </c>
      <c r="C30" s="372">
        <v>8274.212066039916</v>
      </c>
      <c r="D30" s="367">
        <v>22576</v>
      </c>
      <c r="E30" s="372">
        <v>8262.0714829438966</v>
      </c>
      <c r="F30" s="367">
        <v>77250</v>
      </c>
      <c r="G30" s="371">
        <v>31895.450224308282</v>
      </c>
      <c r="H30" s="370">
        <v>109145.45022430828</v>
      </c>
      <c r="I30" s="365">
        <v>3627</v>
      </c>
      <c r="J30" s="369">
        <v>4091.6444147335428</v>
      </c>
      <c r="K30" s="351"/>
    </row>
    <row r="31" spans="1:11">
      <c r="A31" s="368" t="s">
        <v>428</v>
      </c>
      <c r="B31" s="367">
        <v>127517</v>
      </c>
      <c r="C31" s="372">
        <v>82691.939583602289</v>
      </c>
      <c r="D31" s="367">
        <v>127203</v>
      </c>
      <c r="E31" s="372">
        <v>82612.216421271747</v>
      </c>
      <c r="F31" s="367">
        <v>435988</v>
      </c>
      <c r="G31" s="371">
        <v>332886.21223004337</v>
      </c>
      <c r="H31" s="370">
        <v>768874.21223004337</v>
      </c>
      <c r="I31" s="365">
        <v>4263</v>
      </c>
      <c r="J31" s="369">
        <v>5011.1969455302524</v>
      </c>
      <c r="K31" s="351"/>
    </row>
    <row r="32" spans="1:11">
      <c r="A32" s="368" t="s">
        <v>427</v>
      </c>
      <c r="B32" s="367">
        <v>70176</v>
      </c>
      <c r="C32" s="372">
        <v>67047.988892175839</v>
      </c>
      <c r="D32" s="367">
        <v>69634</v>
      </c>
      <c r="E32" s="372">
        <v>67047.988892175839</v>
      </c>
      <c r="F32" s="367">
        <v>295310</v>
      </c>
      <c r="G32" s="371">
        <v>307904.32192506315</v>
      </c>
      <c r="H32" s="370">
        <v>603214.32192506315</v>
      </c>
      <c r="I32" s="365">
        <v>4794</v>
      </c>
      <c r="J32" s="369">
        <v>5191.3832822361319</v>
      </c>
      <c r="K32" s="351"/>
    </row>
    <row r="33" spans="1:12">
      <c r="A33" s="368" t="s">
        <v>426</v>
      </c>
      <c r="B33" s="367">
        <v>81457</v>
      </c>
      <c r="C33" s="372">
        <v>64990.564743503877</v>
      </c>
      <c r="D33" s="367">
        <v>74943</v>
      </c>
      <c r="E33" s="372">
        <v>64990.564743503877</v>
      </c>
      <c r="F33" s="367">
        <v>281814</v>
      </c>
      <c r="G33" s="371">
        <v>327621.38562073297</v>
      </c>
      <c r="H33" s="370">
        <v>609435.38562073302</v>
      </c>
      <c r="I33" s="365">
        <v>3935</v>
      </c>
      <c r="J33" s="369">
        <v>5274.7313579575957</v>
      </c>
      <c r="K33" s="351"/>
    </row>
    <row r="34" spans="1:12">
      <c r="A34" s="368" t="s">
        <v>425</v>
      </c>
      <c r="B34" s="367">
        <v>71537</v>
      </c>
      <c r="C34" s="372">
        <v>33111.416963874879</v>
      </c>
      <c r="D34" s="367">
        <v>70292</v>
      </c>
      <c r="E34" s="372">
        <v>33111.416963874879</v>
      </c>
      <c r="F34" s="367">
        <v>156727</v>
      </c>
      <c r="G34" s="371">
        <v>138654.14025618491</v>
      </c>
      <c r="H34" s="370">
        <v>295381.14025618491</v>
      </c>
      <c r="I34" s="365">
        <v>2526</v>
      </c>
      <c r="J34" s="369">
        <v>4744.5076682864837</v>
      </c>
      <c r="K34" s="351"/>
    </row>
    <row r="35" spans="1:12">
      <c r="A35" s="368" t="s">
        <v>403</v>
      </c>
      <c r="B35" s="367">
        <v>48319</v>
      </c>
      <c r="C35" s="372">
        <v>31165.28149358309</v>
      </c>
      <c r="D35" s="367">
        <v>48319</v>
      </c>
      <c r="E35" s="372">
        <v>31165.28149358309</v>
      </c>
      <c r="F35" s="367">
        <v>175283</v>
      </c>
      <c r="G35" s="371">
        <v>150013.6590288709</v>
      </c>
      <c r="H35" s="370">
        <v>325296.65902887087</v>
      </c>
      <c r="I35" s="365">
        <v>3905</v>
      </c>
      <c r="J35" s="369">
        <v>5181.3632002908689</v>
      </c>
      <c r="K35" s="351"/>
    </row>
    <row r="36" spans="1:12">
      <c r="A36" s="368" t="s">
        <v>407</v>
      </c>
      <c r="B36" s="367">
        <v>36338</v>
      </c>
      <c r="C36" s="372">
        <v>35731.354795995707</v>
      </c>
      <c r="D36" s="367">
        <v>36174</v>
      </c>
      <c r="E36" s="372">
        <v>35720.832957312494</v>
      </c>
      <c r="F36" s="367">
        <v>180925</v>
      </c>
      <c r="G36" s="371">
        <v>187771.94541436664</v>
      </c>
      <c r="H36" s="370">
        <v>368696.94541436667</v>
      </c>
      <c r="I36" s="365">
        <v>5725</v>
      </c>
      <c r="J36" s="369">
        <v>6016.539782113563</v>
      </c>
      <c r="K36" s="351"/>
    </row>
    <row r="37" spans="1:12">
      <c r="A37" s="368"/>
      <c r="B37" s="367"/>
      <c r="C37" s="367"/>
      <c r="D37" s="367"/>
      <c r="E37" s="367"/>
      <c r="F37" s="367"/>
      <c r="G37" s="366"/>
      <c r="H37" s="351"/>
      <c r="I37" s="365"/>
      <c r="J37" s="364"/>
    </row>
    <row r="38" spans="1:12">
      <c r="A38" s="363" t="s">
        <v>168</v>
      </c>
      <c r="B38" s="362">
        <v>800463</v>
      </c>
      <c r="C38" s="362">
        <v>541422.25312225451</v>
      </c>
      <c r="D38" s="362">
        <v>783967</v>
      </c>
      <c r="E38" s="362">
        <v>540944.31883437454</v>
      </c>
      <c r="F38" s="362">
        <v>2745298</v>
      </c>
      <c r="G38" s="362">
        <v>2308399.6108596744</v>
      </c>
      <c r="H38" s="362">
        <v>5053697.6108596735</v>
      </c>
      <c r="I38" s="361">
        <v>3913.7304994062324</v>
      </c>
      <c r="J38" s="360">
        <v>4759.5704885465975</v>
      </c>
      <c r="K38" s="351"/>
      <c r="L38" s="351"/>
    </row>
    <row r="39" spans="1:12" ht="22.5" customHeight="1">
      <c r="A39" s="1810" t="s">
        <v>424</v>
      </c>
      <c r="B39" s="1811"/>
      <c r="C39" s="1811"/>
      <c r="D39" s="1811"/>
      <c r="E39" s="1811"/>
      <c r="F39" s="1811"/>
      <c r="G39" s="359"/>
      <c r="H39" s="359"/>
      <c r="I39" s="358" t="s">
        <v>65</v>
      </c>
      <c r="J39" s="358"/>
      <c r="K39" s="357"/>
      <c r="L39" s="357"/>
    </row>
    <row r="40" spans="1:12">
      <c r="A40" s="356" t="s">
        <v>423</v>
      </c>
      <c r="B40" s="355"/>
      <c r="C40" s="354"/>
      <c r="D40" s="354"/>
      <c r="E40" s="354"/>
      <c r="F40" s="354"/>
      <c r="G40" s="350"/>
      <c r="H40" s="353"/>
      <c r="J40" s="350"/>
    </row>
    <row r="41" spans="1:12">
      <c r="A41" s="355" t="s">
        <v>422</v>
      </c>
      <c r="B41" s="355"/>
      <c r="C41" s="354"/>
      <c r="D41" s="354"/>
      <c r="E41" s="354"/>
      <c r="F41" s="354"/>
      <c r="G41" s="350"/>
      <c r="H41" s="353"/>
      <c r="I41" s="351"/>
      <c r="J41" s="350"/>
    </row>
    <row r="42" spans="1:12">
      <c r="A42" s="355" t="s">
        <v>421</v>
      </c>
      <c r="B42" s="354"/>
      <c r="C42" s="354"/>
      <c r="D42" s="354"/>
      <c r="E42" s="354"/>
      <c r="F42" s="354"/>
      <c r="G42" s="350"/>
      <c r="H42" s="353"/>
      <c r="I42" s="351"/>
      <c r="J42" s="350"/>
    </row>
    <row r="43" spans="1:12">
      <c r="B43" s="350"/>
      <c r="C43" s="350"/>
      <c r="D43" s="350"/>
      <c r="E43" s="350"/>
      <c r="F43" s="350"/>
      <c r="G43" s="350"/>
      <c r="H43" s="352"/>
      <c r="I43" s="351"/>
      <c r="J43" s="350"/>
    </row>
  </sheetData>
  <mergeCells count="8">
    <mergeCell ref="H2:J2"/>
    <mergeCell ref="A39:F39"/>
    <mergeCell ref="A3:J3"/>
    <mergeCell ref="A5:A8"/>
    <mergeCell ref="B5:C6"/>
    <mergeCell ref="D5:E6"/>
    <mergeCell ref="F5:H6"/>
    <mergeCell ref="I5:J6"/>
  </mergeCells>
  <hyperlinks>
    <hyperlink ref="H2" location="Contents!A1" display="Back to Contents ç" xr:uid="{2219A19D-2129-4917-B1C7-FA14C4EA1202}"/>
    <hyperlink ref="H2:J2" location="உள்ளடக்கம்!A1" display="cs;slf;fj;jpw;F jpUk;Gtjw;F" xr:uid="{47D62384-EC23-42D3-BFE4-1CC394FA7323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1A94F-CD7C-48E3-9D78-ABA8249207D4}">
  <dimension ref="A1:R22"/>
  <sheetViews>
    <sheetView topLeftCell="A3" workbookViewId="0"/>
  </sheetViews>
  <sheetFormatPr defaultColWidth="11.42578125" defaultRowHeight="12.75"/>
  <cols>
    <col min="1" max="1" width="12.85546875" style="226" customWidth="1"/>
    <col min="2" max="2" width="12.140625" style="226" customWidth="1"/>
    <col min="3" max="3" width="11.7109375" style="226" customWidth="1"/>
    <col min="4" max="4" width="11.42578125" style="226"/>
    <col min="5" max="5" width="12.7109375" style="226" bestFit="1" customWidth="1"/>
    <col min="6" max="6" width="11.7109375" style="226" customWidth="1"/>
    <col min="7" max="9" width="11.42578125" style="226"/>
    <col min="10" max="10" width="11.85546875" style="226" customWidth="1"/>
    <col min="11" max="11" width="11.140625" style="226" customWidth="1"/>
    <col min="12" max="12" width="10.85546875" style="226" customWidth="1"/>
    <col min="13" max="13" width="11" style="226" customWidth="1"/>
    <col min="14" max="16384" width="11.42578125" style="226"/>
  </cols>
  <sheetData>
    <row r="1" spans="1:18" s="227" customFormat="1" ht="15.75">
      <c r="A1" s="282" t="s">
        <v>132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80" t="s">
        <v>465</v>
      </c>
    </row>
    <row r="2" spans="1:18" s="227" customFormat="1" ht="15.75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1787" t="s">
        <v>130</v>
      </c>
      <c r="L2" s="1787"/>
      <c r="M2" s="1787"/>
    </row>
    <row r="3" spans="1:18" s="227" customFormat="1" ht="15.75">
      <c r="A3" s="1831" t="s">
        <v>31</v>
      </c>
      <c r="B3" s="1831"/>
      <c r="C3" s="1831"/>
      <c r="D3" s="1831"/>
      <c r="E3" s="1831"/>
      <c r="F3" s="1831"/>
      <c r="G3" s="1831"/>
      <c r="H3" s="1831"/>
      <c r="I3" s="1831"/>
      <c r="J3" s="1831"/>
      <c r="K3" s="1831"/>
      <c r="L3" s="1831"/>
      <c r="M3" s="1831"/>
    </row>
    <row r="5" spans="1:18">
      <c r="A5" s="1832" t="s">
        <v>464</v>
      </c>
      <c r="B5" s="1834" t="s">
        <v>449</v>
      </c>
      <c r="C5" s="1835"/>
      <c r="D5" s="1835"/>
      <c r="E5" s="1836"/>
      <c r="F5" s="1834" t="s">
        <v>448</v>
      </c>
      <c r="G5" s="1835"/>
      <c r="H5" s="1835"/>
      <c r="I5" s="1836"/>
      <c r="J5" s="1835" t="s">
        <v>183</v>
      </c>
      <c r="K5" s="1835"/>
      <c r="L5" s="1835"/>
      <c r="M5" s="1836"/>
    </row>
    <row r="6" spans="1:18" ht="76.5">
      <c r="A6" s="1833"/>
      <c r="B6" s="348" t="s">
        <v>462</v>
      </c>
      <c r="C6" s="348" t="s">
        <v>461</v>
      </c>
      <c r="D6" s="348" t="s">
        <v>460</v>
      </c>
      <c r="E6" s="348" t="s">
        <v>463</v>
      </c>
      <c r="F6" s="348" t="s">
        <v>462</v>
      </c>
      <c r="G6" s="348" t="s">
        <v>461</v>
      </c>
      <c r="H6" s="348" t="s">
        <v>460</v>
      </c>
      <c r="I6" s="348" t="s">
        <v>463</v>
      </c>
      <c r="J6" s="348" t="s">
        <v>462</v>
      </c>
      <c r="K6" s="348" t="s">
        <v>461</v>
      </c>
      <c r="L6" s="348" t="s">
        <v>460</v>
      </c>
      <c r="M6" s="348" t="s">
        <v>459</v>
      </c>
    </row>
    <row r="7" spans="1:18">
      <c r="A7" s="266">
        <v>2014</v>
      </c>
      <c r="B7" s="250">
        <v>651.28899999999999</v>
      </c>
      <c r="C7" s="250">
        <v>520.60799999999995</v>
      </c>
      <c r="D7" s="250">
        <v>2235.8510000000001</v>
      </c>
      <c r="E7" s="250">
        <v>4294.691975536296</v>
      </c>
      <c r="F7" s="250">
        <v>312.97899999999998</v>
      </c>
      <c r="G7" s="341">
        <v>272.339</v>
      </c>
      <c r="H7" s="250">
        <v>1144.9290000000001</v>
      </c>
      <c r="I7" s="250">
        <v>4204.0581774920229</v>
      </c>
      <c r="J7" s="250">
        <v>964.26800000000003</v>
      </c>
      <c r="K7" s="250">
        <v>792.94699999999989</v>
      </c>
      <c r="L7" s="250">
        <v>3380.78</v>
      </c>
      <c r="M7" s="250">
        <v>4263.5636429673123</v>
      </c>
    </row>
    <row r="8" spans="1:18">
      <c r="A8" s="266">
        <v>2015</v>
      </c>
      <c r="B8" s="250">
        <v>772.62599999999998</v>
      </c>
      <c r="C8" s="250">
        <v>659.28300000000002</v>
      </c>
      <c r="D8" s="250">
        <v>2876.9870000000001</v>
      </c>
      <c r="E8" s="250">
        <v>4363.8118986838736</v>
      </c>
      <c r="F8" s="250">
        <v>480.66199999999998</v>
      </c>
      <c r="G8" s="341">
        <v>429.09100000000001</v>
      </c>
      <c r="H8" s="250">
        <v>1942.4079999999999</v>
      </c>
      <c r="I8" s="250">
        <v>4526.7973460175108</v>
      </c>
      <c r="J8" s="250">
        <v>1253.288</v>
      </c>
      <c r="K8" s="250">
        <v>1088.374</v>
      </c>
      <c r="L8" s="250">
        <v>4819.3950000000004</v>
      </c>
      <c r="M8" s="250">
        <v>4428.0688439819396</v>
      </c>
    </row>
    <row r="9" spans="1:18">
      <c r="A9" s="266">
        <v>2016</v>
      </c>
      <c r="B9" s="250">
        <v>756.005</v>
      </c>
      <c r="C9" s="250">
        <v>667.48299999999995</v>
      </c>
      <c r="D9" s="250">
        <v>2902.6930000000002</v>
      </c>
      <c r="E9" s="250">
        <v>4348.7144990958577</v>
      </c>
      <c r="F9" s="250">
        <v>385.31799999999998</v>
      </c>
      <c r="G9" s="341">
        <v>343.50599999999997</v>
      </c>
      <c r="H9" s="250">
        <v>1517.3920000000001</v>
      </c>
      <c r="I9" s="250">
        <v>4417.3667999976724</v>
      </c>
      <c r="J9" s="250">
        <v>1141.3229999999999</v>
      </c>
      <c r="K9" s="250">
        <v>1010.9889999999999</v>
      </c>
      <c r="L9" s="250">
        <v>4420.085</v>
      </c>
      <c r="M9" s="250">
        <v>4372.0406453482683</v>
      </c>
    </row>
    <row r="10" spans="1:18">
      <c r="A10" s="266">
        <v>2017</v>
      </c>
      <c r="B10" s="250">
        <v>542.55600000000004</v>
      </c>
      <c r="C10" s="250">
        <v>342.68900000000002</v>
      </c>
      <c r="D10" s="250">
        <v>1473.8320000000001</v>
      </c>
      <c r="E10" s="250">
        <v>4300.785843724193</v>
      </c>
      <c r="F10" s="250">
        <v>249.12299999999999</v>
      </c>
      <c r="G10" s="341">
        <v>211.893</v>
      </c>
      <c r="H10" s="250">
        <v>909.32100000000003</v>
      </c>
      <c r="I10" s="250">
        <v>4291.4159505033203</v>
      </c>
      <c r="J10" s="250">
        <v>791.67900000000009</v>
      </c>
      <c r="K10" s="250">
        <v>554.58199999999999</v>
      </c>
      <c r="L10" s="250">
        <v>2383.1530000000002</v>
      </c>
      <c r="M10" s="250">
        <v>4297.2058234850756</v>
      </c>
    </row>
    <row r="11" spans="1:18">
      <c r="A11" s="266">
        <v>2018</v>
      </c>
      <c r="B11" s="250">
        <v>667.19100000000003</v>
      </c>
      <c r="C11" s="250">
        <v>557.221</v>
      </c>
      <c r="D11" s="250">
        <v>2396.9259999999999</v>
      </c>
      <c r="E11" s="250">
        <v>4301.5715488109745</v>
      </c>
      <c r="F11" s="250">
        <v>373.76299999999998</v>
      </c>
      <c r="G11" s="250">
        <v>327.334</v>
      </c>
      <c r="H11" s="250">
        <v>1532.905</v>
      </c>
      <c r="I11" s="250">
        <v>4682.9996272920007</v>
      </c>
      <c r="J11" s="250">
        <v>1040.954</v>
      </c>
      <c r="K11" s="250">
        <v>884.55500000000006</v>
      </c>
      <c r="L11" s="250">
        <v>3929.8310000000001</v>
      </c>
      <c r="M11" s="250">
        <v>4442.7209161668861</v>
      </c>
    </row>
    <row r="12" spans="1:18">
      <c r="A12" s="266">
        <v>2019</v>
      </c>
      <c r="B12" s="250">
        <v>748.02700000000004</v>
      </c>
      <c r="C12" s="250">
        <v>647.24300000000005</v>
      </c>
      <c r="D12" s="250">
        <v>3072.5810000000001</v>
      </c>
      <c r="E12" s="250">
        <v>4747.1830518058896</v>
      </c>
      <c r="F12" s="250">
        <v>368.90600000000001</v>
      </c>
      <c r="G12" s="250">
        <v>310.35300000000001</v>
      </c>
      <c r="H12" s="250">
        <v>1519.4749999999999</v>
      </c>
      <c r="I12" s="250">
        <v>4895.9571842385922</v>
      </c>
      <c r="J12" s="250">
        <v>1116.933</v>
      </c>
      <c r="K12" s="250">
        <v>957.596</v>
      </c>
      <c r="L12" s="250">
        <v>4592.0560000000005</v>
      </c>
      <c r="M12" s="250">
        <v>4795.400147870293</v>
      </c>
    </row>
    <row r="13" spans="1:18">
      <c r="A13" s="266">
        <v>2020</v>
      </c>
      <c r="B13" s="250">
        <v>752.24800000000005</v>
      </c>
      <c r="C13" s="250">
        <v>663.04100000000005</v>
      </c>
      <c r="D13" s="250">
        <v>3196.752</v>
      </c>
      <c r="E13" s="250">
        <v>4821.3489060254187</v>
      </c>
      <c r="F13" s="250">
        <v>456.20600000000002</v>
      </c>
      <c r="G13" s="250">
        <v>403.36200000000002</v>
      </c>
      <c r="H13" s="250">
        <v>1924.172</v>
      </c>
      <c r="I13" s="250">
        <v>4770.3353315384193</v>
      </c>
      <c r="J13" s="250">
        <v>1208.4540000000002</v>
      </c>
      <c r="K13" s="250">
        <v>1066.403</v>
      </c>
      <c r="L13" s="250">
        <v>5120.924</v>
      </c>
      <c r="M13" s="250">
        <v>4802.0532575395973</v>
      </c>
    </row>
    <row r="14" spans="1:18">
      <c r="A14" s="266">
        <v>2021</v>
      </c>
      <c r="B14" s="250">
        <v>770.24</v>
      </c>
      <c r="C14" s="250">
        <v>681.52099999999996</v>
      </c>
      <c r="D14" s="250">
        <v>3061.3939999999998</v>
      </c>
      <c r="E14" s="250">
        <v>4492.0024474667689</v>
      </c>
      <c r="F14" s="250">
        <v>501.46699999999998</v>
      </c>
      <c r="G14" s="250">
        <v>445.084</v>
      </c>
      <c r="H14" s="250">
        <v>2088.2020000000002</v>
      </c>
      <c r="I14" s="250">
        <v>4691.7031391827168</v>
      </c>
      <c r="J14" s="250">
        <v>1271.7069999999999</v>
      </c>
      <c r="K14" s="250">
        <v>1126.605</v>
      </c>
      <c r="L14" s="250">
        <v>5149.5959999999995</v>
      </c>
      <c r="M14" s="250">
        <v>4570.8975195387911</v>
      </c>
    </row>
    <row r="15" spans="1:18">
      <c r="A15" s="266">
        <v>2022</v>
      </c>
      <c r="B15" s="250">
        <v>775.846</v>
      </c>
      <c r="C15" s="250">
        <v>685.16399999999999</v>
      </c>
      <c r="D15" s="250">
        <v>1931.23</v>
      </c>
      <c r="E15" s="250">
        <v>2818.6390411638677</v>
      </c>
      <c r="F15" s="250">
        <v>481.66899999999998</v>
      </c>
      <c r="G15" s="250">
        <v>429.08199999999999</v>
      </c>
      <c r="H15" s="250">
        <v>1461.675</v>
      </c>
      <c r="I15" s="250">
        <v>3406.5167031010392</v>
      </c>
      <c r="J15" s="250">
        <v>1257.5149999999999</v>
      </c>
      <c r="K15" s="250">
        <v>1114.2460000000001</v>
      </c>
      <c r="L15" s="250">
        <v>3392.9049999999997</v>
      </c>
      <c r="M15" s="250">
        <v>3045.0232713422347</v>
      </c>
      <c r="O15" s="341"/>
      <c r="P15" s="341"/>
      <c r="Q15" s="341"/>
      <c r="R15" s="341"/>
    </row>
    <row r="16" spans="1:18">
      <c r="A16" s="266">
        <v>2023</v>
      </c>
      <c r="B16" s="250">
        <v>812.601</v>
      </c>
      <c r="C16" s="250">
        <v>722.50099999999998</v>
      </c>
      <c r="D16" s="250">
        <v>2696.04</v>
      </c>
      <c r="E16" s="250">
        <v>3731.5380878365568</v>
      </c>
      <c r="F16" s="250">
        <v>505.07600000000002</v>
      </c>
      <c r="G16" s="250">
        <v>440.30399999999997</v>
      </c>
      <c r="H16" s="250">
        <v>1817.3910000000001</v>
      </c>
      <c r="I16" s="250">
        <v>4127.5823067698684</v>
      </c>
      <c r="J16" s="250">
        <v>1317.6770000000001</v>
      </c>
      <c r="K16" s="250">
        <v>1162.8049999999998</v>
      </c>
      <c r="L16" s="250">
        <v>4513.4310000000005</v>
      </c>
      <c r="M16" s="250">
        <v>3881.5029175141158</v>
      </c>
      <c r="O16" s="393"/>
      <c r="P16" s="393"/>
      <c r="Q16" s="393"/>
      <c r="R16" s="393"/>
    </row>
    <row r="17" spans="1:18">
      <c r="A17" s="266">
        <v>2024</v>
      </c>
      <c r="B17" s="250">
        <v>806.673</v>
      </c>
      <c r="C17" s="250">
        <v>702.11500000000001</v>
      </c>
      <c r="D17" s="250">
        <v>2721.9580000000001</v>
      </c>
      <c r="E17" s="394">
        <v>3876.7979604480747</v>
      </c>
      <c r="F17" s="251">
        <v>481.31599999999997</v>
      </c>
      <c r="G17" s="251">
        <v>429.74400000000003</v>
      </c>
      <c r="H17" s="251">
        <v>1976.4960000000001</v>
      </c>
      <c r="I17" s="250">
        <v>4599.2404780520492</v>
      </c>
      <c r="J17" s="250">
        <v>1287.989</v>
      </c>
      <c r="K17" s="250">
        <v>1131.8589999999999</v>
      </c>
      <c r="L17" s="250">
        <v>4698.4539999999997</v>
      </c>
      <c r="M17" s="250">
        <v>4151.0947918424472</v>
      </c>
      <c r="O17" s="393"/>
      <c r="P17" s="393"/>
      <c r="Q17" s="393"/>
      <c r="R17" s="393"/>
    </row>
    <row r="18" spans="1:18">
      <c r="A18" s="392" t="s">
        <v>458</v>
      </c>
      <c r="B18" s="247">
        <v>800.46299999999997</v>
      </c>
      <c r="C18" s="247">
        <v>701.45299999999997</v>
      </c>
      <c r="D18" s="247">
        <v>2745.2979999999998</v>
      </c>
      <c r="E18" s="247">
        <v>3913.7304994062324</v>
      </c>
      <c r="F18" s="246">
        <v>541.42200000000003</v>
      </c>
      <c r="G18" s="246">
        <v>485.00200000000001</v>
      </c>
      <c r="H18" s="246">
        <v>2308.3996108596698</v>
      </c>
      <c r="I18" s="247">
        <v>4759.567199433548</v>
      </c>
      <c r="J18" s="391">
        <v>1341.885</v>
      </c>
      <c r="K18" s="390">
        <v>1186.4549999999999</v>
      </c>
      <c r="L18" s="390">
        <v>5053.69761085967</v>
      </c>
      <c r="M18" s="390">
        <v>4259.4937109790681</v>
      </c>
    </row>
    <row r="19" spans="1:18">
      <c r="A19" s="240" t="s">
        <v>457</v>
      </c>
      <c r="B19" s="389"/>
      <c r="C19" s="389"/>
      <c r="D19" s="389"/>
      <c r="E19" s="389"/>
      <c r="F19" s="389"/>
      <c r="G19" s="389"/>
      <c r="H19" s="389"/>
      <c r="I19" s="389"/>
      <c r="J19" s="1830" t="s">
        <v>65</v>
      </c>
      <c r="K19" s="1830"/>
      <c r="L19" s="1830"/>
      <c r="M19" s="1830"/>
    </row>
    <row r="20" spans="1:18">
      <c r="A20" s="241" t="s">
        <v>286</v>
      </c>
      <c r="B20" s="388"/>
      <c r="C20" s="388"/>
      <c r="D20" s="388"/>
      <c r="E20" s="388"/>
      <c r="F20" s="388"/>
      <c r="G20" s="388"/>
      <c r="H20" s="388"/>
      <c r="I20" s="388"/>
      <c r="J20" s="227"/>
      <c r="K20" s="227"/>
      <c r="L20" s="341"/>
      <c r="M20" s="341"/>
    </row>
    <row r="22" spans="1:18">
      <c r="D22" s="227"/>
      <c r="F22" s="227"/>
      <c r="G22" s="227"/>
      <c r="H22" s="227"/>
      <c r="I22" s="227"/>
      <c r="J22" s="227"/>
      <c r="K22" s="227"/>
      <c r="L22" s="227"/>
      <c r="M22" s="227"/>
    </row>
  </sheetData>
  <mergeCells count="7">
    <mergeCell ref="J19:M19"/>
    <mergeCell ref="K2:M2"/>
    <mergeCell ref="A3:M3"/>
    <mergeCell ref="A5:A6"/>
    <mergeCell ref="B5:E5"/>
    <mergeCell ref="F5:I5"/>
    <mergeCell ref="J5:M5"/>
  </mergeCells>
  <hyperlinks>
    <hyperlink ref="K2" location="Contents!A1" display="Back to Contents ç" xr:uid="{6B85408E-28BF-4BE7-8328-0D32C72CC29F}"/>
    <hyperlink ref="K2:M2" location="உள்ளடக்கம்!A1" display="cs;slf;fj;jpw;F jpUk;Gtjw;F" xr:uid="{51624DF7-570C-4FDD-A7B7-0C2B52229428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0EA45-599E-40BB-B87F-72D2710FC934}">
  <dimension ref="A1:AE118"/>
  <sheetViews>
    <sheetView workbookViewId="0"/>
  </sheetViews>
  <sheetFormatPr defaultColWidth="12.42578125" defaultRowHeight="12.75"/>
  <cols>
    <col min="1" max="1" width="27.140625" style="226" customWidth="1"/>
    <col min="2" max="2" width="11.42578125" style="226" customWidth="1"/>
    <col min="3" max="21" width="10" style="226" customWidth="1"/>
    <col min="22" max="22" width="10.7109375" style="226" customWidth="1"/>
    <col min="23" max="23" width="10.28515625" style="226" customWidth="1"/>
    <col min="24" max="39" width="8.5703125" style="226" customWidth="1"/>
    <col min="40" max="16384" width="12.42578125" style="226"/>
  </cols>
  <sheetData>
    <row r="1" spans="1:31" ht="15.75">
      <c r="A1" s="282" t="s">
        <v>132</v>
      </c>
      <c r="B1" s="279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278"/>
      <c r="R1" s="278"/>
      <c r="S1" s="278"/>
      <c r="T1" s="278"/>
      <c r="U1" s="278"/>
      <c r="V1" s="280" t="s">
        <v>485</v>
      </c>
      <c r="W1" s="227"/>
    </row>
    <row r="2" spans="1:31" ht="15.75">
      <c r="A2" s="425"/>
      <c r="B2" s="425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1787" t="s">
        <v>130</v>
      </c>
      <c r="S2" s="1787"/>
      <c r="T2" s="1787"/>
      <c r="U2" s="1787"/>
      <c r="V2" s="1787"/>
      <c r="X2" s="424"/>
      <c r="Y2" s="424"/>
      <c r="Z2" s="424"/>
      <c r="AA2" s="424"/>
      <c r="AB2" s="424"/>
      <c r="AC2" s="424"/>
      <c r="AD2" s="424"/>
      <c r="AE2" s="424"/>
    </row>
    <row r="3" spans="1:31" ht="15" customHeight="1">
      <c r="A3" s="1793" t="s">
        <v>32</v>
      </c>
      <c r="B3" s="1793"/>
      <c r="C3" s="1793"/>
      <c r="D3" s="1793"/>
      <c r="E3" s="1793"/>
      <c r="F3" s="1793"/>
      <c r="G3" s="1793"/>
      <c r="H3" s="1793"/>
      <c r="I3" s="1793"/>
      <c r="J3" s="1793"/>
      <c r="K3" s="1793"/>
      <c r="L3" s="1793"/>
      <c r="M3" s="1793"/>
      <c r="N3" s="1793"/>
      <c r="O3" s="1793"/>
      <c r="P3" s="1793"/>
      <c r="Q3" s="1793"/>
      <c r="R3" s="1793"/>
      <c r="S3" s="1793"/>
      <c r="T3" s="1793"/>
      <c r="U3" s="1793"/>
      <c r="V3" s="1793"/>
      <c r="W3" s="424"/>
    </row>
    <row r="4" spans="1:31" s="228" customFormat="1" ht="15" customHeight="1"/>
    <row r="5" spans="1:31" ht="18.75" customHeight="1">
      <c r="A5" s="1838" t="s">
        <v>484</v>
      </c>
      <c r="B5" s="1840" t="s">
        <v>483</v>
      </c>
      <c r="C5" s="1841"/>
      <c r="D5" s="1841"/>
      <c r="E5" s="1841"/>
      <c r="F5" s="1841"/>
      <c r="G5" s="1841"/>
      <c r="H5" s="1841"/>
      <c r="I5" s="1840" t="s">
        <v>482</v>
      </c>
      <c r="J5" s="1841"/>
      <c r="K5" s="1841"/>
      <c r="L5" s="1841"/>
      <c r="M5" s="1841"/>
      <c r="N5" s="1841"/>
      <c r="O5" s="1842"/>
      <c r="P5" s="1840" t="s">
        <v>481</v>
      </c>
      <c r="Q5" s="1841"/>
      <c r="R5" s="1841"/>
      <c r="S5" s="1841"/>
      <c r="T5" s="1841"/>
      <c r="U5" s="1841"/>
      <c r="V5" s="1842"/>
      <c r="W5" s="420"/>
    </row>
    <row r="6" spans="1:31" ht="15.75" customHeight="1">
      <c r="A6" s="1839"/>
      <c r="B6" s="423">
        <v>2019</v>
      </c>
      <c r="C6" s="422">
        <v>2020</v>
      </c>
      <c r="D6" s="422">
        <v>2021</v>
      </c>
      <c r="E6" s="422">
        <v>2022</v>
      </c>
      <c r="F6" s="422">
        <v>2023</v>
      </c>
      <c r="G6" s="422" t="s">
        <v>480</v>
      </c>
      <c r="H6" s="422" t="s">
        <v>479</v>
      </c>
      <c r="I6" s="422">
        <v>2019</v>
      </c>
      <c r="J6" s="422">
        <v>2020</v>
      </c>
      <c r="K6" s="422">
        <v>2021</v>
      </c>
      <c r="L6" s="422">
        <v>2022</v>
      </c>
      <c r="M6" s="422">
        <v>2023</v>
      </c>
      <c r="N6" s="422" t="s">
        <v>480</v>
      </c>
      <c r="O6" s="422" t="s">
        <v>479</v>
      </c>
      <c r="P6" s="422">
        <v>2019</v>
      </c>
      <c r="Q6" s="422">
        <v>2020</v>
      </c>
      <c r="R6" s="422">
        <v>2021</v>
      </c>
      <c r="S6" s="422">
        <v>2022</v>
      </c>
      <c r="T6" s="422">
        <v>2023</v>
      </c>
      <c r="U6" s="422" t="s">
        <v>480</v>
      </c>
      <c r="V6" s="422" t="s">
        <v>479</v>
      </c>
      <c r="W6" s="421"/>
      <c r="X6" s="420"/>
    </row>
    <row r="7" spans="1:31">
      <c r="A7" s="419" t="s">
        <v>478</v>
      </c>
      <c r="B7" s="418">
        <v>924</v>
      </c>
      <c r="C7" s="417">
        <v>2304.8000000000002</v>
      </c>
      <c r="D7" s="417">
        <v>3929</v>
      </c>
      <c r="E7" s="417">
        <v>1440.0205625252934</v>
      </c>
      <c r="F7" s="417">
        <v>341.08977741804932</v>
      </c>
      <c r="G7" s="417">
        <v>495.39445278197695</v>
      </c>
      <c r="H7" s="417">
        <v>1150.5358139295831</v>
      </c>
      <c r="I7" s="416">
        <v>18.603000000000002</v>
      </c>
      <c r="J7" s="416">
        <v>43.018300000000004</v>
      </c>
      <c r="K7" s="415">
        <v>65.900000000000006</v>
      </c>
      <c r="L7" s="414">
        <v>17.799498500000002</v>
      </c>
      <c r="M7" s="413">
        <v>5.0842844999999999</v>
      </c>
      <c r="N7" s="413">
        <v>8.8282784999999997</v>
      </c>
      <c r="O7" s="413">
        <v>21.343953000000003</v>
      </c>
      <c r="P7" s="412">
        <v>20.133116883116884</v>
      </c>
      <c r="Q7" s="411">
        <v>18.664656369316209</v>
      </c>
      <c r="R7" s="411">
        <v>16.772715703741412</v>
      </c>
      <c r="S7" s="411">
        <v>12.36058634384074</v>
      </c>
      <c r="T7" s="412">
        <v>14.906000814467554</v>
      </c>
      <c r="U7" s="411">
        <v>17.820705198500324</v>
      </c>
      <c r="V7" s="411">
        <v>18.551315605814199</v>
      </c>
      <c r="W7" s="230"/>
      <c r="X7" s="400"/>
      <c r="Y7" s="400"/>
    </row>
    <row r="8" spans="1:31">
      <c r="A8" s="258" t="s">
        <v>477</v>
      </c>
      <c r="B8" s="418">
        <v>5302</v>
      </c>
      <c r="C8" s="417">
        <v>8812</v>
      </c>
      <c r="D8" s="417">
        <v>13675</v>
      </c>
      <c r="E8" s="417">
        <v>10683.41797441933</v>
      </c>
      <c r="F8" s="417">
        <v>10739.278753859251</v>
      </c>
      <c r="G8" s="417">
        <v>11075.873316864428</v>
      </c>
      <c r="H8" s="417">
        <v>9710.5521545932825</v>
      </c>
      <c r="I8" s="416">
        <v>4.9080000000000004</v>
      </c>
      <c r="J8" s="416">
        <v>9.5620999999999992</v>
      </c>
      <c r="K8" s="415">
        <v>14.4</v>
      </c>
      <c r="L8" s="414">
        <v>9.9201892218619836</v>
      </c>
      <c r="M8" s="413">
        <v>9.7829655033336707</v>
      </c>
      <c r="N8" s="413">
        <v>10.346477885000001</v>
      </c>
      <c r="O8" s="413">
        <v>9.0136487750000018</v>
      </c>
      <c r="P8" s="412">
        <v>0.9256884194643531</v>
      </c>
      <c r="Q8" s="411">
        <v>1.0851225601452563</v>
      </c>
      <c r="R8" s="411">
        <v>1.0530164533820841</v>
      </c>
      <c r="S8" s="411">
        <v>0.92855949712116082</v>
      </c>
      <c r="T8" s="412">
        <v>0.91095181786002899</v>
      </c>
      <c r="U8" s="411">
        <v>0.93414556026441453</v>
      </c>
      <c r="V8" s="411">
        <v>0.92823236325818692</v>
      </c>
      <c r="W8" s="401"/>
      <c r="X8" s="400"/>
      <c r="Y8" s="400"/>
    </row>
    <row r="9" spans="1:31">
      <c r="A9" s="258" t="s">
        <v>476</v>
      </c>
      <c r="B9" s="418">
        <v>10981</v>
      </c>
      <c r="C9" s="417">
        <v>13579.7</v>
      </c>
      <c r="D9" s="417">
        <v>12301</v>
      </c>
      <c r="E9" s="417">
        <v>12094.994546210217</v>
      </c>
      <c r="F9" s="417">
        <v>12138.264172267169</v>
      </c>
      <c r="G9" s="417">
        <v>12374.292839276553</v>
      </c>
      <c r="H9" s="417">
        <v>11240.5971983408</v>
      </c>
      <c r="I9" s="416">
        <v>15.148250000000001</v>
      </c>
      <c r="J9" s="416">
        <v>19.831125</v>
      </c>
      <c r="K9" s="415">
        <v>17.100000000000001</v>
      </c>
      <c r="L9" s="414">
        <v>15.758636988744851</v>
      </c>
      <c r="M9" s="413">
        <v>16.849333203926765</v>
      </c>
      <c r="N9" s="413">
        <v>16.6593531050843</v>
      </c>
      <c r="O9" s="413">
        <v>15.355196764179425</v>
      </c>
      <c r="P9" s="412">
        <v>1.3794964028776979</v>
      </c>
      <c r="Q9" s="411">
        <v>1.4603507441254224</v>
      </c>
      <c r="R9" s="411">
        <v>1.3901308836679944</v>
      </c>
      <c r="S9" s="411">
        <v>1.3029056713119875</v>
      </c>
      <c r="T9" s="412">
        <v>1.3881171940896777</v>
      </c>
      <c r="U9" s="411">
        <v>1.3462872845716707</v>
      </c>
      <c r="V9" s="411">
        <v>1.3660481283366308</v>
      </c>
      <c r="W9" s="401"/>
      <c r="X9" s="400"/>
      <c r="Y9" s="400"/>
    </row>
    <row r="10" spans="1:31">
      <c r="A10" s="258" t="s">
        <v>475</v>
      </c>
      <c r="B10" s="418">
        <v>7196</v>
      </c>
      <c r="C10" s="417">
        <v>11518.1</v>
      </c>
      <c r="D10" s="417">
        <v>10431</v>
      </c>
      <c r="E10" s="417">
        <v>14337.480905329296</v>
      </c>
      <c r="F10" s="417">
        <v>12247.54963223344</v>
      </c>
      <c r="G10" s="417">
        <v>11073.53072189144</v>
      </c>
      <c r="H10" s="417">
        <v>10242.822096317279</v>
      </c>
      <c r="I10" s="416">
        <v>8.0670000000000002</v>
      </c>
      <c r="J10" s="416">
        <v>13.2158</v>
      </c>
      <c r="K10" s="415">
        <v>11.9</v>
      </c>
      <c r="L10" s="414">
        <v>14.843774125532807</v>
      </c>
      <c r="M10" s="413">
        <v>12.800835150689196</v>
      </c>
      <c r="N10" s="413">
        <v>11.412687439999999</v>
      </c>
      <c r="O10" s="413">
        <v>10.853073121</v>
      </c>
      <c r="P10" s="412">
        <v>1.1210394663702057</v>
      </c>
      <c r="Q10" s="411">
        <v>1.1473941014577056</v>
      </c>
      <c r="R10" s="411">
        <v>1.140830217620554</v>
      </c>
      <c r="S10" s="411">
        <v>1.0353125645674144</v>
      </c>
      <c r="T10" s="412">
        <v>1.045175201168371</v>
      </c>
      <c r="U10" s="411">
        <v>1.0306276946916375</v>
      </c>
      <c r="V10" s="411">
        <v>1.0595784070976038</v>
      </c>
      <c r="W10" s="401"/>
      <c r="X10" s="400"/>
      <c r="Y10" s="400"/>
    </row>
    <row r="11" spans="1:31">
      <c r="A11" s="258" t="s">
        <v>474</v>
      </c>
      <c r="B11" s="418">
        <v>6035</v>
      </c>
      <c r="C11" s="417">
        <v>11653.5</v>
      </c>
      <c r="D11" s="417">
        <v>17228</v>
      </c>
      <c r="E11" s="417">
        <v>16221.555520442755</v>
      </c>
      <c r="F11" s="417">
        <v>13785.226279203605</v>
      </c>
      <c r="G11" s="417">
        <v>13164.353540298012</v>
      </c>
      <c r="H11" s="417">
        <v>14022.16561027924</v>
      </c>
      <c r="I11" s="416">
        <v>6.085</v>
      </c>
      <c r="J11" s="416">
        <v>8.2226999999999997</v>
      </c>
      <c r="K11" s="415">
        <v>12</v>
      </c>
      <c r="L11" s="414">
        <v>10.230166806731743</v>
      </c>
      <c r="M11" s="413">
        <v>11.35222248063031</v>
      </c>
      <c r="N11" s="413">
        <v>10.503066799999999</v>
      </c>
      <c r="O11" s="413">
        <v>10.251349119999999</v>
      </c>
      <c r="P11" s="412">
        <v>1.008285004142502</v>
      </c>
      <c r="Q11" s="411">
        <v>0.70559917621315471</v>
      </c>
      <c r="R11" s="411">
        <v>0.69654051543998141</v>
      </c>
      <c r="S11" s="411">
        <v>0.6306526395597184</v>
      </c>
      <c r="T11" s="412">
        <v>0.82350643005086355</v>
      </c>
      <c r="U11" s="411">
        <v>0.79784144111965505</v>
      </c>
      <c r="V11" s="411">
        <v>0.73108173194624326</v>
      </c>
      <c r="W11" s="401"/>
      <c r="X11" s="400"/>
      <c r="Y11" s="400"/>
    </row>
    <row r="12" spans="1:31">
      <c r="A12" s="258" t="s">
        <v>473</v>
      </c>
      <c r="B12" s="418">
        <v>6156</v>
      </c>
      <c r="C12" s="417">
        <v>10889.1</v>
      </c>
      <c r="D12" s="417">
        <v>17841</v>
      </c>
      <c r="E12" s="417">
        <v>11898.767420636383</v>
      </c>
      <c r="F12" s="417">
        <v>12655.24308671214</v>
      </c>
      <c r="G12" s="417">
        <v>14333.53665013004</v>
      </c>
      <c r="H12" s="417">
        <v>15436.328782679078</v>
      </c>
      <c r="I12" s="416">
        <v>7.3550000000000004</v>
      </c>
      <c r="J12" s="416">
        <v>13.4971</v>
      </c>
      <c r="K12" s="415">
        <v>18.899999999999999</v>
      </c>
      <c r="L12" s="414">
        <v>12.543805806517204</v>
      </c>
      <c r="M12" s="413">
        <v>12.454063533882112</v>
      </c>
      <c r="N12" s="413">
        <v>15.0657809446506</v>
      </c>
      <c r="O12" s="413">
        <v>15.842908455</v>
      </c>
      <c r="P12" s="412">
        <v>1.1947693307342431</v>
      </c>
      <c r="Q12" s="411">
        <v>1.239505560606478</v>
      </c>
      <c r="R12" s="411">
        <v>1.059357659324029</v>
      </c>
      <c r="S12" s="411">
        <v>1.0542105213992261</v>
      </c>
      <c r="T12" s="412">
        <v>0.98410306689080795</v>
      </c>
      <c r="U12" s="411">
        <v>1.0510860865949589</v>
      </c>
      <c r="V12" s="411">
        <v>1.0263391430724862</v>
      </c>
      <c r="W12" s="401"/>
      <c r="X12" s="400"/>
      <c r="Y12" s="400"/>
    </row>
    <row r="13" spans="1:31">
      <c r="A13" s="258" t="s">
        <v>472</v>
      </c>
      <c r="B13" s="418">
        <v>14527</v>
      </c>
      <c r="C13" s="417">
        <v>19507.7</v>
      </c>
      <c r="D13" s="417">
        <v>18537</v>
      </c>
      <c r="E13" s="417">
        <v>16655.583841189637</v>
      </c>
      <c r="F13" s="417">
        <v>16597.314554430486</v>
      </c>
      <c r="G13" s="417">
        <v>17829.496215064057</v>
      </c>
      <c r="H13" s="417">
        <v>16263.810659651965</v>
      </c>
      <c r="I13" s="416">
        <v>26.922000000000001</v>
      </c>
      <c r="J13" s="416">
        <v>38.490699999999997</v>
      </c>
      <c r="K13" s="415">
        <v>36.9</v>
      </c>
      <c r="L13" s="414">
        <v>27.180721502601127</v>
      </c>
      <c r="M13" s="413">
        <v>29.68003535128895</v>
      </c>
      <c r="N13" s="413">
        <v>28.962228970000002</v>
      </c>
      <c r="O13" s="413">
        <v>29.34524566</v>
      </c>
      <c r="P13" s="412">
        <v>1.8532387967233428</v>
      </c>
      <c r="Q13" s="411">
        <v>1.9731029285871731</v>
      </c>
      <c r="R13" s="411">
        <v>1.9906133678588769</v>
      </c>
      <c r="S13" s="411">
        <v>1.631928472863412</v>
      </c>
      <c r="T13" s="412">
        <v>1.7882432277796507</v>
      </c>
      <c r="U13" s="411">
        <v>1.6243997374154606</v>
      </c>
      <c r="V13" s="411">
        <v>1.8043277971011482</v>
      </c>
      <c r="W13" s="401"/>
      <c r="X13" s="400"/>
      <c r="Y13" s="400"/>
    </row>
    <row r="14" spans="1:31">
      <c r="A14" s="258" t="s">
        <v>471</v>
      </c>
      <c r="B14" s="418">
        <v>4192</v>
      </c>
      <c r="C14" s="417">
        <v>4569.8</v>
      </c>
      <c r="D14" s="417">
        <v>6138</v>
      </c>
      <c r="E14" s="417">
        <v>8999.9692273252567</v>
      </c>
      <c r="F14" s="417">
        <v>8028.2094496533409</v>
      </c>
      <c r="G14" s="417">
        <v>7595.9091807023588</v>
      </c>
      <c r="H14" s="417">
        <v>6775.8852545528125</v>
      </c>
      <c r="I14" s="416">
        <v>5.4740000000000002</v>
      </c>
      <c r="J14" s="416">
        <v>6.2473000000000001</v>
      </c>
      <c r="K14" s="415">
        <v>8.0642999999999994</v>
      </c>
      <c r="L14" s="414">
        <v>10.887963729570124</v>
      </c>
      <c r="M14" s="413">
        <v>9.3650455775126318</v>
      </c>
      <c r="N14" s="413">
        <v>8.6939969863594904</v>
      </c>
      <c r="O14" s="413">
        <v>7.2376141000000009</v>
      </c>
      <c r="P14" s="412">
        <v>1.3058206106870229</v>
      </c>
      <c r="Q14" s="411">
        <v>1.36708389863889</v>
      </c>
      <c r="R14" s="411">
        <v>1.3138318670576734</v>
      </c>
      <c r="S14" s="411">
        <v>1.2097778841857185</v>
      </c>
      <c r="T14" s="412">
        <v>1.1665173456476046</v>
      </c>
      <c r="U14" s="411">
        <v>1.1445630509178359</v>
      </c>
      <c r="V14" s="411">
        <v>1.0681429552156223</v>
      </c>
      <c r="W14" s="401"/>
      <c r="X14" s="400"/>
      <c r="Y14" s="400"/>
    </row>
    <row r="15" spans="1:31">
      <c r="A15" s="258" t="s">
        <v>470</v>
      </c>
      <c r="B15" s="418">
        <v>63450</v>
      </c>
      <c r="C15" s="417">
        <v>78249</v>
      </c>
      <c r="D15" s="417">
        <v>106757</v>
      </c>
      <c r="E15" s="417">
        <v>84158.367928820473</v>
      </c>
      <c r="F15" s="417">
        <v>75982.219236343473</v>
      </c>
      <c r="G15" s="417">
        <v>72701.120628899924</v>
      </c>
      <c r="H15" s="417">
        <v>80175.629163213278</v>
      </c>
      <c r="I15" s="416">
        <v>245.64699999999999</v>
      </c>
      <c r="J15" s="416">
        <v>313.52050000000003</v>
      </c>
      <c r="K15" s="415">
        <v>472.4</v>
      </c>
      <c r="L15" s="414">
        <v>259.03959882100497</v>
      </c>
      <c r="M15" s="413">
        <v>221.24874156565195</v>
      </c>
      <c r="N15" s="413">
        <v>223.49615548030701</v>
      </c>
      <c r="O15" s="413">
        <v>272.05565889059272</v>
      </c>
      <c r="P15" s="412">
        <v>3.8715051221434198</v>
      </c>
      <c r="Q15" s="411">
        <v>4.0067029610602054</v>
      </c>
      <c r="R15" s="411">
        <v>4.4250025759434974</v>
      </c>
      <c r="S15" s="411">
        <v>3.0780016912886867</v>
      </c>
      <c r="T15" s="412">
        <v>2.9118489008258033</v>
      </c>
      <c r="U15" s="411">
        <v>3.074177585530415</v>
      </c>
      <c r="V15" s="411">
        <v>3.3932463234777974</v>
      </c>
      <c r="W15" s="401"/>
      <c r="X15" s="400"/>
      <c r="Y15" s="400"/>
    </row>
    <row r="16" spans="1:31">
      <c r="A16" s="258" t="s">
        <v>469</v>
      </c>
      <c r="B16" s="418">
        <v>5610</v>
      </c>
      <c r="C16" s="417">
        <v>3564.8</v>
      </c>
      <c r="D16" s="417">
        <v>4623</v>
      </c>
      <c r="E16" s="417">
        <v>3454.8415794276343</v>
      </c>
      <c r="F16" s="417">
        <v>2813.1268281047423</v>
      </c>
      <c r="G16" s="417">
        <v>3252.6256738162688</v>
      </c>
      <c r="H16" s="417">
        <v>2353.6130594900851</v>
      </c>
      <c r="I16" s="416">
        <v>101.642</v>
      </c>
      <c r="J16" s="416">
        <v>65.085300000000004</v>
      </c>
      <c r="K16" s="415">
        <v>75.900000000000006</v>
      </c>
      <c r="L16" s="414">
        <v>47.613555240223555</v>
      </c>
      <c r="M16" s="413">
        <v>40.748438329999999</v>
      </c>
      <c r="N16" s="413">
        <v>42.206720400000002</v>
      </c>
      <c r="O16" s="413">
        <v>29.370535</v>
      </c>
      <c r="P16" s="412">
        <v>18.118003565062388</v>
      </c>
      <c r="Q16" s="411">
        <v>18.257770421903054</v>
      </c>
      <c r="R16" s="411">
        <v>16.417910447761194</v>
      </c>
      <c r="S16" s="411">
        <v>13.781689882322107</v>
      </c>
      <c r="T16" s="412">
        <v>14.485105300941232</v>
      </c>
      <c r="U16" s="411">
        <v>12.976199732961998</v>
      </c>
      <c r="V16" s="411">
        <v>12.478914017567179</v>
      </c>
      <c r="W16" s="401"/>
      <c r="X16" s="400"/>
      <c r="Y16" s="400"/>
    </row>
    <row r="17" spans="1:25">
      <c r="A17" s="258" t="s">
        <v>468</v>
      </c>
      <c r="B17" s="418">
        <v>5333</v>
      </c>
      <c r="C17" s="417">
        <v>4623.3999999999996</v>
      </c>
      <c r="D17" s="417">
        <v>4051</v>
      </c>
      <c r="E17" s="417">
        <v>4000.4963834509108</v>
      </c>
      <c r="F17" s="417">
        <v>3865.020349477797</v>
      </c>
      <c r="G17" s="417">
        <v>3532.1697249201034</v>
      </c>
      <c r="H17" s="417">
        <v>3179.2537883447994</v>
      </c>
      <c r="I17" s="416">
        <v>58.241999999999997</v>
      </c>
      <c r="J17" s="416">
        <v>65.874099999999999</v>
      </c>
      <c r="K17" s="415">
        <v>53.8</v>
      </c>
      <c r="L17" s="414">
        <v>49.468229509748802</v>
      </c>
      <c r="M17" s="413">
        <v>49.351432157183325</v>
      </c>
      <c r="N17" s="413">
        <v>44.511336880000002</v>
      </c>
      <c r="O17" s="413">
        <v>42.751627309999996</v>
      </c>
      <c r="P17" s="412">
        <v>10.921057566097881</v>
      </c>
      <c r="Q17" s="411">
        <v>14.247977678764547</v>
      </c>
      <c r="R17" s="411">
        <v>13.280671439150828</v>
      </c>
      <c r="S17" s="411">
        <v>12.365522867208915</v>
      </c>
      <c r="T17" s="412">
        <v>12.768737987071971</v>
      </c>
      <c r="U17" s="411">
        <v>12.60169820435422</v>
      </c>
      <c r="V17" s="411">
        <v>13.447063416808124</v>
      </c>
      <c r="W17" s="401"/>
      <c r="X17" s="400"/>
      <c r="Y17" s="400"/>
    </row>
    <row r="18" spans="1:25">
      <c r="A18" s="410" t="s">
        <v>467</v>
      </c>
      <c r="B18" s="409">
        <v>914</v>
      </c>
      <c r="C18" s="408">
        <v>3537.7</v>
      </c>
      <c r="D18" s="408">
        <v>1915</v>
      </c>
      <c r="E18" s="408">
        <v>1931.0751505463375</v>
      </c>
      <c r="F18" s="408">
        <v>3985.8468919465804</v>
      </c>
      <c r="G18" s="408">
        <v>3215.4320145690008</v>
      </c>
      <c r="H18" s="408">
        <v>1977.7031545932823</v>
      </c>
      <c r="I18" s="407">
        <v>2.1970000000000001</v>
      </c>
      <c r="J18" s="407">
        <v>7.8791000000000002</v>
      </c>
      <c r="K18" s="406">
        <v>3.8</v>
      </c>
      <c r="L18" s="405">
        <v>3.8422984979461754</v>
      </c>
      <c r="M18" s="402">
        <v>7.7800715000202363</v>
      </c>
      <c r="N18" s="402">
        <v>6.1962744799999996</v>
      </c>
      <c r="O18" s="404">
        <v>3.7431975</v>
      </c>
      <c r="P18" s="403">
        <v>2.4037199124726478</v>
      </c>
      <c r="Q18" s="402">
        <v>2.2271815021058883</v>
      </c>
      <c r="R18" s="402">
        <v>1.9843342036553524</v>
      </c>
      <c r="S18" s="402">
        <v>1.9897198184436877</v>
      </c>
      <c r="T18" s="403">
        <v>1.9519243239723789</v>
      </c>
      <c r="U18" s="402">
        <v>1.9270426032722552</v>
      </c>
      <c r="V18" s="402">
        <v>1.8926993625440185</v>
      </c>
      <c r="W18" s="401"/>
      <c r="X18" s="400"/>
      <c r="Y18" s="400"/>
    </row>
    <row r="19" spans="1:25" ht="15" customHeight="1">
      <c r="A19" s="290" t="s">
        <v>289</v>
      </c>
      <c r="B19" s="398"/>
      <c r="C19" s="324"/>
      <c r="D19" s="324"/>
      <c r="E19" s="227"/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1837" t="s">
        <v>65</v>
      </c>
      <c r="R19" s="1837"/>
      <c r="S19" s="1837"/>
      <c r="T19" s="1837"/>
      <c r="U19" s="1837"/>
      <c r="V19" s="1837"/>
      <c r="W19" s="400"/>
    </row>
    <row r="20" spans="1:25">
      <c r="A20" s="399" t="s">
        <v>286</v>
      </c>
      <c r="B20" s="398"/>
      <c r="C20" s="324"/>
      <c r="D20" s="324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</row>
    <row r="21" spans="1:25">
      <c r="A21" s="238" t="s">
        <v>466</v>
      </c>
      <c r="B21" s="398"/>
      <c r="C21" s="324"/>
      <c r="D21" s="324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397"/>
      <c r="P21" s="227"/>
    </row>
    <row r="22" spans="1:25" ht="15.75">
      <c r="A22" s="396"/>
      <c r="B22" s="395"/>
      <c r="C22" s="395"/>
      <c r="D22" s="395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</row>
    <row r="23" spans="1:25" ht="12.75" customHeight="1">
      <c r="A23" s="227"/>
      <c r="B23" s="227"/>
      <c r="C23" s="341"/>
      <c r="D23" s="341"/>
      <c r="E23" s="227"/>
      <c r="F23" s="341"/>
      <c r="G23" s="341"/>
      <c r="H23" s="341"/>
      <c r="I23" s="227"/>
      <c r="J23" s="227"/>
      <c r="K23" s="227"/>
      <c r="L23" s="227"/>
      <c r="M23" s="227"/>
      <c r="N23" s="227"/>
      <c r="O23" s="227"/>
      <c r="P23" s="227"/>
    </row>
    <row r="24" spans="1:25" ht="12.75" customHeight="1">
      <c r="A24" s="227"/>
      <c r="B24" s="227"/>
      <c r="C24" s="341"/>
      <c r="D24" s="341"/>
      <c r="E24" s="227"/>
      <c r="F24" s="341"/>
      <c r="G24" s="341"/>
      <c r="H24" s="341"/>
      <c r="I24" s="227"/>
      <c r="J24" s="227"/>
      <c r="K24" s="227"/>
      <c r="L24" s="227"/>
      <c r="M24" s="227"/>
      <c r="N24" s="227"/>
      <c r="O24" s="227"/>
      <c r="P24" s="227"/>
    </row>
    <row r="25" spans="1:25" ht="12.75" customHeight="1">
      <c r="A25" s="228"/>
      <c r="B25" s="227"/>
      <c r="C25" s="341"/>
      <c r="D25" s="341"/>
      <c r="E25" s="227"/>
      <c r="F25" s="341"/>
      <c r="G25" s="341"/>
      <c r="H25" s="341"/>
      <c r="I25" s="227"/>
      <c r="J25" s="227"/>
      <c r="K25" s="227"/>
      <c r="L25" s="227"/>
      <c r="M25" s="227"/>
      <c r="N25" s="227"/>
      <c r="O25" s="227"/>
      <c r="P25" s="227"/>
    </row>
    <row r="26" spans="1:25" ht="12.75" customHeight="1">
      <c r="A26" s="228"/>
      <c r="B26" s="227"/>
      <c r="C26" s="341"/>
      <c r="D26" s="341"/>
      <c r="E26" s="227"/>
      <c r="F26" s="341"/>
      <c r="G26" s="341"/>
      <c r="H26" s="341"/>
      <c r="I26" s="227"/>
      <c r="J26" s="227"/>
      <c r="K26" s="227"/>
      <c r="L26" s="227"/>
      <c r="M26" s="227"/>
      <c r="N26" s="227"/>
      <c r="O26" s="227"/>
      <c r="P26" s="227"/>
    </row>
    <row r="27" spans="1:25" ht="12.75" customHeight="1">
      <c r="A27" s="228"/>
      <c r="B27" s="227"/>
      <c r="C27" s="341"/>
      <c r="D27" s="341"/>
      <c r="E27" s="227"/>
      <c r="F27" s="341"/>
      <c r="G27" s="341"/>
      <c r="H27" s="341"/>
      <c r="I27" s="227"/>
      <c r="J27" s="227"/>
      <c r="K27" s="227"/>
      <c r="L27" s="227"/>
      <c r="M27" s="227"/>
      <c r="N27" s="227"/>
      <c r="O27" s="227"/>
      <c r="P27" s="227"/>
    </row>
    <row r="28" spans="1:25" ht="12.75" customHeight="1">
      <c r="A28" s="228"/>
      <c r="B28" s="227"/>
      <c r="C28" s="341"/>
      <c r="D28" s="341"/>
      <c r="E28" s="227"/>
      <c r="F28" s="341"/>
      <c r="G28" s="341"/>
      <c r="H28" s="341"/>
      <c r="I28" s="227"/>
      <c r="J28" s="227"/>
      <c r="K28" s="227"/>
      <c r="L28" s="227"/>
      <c r="M28" s="227"/>
      <c r="N28" s="227"/>
      <c r="O28" s="227"/>
      <c r="P28" s="227"/>
    </row>
    <row r="29" spans="1:25" ht="12.75" customHeight="1">
      <c r="A29" s="228"/>
      <c r="B29" s="227"/>
      <c r="C29" s="341"/>
      <c r="D29" s="341"/>
      <c r="E29" s="227"/>
      <c r="F29" s="341"/>
      <c r="G29" s="341"/>
      <c r="H29" s="341"/>
      <c r="I29" s="227"/>
      <c r="J29" s="227"/>
      <c r="K29" s="227"/>
      <c r="L29" s="227"/>
      <c r="M29" s="227"/>
      <c r="N29" s="227"/>
      <c r="O29" s="227"/>
      <c r="P29" s="227"/>
    </row>
    <row r="30" spans="1:25" ht="12.75" customHeight="1">
      <c r="A30" s="228"/>
      <c r="B30" s="227"/>
      <c r="C30" s="341"/>
      <c r="D30" s="341"/>
      <c r="E30" s="227"/>
      <c r="F30" s="341"/>
      <c r="G30" s="341"/>
      <c r="H30" s="341"/>
      <c r="I30" s="227"/>
      <c r="J30" s="227"/>
      <c r="K30" s="227"/>
      <c r="L30" s="227"/>
      <c r="M30" s="227"/>
      <c r="N30" s="227"/>
      <c r="O30" s="227"/>
      <c r="P30" s="227"/>
    </row>
    <row r="31" spans="1:25" ht="12.75" customHeight="1">
      <c r="A31" s="228"/>
      <c r="B31" s="227"/>
      <c r="C31" s="341"/>
      <c r="D31" s="341"/>
      <c r="E31" s="227"/>
      <c r="F31" s="341"/>
      <c r="G31" s="341"/>
      <c r="H31" s="341"/>
      <c r="I31" s="227"/>
      <c r="J31" s="227"/>
      <c r="K31" s="227"/>
      <c r="L31" s="227"/>
      <c r="M31" s="227"/>
      <c r="N31" s="227"/>
      <c r="O31" s="227"/>
      <c r="P31" s="227"/>
    </row>
    <row r="32" spans="1:25" ht="12.75" customHeight="1">
      <c r="A32" s="228"/>
      <c r="B32" s="227"/>
      <c r="C32" s="341"/>
      <c r="D32" s="341"/>
      <c r="E32" s="227"/>
      <c r="F32" s="341"/>
      <c r="G32" s="341"/>
      <c r="H32" s="341"/>
      <c r="I32" s="227"/>
      <c r="J32" s="227"/>
      <c r="K32" s="227"/>
      <c r="L32" s="227"/>
      <c r="M32" s="227"/>
      <c r="N32" s="227"/>
      <c r="O32" s="227"/>
      <c r="P32" s="227"/>
    </row>
    <row r="33" spans="1:16" ht="12.75" customHeight="1">
      <c r="A33" s="228"/>
      <c r="B33" s="227"/>
      <c r="C33" s="341"/>
      <c r="D33" s="341"/>
      <c r="E33" s="227"/>
      <c r="F33" s="341"/>
      <c r="G33" s="341"/>
      <c r="H33" s="341"/>
      <c r="I33" s="227"/>
      <c r="J33" s="227"/>
      <c r="K33" s="227"/>
      <c r="L33" s="227"/>
      <c r="M33" s="227"/>
      <c r="N33" s="227"/>
      <c r="O33" s="227"/>
      <c r="P33" s="227"/>
    </row>
    <row r="34" spans="1:16" ht="12.75" customHeight="1">
      <c r="A34" s="228"/>
      <c r="B34" s="227"/>
      <c r="C34" s="341"/>
      <c r="D34" s="341"/>
      <c r="E34" s="227"/>
      <c r="F34" s="341"/>
      <c r="G34" s="341"/>
      <c r="H34" s="341"/>
      <c r="I34" s="227"/>
      <c r="J34" s="227"/>
      <c r="K34" s="227"/>
      <c r="L34" s="227"/>
      <c r="M34" s="227"/>
      <c r="N34" s="227"/>
      <c r="O34" s="227"/>
      <c r="P34" s="227"/>
    </row>
    <row r="35" spans="1:16" ht="12.75" customHeight="1">
      <c r="A35" s="228"/>
      <c r="B35" s="227"/>
      <c r="C35" s="341"/>
      <c r="D35" s="341"/>
      <c r="E35" s="227"/>
      <c r="F35" s="341"/>
      <c r="G35" s="341"/>
      <c r="H35" s="341"/>
      <c r="I35" s="227"/>
      <c r="J35" s="227"/>
      <c r="K35" s="227"/>
      <c r="L35" s="227"/>
      <c r="M35" s="227"/>
      <c r="N35" s="227"/>
      <c r="O35" s="227"/>
      <c r="P35" s="227"/>
    </row>
    <row r="36" spans="1:16" ht="12.75" customHeight="1">
      <c r="A36" s="228"/>
      <c r="B36" s="227"/>
      <c r="C36" s="341"/>
      <c r="D36" s="341"/>
      <c r="E36" s="227"/>
      <c r="F36" s="341"/>
      <c r="G36" s="341"/>
      <c r="H36" s="341"/>
      <c r="I36" s="227"/>
      <c r="J36" s="227"/>
      <c r="K36" s="227"/>
      <c r="L36" s="227"/>
      <c r="M36" s="227"/>
      <c r="N36" s="227"/>
      <c r="O36" s="227"/>
      <c r="P36" s="227"/>
    </row>
    <row r="37" spans="1:16" ht="12.75" customHeight="1">
      <c r="A37" s="228"/>
      <c r="B37" s="227"/>
      <c r="C37" s="341"/>
      <c r="D37" s="341"/>
      <c r="E37" s="227"/>
      <c r="F37" s="341"/>
      <c r="G37" s="341"/>
      <c r="H37" s="341"/>
      <c r="I37" s="227"/>
      <c r="J37" s="227"/>
      <c r="K37" s="227"/>
      <c r="L37" s="227"/>
      <c r="M37" s="227"/>
      <c r="N37" s="227"/>
      <c r="O37" s="227"/>
      <c r="P37" s="227"/>
    </row>
    <row r="38" spans="1:16" ht="12.75" customHeight="1">
      <c r="A38" s="228"/>
      <c r="B38" s="227"/>
      <c r="C38" s="341"/>
      <c r="D38" s="341"/>
      <c r="E38" s="227"/>
      <c r="F38" s="341"/>
      <c r="G38" s="341"/>
      <c r="H38" s="341"/>
      <c r="I38" s="227"/>
      <c r="J38" s="227"/>
      <c r="K38" s="227"/>
      <c r="L38" s="227"/>
      <c r="M38" s="227"/>
      <c r="N38" s="227"/>
      <c r="O38" s="227"/>
      <c r="P38" s="227"/>
    </row>
    <row r="39" spans="1:16" ht="12.75" customHeight="1">
      <c r="A39" s="228"/>
      <c r="B39" s="227"/>
      <c r="C39" s="341"/>
      <c r="D39" s="341"/>
      <c r="E39" s="227"/>
      <c r="F39" s="341"/>
      <c r="G39" s="341"/>
      <c r="H39" s="341"/>
      <c r="I39" s="227"/>
      <c r="J39" s="227"/>
      <c r="K39" s="227"/>
      <c r="L39" s="227"/>
      <c r="M39" s="227"/>
      <c r="N39" s="227"/>
      <c r="O39" s="227"/>
      <c r="P39" s="227"/>
    </row>
    <row r="40" spans="1:16" ht="12.75" customHeight="1">
      <c r="A40" s="228"/>
      <c r="B40" s="227"/>
      <c r="C40" s="341"/>
      <c r="D40" s="341"/>
      <c r="E40" s="227"/>
      <c r="F40" s="341"/>
      <c r="G40" s="341"/>
      <c r="H40" s="341"/>
      <c r="I40" s="227"/>
      <c r="J40" s="227"/>
      <c r="K40" s="227"/>
      <c r="L40" s="227"/>
      <c r="M40" s="227"/>
      <c r="N40" s="227"/>
      <c r="O40" s="227"/>
      <c r="P40" s="227"/>
    </row>
    <row r="41" spans="1:16" ht="12.75" customHeight="1">
      <c r="A41" s="228"/>
      <c r="B41" s="227"/>
      <c r="C41" s="341"/>
      <c r="D41" s="341"/>
      <c r="E41" s="227"/>
      <c r="F41" s="341"/>
      <c r="G41" s="341"/>
      <c r="H41" s="341"/>
      <c r="I41" s="227"/>
      <c r="J41" s="227"/>
      <c r="K41" s="227"/>
      <c r="L41" s="227"/>
      <c r="M41" s="227"/>
      <c r="N41" s="227"/>
      <c r="O41" s="227"/>
      <c r="P41" s="227"/>
    </row>
    <row r="42" spans="1:16" ht="12.75" customHeight="1">
      <c r="A42" s="228"/>
      <c r="B42" s="227"/>
      <c r="C42" s="341"/>
      <c r="D42" s="341"/>
      <c r="E42" s="227"/>
      <c r="F42" s="341"/>
      <c r="G42" s="341"/>
      <c r="H42" s="341"/>
      <c r="I42" s="227"/>
      <c r="J42" s="227"/>
      <c r="K42" s="227"/>
      <c r="L42" s="227"/>
      <c r="M42" s="227"/>
      <c r="N42" s="227"/>
      <c r="O42" s="227"/>
      <c r="P42" s="227"/>
    </row>
    <row r="43" spans="1:16" ht="12.75" customHeight="1">
      <c r="A43" s="228"/>
      <c r="B43" s="227"/>
      <c r="C43" s="341"/>
      <c r="D43" s="341"/>
      <c r="E43" s="227"/>
      <c r="F43" s="341"/>
      <c r="G43" s="341"/>
      <c r="H43" s="341"/>
      <c r="I43" s="227"/>
      <c r="J43" s="227"/>
      <c r="K43" s="227"/>
      <c r="L43" s="227"/>
      <c r="M43" s="227"/>
      <c r="N43" s="227"/>
      <c r="O43" s="227"/>
      <c r="P43" s="227"/>
    </row>
    <row r="44" spans="1:16" ht="12.75" customHeight="1">
      <c r="A44" s="228"/>
      <c r="B44" s="227"/>
      <c r="C44" s="341"/>
      <c r="D44" s="341"/>
      <c r="E44" s="227"/>
      <c r="F44" s="341"/>
      <c r="G44" s="341"/>
      <c r="H44" s="341"/>
      <c r="I44" s="227"/>
      <c r="J44" s="227"/>
      <c r="K44" s="227"/>
      <c r="L44" s="227"/>
      <c r="M44" s="227"/>
      <c r="N44" s="227"/>
      <c r="O44" s="227"/>
      <c r="P44" s="227"/>
    </row>
    <row r="45" spans="1:16" ht="12.75" customHeight="1">
      <c r="A45" s="228"/>
      <c r="B45" s="227"/>
      <c r="C45" s="341"/>
      <c r="D45" s="341"/>
      <c r="E45" s="227"/>
      <c r="F45" s="341"/>
      <c r="G45" s="341"/>
      <c r="H45" s="341"/>
      <c r="I45" s="227"/>
      <c r="J45" s="227"/>
      <c r="K45" s="227"/>
      <c r="L45" s="227"/>
      <c r="M45" s="227"/>
      <c r="N45" s="227"/>
      <c r="O45" s="227"/>
      <c r="P45" s="227"/>
    </row>
    <row r="46" spans="1:16" ht="12.75" customHeight="1">
      <c r="A46" s="228"/>
      <c r="B46" s="227"/>
      <c r="C46" s="341"/>
      <c r="D46" s="341"/>
      <c r="E46" s="227"/>
      <c r="F46" s="341"/>
      <c r="G46" s="341"/>
      <c r="H46" s="341"/>
      <c r="I46" s="227"/>
      <c r="J46" s="227"/>
      <c r="K46" s="227"/>
      <c r="L46" s="227"/>
      <c r="M46" s="227"/>
      <c r="N46" s="227"/>
      <c r="O46" s="227"/>
      <c r="P46" s="227"/>
    </row>
    <row r="47" spans="1:16">
      <c r="A47" s="228"/>
      <c r="B47" s="227"/>
      <c r="C47" s="341"/>
      <c r="D47" s="341"/>
      <c r="E47" s="227"/>
      <c r="F47" s="341"/>
      <c r="G47" s="341"/>
      <c r="H47" s="341"/>
      <c r="I47" s="227"/>
      <c r="J47" s="227"/>
      <c r="K47" s="227"/>
      <c r="L47" s="227"/>
      <c r="M47" s="227"/>
      <c r="N47" s="227"/>
      <c r="O47" s="227"/>
      <c r="P47" s="227"/>
    </row>
    <row r="48" spans="1:16">
      <c r="A48" s="228"/>
      <c r="B48" s="227"/>
      <c r="C48" s="341"/>
      <c r="D48" s="341"/>
      <c r="E48" s="227"/>
      <c r="F48" s="341"/>
      <c r="G48" s="341"/>
      <c r="H48" s="341"/>
      <c r="I48" s="227"/>
      <c r="J48" s="227"/>
      <c r="K48" s="227"/>
      <c r="L48" s="227"/>
      <c r="M48" s="227"/>
      <c r="N48" s="227"/>
      <c r="O48" s="227"/>
      <c r="P48" s="227"/>
    </row>
    <row r="49" spans="1:16">
      <c r="A49" s="228"/>
      <c r="B49" s="227"/>
      <c r="C49" s="341"/>
      <c r="D49" s="341"/>
      <c r="E49" s="227"/>
      <c r="F49" s="341"/>
      <c r="G49" s="341"/>
      <c r="H49" s="341"/>
      <c r="I49" s="227"/>
      <c r="J49" s="227"/>
      <c r="K49" s="227"/>
      <c r="L49" s="227"/>
      <c r="M49" s="227"/>
      <c r="N49" s="227"/>
      <c r="O49" s="227"/>
      <c r="P49" s="227"/>
    </row>
    <row r="50" spans="1:16">
      <c r="A50" s="228"/>
      <c r="B50" s="227"/>
      <c r="C50" s="341"/>
      <c r="D50" s="341"/>
      <c r="E50" s="227"/>
      <c r="F50" s="341"/>
      <c r="G50" s="341"/>
      <c r="H50" s="341"/>
      <c r="I50" s="227"/>
      <c r="J50" s="227"/>
      <c r="K50" s="227"/>
      <c r="L50" s="227"/>
      <c r="M50" s="227"/>
      <c r="N50" s="227"/>
      <c r="O50" s="227"/>
      <c r="P50" s="227"/>
    </row>
    <row r="51" spans="1:16">
      <c r="A51" s="228"/>
      <c r="B51" s="227"/>
      <c r="C51" s="341"/>
      <c r="D51" s="341"/>
      <c r="E51" s="227"/>
      <c r="F51" s="341"/>
      <c r="G51" s="341"/>
      <c r="H51" s="341"/>
      <c r="I51" s="227"/>
      <c r="J51" s="227"/>
      <c r="K51" s="227"/>
      <c r="L51" s="227"/>
      <c r="M51" s="227"/>
      <c r="N51" s="227"/>
      <c r="O51" s="227"/>
      <c r="P51" s="227"/>
    </row>
    <row r="52" spans="1:16">
      <c r="A52" s="228"/>
      <c r="B52" s="227"/>
      <c r="C52" s="341"/>
      <c r="D52" s="341"/>
      <c r="E52" s="227"/>
      <c r="F52" s="341"/>
      <c r="G52" s="341"/>
      <c r="H52" s="341"/>
      <c r="I52" s="227"/>
      <c r="J52" s="227"/>
      <c r="K52" s="227"/>
      <c r="L52" s="227"/>
      <c r="M52" s="227"/>
      <c r="N52" s="227"/>
      <c r="O52" s="227"/>
      <c r="P52" s="227"/>
    </row>
    <row r="53" spans="1:16">
      <c r="A53" s="228"/>
      <c r="B53" s="227"/>
      <c r="C53" s="341"/>
      <c r="D53" s="341"/>
      <c r="E53" s="227"/>
      <c r="F53" s="341"/>
      <c r="G53" s="341"/>
      <c r="H53" s="341"/>
      <c r="I53" s="227"/>
      <c r="J53" s="227"/>
      <c r="K53" s="227"/>
      <c r="L53" s="227"/>
      <c r="M53" s="227"/>
      <c r="N53" s="227"/>
      <c r="O53" s="227"/>
      <c r="P53" s="227"/>
    </row>
    <row r="54" spans="1:16">
      <c r="A54" s="227"/>
      <c r="B54" s="227"/>
      <c r="C54" s="341"/>
      <c r="D54" s="341"/>
      <c r="E54" s="227"/>
      <c r="F54" s="341"/>
      <c r="G54" s="341"/>
      <c r="H54" s="341"/>
      <c r="I54" s="227"/>
      <c r="J54" s="227"/>
      <c r="K54" s="227"/>
      <c r="L54" s="227"/>
      <c r="M54" s="227"/>
      <c r="N54" s="227"/>
      <c r="O54" s="227"/>
      <c r="P54" s="227"/>
    </row>
    <row r="55" spans="1:16">
      <c r="A55" s="227"/>
      <c r="B55" s="227"/>
      <c r="C55" s="341"/>
      <c r="D55" s="341"/>
      <c r="E55" s="227"/>
      <c r="F55" s="341"/>
      <c r="G55" s="341"/>
      <c r="H55" s="341"/>
      <c r="I55" s="227"/>
      <c r="J55" s="227"/>
      <c r="K55" s="227"/>
      <c r="L55" s="227"/>
      <c r="M55" s="227"/>
      <c r="N55" s="227"/>
      <c r="O55" s="227"/>
      <c r="P55" s="227"/>
    </row>
    <row r="56" spans="1:16">
      <c r="A56" s="227"/>
      <c r="B56" s="227"/>
      <c r="C56" s="341"/>
      <c r="D56" s="341"/>
      <c r="E56" s="227"/>
      <c r="F56" s="341"/>
      <c r="G56" s="341"/>
      <c r="H56" s="341"/>
      <c r="I56" s="227"/>
      <c r="J56" s="227"/>
      <c r="K56" s="227"/>
      <c r="L56" s="227"/>
      <c r="M56" s="227"/>
      <c r="N56" s="227"/>
      <c r="O56" s="227"/>
      <c r="P56" s="227"/>
    </row>
    <row r="57" spans="1:16">
      <c r="A57" s="227"/>
      <c r="B57" s="227"/>
      <c r="C57" s="341"/>
      <c r="D57" s="341"/>
      <c r="E57" s="227"/>
      <c r="F57" s="341"/>
      <c r="G57" s="341"/>
      <c r="H57" s="341"/>
      <c r="I57" s="227"/>
      <c r="J57" s="227"/>
      <c r="K57" s="227"/>
      <c r="L57" s="227"/>
      <c r="M57" s="227"/>
      <c r="N57" s="227"/>
      <c r="O57" s="227"/>
      <c r="P57" s="227"/>
    </row>
    <row r="58" spans="1:16">
      <c r="A58" s="227"/>
      <c r="B58" s="227"/>
      <c r="C58" s="341"/>
      <c r="D58" s="341"/>
      <c r="E58" s="227"/>
      <c r="F58" s="341"/>
      <c r="G58" s="341"/>
      <c r="H58" s="341"/>
      <c r="I58" s="227"/>
      <c r="J58" s="227"/>
      <c r="K58" s="227"/>
      <c r="L58" s="227"/>
      <c r="M58" s="227"/>
      <c r="N58" s="227"/>
      <c r="O58" s="227"/>
      <c r="P58" s="227"/>
    </row>
    <row r="59" spans="1:16">
      <c r="A59" s="227"/>
      <c r="B59" s="227"/>
      <c r="C59" s="341"/>
      <c r="D59" s="341"/>
      <c r="E59" s="227"/>
      <c r="F59" s="341"/>
      <c r="G59" s="341"/>
      <c r="H59" s="341"/>
      <c r="I59" s="227"/>
      <c r="J59" s="227"/>
      <c r="K59" s="227"/>
      <c r="L59" s="227"/>
      <c r="M59" s="227"/>
      <c r="N59" s="227"/>
      <c r="O59" s="227"/>
      <c r="P59" s="227"/>
    </row>
    <row r="60" spans="1:16">
      <c r="A60" s="227"/>
      <c r="B60" s="227"/>
      <c r="C60" s="341"/>
      <c r="D60" s="341"/>
      <c r="E60" s="227"/>
      <c r="F60" s="341"/>
      <c r="G60" s="341"/>
      <c r="H60" s="341"/>
      <c r="I60" s="227"/>
      <c r="J60" s="227"/>
      <c r="K60" s="227"/>
      <c r="L60" s="227"/>
      <c r="M60" s="227"/>
      <c r="N60" s="227"/>
      <c r="O60" s="227"/>
      <c r="P60" s="227"/>
    </row>
    <row r="61" spans="1:16">
      <c r="A61" s="227"/>
      <c r="B61" s="227"/>
      <c r="C61" s="341"/>
      <c r="D61" s="341"/>
      <c r="E61" s="227"/>
      <c r="F61" s="341"/>
      <c r="G61" s="341"/>
      <c r="H61" s="341"/>
      <c r="I61" s="227"/>
      <c r="J61" s="227"/>
      <c r="K61" s="227"/>
      <c r="L61" s="227"/>
      <c r="M61" s="227"/>
      <c r="N61" s="227"/>
      <c r="O61" s="227"/>
      <c r="P61" s="227"/>
    </row>
    <row r="62" spans="1:16">
      <c r="A62" s="227"/>
      <c r="B62" s="227"/>
      <c r="C62" s="341"/>
      <c r="D62" s="341"/>
      <c r="E62" s="227"/>
      <c r="F62" s="341"/>
      <c r="G62" s="341"/>
      <c r="H62" s="341"/>
      <c r="I62" s="227"/>
      <c r="J62" s="227"/>
      <c r="K62" s="227"/>
      <c r="L62" s="227"/>
      <c r="M62" s="227"/>
      <c r="N62" s="227"/>
      <c r="O62" s="227"/>
      <c r="P62" s="227"/>
    </row>
    <row r="63" spans="1:16">
      <c r="A63" s="227"/>
      <c r="B63" s="227"/>
      <c r="C63" s="341"/>
      <c r="D63" s="341"/>
      <c r="E63" s="227"/>
      <c r="F63" s="341"/>
      <c r="G63" s="341"/>
      <c r="H63" s="341"/>
      <c r="I63" s="227"/>
      <c r="J63" s="227"/>
      <c r="K63" s="227"/>
      <c r="L63" s="227"/>
      <c r="M63" s="227"/>
      <c r="N63" s="227"/>
      <c r="O63" s="227"/>
      <c r="P63" s="227"/>
    </row>
    <row r="64" spans="1:16">
      <c r="A64" s="227"/>
      <c r="B64" s="227"/>
      <c r="C64" s="341"/>
      <c r="D64" s="341"/>
      <c r="E64" s="227"/>
      <c r="F64" s="341"/>
      <c r="G64" s="341"/>
      <c r="H64" s="341"/>
      <c r="I64" s="227"/>
      <c r="J64" s="227"/>
      <c r="K64" s="227"/>
      <c r="L64" s="227"/>
      <c r="M64" s="227"/>
      <c r="N64" s="227"/>
      <c r="O64" s="227"/>
      <c r="P64" s="227"/>
    </row>
    <row r="65" spans="1:16">
      <c r="A65" s="227"/>
      <c r="B65" s="227"/>
      <c r="C65" s="341"/>
      <c r="D65" s="341"/>
      <c r="E65" s="227"/>
      <c r="F65" s="341"/>
      <c r="G65" s="341"/>
      <c r="H65" s="341"/>
      <c r="I65" s="227"/>
      <c r="J65" s="227"/>
      <c r="K65" s="227"/>
      <c r="L65" s="227"/>
      <c r="M65" s="227"/>
      <c r="N65" s="227"/>
      <c r="O65" s="227"/>
      <c r="P65" s="227"/>
    </row>
    <row r="66" spans="1:16">
      <c r="A66" s="227"/>
      <c r="B66" s="227"/>
      <c r="C66" s="341"/>
      <c r="D66" s="341"/>
      <c r="E66" s="227"/>
      <c r="F66" s="341"/>
      <c r="G66" s="341"/>
      <c r="H66" s="341"/>
      <c r="I66" s="227"/>
      <c r="J66" s="227"/>
      <c r="K66" s="227"/>
      <c r="L66" s="227"/>
      <c r="M66" s="227"/>
      <c r="N66" s="227"/>
      <c r="O66" s="227"/>
      <c r="P66" s="227"/>
    </row>
    <row r="67" spans="1:16">
      <c r="A67" s="227"/>
      <c r="B67" s="227"/>
      <c r="C67" s="341"/>
      <c r="D67" s="341"/>
      <c r="E67" s="227"/>
      <c r="F67" s="341"/>
      <c r="G67" s="341"/>
      <c r="H67" s="341"/>
      <c r="I67" s="227"/>
      <c r="J67" s="227"/>
      <c r="K67" s="227"/>
      <c r="L67" s="227"/>
      <c r="M67" s="227"/>
      <c r="N67" s="227"/>
      <c r="O67" s="227"/>
      <c r="P67" s="227"/>
    </row>
    <row r="68" spans="1:16">
      <c r="A68" s="227"/>
      <c r="B68" s="227"/>
      <c r="C68" s="341"/>
      <c r="D68" s="341"/>
      <c r="E68" s="227"/>
      <c r="F68" s="341"/>
      <c r="G68" s="341"/>
      <c r="H68" s="341"/>
      <c r="I68" s="227"/>
      <c r="J68" s="227"/>
      <c r="K68" s="227"/>
      <c r="L68" s="227"/>
      <c r="M68" s="227"/>
      <c r="N68" s="227"/>
      <c r="O68" s="227"/>
      <c r="P68" s="227"/>
    </row>
    <row r="69" spans="1:16">
      <c r="A69" s="227"/>
      <c r="B69" s="227"/>
      <c r="C69" s="341"/>
      <c r="D69" s="341"/>
      <c r="E69" s="227"/>
      <c r="F69" s="341"/>
      <c r="G69" s="341"/>
      <c r="H69" s="341"/>
      <c r="I69" s="227"/>
      <c r="J69" s="227"/>
      <c r="K69" s="227"/>
      <c r="L69" s="227"/>
      <c r="M69" s="227"/>
      <c r="N69" s="227"/>
      <c r="O69" s="227"/>
      <c r="P69" s="227"/>
    </row>
    <row r="70" spans="1:16">
      <c r="A70" s="227"/>
      <c r="B70" s="227"/>
      <c r="C70" s="341"/>
      <c r="D70" s="341"/>
      <c r="E70" s="227"/>
      <c r="F70" s="341"/>
      <c r="G70" s="341"/>
      <c r="H70" s="341"/>
      <c r="I70" s="227"/>
      <c r="J70" s="227"/>
      <c r="K70" s="227"/>
      <c r="L70" s="227"/>
      <c r="M70" s="227"/>
      <c r="N70" s="227"/>
      <c r="O70" s="227"/>
      <c r="P70" s="227"/>
    </row>
    <row r="71" spans="1:16">
      <c r="A71" s="227"/>
      <c r="B71" s="227"/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</row>
    <row r="72" spans="1:16">
      <c r="A72" s="227"/>
      <c r="B72" s="227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227"/>
      <c r="N72" s="227"/>
      <c r="O72" s="227"/>
      <c r="P72" s="227"/>
    </row>
    <row r="73" spans="1:16">
      <c r="A73" s="227"/>
      <c r="B73" s="227"/>
      <c r="C73" s="227"/>
      <c r="D73" s="227"/>
      <c r="E73" s="227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</row>
    <row r="74" spans="1:16">
      <c r="A74" s="227"/>
      <c r="B74" s="227"/>
      <c r="C74" s="227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</row>
    <row r="75" spans="1:16">
      <c r="A75" s="227"/>
      <c r="B75" s="227"/>
      <c r="C75" s="227"/>
      <c r="D75" s="227"/>
      <c r="E75" s="227"/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</row>
    <row r="76" spans="1:16">
      <c r="A76" s="227"/>
      <c r="B76" s="227"/>
      <c r="C76" s="227"/>
      <c r="D76" s="227"/>
      <c r="E76" s="227"/>
      <c r="F76" s="227"/>
      <c r="G76" s="227"/>
      <c r="H76" s="227"/>
      <c r="I76" s="227"/>
      <c r="J76" s="227"/>
      <c r="K76" s="227"/>
      <c r="L76" s="227"/>
      <c r="M76" s="227"/>
      <c r="N76" s="227"/>
      <c r="O76" s="227"/>
      <c r="P76" s="227"/>
    </row>
    <row r="77" spans="1:16">
      <c r="A77" s="227"/>
      <c r="B77" s="227"/>
      <c r="C77" s="227"/>
      <c r="D77" s="227"/>
      <c r="E77" s="227"/>
      <c r="F77" s="227"/>
      <c r="G77" s="227"/>
      <c r="H77" s="227"/>
      <c r="I77" s="227"/>
      <c r="J77" s="227"/>
      <c r="K77" s="227"/>
      <c r="L77" s="227"/>
      <c r="M77" s="227"/>
      <c r="N77" s="227"/>
      <c r="O77" s="227"/>
      <c r="P77" s="227"/>
    </row>
    <row r="78" spans="1:16">
      <c r="A78" s="227"/>
      <c r="B78" s="227"/>
      <c r="C78" s="227"/>
      <c r="D78" s="227"/>
      <c r="E78" s="227"/>
      <c r="F78" s="227"/>
      <c r="G78" s="227"/>
      <c r="H78" s="227"/>
      <c r="I78" s="227"/>
      <c r="J78" s="227"/>
      <c r="K78" s="227"/>
      <c r="L78" s="227"/>
      <c r="M78" s="227"/>
      <c r="N78" s="227"/>
      <c r="O78" s="227"/>
      <c r="P78" s="227"/>
    </row>
    <row r="79" spans="1:16">
      <c r="A79" s="227"/>
      <c r="B79" s="227"/>
      <c r="C79" s="227"/>
      <c r="D79" s="227"/>
      <c r="E79" s="227"/>
      <c r="F79" s="227"/>
      <c r="G79" s="227"/>
      <c r="H79" s="227"/>
      <c r="I79" s="227"/>
      <c r="J79" s="227"/>
      <c r="K79" s="227"/>
      <c r="L79" s="227"/>
      <c r="M79" s="227"/>
      <c r="N79" s="227"/>
      <c r="O79" s="227"/>
      <c r="P79" s="227"/>
    </row>
    <row r="80" spans="1:16">
      <c r="A80" s="227"/>
      <c r="B80" s="227"/>
      <c r="C80" s="227"/>
      <c r="D80" s="227"/>
      <c r="E80" s="227"/>
      <c r="F80" s="227"/>
      <c r="G80" s="227"/>
      <c r="H80" s="227"/>
      <c r="I80" s="227"/>
      <c r="J80" s="227"/>
      <c r="K80" s="227"/>
      <c r="L80" s="227"/>
      <c r="M80" s="227"/>
      <c r="N80" s="227"/>
      <c r="O80" s="227"/>
      <c r="P80" s="227"/>
    </row>
    <row r="81" spans="1:16">
      <c r="A81" s="227"/>
      <c r="B81" s="227"/>
      <c r="C81" s="227"/>
      <c r="D81" s="227"/>
      <c r="E81" s="227"/>
      <c r="F81" s="227"/>
      <c r="G81" s="227"/>
      <c r="H81" s="227"/>
      <c r="I81" s="227"/>
      <c r="J81" s="227"/>
      <c r="K81" s="227"/>
      <c r="L81" s="227"/>
      <c r="M81" s="227"/>
      <c r="N81" s="227"/>
      <c r="O81" s="227"/>
      <c r="P81" s="227"/>
    </row>
    <row r="82" spans="1:16">
      <c r="A82" s="227"/>
      <c r="B82" s="227"/>
      <c r="C82" s="227"/>
      <c r="D82" s="227"/>
      <c r="E82" s="227"/>
      <c r="F82" s="227"/>
      <c r="G82" s="227"/>
      <c r="H82" s="227"/>
      <c r="I82" s="227"/>
      <c r="J82" s="227"/>
      <c r="K82" s="227"/>
      <c r="L82" s="227"/>
      <c r="M82" s="227"/>
      <c r="N82" s="227"/>
      <c r="O82" s="227"/>
      <c r="P82" s="227"/>
    </row>
    <row r="83" spans="1:16">
      <c r="A83" s="227"/>
      <c r="B83" s="227"/>
      <c r="C83" s="227"/>
      <c r="D83" s="227"/>
      <c r="E83" s="227"/>
      <c r="F83" s="227"/>
      <c r="G83" s="227"/>
      <c r="H83" s="227"/>
      <c r="I83" s="227"/>
      <c r="J83" s="227"/>
      <c r="K83" s="227"/>
      <c r="L83" s="227"/>
      <c r="M83" s="227"/>
      <c r="N83" s="227"/>
      <c r="O83" s="227"/>
      <c r="P83" s="227"/>
    </row>
    <row r="84" spans="1:16">
      <c r="A84" s="227"/>
      <c r="B84" s="227"/>
      <c r="C84" s="227"/>
      <c r="D84" s="227"/>
      <c r="E84" s="227"/>
      <c r="F84" s="227"/>
      <c r="G84" s="227"/>
      <c r="H84" s="227"/>
      <c r="I84" s="227"/>
      <c r="J84" s="227"/>
      <c r="K84" s="227"/>
      <c r="L84" s="227"/>
      <c r="M84" s="227"/>
      <c r="N84" s="227"/>
      <c r="O84" s="227"/>
      <c r="P84" s="227"/>
    </row>
    <row r="85" spans="1:16">
      <c r="A85" s="227"/>
      <c r="B85" s="227"/>
      <c r="C85" s="227"/>
      <c r="D85" s="227"/>
      <c r="E85" s="227"/>
      <c r="F85" s="227"/>
      <c r="G85" s="227"/>
      <c r="H85" s="227"/>
      <c r="I85" s="227"/>
      <c r="J85" s="227"/>
      <c r="K85" s="227"/>
      <c r="L85" s="227"/>
      <c r="M85" s="227"/>
      <c r="N85" s="227"/>
      <c r="O85" s="227"/>
      <c r="P85" s="227"/>
    </row>
    <row r="86" spans="1:16">
      <c r="A86" s="227"/>
      <c r="B86" s="227"/>
      <c r="C86" s="227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</row>
    <row r="87" spans="1:16">
      <c r="A87" s="227"/>
      <c r="B87" s="227"/>
      <c r="C87" s="227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</row>
    <row r="88" spans="1:16">
      <c r="A88" s="227"/>
      <c r="B88" s="227"/>
      <c r="C88" s="227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</row>
    <row r="89" spans="1:16">
      <c r="A89" s="227"/>
      <c r="B89" s="227"/>
      <c r="C89" s="227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</row>
    <row r="90" spans="1:16">
      <c r="A90" s="227"/>
      <c r="B90" s="227"/>
      <c r="C90" s="227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</row>
    <row r="91" spans="1:16">
      <c r="A91" s="227"/>
      <c r="B91" s="227"/>
      <c r="C91" s="227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</row>
    <row r="92" spans="1:16">
      <c r="A92" s="227"/>
      <c r="B92" s="227"/>
      <c r="C92" s="227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</row>
    <row r="93" spans="1:16">
      <c r="A93" s="227"/>
      <c r="B93" s="227"/>
      <c r="C93" s="227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</row>
    <row r="94" spans="1:16">
      <c r="A94" s="227"/>
      <c r="B94" s="227"/>
      <c r="C94" s="227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</row>
    <row r="95" spans="1:16">
      <c r="A95" s="227"/>
      <c r="B95" s="227"/>
      <c r="C95" s="227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</row>
    <row r="96" spans="1:16">
      <c r="A96" s="227"/>
      <c r="B96" s="227"/>
      <c r="C96" s="227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</row>
    <row r="97" spans="1:16">
      <c r="A97" s="227"/>
      <c r="B97" s="227"/>
      <c r="C97" s="227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</row>
    <row r="98" spans="1:16">
      <c r="A98" s="227"/>
      <c r="B98" s="227"/>
      <c r="C98" s="227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</row>
    <row r="99" spans="1:16">
      <c r="A99" s="227"/>
      <c r="B99" s="227"/>
      <c r="C99" s="227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</row>
    <row r="100" spans="1:16">
      <c r="A100" s="227"/>
      <c r="B100" s="227"/>
      <c r="C100" s="227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</row>
    <row r="101" spans="1:16">
      <c r="A101" s="227"/>
      <c r="B101" s="227"/>
      <c r="C101" s="227"/>
      <c r="D101" s="227"/>
      <c r="E101" s="227"/>
      <c r="F101" s="227"/>
      <c r="G101" s="227"/>
      <c r="H101" s="227"/>
      <c r="I101" s="227"/>
      <c r="J101" s="227"/>
      <c r="K101" s="227"/>
      <c r="L101" s="227"/>
      <c r="M101" s="227"/>
      <c r="N101" s="227"/>
      <c r="O101" s="227"/>
      <c r="P101" s="227"/>
    </row>
    <row r="102" spans="1:16">
      <c r="A102" s="227"/>
      <c r="B102" s="227"/>
      <c r="C102" s="227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</row>
    <row r="103" spans="1:16">
      <c r="A103" s="227"/>
      <c r="B103" s="227"/>
      <c r="C103" s="227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</row>
    <row r="104" spans="1:16">
      <c r="A104" s="227"/>
      <c r="B104" s="227"/>
      <c r="C104" s="227"/>
      <c r="D104" s="227"/>
      <c r="E104" s="227"/>
      <c r="F104" s="227"/>
      <c r="G104" s="227"/>
      <c r="H104" s="227"/>
      <c r="I104" s="227"/>
      <c r="J104" s="227"/>
      <c r="K104" s="227"/>
      <c r="L104" s="227"/>
      <c r="M104" s="227"/>
      <c r="N104" s="227"/>
      <c r="O104" s="227"/>
      <c r="P104" s="227"/>
    </row>
    <row r="105" spans="1:16">
      <c r="A105" s="227"/>
      <c r="B105" s="227"/>
      <c r="C105" s="227"/>
      <c r="D105" s="227"/>
      <c r="E105" s="227"/>
      <c r="F105" s="227"/>
      <c r="G105" s="227"/>
      <c r="H105" s="227"/>
      <c r="I105" s="227"/>
      <c r="J105" s="227"/>
      <c r="K105" s="227"/>
      <c r="L105" s="227"/>
      <c r="M105" s="227"/>
      <c r="N105" s="227"/>
      <c r="O105" s="227"/>
      <c r="P105" s="227"/>
    </row>
    <row r="106" spans="1:16">
      <c r="A106" s="227"/>
      <c r="B106" s="227"/>
      <c r="C106" s="227"/>
      <c r="D106" s="227"/>
      <c r="E106" s="227"/>
      <c r="F106" s="227"/>
      <c r="G106" s="227"/>
      <c r="H106" s="227"/>
      <c r="I106" s="227"/>
      <c r="J106" s="227"/>
      <c r="K106" s="227"/>
      <c r="L106" s="227"/>
      <c r="M106" s="227"/>
      <c r="N106" s="227"/>
      <c r="O106" s="227"/>
      <c r="P106" s="227"/>
    </row>
    <row r="107" spans="1:16">
      <c r="A107" s="227"/>
      <c r="B107" s="227"/>
      <c r="C107" s="227"/>
      <c r="D107" s="227"/>
      <c r="E107" s="227"/>
      <c r="F107" s="227"/>
      <c r="G107" s="227"/>
      <c r="H107" s="227"/>
      <c r="I107" s="227"/>
      <c r="J107" s="227"/>
      <c r="K107" s="227"/>
      <c r="L107" s="227"/>
      <c r="M107" s="227"/>
      <c r="N107" s="227"/>
      <c r="O107" s="227"/>
      <c r="P107" s="227"/>
    </row>
    <row r="108" spans="1:16">
      <c r="A108" s="227"/>
      <c r="B108" s="227"/>
      <c r="C108" s="227"/>
      <c r="D108" s="227"/>
      <c r="E108" s="227"/>
      <c r="F108" s="227"/>
      <c r="G108" s="227"/>
      <c r="H108" s="227"/>
      <c r="I108" s="227"/>
      <c r="J108" s="227"/>
      <c r="K108" s="227"/>
      <c r="L108" s="227"/>
      <c r="M108" s="227"/>
      <c r="N108" s="227"/>
      <c r="O108" s="227"/>
      <c r="P108" s="227"/>
    </row>
    <row r="109" spans="1:16">
      <c r="A109" s="227"/>
      <c r="B109" s="227"/>
      <c r="C109" s="227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</row>
    <row r="110" spans="1:16">
      <c r="A110" s="227"/>
      <c r="B110" s="227"/>
      <c r="C110" s="227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</row>
    <row r="111" spans="1:16">
      <c r="A111" s="227"/>
      <c r="B111" s="227"/>
      <c r="C111" s="227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</row>
    <row r="112" spans="1:16">
      <c r="A112" s="227"/>
      <c r="B112" s="227"/>
      <c r="C112" s="227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</row>
    <row r="113" spans="1:16">
      <c r="A113" s="227"/>
      <c r="B113" s="227"/>
      <c r="C113" s="227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</row>
    <row r="114" spans="1:16">
      <c r="A114" s="227"/>
      <c r="B114" s="227"/>
      <c r="C114" s="227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</row>
    <row r="115" spans="1:16">
      <c r="A115" s="227"/>
      <c r="B115" s="227"/>
      <c r="C115" s="227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</row>
    <row r="116" spans="1:16">
      <c r="A116" s="227"/>
      <c r="B116" s="227"/>
      <c r="C116" s="227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</row>
    <row r="117" spans="1:16">
      <c r="A117" s="227"/>
      <c r="B117" s="227"/>
      <c r="C117" s="227"/>
      <c r="D117" s="227"/>
      <c r="E117" s="227"/>
      <c r="F117" s="227"/>
      <c r="G117" s="227"/>
      <c r="H117" s="227"/>
      <c r="I117" s="227"/>
      <c r="J117" s="227"/>
      <c r="K117" s="227"/>
      <c r="L117" s="227"/>
      <c r="M117" s="227"/>
      <c r="N117" s="227"/>
      <c r="O117" s="227"/>
      <c r="P117" s="227"/>
    </row>
    <row r="118" spans="1:16">
      <c r="A118" s="227"/>
      <c r="B118" s="227"/>
      <c r="C118" s="227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</row>
  </sheetData>
  <mergeCells count="7">
    <mergeCell ref="Q19:V19"/>
    <mergeCell ref="R2:V2"/>
    <mergeCell ref="A3:V3"/>
    <mergeCell ref="A5:A6"/>
    <mergeCell ref="B5:H5"/>
    <mergeCell ref="I5:O5"/>
    <mergeCell ref="P5:V5"/>
  </mergeCells>
  <hyperlinks>
    <hyperlink ref="R2" location="Contents!A1" display="Back to Contents ç" xr:uid="{EAF8515B-46C5-4BEA-AB03-9CB9F9093ED4}"/>
    <hyperlink ref="R2:V2" location="உள்ளடக்கம்!A1" display="cs;slf;fj;jpw;F jpUk;Gtjw;F" xr:uid="{0AD65AB5-7970-468E-AAA0-B5CE354B3C86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7B9A4-9697-4E7E-BE57-3FECA8B67719}">
  <dimension ref="A1:U71"/>
  <sheetViews>
    <sheetView workbookViewId="0">
      <selection activeCell="Q20" sqref="Q20"/>
    </sheetView>
  </sheetViews>
  <sheetFormatPr defaultColWidth="11.42578125" defaultRowHeight="12.75"/>
  <cols>
    <col min="1" max="1" width="23.85546875" style="227" customWidth="1"/>
    <col min="2" max="13" width="13.28515625" style="227" customWidth="1"/>
    <col min="14" max="16384" width="11.42578125" style="227"/>
  </cols>
  <sheetData>
    <row r="1" spans="1:21" ht="15.75">
      <c r="A1" s="282" t="s">
        <v>132</v>
      </c>
      <c r="B1" s="279"/>
      <c r="C1" s="279"/>
      <c r="D1" s="279"/>
      <c r="E1" s="279"/>
      <c r="F1" s="279"/>
      <c r="G1" s="279"/>
      <c r="H1" s="279"/>
      <c r="I1" s="279"/>
      <c r="J1" s="279"/>
      <c r="N1" s="279"/>
      <c r="O1" s="279"/>
      <c r="P1" s="280" t="s">
        <v>517</v>
      </c>
    </row>
    <row r="2" spans="1:21" ht="15.75">
      <c r="A2" s="278"/>
      <c r="B2" s="279"/>
      <c r="C2" s="279"/>
      <c r="D2" s="279"/>
      <c r="E2" s="279"/>
      <c r="F2" s="279"/>
      <c r="G2" s="279"/>
      <c r="H2" s="279"/>
      <c r="I2" s="279"/>
      <c r="J2" s="279"/>
      <c r="N2" s="1787" t="s">
        <v>130</v>
      </c>
      <c r="O2" s="1787"/>
      <c r="P2" s="1787"/>
    </row>
    <row r="3" spans="1:21" ht="15.75">
      <c r="A3" s="1831" t="s">
        <v>33</v>
      </c>
      <c r="B3" s="1831"/>
      <c r="C3" s="1831"/>
      <c r="D3" s="1831"/>
      <c r="E3" s="1831"/>
      <c r="F3" s="1831"/>
      <c r="G3" s="1831"/>
      <c r="H3" s="1831"/>
      <c r="I3" s="1831"/>
      <c r="J3" s="1831"/>
      <c r="K3" s="1831"/>
      <c r="L3" s="1831"/>
      <c r="M3" s="1831"/>
    </row>
    <row r="4" spans="1:21">
      <c r="A4" s="420"/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</row>
    <row r="5" spans="1:21">
      <c r="A5" s="226"/>
      <c r="J5" s="429"/>
      <c r="M5" s="450" t="s">
        <v>516</v>
      </c>
    </row>
    <row r="6" spans="1:21" ht="38.25">
      <c r="A6" s="449" t="s">
        <v>193</v>
      </c>
      <c r="B6" s="448" t="s">
        <v>515</v>
      </c>
      <c r="C6" s="448" t="s">
        <v>514</v>
      </c>
      <c r="D6" s="447" t="s">
        <v>513</v>
      </c>
      <c r="E6" s="448" t="s">
        <v>512</v>
      </c>
      <c r="F6" s="448" t="s">
        <v>511</v>
      </c>
      <c r="G6" s="447" t="s">
        <v>510</v>
      </c>
      <c r="H6" s="448" t="s">
        <v>509</v>
      </c>
      <c r="I6" s="448" t="s">
        <v>508</v>
      </c>
      <c r="J6" s="447" t="s">
        <v>507</v>
      </c>
      <c r="K6" s="448" t="s">
        <v>506</v>
      </c>
      <c r="L6" s="448" t="s">
        <v>505</v>
      </c>
      <c r="M6" s="447" t="s">
        <v>504</v>
      </c>
      <c r="N6" s="448" t="s">
        <v>503</v>
      </c>
      <c r="O6" s="448" t="s">
        <v>502</v>
      </c>
      <c r="P6" s="447" t="s">
        <v>501</v>
      </c>
    </row>
    <row r="7" spans="1:21">
      <c r="A7" s="258" t="s">
        <v>500</v>
      </c>
      <c r="B7" s="446">
        <v>23531.7</v>
      </c>
      <c r="C7" s="445">
        <v>21543.300000000003</v>
      </c>
      <c r="D7" s="440">
        <v>45075</v>
      </c>
      <c r="E7" s="445">
        <v>21955.599999999999</v>
      </c>
      <c r="F7" s="445">
        <v>19588.599999999999</v>
      </c>
      <c r="G7" s="445">
        <v>41544.199999999997</v>
      </c>
      <c r="H7" s="444">
        <v>21529.4</v>
      </c>
      <c r="I7" s="444">
        <v>20662.2</v>
      </c>
      <c r="J7" s="444">
        <v>42191.600000000006</v>
      </c>
      <c r="K7" s="444">
        <v>21675.9</v>
      </c>
      <c r="L7" s="444">
        <v>20560</v>
      </c>
      <c r="M7" s="444">
        <v>42235.9</v>
      </c>
      <c r="N7" s="444">
        <v>22209.599999999999</v>
      </c>
      <c r="O7" s="444">
        <v>20327.900000000001</v>
      </c>
      <c r="P7" s="444">
        <v>42537.5</v>
      </c>
      <c r="Q7" s="443"/>
      <c r="R7" s="430"/>
      <c r="S7" s="430"/>
      <c r="T7" s="430"/>
    </row>
    <row r="8" spans="1:21">
      <c r="A8" s="253" t="s">
        <v>490</v>
      </c>
      <c r="B8" s="441">
        <v>21317</v>
      </c>
      <c r="C8" s="441">
        <v>20528.900000000001</v>
      </c>
      <c r="D8" s="441">
        <v>41845.9</v>
      </c>
      <c r="E8" s="441">
        <v>20613</v>
      </c>
      <c r="F8" s="441">
        <v>19088</v>
      </c>
      <c r="G8" s="440">
        <v>39701</v>
      </c>
      <c r="H8" s="439">
        <v>20371</v>
      </c>
      <c r="I8" s="439">
        <v>20200</v>
      </c>
      <c r="J8" s="439">
        <v>40571</v>
      </c>
      <c r="K8" s="439">
        <v>20704</v>
      </c>
      <c r="L8" s="439">
        <v>20137</v>
      </c>
      <c r="M8" s="439">
        <v>40841</v>
      </c>
      <c r="N8" s="439">
        <v>20038</v>
      </c>
      <c r="O8" s="439">
        <v>19988</v>
      </c>
      <c r="P8" s="439">
        <v>40026</v>
      </c>
      <c r="Q8" s="443"/>
      <c r="R8" s="430"/>
      <c r="S8" s="430"/>
      <c r="T8" s="430"/>
    </row>
    <row r="9" spans="1:21">
      <c r="A9" s="253" t="s">
        <v>489</v>
      </c>
      <c r="B9" s="441">
        <v>2214.6999999999998</v>
      </c>
      <c r="C9" s="441">
        <v>1014.4</v>
      </c>
      <c r="D9" s="441">
        <v>3229.1</v>
      </c>
      <c r="E9" s="441">
        <v>1342.6</v>
      </c>
      <c r="F9" s="441">
        <v>500.6</v>
      </c>
      <c r="G9" s="440">
        <v>1843.1999999999998</v>
      </c>
      <c r="H9" s="439">
        <v>1158.4000000000001</v>
      </c>
      <c r="I9" s="439">
        <v>462.2</v>
      </c>
      <c r="J9" s="439">
        <v>1620.6000000000001</v>
      </c>
      <c r="K9" s="439">
        <v>971.9</v>
      </c>
      <c r="L9" s="439">
        <v>423</v>
      </c>
      <c r="M9" s="439">
        <v>1394.9</v>
      </c>
      <c r="N9" s="439">
        <v>2171.6</v>
      </c>
      <c r="O9" s="439">
        <v>339.9</v>
      </c>
      <c r="P9" s="439">
        <v>2511.5</v>
      </c>
      <c r="Q9" s="443"/>
      <c r="R9" s="430"/>
      <c r="S9" s="430"/>
      <c r="T9" s="430"/>
    </row>
    <row r="10" spans="1:21">
      <c r="A10" s="258" t="s">
        <v>499</v>
      </c>
      <c r="B10" s="440">
        <v>24558.3</v>
      </c>
      <c r="C10" s="440">
        <v>23838.6</v>
      </c>
      <c r="D10" s="440">
        <v>48396.899999999994</v>
      </c>
      <c r="E10" s="440">
        <v>25488.3</v>
      </c>
      <c r="F10" s="440">
        <v>23202</v>
      </c>
      <c r="G10" s="440">
        <v>48690.3</v>
      </c>
      <c r="H10" s="439">
        <v>24426.6</v>
      </c>
      <c r="I10" s="439">
        <v>23512.1</v>
      </c>
      <c r="J10" s="439">
        <v>47938.7</v>
      </c>
      <c r="K10" s="439">
        <v>25172.1</v>
      </c>
      <c r="L10" s="439">
        <v>24051.7</v>
      </c>
      <c r="M10" s="439">
        <v>49223.8</v>
      </c>
      <c r="N10" s="439">
        <v>23833</v>
      </c>
      <c r="O10" s="439">
        <v>22263.4</v>
      </c>
      <c r="P10" s="439">
        <v>46096.4</v>
      </c>
      <c r="Q10" s="341"/>
      <c r="R10" s="430"/>
      <c r="S10" s="430"/>
      <c r="T10" s="430"/>
    </row>
    <row r="11" spans="1:21">
      <c r="A11" s="253" t="s">
        <v>490</v>
      </c>
      <c r="B11" s="441">
        <v>21709.599999999999</v>
      </c>
      <c r="C11" s="441">
        <v>22090</v>
      </c>
      <c r="D11" s="441">
        <v>43799.6</v>
      </c>
      <c r="E11" s="441">
        <v>22852</v>
      </c>
      <c r="F11" s="441">
        <v>21943</v>
      </c>
      <c r="G11" s="440">
        <v>44795</v>
      </c>
      <c r="H11" s="439">
        <v>22178</v>
      </c>
      <c r="I11" s="439">
        <v>22172</v>
      </c>
      <c r="J11" s="439">
        <v>44350</v>
      </c>
      <c r="K11" s="439">
        <v>22397</v>
      </c>
      <c r="L11" s="439">
        <v>22204</v>
      </c>
      <c r="M11" s="439">
        <v>44601</v>
      </c>
      <c r="N11" s="439">
        <v>21073</v>
      </c>
      <c r="O11" s="439">
        <v>21318.400000000001</v>
      </c>
      <c r="P11" s="439">
        <v>42391.4</v>
      </c>
      <c r="Q11" s="341"/>
      <c r="R11" s="430"/>
      <c r="S11" s="430"/>
      <c r="T11" s="430"/>
    </row>
    <row r="12" spans="1:21">
      <c r="A12" s="253" t="s">
        <v>489</v>
      </c>
      <c r="B12" s="441">
        <v>2848.7</v>
      </c>
      <c r="C12" s="441">
        <v>1748.6</v>
      </c>
      <c r="D12" s="441">
        <v>4597.2999999999993</v>
      </c>
      <c r="E12" s="441">
        <v>2636.3</v>
      </c>
      <c r="F12" s="441">
        <v>1259</v>
      </c>
      <c r="G12" s="440">
        <v>3895.3</v>
      </c>
      <c r="H12" s="439">
        <v>2248.6</v>
      </c>
      <c r="I12" s="439">
        <v>1340.1</v>
      </c>
      <c r="J12" s="439">
        <v>3588.7</v>
      </c>
      <c r="K12" s="439">
        <v>2775.1</v>
      </c>
      <c r="L12" s="439">
        <v>1847.7</v>
      </c>
      <c r="M12" s="439">
        <v>4622.8</v>
      </c>
      <c r="N12" s="439">
        <v>2760</v>
      </c>
      <c r="O12" s="439">
        <v>945</v>
      </c>
      <c r="P12" s="439">
        <v>3705</v>
      </c>
      <c r="Q12" s="341"/>
      <c r="R12" s="430"/>
      <c r="S12" s="430"/>
      <c r="T12" s="430"/>
    </row>
    <row r="13" spans="1:21">
      <c r="A13" s="258" t="s">
        <v>498</v>
      </c>
      <c r="B13" s="440">
        <v>1825.1</v>
      </c>
      <c r="C13" s="440">
        <v>1283</v>
      </c>
      <c r="D13" s="440">
        <v>3108.1</v>
      </c>
      <c r="E13" s="440">
        <v>1699.6</v>
      </c>
      <c r="F13" s="440">
        <v>1231.5</v>
      </c>
      <c r="G13" s="440">
        <v>2931.1</v>
      </c>
      <c r="H13" s="439">
        <v>2068</v>
      </c>
      <c r="I13" s="439">
        <v>1847</v>
      </c>
      <c r="J13" s="439">
        <v>3915</v>
      </c>
      <c r="K13" s="439">
        <v>1481.8</v>
      </c>
      <c r="L13" s="439">
        <v>1575</v>
      </c>
      <c r="M13" s="439">
        <v>3056.8</v>
      </c>
      <c r="N13" s="439">
        <v>1936.2</v>
      </c>
      <c r="O13" s="439">
        <v>1798.9</v>
      </c>
      <c r="P13" s="439">
        <v>3735.1000000000004</v>
      </c>
      <c r="Q13" s="341"/>
      <c r="R13" s="430"/>
      <c r="S13" s="430"/>
      <c r="T13" s="430"/>
      <c r="U13" s="442"/>
    </row>
    <row r="14" spans="1:21">
      <c r="A14" s="253" t="s">
        <v>490</v>
      </c>
      <c r="B14" s="441">
        <v>1438</v>
      </c>
      <c r="C14" s="441">
        <v>1058</v>
      </c>
      <c r="D14" s="441">
        <v>2496</v>
      </c>
      <c r="E14" s="441">
        <v>1457</v>
      </c>
      <c r="F14" s="441">
        <v>947</v>
      </c>
      <c r="G14" s="440">
        <v>2404</v>
      </c>
      <c r="H14" s="439">
        <v>1920</v>
      </c>
      <c r="I14" s="439">
        <v>1637</v>
      </c>
      <c r="J14" s="439">
        <v>3557</v>
      </c>
      <c r="K14" s="439">
        <v>1246</v>
      </c>
      <c r="L14" s="439">
        <v>1360</v>
      </c>
      <c r="M14" s="439">
        <v>2606</v>
      </c>
      <c r="N14" s="439">
        <v>1642.6</v>
      </c>
      <c r="O14" s="439">
        <v>1735.2</v>
      </c>
      <c r="P14" s="439">
        <v>3377.8</v>
      </c>
      <c r="Q14" s="341"/>
      <c r="R14" s="430"/>
      <c r="S14" s="430"/>
      <c r="T14" s="430"/>
      <c r="U14" s="442"/>
    </row>
    <row r="15" spans="1:21">
      <c r="A15" s="253" t="s">
        <v>489</v>
      </c>
      <c r="B15" s="441">
        <v>387.1</v>
      </c>
      <c r="C15" s="441">
        <v>225</v>
      </c>
      <c r="D15" s="441">
        <v>612.1</v>
      </c>
      <c r="E15" s="441">
        <v>242.6</v>
      </c>
      <c r="F15" s="441">
        <v>284.5</v>
      </c>
      <c r="G15" s="440">
        <v>527.1</v>
      </c>
      <c r="H15" s="439">
        <v>148</v>
      </c>
      <c r="I15" s="439">
        <v>210</v>
      </c>
      <c r="J15" s="439">
        <v>358</v>
      </c>
      <c r="K15" s="439">
        <v>235.8</v>
      </c>
      <c r="L15" s="439">
        <v>215</v>
      </c>
      <c r="M15" s="439">
        <v>450.8</v>
      </c>
      <c r="N15" s="439">
        <v>293.60000000000002</v>
      </c>
      <c r="O15" s="439">
        <v>63.7</v>
      </c>
      <c r="P15" s="439">
        <v>357.3</v>
      </c>
      <c r="R15" s="430"/>
      <c r="S15" s="430"/>
      <c r="T15" s="430"/>
      <c r="U15" s="442"/>
    </row>
    <row r="16" spans="1:21">
      <c r="A16" s="258" t="s">
        <v>497</v>
      </c>
      <c r="B16" s="440">
        <v>6203</v>
      </c>
      <c r="C16" s="440">
        <v>6558.2000000000007</v>
      </c>
      <c r="D16" s="440">
        <v>12761.2</v>
      </c>
      <c r="E16" s="440">
        <v>6301.4</v>
      </c>
      <c r="F16" s="440">
        <v>5786.6</v>
      </c>
      <c r="G16" s="440">
        <v>12088</v>
      </c>
      <c r="H16" s="439">
        <v>6510</v>
      </c>
      <c r="I16" s="439">
        <v>6622</v>
      </c>
      <c r="J16" s="439">
        <v>13132</v>
      </c>
      <c r="K16" s="439">
        <v>6282.5</v>
      </c>
      <c r="L16" s="439">
        <v>5694.2</v>
      </c>
      <c r="M16" s="439">
        <v>11976.7</v>
      </c>
      <c r="N16" s="439">
        <v>6423.1</v>
      </c>
      <c r="O16" s="439">
        <v>6515</v>
      </c>
      <c r="P16" s="439">
        <v>12938.1</v>
      </c>
      <c r="Q16" s="341"/>
      <c r="R16" s="430"/>
      <c r="S16" s="430"/>
      <c r="T16" s="430"/>
      <c r="U16" s="442"/>
    </row>
    <row r="17" spans="1:20">
      <c r="A17" s="253" t="s">
        <v>490</v>
      </c>
      <c r="B17" s="441">
        <v>5847.3</v>
      </c>
      <c r="C17" s="441">
        <v>5470.3</v>
      </c>
      <c r="D17" s="441">
        <v>11317.6</v>
      </c>
      <c r="E17" s="441">
        <v>5752</v>
      </c>
      <c r="F17" s="441">
        <v>4893</v>
      </c>
      <c r="G17" s="440">
        <v>10645</v>
      </c>
      <c r="H17" s="439">
        <v>5806</v>
      </c>
      <c r="I17" s="439">
        <v>5886</v>
      </c>
      <c r="J17" s="439">
        <v>11692</v>
      </c>
      <c r="K17" s="439">
        <v>6203</v>
      </c>
      <c r="L17" s="439">
        <v>5460</v>
      </c>
      <c r="M17" s="439">
        <v>11663</v>
      </c>
      <c r="N17" s="439">
        <v>6117.5</v>
      </c>
      <c r="O17" s="439">
        <v>5925.4</v>
      </c>
      <c r="P17" s="439">
        <v>12042.9</v>
      </c>
      <c r="Q17" s="341"/>
      <c r="R17" s="430"/>
      <c r="S17" s="430"/>
      <c r="T17" s="430"/>
    </row>
    <row r="18" spans="1:20">
      <c r="A18" s="253" t="s">
        <v>489</v>
      </c>
      <c r="B18" s="441">
        <v>355.7</v>
      </c>
      <c r="C18" s="441">
        <v>1087.9000000000001</v>
      </c>
      <c r="D18" s="441">
        <v>1443.6000000000001</v>
      </c>
      <c r="E18" s="441">
        <v>549.4</v>
      </c>
      <c r="F18" s="441">
        <v>893.6</v>
      </c>
      <c r="G18" s="440">
        <v>1443</v>
      </c>
      <c r="H18" s="439">
        <v>704</v>
      </c>
      <c r="I18" s="439">
        <v>736</v>
      </c>
      <c r="J18" s="439">
        <v>1440</v>
      </c>
      <c r="K18" s="439">
        <v>79.5</v>
      </c>
      <c r="L18" s="439">
        <v>234.2</v>
      </c>
      <c r="M18" s="439">
        <v>313.7</v>
      </c>
      <c r="N18" s="439">
        <v>305.60000000000002</v>
      </c>
      <c r="O18" s="439">
        <v>589.6</v>
      </c>
      <c r="P18" s="439">
        <v>895.2</v>
      </c>
      <c r="Q18" s="341"/>
      <c r="R18" s="430"/>
      <c r="S18" s="430"/>
      <c r="T18" s="430"/>
    </row>
    <row r="19" spans="1:20">
      <c r="A19" s="258" t="s">
        <v>496</v>
      </c>
      <c r="B19" s="440">
        <v>24054.6</v>
      </c>
      <c r="C19" s="440">
        <v>23351.4</v>
      </c>
      <c r="D19" s="440">
        <v>47406</v>
      </c>
      <c r="E19" s="440">
        <v>21596.1</v>
      </c>
      <c r="F19" s="440">
        <v>19881.2</v>
      </c>
      <c r="G19" s="440">
        <v>41477.300000000003</v>
      </c>
      <c r="H19" s="439">
        <v>23847.200000000001</v>
      </c>
      <c r="I19" s="439">
        <v>22318</v>
      </c>
      <c r="J19" s="439">
        <v>46165.2</v>
      </c>
      <c r="K19" s="439">
        <v>22880</v>
      </c>
      <c r="L19" s="439">
        <v>22304.6</v>
      </c>
      <c r="M19" s="439">
        <v>45184.6</v>
      </c>
      <c r="N19" s="439">
        <v>22608</v>
      </c>
      <c r="O19" s="439">
        <v>22936.2</v>
      </c>
      <c r="P19" s="439">
        <v>45544.2</v>
      </c>
      <c r="Q19" s="341"/>
      <c r="R19" s="430"/>
      <c r="S19" s="430"/>
      <c r="T19" s="430"/>
    </row>
    <row r="20" spans="1:20">
      <c r="A20" s="253" t="s">
        <v>490</v>
      </c>
      <c r="B20" s="441">
        <v>21777</v>
      </c>
      <c r="C20" s="441">
        <v>16918.400000000001</v>
      </c>
      <c r="D20" s="441">
        <v>38695.4</v>
      </c>
      <c r="E20" s="441">
        <v>19246</v>
      </c>
      <c r="F20" s="441">
        <v>12918</v>
      </c>
      <c r="G20" s="440">
        <v>32164</v>
      </c>
      <c r="H20" s="439">
        <v>21872</v>
      </c>
      <c r="I20" s="439">
        <v>14456</v>
      </c>
      <c r="J20" s="439">
        <v>36328</v>
      </c>
      <c r="K20" s="439">
        <v>21442</v>
      </c>
      <c r="L20" s="439">
        <v>15047</v>
      </c>
      <c r="M20" s="439">
        <v>36489</v>
      </c>
      <c r="N20" s="439">
        <v>21967.9</v>
      </c>
      <c r="O20" s="439">
        <v>20277.900000000001</v>
      </c>
      <c r="P20" s="439">
        <v>42245.8</v>
      </c>
      <c r="Q20" s="341"/>
      <c r="R20" s="430"/>
      <c r="S20" s="430"/>
      <c r="T20" s="430"/>
    </row>
    <row r="21" spans="1:20">
      <c r="A21" s="253" t="s">
        <v>489</v>
      </c>
      <c r="B21" s="441">
        <v>2277.6</v>
      </c>
      <c r="C21" s="441">
        <v>6433</v>
      </c>
      <c r="D21" s="441">
        <v>8710.6</v>
      </c>
      <c r="E21" s="441">
        <v>2350.1</v>
      </c>
      <c r="F21" s="441">
        <v>6963.2</v>
      </c>
      <c r="G21" s="440">
        <v>9313.2999999999993</v>
      </c>
      <c r="H21" s="439">
        <v>1975.2</v>
      </c>
      <c r="I21" s="439">
        <v>7862</v>
      </c>
      <c r="J21" s="439">
        <v>9837.2000000000007</v>
      </c>
      <c r="K21" s="439">
        <v>1438</v>
      </c>
      <c r="L21" s="439">
        <v>7257.6</v>
      </c>
      <c r="M21" s="439">
        <v>8695.6</v>
      </c>
      <c r="N21" s="439">
        <v>640.1</v>
      </c>
      <c r="O21" s="439">
        <v>2658.3</v>
      </c>
      <c r="P21" s="439">
        <v>3298.4</v>
      </c>
      <c r="Q21" s="341"/>
      <c r="R21" s="430"/>
      <c r="S21" s="430"/>
      <c r="T21" s="430"/>
    </row>
    <row r="22" spans="1:20">
      <c r="A22" s="258" t="s">
        <v>495</v>
      </c>
      <c r="B22" s="440">
        <v>9739.9</v>
      </c>
      <c r="C22" s="440">
        <v>9520.1</v>
      </c>
      <c r="D22" s="440">
        <v>19260</v>
      </c>
      <c r="E22" s="440">
        <v>9752.2000000000007</v>
      </c>
      <c r="F22" s="440">
        <v>7495.6</v>
      </c>
      <c r="G22" s="440">
        <v>17247.800000000003</v>
      </c>
      <c r="H22" s="439">
        <v>9629.5</v>
      </c>
      <c r="I22" s="439">
        <v>9095.5</v>
      </c>
      <c r="J22" s="439">
        <v>18725</v>
      </c>
      <c r="K22" s="439">
        <v>9714.5</v>
      </c>
      <c r="L22" s="439">
        <v>8908</v>
      </c>
      <c r="M22" s="439">
        <v>18622.5</v>
      </c>
      <c r="N22" s="439">
        <v>9548.4</v>
      </c>
      <c r="O22" s="439">
        <v>9232</v>
      </c>
      <c r="P22" s="439">
        <v>18780.400000000001</v>
      </c>
      <c r="Q22" s="341"/>
      <c r="R22" s="430"/>
      <c r="S22" s="430"/>
      <c r="T22" s="430"/>
    </row>
    <row r="23" spans="1:20">
      <c r="A23" s="253" t="s">
        <v>490</v>
      </c>
      <c r="B23" s="441">
        <v>8600</v>
      </c>
      <c r="C23" s="441">
        <v>7538</v>
      </c>
      <c r="D23" s="441">
        <v>16138</v>
      </c>
      <c r="E23" s="441">
        <v>8986</v>
      </c>
      <c r="F23" s="441">
        <v>5658</v>
      </c>
      <c r="G23" s="440">
        <v>14644</v>
      </c>
      <c r="H23" s="439">
        <v>8714</v>
      </c>
      <c r="I23" s="439">
        <v>7189</v>
      </c>
      <c r="J23" s="439">
        <v>15903</v>
      </c>
      <c r="K23" s="439">
        <v>8591</v>
      </c>
      <c r="L23" s="439">
        <v>6717</v>
      </c>
      <c r="M23" s="439">
        <v>15308</v>
      </c>
      <c r="N23" s="439">
        <v>8590</v>
      </c>
      <c r="O23" s="439">
        <v>7811</v>
      </c>
      <c r="P23" s="439">
        <v>16401</v>
      </c>
      <c r="Q23" s="341"/>
      <c r="R23" s="430"/>
      <c r="S23" s="430"/>
      <c r="T23" s="430"/>
    </row>
    <row r="24" spans="1:20">
      <c r="A24" s="253" t="s">
        <v>489</v>
      </c>
      <c r="B24" s="441">
        <v>1139.9000000000001</v>
      </c>
      <c r="C24" s="441">
        <v>1982.1</v>
      </c>
      <c r="D24" s="441">
        <v>3122</v>
      </c>
      <c r="E24" s="441">
        <v>766.2</v>
      </c>
      <c r="F24" s="441">
        <v>1837.6</v>
      </c>
      <c r="G24" s="440">
        <v>2603.8000000000002</v>
      </c>
      <c r="H24" s="439">
        <v>915.5</v>
      </c>
      <c r="I24" s="439">
        <v>1906.5</v>
      </c>
      <c r="J24" s="439">
        <v>2822</v>
      </c>
      <c r="K24" s="439">
        <v>1123.5</v>
      </c>
      <c r="L24" s="439">
        <v>2191</v>
      </c>
      <c r="M24" s="439">
        <v>3314.5</v>
      </c>
      <c r="N24" s="439">
        <v>958.4</v>
      </c>
      <c r="O24" s="439">
        <v>1421</v>
      </c>
      <c r="P24" s="439">
        <v>2379.4</v>
      </c>
      <c r="Q24" s="341"/>
      <c r="R24" s="430"/>
      <c r="S24" s="430"/>
      <c r="T24" s="430"/>
    </row>
    <row r="25" spans="1:20">
      <c r="A25" s="258" t="s">
        <v>494</v>
      </c>
      <c r="B25" s="440">
        <v>3903.5</v>
      </c>
      <c r="C25" s="440">
        <v>1758.2</v>
      </c>
      <c r="D25" s="440">
        <v>5661.7</v>
      </c>
      <c r="E25" s="440">
        <v>3964.3999999999996</v>
      </c>
      <c r="F25" s="440">
        <v>2069.6999999999998</v>
      </c>
      <c r="G25" s="440">
        <v>6034.0999999999995</v>
      </c>
      <c r="H25" s="439">
        <v>4205.8</v>
      </c>
      <c r="I25" s="439">
        <v>1118</v>
      </c>
      <c r="J25" s="439">
        <v>5323.8</v>
      </c>
      <c r="K25" s="439">
        <v>3428</v>
      </c>
      <c r="L25" s="439">
        <v>1601</v>
      </c>
      <c r="M25" s="439">
        <v>5029</v>
      </c>
      <c r="N25" s="439">
        <v>2699</v>
      </c>
      <c r="O25" s="439">
        <v>1391.3</v>
      </c>
      <c r="P25" s="439">
        <v>4090.3</v>
      </c>
      <c r="Q25" s="341"/>
      <c r="R25" s="430"/>
      <c r="S25" s="430"/>
      <c r="T25" s="430"/>
    </row>
    <row r="26" spans="1:20">
      <c r="A26" s="253" t="s">
        <v>490</v>
      </c>
      <c r="B26" s="441">
        <v>2966</v>
      </c>
      <c r="C26" s="441">
        <v>980.2</v>
      </c>
      <c r="D26" s="441">
        <v>3946.2</v>
      </c>
      <c r="E26" s="441">
        <v>3134.6</v>
      </c>
      <c r="F26" s="441">
        <v>1212</v>
      </c>
      <c r="G26" s="440">
        <v>4346.6000000000004</v>
      </c>
      <c r="H26" s="439">
        <v>3746</v>
      </c>
      <c r="I26" s="439">
        <v>833</v>
      </c>
      <c r="J26" s="439">
        <v>4579</v>
      </c>
      <c r="K26" s="439">
        <v>3011</v>
      </c>
      <c r="L26" s="439">
        <v>830</v>
      </c>
      <c r="M26" s="439">
        <v>3841</v>
      </c>
      <c r="N26" s="439">
        <v>2300</v>
      </c>
      <c r="O26" s="439">
        <v>970</v>
      </c>
      <c r="P26" s="439">
        <v>3270</v>
      </c>
      <c r="Q26" s="341"/>
      <c r="R26" s="430"/>
      <c r="S26" s="430"/>
      <c r="T26" s="430"/>
    </row>
    <row r="27" spans="1:20">
      <c r="A27" s="253" t="s">
        <v>489</v>
      </c>
      <c r="B27" s="441">
        <v>937.5</v>
      </c>
      <c r="C27" s="441">
        <v>778</v>
      </c>
      <c r="D27" s="441">
        <v>1715.5</v>
      </c>
      <c r="E27" s="441">
        <v>829.8</v>
      </c>
      <c r="F27" s="441">
        <v>857.7</v>
      </c>
      <c r="G27" s="440">
        <v>1687.5</v>
      </c>
      <c r="H27" s="439">
        <v>459.8</v>
      </c>
      <c r="I27" s="439">
        <v>285</v>
      </c>
      <c r="J27" s="439">
        <v>744.8</v>
      </c>
      <c r="K27" s="439">
        <v>417</v>
      </c>
      <c r="L27" s="439">
        <v>771</v>
      </c>
      <c r="M27" s="439">
        <v>1188</v>
      </c>
      <c r="N27" s="439">
        <v>399</v>
      </c>
      <c r="O27" s="439">
        <v>421.3</v>
      </c>
      <c r="P27" s="439">
        <v>820.3</v>
      </c>
      <c r="Q27" s="341"/>
      <c r="R27" s="430"/>
      <c r="S27" s="430"/>
      <c r="T27" s="430"/>
    </row>
    <row r="28" spans="1:20">
      <c r="A28" s="258" t="s">
        <v>493</v>
      </c>
      <c r="B28" s="440">
        <v>13296.4</v>
      </c>
      <c r="C28" s="440">
        <v>13933.5</v>
      </c>
      <c r="D28" s="440">
        <v>27229.899999999998</v>
      </c>
      <c r="E28" s="440">
        <v>14976</v>
      </c>
      <c r="F28" s="440">
        <v>14675.5</v>
      </c>
      <c r="G28" s="440">
        <v>29651.5</v>
      </c>
      <c r="H28" s="439">
        <v>15923.1</v>
      </c>
      <c r="I28" s="439">
        <v>14765.6</v>
      </c>
      <c r="J28" s="439">
        <v>30688.7</v>
      </c>
      <c r="K28" s="439">
        <v>13992</v>
      </c>
      <c r="L28" s="439">
        <v>14729.4</v>
      </c>
      <c r="M28" s="439">
        <v>28721.4</v>
      </c>
      <c r="N28" s="439">
        <v>13426.6</v>
      </c>
      <c r="O28" s="439">
        <v>14249.2</v>
      </c>
      <c r="P28" s="439">
        <v>27675.800000000003</v>
      </c>
      <c r="Q28" s="341"/>
      <c r="R28" s="430"/>
      <c r="S28" s="430"/>
      <c r="T28" s="430"/>
    </row>
    <row r="29" spans="1:20">
      <c r="A29" s="253" t="s">
        <v>490</v>
      </c>
      <c r="B29" s="441">
        <v>11395.6</v>
      </c>
      <c r="C29" s="441">
        <v>11508.5</v>
      </c>
      <c r="D29" s="441">
        <v>22904.1</v>
      </c>
      <c r="E29" s="441">
        <v>12240</v>
      </c>
      <c r="F29" s="441">
        <v>12477</v>
      </c>
      <c r="G29" s="440">
        <v>24717</v>
      </c>
      <c r="H29" s="439">
        <v>13042</v>
      </c>
      <c r="I29" s="439">
        <v>12647</v>
      </c>
      <c r="J29" s="439">
        <v>25689</v>
      </c>
      <c r="K29" s="439">
        <v>11783</v>
      </c>
      <c r="L29" s="439">
        <v>11905</v>
      </c>
      <c r="M29" s="439">
        <v>23688</v>
      </c>
      <c r="N29" s="439">
        <v>11500.2</v>
      </c>
      <c r="O29" s="439">
        <v>11952</v>
      </c>
      <c r="P29" s="439">
        <v>23452.2</v>
      </c>
      <c r="Q29" s="341"/>
      <c r="R29" s="430"/>
      <c r="S29" s="430"/>
      <c r="T29" s="430"/>
    </row>
    <row r="30" spans="1:20">
      <c r="A30" s="253" t="s">
        <v>489</v>
      </c>
      <c r="B30" s="441">
        <v>1900.8</v>
      </c>
      <c r="C30" s="441">
        <v>2425</v>
      </c>
      <c r="D30" s="441">
        <v>4325.8</v>
      </c>
      <c r="E30" s="441">
        <v>2736</v>
      </c>
      <c r="F30" s="441">
        <v>2198.5</v>
      </c>
      <c r="G30" s="440">
        <v>4934.5</v>
      </c>
      <c r="H30" s="439">
        <v>2881.1</v>
      </c>
      <c r="I30" s="439">
        <v>2118.6</v>
      </c>
      <c r="J30" s="439">
        <v>4999.7</v>
      </c>
      <c r="K30" s="439">
        <v>2209</v>
      </c>
      <c r="L30" s="439">
        <v>2824.4</v>
      </c>
      <c r="M30" s="439">
        <v>5033.3999999999996</v>
      </c>
      <c r="N30" s="439">
        <v>1926.4</v>
      </c>
      <c r="O30" s="439">
        <v>2297.1999999999998</v>
      </c>
      <c r="P30" s="439">
        <v>4223.6000000000004</v>
      </c>
      <c r="Q30" s="341"/>
      <c r="R30" s="430"/>
      <c r="S30" s="430"/>
      <c r="T30" s="430"/>
    </row>
    <row r="31" spans="1:20">
      <c r="A31" s="258" t="s">
        <v>492</v>
      </c>
      <c r="B31" s="440">
        <v>1967.5</v>
      </c>
      <c r="C31" s="440">
        <v>1387.8</v>
      </c>
      <c r="D31" s="440">
        <v>3355.3</v>
      </c>
      <c r="E31" s="440">
        <v>4754</v>
      </c>
      <c r="F31" s="440">
        <v>3998</v>
      </c>
      <c r="G31" s="440">
        <v>8752</v>
      </c>
      <c r="H31" s="439">
        <v>4974</v>
      </c>
      <c r="I31" s="439">
        <v>2563</v>
      </c>
      <c r="J31" s="439">
        <v>7537</v>
      </c>
      <c r="K31" s="439">
        <v>5216</v>
      </c>
      <c r="L31" s="439">
        <v>1264</v>
      </c>
      <c r="M31" s="439">
        <v>6480</v>
      </c>
      <c r="N31" s="439">
        <v>3629.7</v>
      </c>
      <c r="O31" s="439">
        <v>3954.2</v>
      </c>
      <c r="P31" s="439">
        <v>7583.9</v>
      </c>
      <c r="Q31" s="341"/>
      <c r="R31" s="430"/>
      <c r="S31" s="430"/>
      <c r="T31" s="430"/>
    </row>
    <row r="32" spans="1:20">
      <c r="A32" s="253" t="s">
        <v>490</v>
      </c>
      <c r="B32" s="441">
        <v>976</v>
      </c>
      <c r="C32" s="441">
        <v>887</v>
      </c>
      <c r="D32" s="441">
        <v>1863</v>
      </c>
      <c r="E32" s="441">
        <v>1061</v>
      </c>
      <c r="F32" s="441">
        <v>1512</v>
      </c>
      <c r="G32" s="440">
        <v>2573</v>
      </c>
      <c r="H32" s="439">
        <v>1606</v>
      </c>
      <c r="I32" s="439">
        <v>819</v>
      </c>
      <c r="J32" s="439">
        <v>2425</v>
      </c>
      <c r="K32" s="439">
        <v>1524</v>
      </c>
      <c r="L32" s="439">
        <v>875</v>
      </c>
      <c r="M32" s="439">
        <v>2399</v>
      </c>
      <c r="N32" s="439">
        <v>1013</v>
      </c>
      <c r="O32" s="439">
        <v>1832</v>
      </c>
      <c r="P32" s="439">
        <v>2845</v>
      </c>
      <c r="Q32" s="341"/>
      <c r="R32" s="430"/>
      <c r="S32" s="430"/>
      <c r="T32" s="430"/>
    </row>
    <row r="33" spans="1:20">
      <c r="A33" s="253" t="s">
        <v>489</v>
      </c>
      <c r="B33" s="441">
        <v>991.5</v>
      </c>
      <c r="C33" s="441">
        <v>500.8</v>
      </c>
      <c r="D33" s="441">
        <v>1492.3</v>
      </c>
      <c r="E33" s="441">
        <v>3693</v>
      </c>
      <c r="F33" s="441">
        <v>2486</v>
      </c>
      <c r="G33" s="440">
        <v>6179</v>
      </c>
      <c r="H33" s="439">
        <v>3368</v>
      </c>
      <c r="I33" s="439">
        <v>1744</v>
      </c>
      <c r="J33" s="439">
        <v>5112</v>
      </c>
      <c r="K33" s="439">
        <v>3692</v>
      </c>
      <c r="L33" s="439">
        <v>389</v>
      </c>
      <c r="M33" s="439">
        <v>4081</v>
      </c>
      <c r="N33" s="439">
        <v>2616.6999999999998</v>
      </c>
      <c r="O33" s="439">
        <v>2122.1999999999998</v>
      </c>
      <c r="P33" s="439">
        <v>4738.8999999999996</v>
      </c>
      <c r="Q33" s="341"/>
      <c r="R33" s="430"/>
      <c r="S33" s="430"/>
      <c r="T33" s="430"/>
    </row>
    <row r="34" spans="1:20">
      <c r="A34" s="258" t="s">
        <v>491</v>
      </c>
      <c r="B34" s="440">
        <v>173.2</v>
      </c>
      <c r="C34" s="440">
        <v>207.8</v>
      </c>
      <c r="D34" s="441">
        <v>381</v>
      </c>
      <c r="E34" s="440">
        <v>1373</v>
      </c>
      <c r="F34" s="440">
        <v>993</v>
      </c>
      <c r="G34" s="440">
        <v>2366</v>
      </c>
      <c r="H34" s="439">
        <v>1173</v>
      </c>
      <c r="I34" s="439">
        <v>595</v>
      </c>
      <c r="J34" s="439">
        <v>1768</v>
      </c>
      <c r="K34" s="439">
        <v>1278</v>
      </c>
      <c r="L34" s="439">
        <v>978</v>
      </c>
      <c r="M34" s="439">
        <v>2256</v>
      </c>
      <c r="N34" s="439">
        <v>1384</v>
      </c>
      <c r="O34" s="439">
        <v>247.5</v>
      </c>
      <c r="P34" s="439">
        <v>1631.5</v>
      </c>
      <c r="Q34" s="341"/>
      <c r="R34" s="430"/>
      <c r="S34" s="430"/>
      <c r="T34" s="430"/>
    </row>
    <row r="35" spans="1:20">
      <c r="A35" s="253" t="s">
        <v>490</v>
      </c>
      <c r="B35" s="441">
        <v>0</v>
      </c>
      <c r="C35" s="441">
        <v>0</v>
      </c>
      <c r="D35" s="441">
        <v>0</v>
      </c>
      <c r="E35" s="441">
        <v>885</v>
      </c>
      <c r="F35" s="441">
        <v>20</v>
      </c>
      <c r="G35" s="440">
        <v>905</v>
      </c>
      <c r="H35" s="439">
        <v>977</v>
      </c>
      <c r="I35" s="439">
        <v>82</v>
      </c>
      <c r="J35" s="439">
        <v>1059</v>
      </c>
      <c r="K35" s="439">
        <v>896</v>
      </c>
      <c r="L35" s="439">
        <v>25</v>
      </c>
      <c r="M35" s="439">
        <v>921</v>
      </c>
      <c r="N35" s="439">
        <v>986</v>
      </c>
      <c r="O35" s="441">
        <v>0</v>
      </c>
      <c r="P35" s="439">
        <v>986</v>
      </c>
      <c r="R35" s="430"/>
      <c r="S35" s="430"/>
      <c r="T35" s="430"/>
    </row>
    <row r="36" spans="1:20">
      <c r="A36" s="253" t="s">
        <v>489</v>
      </c>
      <c r="B36" s="441">
        <v>173.2</v>
      </c>
      <c r="C36" s="441">
        <v>207.8</v>
      </c>
      <c r="D36" s="441">
        <v>381</v>
      </c>
      <c r="E36" s="441">
        <v>488</v>
      </c>
      <c r="F36" s="441">
        <v>973</v>
      </c>
      <c r="G36" s="440">
        <v>1461</v>
      </c>
      <c r="H36" s="439">
        <v>196</v>
      </c>
      <c r="I36" s="439">
        <v>513</v>
      </c>
      <c r="J36" s="439">
        <v>709</v>
      </c>
      <c r="K36" s="439">
        <v>382</v>
      </c>
      <c r="L36" s="439">
        <v>953</v>
      </c>
      <c r="M36" s="439">
        <v>1335</v>
      </c>
      <c r="N36" s="439">
        <v>398</v>
      </c>
      <c r="O36" s="439">
        <v>247.5</v>
      </c>
      <c r="P36" s="439">
        <v>645.5</v>
      </c>
      <c r="Q36" s="341"/>
      <c r="R36" s="430"/>
      <c r="S36" s="430"/>
      <c r="T36" s="430"/>
    </row>
    <row r="37" spans="1:20">
      <c r="A37" s="438" t="s">
        <v>183</v>
      </c>
      <c r="B37" s="437">
        <v>109253.2</v>
      </c>
      <c r="C37" s="437">
        <v>103381.9</v>
      </c>
      <c r="D37" s="437">
        <v>212635.1</v>
      </c>
      <c r="E37" s="437">
        <v>111860.6</v>
      </c>
      <c r="F37" s="437">
        <v>98921.7</v>
      </c>
      <c r="G37" s="437">
        <v>210782.3</v>
      </c>
      <c r="H37" s="436">
        <v>114286.6</v>
      </c>
      <c r="I37" s="436">
        <v>103098.4</v>
      </c>
      <c r="J37" s="436">
        <v>217385</v>
      </c>
      <c r="K37" s="436">
        <v>111120.8</v>
      </c>
      <c r="L37" s="436">
        <v>101665.9</v>
      </c>
      <c r="M37" s="436">
        <v>212786.7</v>
      </c>
      <c r="N37" s="436">
        <v>107697.59999999999</v>
      </c>
      <c r="O37" s="436">
        <v>102915.5</v>
      </c>
      <c r="P37" s="436">
        <v>210613.2</v>
      </c>
      <c r="Q37" s="341"/>
      <c r="R37" s="430"/>
      <c r="S37" s="430"/>
      <c r="T37" s="430"/>
    </row>
    <row r="38" spans="1:20">
      <c r="A38" s="263" t="s">
        <v>488</v>
      </c>
      <c r="B38" s="435">
        <v>96026.5</v>
      </c>
      <c r="C38" s="435">
        <v>86979.3</v>
      </c>
      <c r="D38" s="435">
        <v>183005.80000000002</v>
      </c>
      <c r="E38" s="435">
        <v>96226.6</v>
      </c>
      <c r="F38" s="435">
        <v>80668</v>
      </c>
      <c r="G38" s="435">
        <v>176894.6</v>
      </c>
      <c r="H38" s="434">
        <v>100232</v>
      </c>
      <c r="I38" s="434">
        <v>85921</v>
      </c>
      <c r="J38" s="434">
        <v>186153</v>
      </c>
      <c r="K38" s="434">
        <v>97797</v>
      </c>
      <c r="L38" s="434">
        <v>84560</v>
      </c>
      <c r="M38" s="434">
        <v>182357</v>
      </c>
      <c r="N38" s="434">
        <v>95228.2</v>
      </c>
      <c r="O38" s="434">
        <v>91809.9</v>
      </c>
      <c r="P38" s="434">
        <v>187038.1</v>
      </c>
      <c r="Q38" s="341"/>
      <c r="R38" s="430"/>
      <c r="S38" s="430"/>
      <c r="T38" s="430"/>
    </row>
    <row r="39" spans="1:20">
      <c r="A39" s="433" t="s">
        <v>487</v>
      </c>
      <c r="B39" s="432">
        <v>13226.699999999999</v>
      </c>
      <c r="C39" s="432">
        <v>16402.599999999999</v>
      </c>
      <c r="D39" s="432">
        <v>29629.3</v>
      </c>
      <c r="E39" s="432">
        <v>15634</v>
      </c>
      <c r="F39" s="432">
        <v>18253.7</v>
      </c>
      <c r="G39" s="432">
        <v>33887.699999999997</v>
      </c>
      <c r="H39" s="431">
        <v>14054.6</v>
      </c>
      <c r="I39" s="431">
        <v>17177.400000000001</v>
      </c>
      <c r="J39" s="431">
        <v>31232</v>
      </c>
      <c r="K39" s="431">
        <v>13323.8</v>
      </c>
      <c r="L39" s="431">
        <v>17105.900000000001</v>
      </c>
      <c r="M39" s="431">
        <v>30429.700000000004</v>
      </c>
      <c r="N39" s="431">
        <v>12469.4</v>
      </c>
      <c r="O39" s="431">
        <v>11105.6</v>
      </c>
      <c r="P39" s="431">
        <v>23575.1</v>
      </c>
      <c r="Q39" s="341"/>
      <c r="R39" s="430"/>
      <c r="S39" s="430"/>
      <c r="T39" s="430"/>
    </row>
    <row r="40" spans="1:20" ht="15" customHeight="1">
      <c r="A40" s="290" t="s">
        <v>399</v>
      </c>
      <c r="J40" s="429"/>
      <c r="K40" s="429"/>
      <c r="L40" s="429"/>
      <c r="M40" s="429"/>
      <c r="N40" s="1837" t="s">
        <v>486</v>
      </c>
      <c r="O40" s="1837"/>
      <c r="P40" s="1837"/>
    </row>
    <row r="41" spans="1:20">
      <c r="J41" s="429"/>
    </row>
    <row r="42" spans="1:20">
      <c r="B42" s="428"/>
      <c r="C42" s="428"/>
      <c r="D42" s="428"/>
      <c r="E42" s="428"/>
      <c r="F42" s="428"/>
      <c r="G42" s="428"/>
      <c r="H42" s="426"/>
      <c r="I42" s="426"/>
      <c r="J42" s="426"/>
      <c r="K42" s="426"/>
      <c r="L42" s="426"/>
      <c r="M42" s="426"/>
    </row>
    <row r="43" spans="1:20">
      <c r="B43" s="428"/>
      <c r="C43" s="428"/>
      <c r="D43" s="428"/>
      <c r="E43" s="428"/>
      <c r="F43" s="428"/>
      <c r="G43" s="428"/>
      <c r="H43" s="426"/>
      <c r="I43" s="426"/>
      <c r="J43" s="426"/>
      <c r="K43" s="426"/>
      <c r="L43" s="426"/>
      <c r="M43" s="426"/>
    </row>
    <row r="44" spans="1:20">
      <c r="B44" s="428"/>
      <c r="C44" s="428"/>
      <c r="D44" s="428"/>
      <c r="E44" s="428"/>
      <c r="F44" s="428"/>
      <c r="G44" s="428"/>
      <c r="H44" s="426"/>
      <c r="I44" s="426"/>
      <c r="J44" s="426"/>
      <c r="K44" s="426"/>
      <c r="L44" s="426"/>
      <c r="M44" s="426"/>
    </row>
    <row r="45" spans="1:20">
      <c r="B45" s="428"/>
      <c r="C45" s="428"/>
      <c r="D45" s="428"/>
      <c r="E45" s="428"/>
      <c r="F45" s="428"/>
      <c r="G45" s="428"/>
      <c r="H45" s="426"/>
      <c r="I45" s="426"/>
      <c r="J45" s="426"/>
      <c r="K45" s="426"/>
      <c r="L45" s="426"/>
      <c r="M45" s="426"/>
    </row>
    <row r="46" spans="1:20">
      <c r="B46" s="428"/>
      <c r="C46" s="428"/>
      <c r="D46" s="428"/>
      <c r="E46" s="428"/>
      <c r="F46" s="428"/>
      <c r="G46" s="428"/>
      <c r="H46" s="426"/>
      <c r="I46" s="426"/>
      <c r="J46" s="426"/>
      <c r="K46" s="426"/>
      <c r="L46" s="426"/>
      <c r="M46" s="426"/>
    </row>
    <row r="47" spans="1:20">
      <c r="B47" s="341"/>
      <c r="C47" s="341"/>
      <c r="D47" s="341"/>
      <c r="E47" s="341"/>
      <c r="F47" s="341"/>
      <c r="G47" s="341"/>
      <c r="H47" s="426"/>
      <c r="I47" s="426"/>
      <c r="J47" s="426"/>
      <c r="K47" s="426"/>
      <c r="L47" s="426"/>
      <c r="M47" s="426"/>
    </row>
    <row r="48" spans="1:20">
      <c r="B48" s="341"/>
      <c r="C48" s="341"/>
      <c r="D48" s="341"/>
      <c r="E48" s="341"/>
      <c r="F48" s="341"/>
      <c r="G48" s="341"/>
      <c r="H48" s="426"/>
      <c r="I48" s="426"/>
      <c r="J48" s="426"/>
      <c r="K48" s="426"/>
      <c r="L48" s="426"/>
      <c r="M48" s="426"/>
    </row>
    <row r="49" spans="2:13">
      <c r="B49" s="341"/>
      <c r="C49" s="341"/>
      <c r="D49" s="341"/>
      <c r="E49" s="341"/>
      <c r="F49" s="341"/>
      <c r="G49" s="341"/>
      <c r="H49" s="426"/>
      <c r="I49" s="426"/>
      <c r="J49" s="426"/>
      <c r="K49" s="426"/>
      <c r="L49" s="426"/>
      <c r="M49" s="426"/>
    </row>
    <row r="50" spans="2:13">
      <c r="H50" s="426"/>
      <c r="I50" s="426"/>
      <c r="J50" s="426"/>
      <c r="K50" s="426"/>
      <c r="L50" s="426"/>
      <c r="M50" s="426"/>
    </row>
    <row r="51" spans="2:13">
      <c r="B51" s="341"/>
      <c r="C51" s="341"/>
      <c r="D51" s="341"/>
      <c r="E51" s="341"/>
      <c r="F51" s="341"/>
      <c r="G51" s="341"/>
      <c r="H51" s="426"/>
      <c r="I51" s="426"/>
      <c r="J51" s="426"/>
      <c r="K51" s="426"/>
      <c r="L51" s="426"/>
      <c r="M51" s="426"/>
    </row>
    <row r="52" spans="2:13">
      <c r="B52" s="341"/>
      <c r="C52" s="341"/>
      <c r="D52" s="341"/>
      <c r="E52" s="341"/>
      <c r="F52" s="341"/>
      <c r="G52" s="341"/>
      <c r="H52" s="426"/>
      <c r="I52" s="426"/>
      <c r="J52" s="426"/>
      <c r="K52" s="426"/>
      <c r="L52" s="426"/>
      <c r="M52" s="426"/>
    </row>
    <row r="53" spans="2:13">
      <c r="C53" s="341"/>
      <c r="D53" s="341"/>
      <c r="F53" s="341"/>
      <c r="G53" s="341"/>
      <c r="H53" s="426"/>
      <c r="I53" s="426"/>
      <c r="J53" s="426"/>
      <c r="K53" s="426"/>
      <c r="L53" s="426"/>
      <c r="M53" s="426"/>
    </row>
    <row r="54" spans="2:13">
      <c r="B54" s="341"/>
      <c r="C54" s="341"/>
      <c r="D54" s="341"/>
      <c r="E54" s="341"/>
      <c r="F54" s="341"/>
      <c r="G54" s="341"/>
      <c r="H54" s="426"/>
      <c r="I54" s="426"/>
      <c r="J54" s="426"/>
      <c r="K54" s="426"/>
      <c r="L54" s="426"/>
      <c r="M54" s="426"/>
    </row>
    <row r="55" spans="2:13">
      <c r="B55" s="341"/>
      <c r="C55" s="341"/>
      <c r="D55" s="341"/>
      <c r="E55" s="341"/>
      <c r="F55" s="341"/>
      <c r="G55" s="341"/>
      <c r="H55" s="426"/>
      <c r="I55" s="426"/>
      <c r="J55" s="426"/>
      <c r="K55" s="426"/>
      <c r="L55" s="426"/>
      <c r="M55" s="426"/>
    </row>
    <row r="56" spans="2:13">
      <c r="B56" s="341"/>
      <c r="C56" s="341"/>
      <c r="D56" s="341"/>
      <c r="E56" s="341"/>
      <c r="F56" s="341"/>
      <c r="G56" s="341"/>
      <c r="H56" s="426"/>
      <c r="I56" s="426"/>
      <c r="J56" s="426"/>
      <c r="K56" s="426"/>
      <c r="L56" s="426"/>
      <c r="M56" s="426"/>
    </row>
    <row r="57" spans="2:13">
      <c r="B57" s="341"/>
      <c r="C57" s="341"/>
      <c r="D57" s="341"/>
      <c r="E57" s="341"/>
      <c r="F57" s="341"/>
      <c r="G57" s="341"/>
      <c r="H57" s="426"/>
      <c r="I57" s="426"/>
      <c r="J57" s="426"/>
      <c r="K57" s="426"/>
      <c r="L57" s="426"/>
      <c r="M57" s="426"/>
    </row>
    <row r="58" spans="2:13">
      <c r="B58" s="341"/>
      <c r="C58" s="341"/>
      <c r="D58" s="341"/>
      <c r="E58" s="341"/>
      <c r="F58" s="341"/>
      <c r="G58" s="341"/>
      <c r="H58" s="426"/>
      <c r="I58" s="426"/>
      <c r="J58" s="426"/>
      <c r="K58" s="426"/>
      <c r="L58" s="426"/>
      <c r="M58" s="426"/>
    </row>
    <row r="59" spans="2:13">
      <c r="B59" s="341"/>
      <c r="C59" s="341"/>
      <c r="D59" s="341"/>
      <c r="E59" s="341"/>
      <c r="F59" s="341"/>
      <c r="G59" s="341"/>
      <c r="H59" s="426"/>
      <c r="I59" s="426"/>
      <c r="J59" s="426"/>
      <c r="K59" s="426"/>
      <c r="L59" s="426"/>
      <c r="M59" s="426"/>
    </row>
    <row r="60" spans="2:13">
      <c r="B60" s="341"/>
      <c r="C60" s="341"/>
      <c r="D60" s="341"/>
      <c r="E60" s="341"/>
      <c r="F60" s="341"/>
      <c r="G60" s="341"/>
      <c r="H60" s="426"/>
      <c r="I60" s="426"/>
      <c r="J60" s="426"/>
      <c r="K60" s="427"/>
      <c r="L60" s="426"/>
      <c r="M60" s="426"/>
    </row>
    <row r="61" spans="2:13">
      <c r="B61" s="341"/>
      <c r="D61" s="341"/>
      <c r="E61" s="341"/>
      <c r="G61" s="341"/>
      <c r="H61" s="426"/>
      <c r="I61" s="426"/>
      <c r="J61" s="426"/>
      <c r="K61" s="426"/>
      <c r="L61" s="426"/>
      <c r="M61" s="426"/>
    </row>
    <row r="62" spans="2:13">
      <c r="D62" s="341"/>
      <c r="G62" s="341"/>
      <c r="H62" s="426"/>
      <c r="I62" s="426"/>
      <c r="J62" s="426"/>
      <c r="K62" s="426"/>
      <c r="L62" s="426"/>
      <c r="M62" s="426"/>
    </row>
    <row r="63" spans="2:13">
      <c r="B63" s="341"/>
      <c r="C63" s="341"/>
      <c r="D63" s="341"/>
      <c r="E63" s="341"/>
      <c r="F63" s="341"/>
      <c r="G63" s="341"/>
      <c r="H63" s="426"/>
      <c r="I63" s="426"/>
      <c r="J63" s="426"/>
      <c r="K63" s="426"/>
      <c r="L63" s="427"/>
      <c r="M63" s="426"/>
    </row>
    <row r="64" spans="2:13">
      <c r="B64" s="341"/>
      <c r="C64" s="341"/>
      <c r="D64" s="341"/>
      <c r="E64" s="341"/>
      <c r="F64" s="341"/>
      <c r="G64" s="341"/>
      <c r="H64" s="426"/>
      <c r="I64" s="426"/>
      <c r="J64" s="426"/>
      <c r="K64" s="426"/>
      <c r="L64" s="426"/>
      <c r="M64" s="426"/>
    </row>
    <row r="65" spans="2:13">
      <c r="B65" s="341"/>
      <c r="C65" s="341"/>
      <c r="D65" s="341"/>
      <c r="E65" s="341"/>
      <c r="F65" s="341"/>
      <c r="G65" s="341"/>
      <c r="H65" s="426"/>
      <c r="I65" s="426"/>
      <c r="J65" s="426"/>
      <c r="K65" s="426"/>
      <c r="L65" s="426"/>
      <c r="M65" s="426"/>
    </row>
    <row r="66" spans="2:13">
      <c r="B66" s="341"/>
      <c r="C66" s="341"/>
      <c r="D66" s="341"/>
      <c r="E66" s="341"/>
      <c r="F66" s="341"/>
      <c r="G66" s="341"/>
      <c r="H66" s="426"/>
      <c r="I66" s="426"/>
      <c r="J66" s="426"/>
      <c r="K66" s="427"/>
      <c r="L66" s="426"/>
      <c r="M66" s="426"/>
    </row>
    <row r="67" spans="2:13">
      <c r="D67" s="341"/>
      <c r="G67" s="341"/>
      <c r="H67" s="426"/>
      <c r="I67" s="426"/>
      <c r="J67" s="426"/>
      <c r="K67" s="426"/>
      <c r="L67" s="426"/>
      <c r="M67" s="426"/>
    </row>
    <row r="68" spans="2:13">
      <c r="D68" s="341"/>
      <c r="G68" s="341"/>
      <c r="H68" s="426"/>
      <c r="I68" s="426"/>
      <c r="J68" s="426"/>
      <c r="K68" s="426"/>
      <c r="L68" s="426"/>
      <c r="M68" s="426"/>
    </row>
    <row r="69" spans="2:13">
      <c r="B69" s="341"/>
      <c r="C69" s="341"/>
      <c r="D69" s="341"/>
      <c r="E69" s="341"/>
      <c r="F69" s="341"/>
      <c r="G69" s="341"/>
      <c r="H69" s="426"/>
      <c r="I69" s="426"/>
      <c r="J69" s="426"/>
      <c r="K69" s="426"/>
      <c r="L69" s="426"/>
      <c r="M69" s="426"/>
    </row>
    <row r="70" spans="2:13">
      <c r="B70" s="341"/>
      <c r="C70" s="341"/>
      <c r="D70" s="341"/>
      <c r="E70" s="341"/>
      <c r="F70" s="341"/>
      <c r="G70" s="341"/>
      <c r="H70" s="426"/>
      <c r="I70" s="426"/>
      <c r="J70" s="426"/>
      <c r="K70" s="426"/>
      <c r="L70" s="426"/>
      <c r="M70" s="426"/>
    </row>
    <row r="71" spans="2:13">
      <c r="B71" s="341"/>
      <c r="C71" s="341"/>
      <c r="D71" s="341"/>
      <c r="E71" s="341"/>
      <c r="F71" s="341"/>
      <c r="G71" s="341"/>
      <c r="H71" s="426"/>
      <c r="I71" s="426"/>
      <c r="J71" s="426"/>
      <c r="K71" s="426"/>
      <c r="L71" s="426"/>
      <c r="M71" s="426"/>
    </row>
  </sheetData>
  <mergeCells count="3">
    <mergeCell ref="A3:M3"/>
    <mergeCell ref="N40:P40"/>
    <mergeCell ref="N2:P2"/>
  </mergeCells>
  <hyperlinks>
    <hyperlink ref="N2" location="Contents!A1" display="Back to Contents ç" xr:uid="{311E9C7A-C586-4674-858D-91DB18AEDE9C}"/>
    <hyperlink ref="N2:P2" location="உள்ளடக்கம்!A1" display="cs;slf;fj;jpw;F jpUk;Gtjw;F" xr:uid="{982D0713-D3D2-4BB7-9EEC-97DD8DF4093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B5D06-85E3-4E19-8EDB-B53F86F01B42}">
  <sheetPr>
    <pageSetUpPr fitToPage="1"/>
  </sheetPr>
  <dimension ref="A1:M66"/>
  <sheetViews>
    <sheetView zoomScaleNormal="100" zoomScaleSheetLayoutView="100" workbookViewId="0">
      <pane xSplit="1" topLeftCell="B1" activePane="topRight" state="frozen"/>
      <selection activeCell="P34" sqref="P34"/>
      <selection pane="topRight"/>
    </sheetView>
  </sheetViews>
  <sheetFormatPr defaultRowHeight="15"/>
  <cols>
    <col min="1" max="1" width="75.7109375" style="9" customWidth="1"/>
    <col min="2" max="7" width="12.7109375" style="9" bestFit="1" customWidth="1"/>
    <col min="8" max="11" width="14.140625" style="9" customWidth="1"/>
    <col min="12" max="12" width="14.7109375" style="9" customWidth="1"/>
    <col min="13" max="13" width="9.140625" style="9"/>
    <col min="14" max="14" width="9.42578125" style="9" bestFit="1" customWidth="1"/>
    <col min="15" max="16384" width="9.140625" style="9"/>
  </cols>
  <sheetData>
    <row r="1" spans="1:12" s="52" customFormat="1" ht="15.75">
      <c r="A1" s="56" t="s">
        <v>132</v>
      </c>
      <c r="B1" s="55"/>
      <c r="C1" s="55"/>
      <c r="D1" s="55"/>
      <c r="E1" s="55"/>
      <c r="F1" s="55"/>
      <c r="G1" s="55"/>
      <c r="K1" s="54" t="s">
        <v>131</v>
      </c>
    </row>
    <row r="2" spans="1:12" s="52" customFormat="1" ht="15.75">
      <c r="I2" s="1787" t="s">
        <v>130</v>
      </c>
      <c r="J2" s="1787"/>
      <c r="K2" s="1787"/>
    </row>
    <row r="3" spans="1:12" s="52" customFormat="1" ht="24.75" customHeight="1">
      <c r="A3" s="1785" t="s">
        <v>129</v>
      </c>
      <c r="B3" s="1786"/>
      <c r="C3" s="1786"/>
      <c r="D3" s="1786"/>
      <c r="E3" s="1786"/>
      <c r="F3" s="1786"/>
      <c r="G3" s="1786"/>
      <c r="H3" s="1786"/>
      <c r="I3" s="1786"/>
      <c r="J3" s="1786"/>
      <c r="K3" s="1786"/>
    </row>
    <row r="4" spans="1:12" ht="18" customHeight="1" thickBot="1">
      <c r="L4" s="51" t="s">
        <v>128</v>
      </c>
    </row>
    <row r="5" spans="1:12" s="10" customFormat="1" ht="18" customHeight="1" thickBot="1">
      <c r="A5" s="50" t="s">
        <v>127</v>
      </c>
      <c r="B5" s="49">
        <v>2015</v>
      </c>
      <c r="C5" s="48">
        <v>2016</v>
      </c>
      <c r="D5" s="48">
        <v>2017</v>
      </c>
      <c r="E5" s="48">
        <v>2018</v>
      </c>
      <c r="F5" s="48">
        <v>2019</v>
      </c>
      <c r="G5" s="48">
        <v>2020</v>
      </c>
      <c r="H5" s="48">
        <v>2021</v>
      </c>
      <c r="I5" s="48">
        <v>2022</v>
      </c>
      <c r="J5" s="48" t="s">
        <v>126</v>
      </c>
      <c r="K5" s="48" t="s">
        <v>125</v>
      </c>
      <c r="L5" s="47" t="s">
        <v>124</v>
      </c>
    </row>
    <row r="6" spans="1:12" s="17" customFormat="1" ht="18" customHeight="1">
      <c r="A6" s="46" t="s">
        <v>123</v>
      </c>
      <c r="B6" s="43">
        <v>950452.28230769618</v>
      </c>
      <c r="C6" s="41">
        <v>930442.15571660874</v>
      </c>
      <c r="D6" s="41">
        <v>1069075.4613305039</v>
      </c>
      <c r="E6" s="41">
        <v>1165528.6060675459</v>
      </c>
      <c r="F6" s="41">
        <v>1154539.6439174828</v>
      </c>
      <c r="G6" s="41">
        <v>1291022.9781337599</v>
      </c>
      <c r="H6" s="43">
        <v>1548116.8230399734</v>
      </c>
      <c r="I6" s="41">
        <v>2032844.5552703007</v>
      </c>
      <c r="J6" s="42">
        <v>2215001.7558846693</v>
      </c>
      <c r="K6" s="41">
        <v>2520118.8890931928</v>
      </c>
      <c r="L6" s="40">
        <v>2738780.0334688444</v>
      </c>
    </row>
    <row r="7" spans="1:12" s="10" customFormat="1" ht="18" customHeight="1">
      <c r="A7" s="35" t="s">
        <v>122</v>
      </c>
      <c r="B7" s="39">
        <v>18063.138225749579</v>
      </c>
      <c r="C7" s="36">
        <v>17376.983746123158</v>
      </c>
      <c r="D7" s="36">
        <v>16948.484732921181</v>
      </c>
      <c r="E7" s="36">
        <v>17747.744837418035</v>
      </c>
      <c r="F7" s="36">
        <v>18185.855874515575</v>
      </c>
      <c r="G7" s="36">
        <v>35107.925686030459</v>
      </c>
      <c r="H7" s="39">
        <v>47527.95667555093</v>
      </c>
      <c r="I7" s="36">
        <v>56671.734248659603</v>
      </c>
      <c r="J7" s="38">
        <v>53124.90143736796</v>
      </c>
      <c r="K7" s="36">
        <v>61390.074710613175</v>
      </c>
      <c r="L7" s="37">
        <v>59500.318934696697</v>
      </c>
    </row>
    <row r="8" spans="1:12" s="10" customFormat="1" ht="18" customHeight="1">
      <c r="A8" s="45" t="s">
        <v>121</v>
      </c>
      <c r="B8" s="39">
        <v>116706.01293742812</v>
      </c>
      <c r="C8" s="36">
        <v>67304.695879034436</v>
      </c>
      <c r="D8" s="36">
        <v>85268.594346869228</v>
      </c>
      <c r="E8" s="36">
        <v>136184.02510974434</v>
      </c>
      <c r="F8" s="36">
        <v>132031.49874658437</v>
      </c>
      <c r="G8" s="36">
        <v>179452.94102183692</v>
      </c>
      <c r="H8" s="39">
        <v>175400.82783369528</v>
      </c>
      <c r="I8" s="36">
        <v>159107.82500624756</v>
      </c>
      <c r="J8" s="38">
        <v>190264.44020153367</v>
      </c>
      <c r="K8" s="36">
        <v>301141.86954852793</v>
      </c>
      <c r="L8" s="37">
        <v>357272.46550370479</v>
      </c>
    </row>
    <row r="9" spans="1:12" s="10" customFormat="1" ht="18" customHeight="1">
      <c r="A9" s="35" t="s">
        <v>120</v>
      </c>
      <c r="B9" s="39">
        <v>107241.37852465489</v>
      </c>
      <c r="C9" s="36">
        <v>100926.71406871919</v>
      </c>
      <c r="D9" s="36">
        <v>116358.16466586851</v>
      </c>
      <c r="E9" s="36">
        <v>121355.08438637451</v>
      </c>
      <c r="F9" s="36">
        <v>118116.90877008924</v>
      </c>
      <c r="G9" s="36">
        <v>147502.49665792662</v>
      </c>
      <c r="H9" s="39">
        <v>171580.71123349958</v>
      </c>
      <c r="I9" s="36">
        <v>262287.40815640765</v>
      </c>
      <c r="J9" s="38">
        <v>249793.64944180474</v>
      </c>
      <c r="K9" s="36">
        <v>268246.09150351124</v>
      </c>
      <c r="L9" s="37">
        <v>259929.89463377767</v>
      </c>
    </row>
    <row r="10" spans="1:12" s="10" customFormat="1" ht="18" customHeight="1">
      <c r="A10" s="35" t="s">
        <v>119</v>
      </c>
      <c r="B10" s="39">
        <v>3310.2456523056471</v>
      </c>
      <c r="C10" s="36">
        <v>3909.2953405049307</v>
      </c>
      <c r="D10" s="36">
        <v>3853.8618099869414</v>
      </c>
      <c r="E10" s="36">
        <v>3648.1705496463837</v>
      </c>
      <c r="F10" s="36">
        <v>3930.0608484284658</v>
      </c>
      <c r="G10" s="36">
        <v>5263.2899064879093</v>
      </c>
      <c r="H10" s="39">
        <v>5134.33886085019</v>
      </c>
      <c r="I10" s="36">
        <v>6721.4678907476937</v>
      </c>
      <c r="J10" s="38">
        <v>8377.7561537729489</v>
      </c>
      <c r="K10" s="36">
        <v>9056.9334427442136</v>
      </c>
      <c r="L10" s="37">
        <v>9474.4946045197503</v>
      </c>
    </row>
    <row r="11" spans="1:12" s="10" customFormat="1" ht="18" customHeight="1">
      <c r="A11" s="35" t="s">
        <v>118</v>
      </c>
      <c r="B11" s="39">
        <v>60864.510253592249</v>
      </c>
      <c r="C11" s="36">
        <v>71425.052483165928</v>
      </c>
      <c r="D11" s="36">
        <v>91470.567374921608</v>
      </c>
      <c r="E11" s="36">
        <v>107686.37387527074</v>
      </c>
      <c r="F11" s="36">
        <v>118920.17285131152</v>
      </c>
      <c r="G11" s="36">
        <v>126587.76404276404</v>
      </c>
      <c r="H11" s="39">
        <v>113463.67609616317</v>
      </c>
      <c r="I11" s="36">
        <v>148415.64034998504</v>
      </c>
      <c r="J11" s="38">
        <v>178373.61483570503</v>
      </c>
      <c r="K11" s="36">
        <v>187931.35720458091</v>
      </c>
      <c r="L11" s="37">
        <v>182822.37127524306</v>
      </c>
    </row>
    <row r="12" spans="1:12" s="10" customFormat="1" ht="18" customHeight="1">
      <c r="A12" s="35" t="s">
        <v>117</v>
      </c>
      <c r="B12" s="39">
        <v>104257.24646603764</v>
      </c>
      <c r="C12" s="36">
        <v>85651.258488483829</v>
      </c>
      <c r="D12" s="36">
        <v>113683.23167370206</v>
      </c>
      <c r="E12" s="36">
        <v>118775.99087806122</v>
      </c>
      <c r="F12" s="36">
        <v>90050.468730677603</v>
      </c>
      <c r="G12" s="36">
        <v>117443.19914079139</v>
      </c>
      <c r="H12" s="39">
        <v>169766.65601905293</v>
      </c>
      <c r="I12" s="36">
        <v>181721.09602818973</v>
      </c>
      <c r="J12" s="38">
        <v>189811.90086225059</v>
      </c>
      <c r="K12" s="36">
        <v>201803.63167031965</v>
      </c>
      <c r="L12" s="37">
        <v>351967.14392542228</v>
      </c>
    </row>
    <row r="13" spans="1:12" s="10" customFormat="1" ht="18" customHeight="1">
      <c r="A13" s="35" t="s">
        <v>116</v>
      </c>
      <c r="B13" s="39">
        <v>80360.553304501052</v>
      </c>
      <c r="C13" s="36">
        <v>86072.126357130604</v>
      </c>
      <c r="D13" s="36">
        <v>120764.69346079729</v>
      </c>
      <c r="E13" s="36">
        <v>112800.55524476997</v>
      </c>
      <c r="F13" s="36">
        <v>103059.9868666836</v>
      </c>
      <c r="G13" s="36">
        <v>111739.33543677928</v>
      </c>
      <c r="H13" s="39">
        <v>122171.40478883618</v>
      </c>
      <c r="I13" s="36">
        <v>204854.61301352299</v>
      </c>
      <c r="J13" s="38">
        <v>180378.62287470265</v>
      </c>
      <c r="K13" s="36">
        <v>199345.82545305206</v>
      </c>
      <c r="L13" s="37">
        <v>177742.9532262554</v>
      </c>
    </row>
    <row r="14" spans="1:12" s="10" customFormat="1" ht="18" customHeight="1">
      <c r="A14" s="35" t="s">
        <v>115</v>
      </c>
      <c r="B14" s="39">
        <v>1395.5776313903161</v>
      </c>
      <c r="C14" s="36">
        <v>2095.5710569712019</v>
      </c>
      <c r="D14" s="36">
        <v>2044.0436475435263</v>
      </c>
      <c r="E14" s="36">
        <v>3284.792073751365</v>
      </c>
      <c r="F14" s="36">
        <v>2120.8544404921672</v>
      </c>
      <c r="G14" s="36">
        <v>3807.6984076642175</v>
      </c>
      <c r="H14" s="39">
        <v>4534.7991804991079</v>
      </c>
      <c r="I14" s="36">
        <v>4038.4717068795917</v>
      </c>
      <c r="J14" s="38">
        <v>3390.4042704351746</v>
      </c>
      <c r="K14" s="36">
        <v>4594.5311570528629</v>
      </c>
      <c r="L14" s="37">
        <v>5200.9281828499707</v>
      </c>
    </row>
    <row r="15" spans="1:12" s="10" customFormat="1" ht="18" customHeight="1">
      <c r="A15" s="35" t="s">
        <v>114</v>
      </c>
      <c r="B15" s="39">
        <v>83404.338162366112</v>
      </c>
      <c r="C15" s="36">
        <v>89074.649187865172</v>
      </c>
      <c r="D15" s="36">
        <v>90130.747793584451</v>
      </c>
      <c r="E15" s="36">
        <v>90502.876875929258</v>
      </c>
      <c r="F15" s="36">
        <v>87815.655663441023</v>
      </c>
      <c r="G15" s="36">
        <v>98436.281584379351</v>
      </c>
      <c r="H15" s="39">
        <v>190289.11199991914</v>
      </c>
      <c r="I15" s="36">
        <v>214688.73371429939</v>
      </c>
      <c r="J15" s="38">
        <v>202389.95533702389</v>
      </c>
      <c r="K15" s="36">
        <v>274816.56924465898</v>
      </c>
      <c r="L15" s="37">
        <v>294697.91935879429</v>
      </c>
    </row>
    <row r="16" spans="1:12" s="10" customFormat="1" ht="18" customHeight="1">
      <c r="A16" s="44" t="s">
        <v>113</v>
      </c>
      <c r="B16" s="39">
        <v>27915.304849056381</v>
      </c>
      <c r="C16" s="36">
        <v>22324.839216586908</v>
      </c>
      <c r="D16" s="36">
        <v>29947.832455058022</v>
      </c>
      <c r="E16" s="36">
        <v>30605.788099898025</v>
      </c>
      <c r="F16" s="36">
        <v>24914.148435621915</v>
      </c>
      <c r="G16" s="36">
        <v>29362.539670435413</v>
      </c>
      <c r="H16" s="39">
        <v>49877.032299046667</v>
      </c>
      <c r="I16" s="36">
        <v>62681.825301325254</v>
      </c>
      <c r="J16" s="38">
        <v>46400.6641150059</v>
      </c>
      <c r="K16" s="36">
        <v>61187.551344291314</v>
      </c>
      <c r="L16" s="37">
        <v>65602.11358577323</v>
      </c>
    </row>
    <row r="17" spans="1:12" s="10" customFormat="1" ht="18" customHeight="1">
      <c r="A17" s="35" t="s">
        <v>112</v>
      </c>
      <c r="B17" s="39">
        <v>26077.471405896824</v>
      </c>
      <c r="C17" s="36">
        <v>28017.140963826088</v>
      </c>
      <c r="D17" s="36">
        <v>26361.836579145434</v>
      </c>
      <c r="E17" s="36">
        <v>28312.074363447278</v>
      </c>
      <c r="F17" s="36">
        <v>35404.04305771667</v>
      </c>
      <c r="G17" s="36">
        <v>41000.134973283195</v>
      </c>
      <c r="H17" s="39">
        <v>42386.662088935664</v>
      </c>
      <c r="I17" s="36">
        <v>63992.305094778996</v>
      </c>
      <c r="J17" s="38">
        <v>64953.387414129611</v>
      </c>
      <c r="K17" s="36">
        <v>63616.976457947072</v>
      </c>
      <c r="L17" s="37">
        <v>60753.441675500799</v>
      </c>
    </row>
    <row r="18" spans="1:12" s="10" customFormat="1" ht="18" customHeight="1">
      <c r="A18" s="44" t="s">
        <v>111</v>
      </c>
      <c r="B18" s="39">
        <v>76612.519452007866</v>
      </c>
      <c r="C18" s="36">
        <v>98923.006415020791</v>
      </c>
      <c r="D18" s="36">
        <v>108397.55729492684</v>
      </c>
      <c r="E18" s="36">
        <v>126759.79882914561</v>
      </c>
      <c r="F18" s="36">
        <v>132977.84018272965</v>
      </c>
      <c r="G18" s="36">
        <v>138274.83224795896</v>
      </c>
      <c r="H18" s="39">
        <v>169970.20453590204</v>
      </c>
      <c r="I18" s="36">
        <v>258897.38653613627</v>
      </c>
      <c r="J18" s="38">
        <v>385583.08297037607</v>
      </c>
      <c r="K18" s="36">
        <v>426293.40216875169</v>
      </c>
      <c r="L18" s="37">
        <v>438422.13870272704</v>
      </c>
    </row>
    <row r="19" spans="1:12" s="10" customFormat="1" ht="18" customHeight="1">
      <c r="A19" s="44" t="s">
        <v>110</v>
      </c>
      <c r="B19" s="39">
        <v>995.32600000000014</v>
      </c>
      <c r="C19" s="36">
        <v>754.46500000000003</v>
      </c>
      <c r="D19" s="36">
        <v>881.899</v>
      </c>
      <c r="E19" s="36">
        <v>765.13214809991689</v>
      </c>
      <c r="F19" s="36">
        <v>867.5781024544998</v>
      </c>
      <c r="G19" s="36">
        <v>779.46500000000003</v>
      </c>
      <c r="H19" s="39">
        <v>1069.7269999999999</v>
      </c>
      <c r="I19" s="36">
        <v>1444.2289999999996</v>
      </c>
      <c r="J19" s="38">
        <v>1156.2559999999996</v>
      </c>
      <c r="K19" s="36">
        <v>922.05499999999984</v>
      </c>
      <c r="L19" s="37">
        <v>1337.271</v>
      </c>
    </row>
    <row r="20" spans="1:12" s="10" customFormat="1" ht="18" customHeight="1">
      <c r="A20" s="44" t="s">
        <v>109</v>
      </c>
      <c r="B20" s="39">
        <v>29724.438000000002</v>
      </c>
      <c r="C20" s="36">
        <v>26631.472999999998</v>
      </c>
      <c r="D20" s="36">
        <v>22472.201000000001</v>
      </c>
      <c r="E20" s="36">
        <v>24384.523000000001</v>
      </c>
      <c r="F20" s="36">
        <v>26138.744033429935</v>
      </c>
      <c r="G20" s="36">
        <v>26848.508000000002</v>
      </c>
      <c r="H20" s="39">
        <v>36166.753000000004</v>
      </c>
      <c r="I20" s="36">
        <v>61005.750999999997</v>
      </c>
      <c r="J20" s="38">
        <v>71042.619000000006</v>
      </c>
      <c r="K20" s="36">
        <v>76184.543000000005</v>
      </c>
      <c r="L20" s="37">
        <v>76990.222999999998</v>
      </c>
    </row>
    <row r="21" spans="1:12" s="10" customFormat="1" ht="18" customHeight="1">
      <c r="A21" s="35" t="s">
        <v>108</v>
      </c>
      <c r="B21" s="39">
        <v>44506.961657636384</v>
      </c>
      <c r="C21" s="36">
        <v>49154.098697089648</v>
      </c>
      <c r="D21" s="36">
        <v>54986.700537827943</v>
      </c>
      <c r="E21" s="36">
        <v>55956.169978069258</v>
      </c>
      <c r="F21" s="36">
        <v>55414.790979976009</v>
      </c>
      <c r="G21" s="36">
        <v>56810.628096519475</v>
      </c>
      <c r="H21" s="39">
        <v>60769.935071038497</v>
      </c>
      <c r="I21" s="36">
        <v>80784.336357451975</v>
      </c>
      <c r="J21" s="38">
        <v>90792.416953110383</v>
      </c>
      <c r="K21" s="36">
        <v>93968.636620595484</v>
      </c>
      <c r="L21" s="37">
        <v>97479.346052401932</v>
      </c>
    </row>
    <row r="22" spans="1:12" s="10" customFormat="1" ht="18" customHeight="1">
      <c r="A22" s="35" t="s">
        <v>107</v>
      </c>
      <c r="B22" s="39">
        <v>153055.21316038884</v>
      </c>
      <c r="C22" s="36">
        <v>165878.08135653904</v>
      </c>
      <c r="D22" s="36">
        <v>165709.58661373312</v>
      </c>
      <c r="E22" s="36">
        <v>158846.56715695723</v>
      </c>
      <c r="F22" s="36">
        <v>176420.54528956613</v>
      </c>
      <c r="G22" s="36">
        <v>140588.08604458621</v>
      </c>
      <c r="H22" s="39">
        <v>154680.50220643071</v>
      </c>
      <c r="I22" s="36">
        <v>222240.7232797168</v>
      </c>
      <c r="J22" s="38">
        <v>253897.60055825574</v>
      </c>
      <c r="K22" s="36">
        <v>248883.67979149206</v>
      </c>
      <c r="L22" s="37">
        <v>274971.28699203959</v>
      </c>
    </row>
    <row r="23" spans="1:12" s="10" customFormat="1" ht="18" customHeight="1">
      <c r="A23" s="35" t="s">
        <v>106</v>
      </c>
      <c r="B23" s="39">
        <v>15962.046624684343</v>
      </c>
      <c r="C23" s="36">
        <v>14922.704459547869</v>
      </c>
      <c r="D23" s="36">
        <v>19795.458343617771</v>
      </c>
      <c r="E23" s="36">
        <v>27912.93866096274</v>
      </c>
      <c r="F23" s="36">
        <v>28170.491043764552</v>
      </c>
      <c r="G23" s="36">
        <v>32017.852216316678</v>
      </c>
      <c r="H23" s="39">
        <v>33326.524150553065</v>
      </c>
      <c r="I23" s="36">
        <v>43291.00858595212</v>
      </c>
      <c r="J23" s="38">
        <v>45270.483459195319</v>
      </c>
      <c r="K23" s="36">
        <v>40735.160775054384</v>
      </c>
      <c r="L23" s="37">
        <v>24615.722815138444</v>
      </c>
    </row>
    <row r="24" spans="1:12" s="17" customFormat="1" ht="18" customHeight="1">
      <c r="A24" s="33" t="s">
        <v>105</v>
      </c>
      <c r="B24" s="43">
        <v>3416358.0548352646</v>
      </c>
      <c r="C24" s="41">
        <v>3905742.9288689294</v>
      </c>
      <c r="D24" s="41">
        <v>4478524.7541227713</v>
      </c>
      <c r="E24" s="41">
        <v>4614302.9339158889</v>
      </c>
      <c r="F24" s="41">
        <v>4644574.4660181962</v>
      </c>
      <c r="G24" s="41">
        <v>4417850.0705063473</v>
      </c>
      <c r="H24" s="43">
        <v>5275611.1609664839</v>
      </c>
      <c r="I24" s="41">
        <v>7172225.4340928365</v>
      </c>
      <c r="J24" s="42">
        <v>7069565.7213016627</v>
      </c>
      <c r="K24" s="41">
        <v>7669485.5967944236</v>
      </c>
      <c r="L24" s="40">
        <v>8331859.422246119</v>
      </c>
    </row>
    <row r="25" spans="1:12" s="10" customFormat="1" ht="18" customHeight="1">
      <c r="A25" s="35" t="s">
        <v>104</v>
      </c>
      <c r="B25" s="39">
        <v>260710.28029448222</v>
      </c>
      <c r="C25" s="36">
        <v>304841.5685032336</v>
      </c>
      <c r="D25" s="36">
        <v>355880.02106889547</v>
      </c>
      <c r="E25" s="36">
        <v>368863.40930481296</v>
      </c>
      <c r="F25" s="36">
        <v>366638.45974312269</v>
      </c>
      <c r="G25" s="36">
        <v>317949.36162826762</v>
      </c>
      <c r="H25" s="39">
        <v>355213.58484881162</v>
      </c>
      <c r="I25" s="36">
        <v>450745.60139221197</v>
      </c>
      <c r="J25" s="38">
        <v>401517.30597923277</v>
      </c>
      <c r="K25" s="36">
        <v>439682.58741563058</v>
      </c>
      <c r="L25" s="37">
        <v>506805.87075771764</v>
      </c>
    </row>
    <row r="26" spans="1:12" s="10" customFormat="1" ht="18" customHeight="1">
      <c r="A26" s="35" t="s">
        <v>103</v>
      </c>
      <c r="B26" s="39">
        <v>827248.29743942572</v>
      </c>
      <c r="C26" s="36">
        <v>862326.36054923711</v>
      </c>
      <c r="D26" s="36">
        <v>846990.30551751633</v>
      </c>
      <c r="E26" s="36">
        <v>905426.97975794505</v>
      </c>
      <c r="F26" s="36">
        <v>905062.00138509762</v>
      </c>
      <c r="G26" s="36">
        <v>951961.25402966281</v>
      </c>
      <c r="H26" s="39">
        <v>1097498.4210591163</v>
      </c>
      <c r="I26" s="36">
        <v>1703903.591415924</v>
      </c>
      <c r="J26" s="38">
        <v>1923757.3673729924</v>
      </c>
      <c r="K26" s="36">
        <v>2053979.3252461208</v>
      </c>
      <c r="L26" s="37">
        <v>2182797.5977041088</v>
      </c>
    </row>
    <row r="27" spans="1:12" s="10" customFormat="1" ht="18" customHeight="1">
      <c r="A27" s="35" t="s">
        <v>102</v>
      </c>
      <c r="B27" s="39">
        <v>407635.43264815561</v>
      </c>
      <c r="C27" s="36">
        <v>588962.16750786745</v>
      </c>
      <c r="D27" s="36">
        <v>614066.31395196659</v>
      </c>
      <c r="E27" s="36">
        <v>667764.53983154334</v>
      </c>
      <c r="F27" s="36">
        <v>740053.8146257808</v>
      </c>
      <c r="G27" s="36">
        <v>697055.47139808233</v>
      </c>
      <c r="H27" s="39">
        <v>953157.89848737116</v>
      </c>
      <c r="I27" s="36">
        <v>1516471.4820315866</v>
      </c>
      <c r="J27" s="38">
        <v>1432788.2735724179</v>
      </c>
      <c r="K27" s="36">
        <v>1609813.2116938261</v>
      </c>
      <c r="L27" s="37">
        <v>1698801.765072837</v>
      </c>
    </row>
    <row r="28" spans="1:12" s="10" customFormat="1" ht="18" customHeight="1">
      <c r="A28" s="35" t="s">
        <v>101</v>
      </c>
      <c r="B28" s="39">
        <v>31874.22516281985</v>
      </c>
      <c r="C28" s="36">
        <v>26646.515171475592</v>
      </c>
      <c r="D28" s="36">
        <v>26060.542552834304</v>
      </c>
      <c r="E28" s="36">
        <v>31086.545641115343</v>
      </c>
      <c r="F28" s="36">
        <v>30340.389213290124</v>
      </c>
      <c r="G28" s="36">
        <v>28253.196572965113</v>
      </c>
      <c r="H28" s="39">
        <v>28785.178400334466</v>
      </c>
      <c r="I28" s="36">
        <v>38086.053273988597</v>
      </c>
      <c r="J28" s="38">
        <v>39479.887000645365</v>
      </c>
      <c r="K28" s="36">
        <v>49503.587488949852</v>
      </c>
      <c r="L28" s="37">
        <v>49948.880064562371</v>
      </c>
    </row>
    <row r="29" spans="1:12" s="10" customFormat="1" ht="18" customHeight="1">
      <c r="A29" s="35" t="s">
        <v>100</v>
      </c>
      <c r="B29" s="39">
        <v>48577.564453171115</v>
      </c>
      <c r="C29" s="36">
        <v>58668.304434060119</v>
      </c>
      <c r="D29" s="36">
        <v>60747.786584029614</v>
      </c>
      <c r="E29" s="36">
        <v>65001.47819590682</v>
      </c>
      <c r="F29" s="36">
        <v>79845.991547839018</v>
      </c>
      <c r="G29" s="36">
        <v>76554.609288567764</v>
      </c>
      <c r="H29" s="39">
        <v>84358.215729072355</v>
      </c>
      <c r="I29" s="36">
        <v>119670.85035877375</v>
      </c>
      <c r="J29" s="38">
        <v>140199.19563698207</v>
      </c>
      <c r="K29" s="36">
        <v>126241.84955117069</v>
      </c>
      <c r="L29" s="37">
        <v>123521.80672433722</v>
      </c>
    </row>
    <row r="30" spans="1:12" s="10" customFormat="1" ht="18" customHeight="1">
      <c r="A30" s="35" t="s">
        <v>99</v>
      </c>
      <c r="B30" s="39">
        <v>21738.890748157122</v>
      </c>
      <c r="C30" s="36">
        <v>5404.2105611180596</v>
      </c>
      <c r="D30" s="36">
        <v>31074.883745319443</v>
      </c>
      <c r="E30" s="36">
        <v>44879.955379755906</v>
      </c>
      <c r="F30" s="36">
        <v>78430.215602896438</v>
      </c>
      <c r="G30" s="36">
        <v>61083.688675600773</v>
      </c>
      <c r="H30" s="39">
        <v>62753.808602850986</v>
      </c>
      <c r="I30" s="36">
        <v>44390.283345325064</v>
      </c>
      <c r="J30" s="38">
        <v>146495.66283822805</v>
      </c>
      <c r="K30" s="36">
        <v>114293.51188751345</v>
      </c>
      <c r="L30" s="37">
        <v>120671.19688167254</v>
      </c>
    </row>
    <row r="31" spans="1:12" s="10" customFormat="1" ht="18" customHeight="1">
      <c r="A31" s="35" t="s">
        <v>98</v>
      </c>
      <c r="B31" s="39">
        <v>74477.779348448108</v>
      </c>
      <c r="C31" s="36">
        <v>85962.213953858402</v>
      </c>
      <c r="D31" s="36">
        <v>82323.868354852355</v>
      </c>
      <c r="E31" s="36">
        <v>75419.400437172619</v>
      </c>
      <c r="F31" s="36">
        <v>116242.84185495114</v>
      </c>
      <c r="G31" s="36">
        <v>115622.30661307494</v>
      </c>
      <c r="H31" s="39">
        <v>149555.0315960749</v>
      </c>
      <c r="I31" s="36">
        <v>247221.91306759173</v>
      </c>
      <c r="J31" s="38">
        <v>260819.65562356723</v>
      </c>
      <c r="K31" s="36">
        <v>279424.31434014504</v>
      </c>
      <c r="L31" s="37">
        <v>339540.67933256039</v>
      </c>
    </row>
    <row r="32" spans="1:12" s="10" customFormat="1" ht="18" customHeight="1">
      <c r="A32" s="35" t="s">
        <v>97</v>
      </c>
      <c r="B32" s="39">
        <v>90681.189649313281</v>
      </c>
      <c r="C32" s="36">
        <v>89705.191947204512</v>
      </c>
      <c r="D32" s="36">
        <v>95253.606584766661</v>
      </c>
      <c r="E32" s="36">
        <v>100841.08998688977</v>
      </c>
      <c r="F32" s="36">
        <v>112302.20058239345</v>
      </c>
      <c r="G32" s="36">
        <v>105788.87923547291</v>
      </c>
      <c r="H32" s="39">
        <v>146604.13397238197</v>
      </c>
      <c r="I32" s="36">
        <v>174026.88757575315</v>
      </c>
      <c r="J32" s="38">
        <v>161058.84835937095</v>
      </c>
      <c r="K32" s="36">
        <v>180663.8544626713</v>
      </c>
      <c r="L32" s="37">
        <v>172495.15573871112</v>
      </c>
    </row>
    <row r="33" spans="1:12" s="10" customFormat="1" ht="18" customHeight="1">
      <c r="A33" s="35" t="s">
        <v>96</v>
      </c>
      <c r="B33" s="39">
        <v>94374.464614346973</v>
      </c>
      <c r="C33" s="36">
        <v>107710.47179551993</v>
      </c>
      <c r="D33" s="36">
        <v>122620.60325884965</v>
      </c>
      <c r="E33" s="36">
        <v>130288.55617641989</v>
      </c>
      <c r="F33" s="36">
        <v>168970.89679840615</v>
      </c>
      <c r="G33" s="36">
        <v>158007.24266557157</v>
      </c>
      <c r="H33" s="39">
        <v>200823.65120068198</v>
      </c>
      <c r="I33" s="36">
        <v>290110.22778183711</v>
      </c>
      <c r="J33" s="38">
        <v>268472.54096277594</v>
      </c>
      <c r="K33" s="36">
        <v>264520.90272642428</v>
      </c>
      <c r="L33" s="37">
        <v>280781.7498469298</v>
      </c>
    </row>
    <row r="34" spans="1:12" s="10" customFormat="1" ht="18" customHeight="1">
      <c r="A34" s="35" t="s">
        <v>95</v>
      </c>
      <c r="B34" s="39">
        <v>50239.141457915044</v>
      </c>
      <c r="C34" s="36">
        <v>53121.527676299942</v>
      </c>
      <c r="D34" s="36">
        <v>61677.798702720611</v>
      </c>
      <c r="E34" s="36">
        <v>76654.914274807321</v>
      </c>
      <c r="F34" s="36">
        <v>87435.858477590838</v>
      </c>
      <c r="G34" s="36">
        <v>84430.014292516804</v>
      </c>
      <c r="H34" s="39">
        <v>113642.11506142188</v>
      </c>
      <c r="I34" s="36">
        <v>143465.47665298742</v>
      </c>
      <c r="J34" s="38">
        <v>142696.64797147812</v>
      </c>
      <c r="K34" s="36">
        <v>137586.91247635568</v>
      </c>
      <c r="L34" s="37">
        <v>156756.88499999931</v>
      </c>
    </row>
    <row r="35" spans="1:12" s="10" customFormat="1" ht="18" customHeight="1">
      <c r="A35" s="35" t="s">
        <v>94</v>
      </c>
      <c r="B35" s="39">
        <v>49144.047160622416</v>
      </c>
      <c r="C35" s="36">
        <v>54564.886012303585</v>
      </c>
      <c r="D35" s="36">
        <v>60672.190569811166</v>
      </c>
      <c r="E35" s="36">
        <v>64671.296265298879</v>
      </c>
      <c r="F35" s="36">
        <v>78270.737165783386</v>
      </c>
      <c r="G35" s="36">
        <v>87190.110082135943</v>
      </c>
      <c r="H35" s="39">
        <v>109378.96623030087</v>
      </c>
      <c r="I35" s="36">
        <v>150445.54396805077</v>
      </c>
      <c r="J35" s="38">
        <v>125220.06017184808</v>
      </c>
      <c r="K35" s="36">
        <v>121612.09348566027</v>
      </c>
      <c r="L35" s="37">
        <v>132282.26981558403</v>
      </c>
    </row>
    <row r="36" spans="1:12" s="10" customFormat="1" ht="18" customHeight="1">
      <c r="A36" s="35" t="s">
        <v>93</v>
      </c>
      <c r="B36" s="39">
        <v>89571.19730896657</v>
      </c>
      <c r="C36" s="36">
        <v>49171.529050712881</v>
      </c>
      <c r="D36" s="36">
        <v>62419.850173398299</v>
      </c>
      <c r="E36" s="36">
        <v>59117.895515559707</v>
      </c>
      <c r="F36" s="36">
        <v>74222.779396580881</v>
      </c>
      <c r="G36" s="36">
        <v>75187.735760704221</v>
      </c>
      <c r="H36" s="39">
        <v>81598.714508057354</v>
      </c>
      <c r="I36" s="36">
        <v>93174.607433113153</v>
      </c>
      <c r="J36" s="38">
        <v>100569.21724577906</v>
      </c>
      <c r="K36" s="36">
        <v>91672.741646863084</v>
      </c>
      <c r="L36" s="37">
        <v>99735.798339667963</v>
      </c>
    </row>
    <row r="37" spans="1:12" s="10" customFormat="1" ht="18" customHeight="1">
      <c r="A37" s="35" t="s">
        <v>92</v>
      </c>
      <c r="B37" s="39">
        <v>85624.67572407554</v>
      </c>
      <c r="C37" s="36">
        <v>70223.387666965573</v>
      </c>
      <c r="D37" s="36">
        <v>78550.518463583401</v>
      </c>
      <c r="E37" s="36">
        <v>86669.518684119423</v>
      </c>
      <c r="F37" s="36">
        <v>100163.49587655015</v>
      </c>
      <c r="G37" s="36">
        <v>107008.76660463293</v>
      </c>
      <c r="H37" s="39">
        <v>135927.10603529686</v>
      </c>
      <c r="I37" s="36">
        <v>207698.0774960292</v>
      </c>
      <c r="J37" s="38">
        <v>207874.4575069453</v>
      </c>
      <c r="K37" s="36">
        <v>234914.23301533266</v>
      </c>
      <c r="L37" s="37">
        <v>248265.12201940105</v>
      </c>
    </row>
    <row r="38" spans="1:12" s="10" customFormat="1" ht="18" customHeight="1">
      <c r="A38" s="35" t="s">
        <v>91</v>
      </c>
      <c r="B38" s="39">
        <v>150038.09081646422</v>
      </c>
      <c r="C38" s="36">
        <v>129594.50192172873</v>
      </c>
      <c r="D38" s="36">
        <v>95946.387054079561</v>
      </c>
      <c r="E38" s="36">
        <v>125175.86945260334</v>
      </c>
      <c r="F38" s="36">
        <v>99421.307360056118</v>
      </c>
      <c r="G38" s="36">
        <v>127608.64437826833</v>
      </c>
      <c r="H38" s="39">
        <v>143272.18371584598</v>
      </c>
      <c r="I38" s="36">
        <v>18288.088375126419</v>
      </c>
      <c r="J38" s="38">
        <v>189438.71268771158</v>
      </c>
      <c r="K38" s="36">
        <v>159607.78455025324</v>
      </c>
      <c r="L38" s="37">
        <v>150535.68456961081</v>
      </c>
    </row>
    <row r="39" spans="1:12" s="10" customFormat="1" ht="18" customHeight="1">
      <c r="A39" s="35" t="s">
        <v>90</v>
      </c>
      <c r="B39" s="39">
        <v>16064.714812399634</v>
      </c>
      <c r="C39" s="36">
        <v>19292.298347706463</v>
      </c>
      <c r="D39" s="36">
        <v>20294.822208177502</v>
      </c>
      <c r="E39" s="36">
        <v>17177.018430210897</v>
      </c>
      <c r="F39" s="36">
        <v>15817.504913727507</v>
      </c>
      <c r="G39" s="36">
        <v>15471.92921199691</v>
      </c>
      <c r="H39" s="39">
        <v>13931.056043721856</v>
      </c>
      <c r="I39" s="36">
        <v>19796.512836577713</v>
      </c>
      <c r="J39" s="38">
        <v>34084.764542478239</v>
      </c>
      <c r="K39" s="36">
        <v>58356.837676543539</v>
      </c>
      <c r="L39" s="37">
        <v>82219.328272061131</v>
      </c>
    </row>
    <row r="40" spans="1:12" s="10" customFormat="1" ht="18" customHeight="1">
      <c r="A40" s="35" t="s">
        <v>89</v>
      </c>
      <c r="B40" s="39">
        <v>19691.607591594613</v>
      </c>
      <c r="C40" s="36">
        <v>23432.42852003199</v>
      </c>
      <c r="D40" s="36">
        <v>26288.588322345251</v>
      </c>
      <c r="E40" s="36">
        <v>27322.957754812967</v>
      </c>
      <c r="F40" s="36">
        <v>29078.44022556068</v>
      </c>
      <c r="G40" s="36">
        <v>27886.254762858131</v>
      </c>
      <c r="H40" s="39">
        <v>26899.638903065446</v>
      </c>
      <c r="I40" s="36">
        <v>33372.58044910193</v>
      </c>
      <c r="J40" s="38">
        <v>74727.627760648975</v>
      </c>
      <c r="K40" s="36">
        <v>101817.29317611149</v>
      </c>
      <c r="L40" s="37">
        <v>112324.41517700185</v>
      </c>
    </row>
    <row r="41" spans="1:12" s="10" customFormat="1" ht="18" customHeight="1">
      <c r="A41" s="35" t="s">
        <v>88</v>
      </c>
      <c r="B41" s="39">
        <v>1098666.455604906</v>
      </c>
      <c r="C41" s="36">
        <v>1376115.3652496049</v>
      </c>
      <c r="D41" s="36">
        <v>1837656.6670096256</v>
      </c>
      <c r="E41" s="36">
        <v>1767941.5088269147</v>
      </c>
      <c r="F41" s="36">
        <v>1562277.5312485683</v>
      </c>
      <c r="G41" s="36">
        <v>1380790.6053059679</v>
      </c>
      <c r="H41" s="39">
        <v>1572211.4565720784</v>
      </c>
      <c r="I41" s="36">
        <v>1921357.6566388588</v>
      </c>
      <c r="J41" s="38">
        <v>1420365.4960685614</v>
      </c>
      <c r="K41" s="36">
        <v>1645794.5559548521</v>
      </c>
      <c r="L41" s="37">
        <v>1874375.2169293561</v>
      </c>
    </row>
    <row r="42" spans="1:12" s="17" customFormat="1" ht="18" customHeight="1">
      <c r="A42" s="33" t="s">
        <v>87</v>
      </c>
      <c r="B42" s="43">
        <v>6270535.5236003911</v>
      </c>
      <c r="C42" s="41">
        <v>6844455.831620384</v>
      </c>
      <c r="D42" s="41">
        <v>7515868.2476364775</v>
      </c>
      <c r="E42" s="41">
        <v>8234365.5901582595</v>
      </c>
      <c r="F42" s="41">
        <v>8869709.9803399649</v>
      </c>
      <c r="G42" s="41">
        <v>9048602.1004921161</v>
      </c>
      <c r="H42" s="43">
        <v>9840803.7276076488</v>
      </c>
      <c r="I42" s="41">
        <v>13732011.888959872</v>
      </c>
      <c r="J42" s="42">
        <v>16540252.81849237</v>
      </c>
      <c r="K42" s="41">
        <v>17304448.12445949</v>
      </c>
      <c r="L42" s="40">
        <v>17892093.758893557</v>
      </c>
    </row>
    <row r="43" spans="1:12" s="10" customFormat="1" ht="18" customHeight="1">
      <c r="A43" s="35" t="s">
        <v>86</v>
      </c>
      <c r="B43" s="39">
        <v>1417860.9756732231</v>
      </c>
      <c r="C43" s="36">
        <v>1514296.7502387168</v>
      </c>
      <c r="D43" s="36">
        <v>1689061.9134639935</v>
      </c>
      <c r="E43" s="36">
        <v>1814187.877809433</v>
      </c>
      <c r="F43" s="36">
        <v>1941394.3270815446</v>
      </c>
      <c r="G43" s="36">
        <v>2081177.2847281895</v>
      </c>
      <c r="H43" s="39">
        <v>2254632.1883072951</v>
      </c>
      <c r="I43" s="36">
        <v>3343973.5614122562</v>
      </c>
      <c r="J43" s="38">
        <v>3861799.1563876364</v>
      </c>
      <c r="K43" s="36">
        <v>3965903.6163845793</v>
      </c>
      <c r="L43" s="37">
        <v>4059735.9159243153</v>
      </c>
    </row>
    <row r="44" spans="1:12" s="10" customFormat="1" ht="18" customHeight="1">
      <c r="A44" s="35" t="s">
        <v>85</v>
      </c>
      <c r="B44" s="39">
        <v>1228777.4257949765</v>
      </c>
      <c r="C44" s="36">
        <v>1371007.5793123343</v>
      </c>
      <c r="D44" s="36">
        <v>1438913.7990513952</v>
      </c>
      <c r="E44" s="36">
        <v>1550419.6179324116</v>
      </c>
      <c r="F44" s="36">
        <v>1662076.8359910171</v>
      </c>
      <c r="G44" s="36">
        <v>1551372.344969206</v>
      </c>
      <c r="H44" s="39">
        <v>1623556.3035764371</v>
      </c>
      <c r="I44" s="36">
        <v>2620386.2541657845</v>
      </c>
      <c r="J44" s="38">
        <v>3521722.7233739914</v>
      </c>
      <c r="K44" s="36">
        <v>3576074.2885089978</v>
      </c>
      <c r="L44" s="37">
        <v>3660026.0885030143</v>
      </c>
    </row>
    <row r="45" spans="1:12" s="10" customFormat="1" ht="18" customHeight="1">
      <c r="A45" s="35" t="s">
        <v>84</v>
      </c>
      <c r="B45" s="39">
        <v>15391.906038022549</v>
      </c>
      <c r="C45" s="36">
        <v>16171.965824833851</v>
      </c>
      <c r="D45" s="36">
        <v>16855.597060635446</v>
      </c>
      <c r="E45" s="36">
        <v>17198.031875270721</v>
      </c>
      <c r="F45" s="36">
        <v>18557.565312470037</v>
      </c>
      <c r="G45" s="36">
        <v>19746.393497422014</v>
      </c>
      <c r="H45" s="39">
        <v>21385.498406970444</v>
      </c>
      <c r="I45" s="36">
        <v>23346.078745346178</v>
      </c>
      <c r="J45" s="38">
        <v>25708.945333415322</v>
      </c>
      <c r="K45" s="36">
        <v>28514.153471955673</v>
      </c>
      <c r="L45" s="37">
        <v>31436.189033096976</v>
      </c>
    </row>
    <row r="46" spans="1:12" s="10" customFormat="1" ht="18" customHeight="1">
      <c r="A46" s="35" t="s">
        <v>83</v>
      </c>
      <c r="B46" s="39">
        <v>200624.11115537462</v>
      </c>
      <c r="C46" s="36">
        <v>217015.25402218319</v>
      </c>
      <c r="D46" s="36">
        <v>232127.84104878645</v>
      </c>
      <c r="E46" s="36">
        <v>252645.80101142175</v>
      </c>
      <c r="F46" s="36">
        <v>246727.90179913733</v>
      </c>
      <c r="G46" s="36">
        <v>149677.8534248361</v>
      </c>
      <c r="H46" s="39">
        <v>164560.48944744869</v>
      </c>
      <c r="I46" s="36">
        <v>350893.37252169929</v>
      </c>
      <c r="J46" s="38">
        <v>517643.36276417639</v>
      </c>
      <c r="K46" s="36">
        <v>706289.28979865124</v>
      </c>
      <c r="L46" s="37">
        <v>807356.22428222257</v>
      </c>
    </row>
    <row r="47" spans="1:12" s="10" customFormat="1" ht="18" customHeight="1">
      <c r="A47" s="35" t="s">
        <v>82</v>
      </c>
      <c r="B47" s="39">
        <v>42534.801368199667</v>
      </c>
      <c r="C47" s="36">
        <v>46179.373653390336</v>
      </c>
      <c r="D47" s="36">
        <v>37514.129610622345</v>
      </c>
      <c r="E47" s="36">
        <v>38462.619957375588</v>
      </c>
      <c r="F47" s="36">
        <v>38972.247080568566</v>
      </c>
      <c r="G47" s="36">
        <v>38476.903093874142</v>
      </c>
      <c r="H47" s="39">
        <v>40416.738389465601</v>
      </c>
      <c r="I47" s="36">
        <v>41281.43298391498</v>
      </c>
      <c r="J47" s="38">
        <v>45078.746964941151</v>
      </c>
      <c r="K47" s="36">
        <v>47997.428685993655</v>
      </c>
      <c r="L47" s="37">
        <v>48835.02034212312</v>
      </c>
    </row>
    <row r="48" spans="1:12" s="10" customFormat="1" ht="18" customHeight="1">
      <c r="A48" s="35" t="s">
        <v>81</v>
      </c>
      <c r="B48" s="39">
        <v>65273.838392833175</v>
      </c>
      <c r="C48" s="36">
        <v>76984.513838525163</v>
      </c>
      <c r="D48" s="36">
        <v>76805.975614092124</v>
      </c>
      <c r="E48" s="36">
        <v>87669.270162610352</v>
      </c>
      <c r="F48" s="36">
        <v>97850.341529764512</v>
      </c>
      <c r="G48" s="36">
        <v>108286.24739698046</v>
      </c>
      <c r="H48" s="39">
        <v>124832.59582465963</v>
      </c>
      <c r="I48" s="36">
        <v>106620.65436276757</v>
      </c>
      <c r="J48" s="38">
        <v>112911.65313690639</v>
      </c>
      <c r="K48" s="36">
        <v>122074.51931849243</v>
      </c>
      <c r="L48" s="37">
        <v>141630.50756696917</v>
      </c>
    </row>
    <row r="49" spans="1:13" s="10" customFormat="1" ht="26.25" customHeight="1">
      <c r="A49" s="35" t="s">
        <v>80</v>
      </c>
      <c r="B49" s="27">
        <v>113552.00523955212</v>
      </c>
      <c r="C49" s="25">
        <v>130644.71951604627</v>
      </c>
      <c r="D49" s="25">
        <v>157321.10397990493</v>
      </c>
      <c r="E49" s="25">
        <v>181145.82376108333</v>
      </c>
      <c r="F49" s="25">
        <v>212368.96077628864</v>
      </c>
      <c r="G49" s="25">
        <v>239218.30078329635</v>
      </c>
      <c r="H49" s="27">
        <v>309877.5234464723</v>
      </c>
      <c r="I49" s="25">
        <v>427644.17933698127</v>
      </c>
      <c r="J49" s="26">
        <v>505131.26546863851</v>
      </c>
      <c r="K49" s="25">
        <v>546754.33108656283</v>
      </c>
      <c r="L49" s="24">
        <v>600136.51891116879</v>
      </c>
    </row>
    <row r="50" spans="1:13" s="10" customFormat="1" ht="18" customHeight="1">
      <c r="A50" s="35" t="s">
        <v>79</v>
      </c>
      <c r="B50" s="27">
        <v>370615.5713337186</v>
      </c>
      <c r="C50" s="36">
        <v>412894.46522537072</v>
      </c>
      <c r="D50" s="36">
        <v>529472.847595584</v>
      </c>
      <c r="E50" s="36">
        <v>558309.802751048</v>
      </c>
      <c r="F50" s="36">
        <v>599130.36685509142</v>
      </c>
      <c r="G50" s="36">
        <v>722084.21515835403</v>
      </c>
      <c r="H50" s="27">
        <v>880471.00622377684</v>
      </c>
      <c r="I50" s="25">
        <v>1513543.160465477</v>
      </c>
      <c r="J50" s="26">
        <v>1826895.2185454953</v>
      </c>
      <c r="K50" s="25">
        <v>1921842.5101653053</v>
      </c>
      <c r="L50" s="24">
        <v>1888722.9324008815</v>
      </c>
    </row>
    <row r="51" spans="1:13" s="10" customFormat="1" ht="18" customHeight="1">
      <c r="A51" s="35" t="s">
        <v>78</v>
      </c>
      <c r="B51" s="27">
        <v>80879.452998521476</v>
      </c>
      <c r="C51" s="25">
        <v>98288.056206065536</v>
      </c>
      <c r="D51" s="25">
        <v>118845.84903605041</v>
      </c>
      <c r="E51" s="25">
        <v>116841.83092417008</v>
      </c>
      <c r="F51" s="25">
        <v>141381.24952116475</v>
      </c>
      <c r="G51" s="25">
        <v>168027.11343147294</v>
      </c>
      <c r="H51" s="27">
        <v>240167.18995391455</v>
      </c>
      <c r="I51" s="25">
        <v>187856.72610656702</v>
      </c>
      <c r="J51" s="26">
        <v>306935.10960237496</v>
      </c>
      <c r="K51" s="25">
        <v>294892.53261854476</v>
      </c>
      <c r="L51" s="24">
        <v>280990.01581304253</v>
      </c>
    </row>
    <row r="52" spans="1:13" s="10" customFormat="1" ht="18" customHeight="1">
      <c r="A52" s="35" t="s">
        <v>77</v>
      </c>
      <c r="B52" s="27">
        <v>466485.7197330005</v>
      </c>
      <c r="C52" s="25">
        <v>536105.72995374119</v>
      </c>
      <c r="D52" s="25">
        <v>602972.90008654376</v>
      </c>
      <c r="E52" s="25">
        <v>663136.11951653869</v>
      </c>
      <c r="F52" s="25">
        <v>737948.39111699513</v>
      </c>
      <c r="G52" s="25">
        <v>741749.67736843647</v>
      </c>
      <c r="H52" s="27">
        <v>821120.54305058834</v>
      </c>
      <c r="I52" s="25">
        <v>1015929.4236375212</v>
      </c>
      <c r="J52" s="26">
        <v>1159790.459312011</v>
      </c>
      <c r="K52" s="25">
        <v>1193601.089036562</v>
      </c>
      <c r="L52" s="24">
        <v>1244744.6379081232</v>
      </c>
    </row>
    <row r="53" spans="1:13" s="10" customFormat="1" ht="18" customHeight="1">
      <c r="A53" s="35" t="s">
        <v>76</v>
      </c>
      <c r="B53" s="27">
        <v>261582.64846535283</v>
      </c>
      <c r="C53" s="25">
        <v>279148.92151085834</v>
      </c>
      <c r="D53" s="25">
        <v>298296.81420190074</v>
      </c>
      <c r="E53" s="25">
        <v>322269.41777778498</v>
      </c>
      <c r="F53" s="25">
        <v>365254.83359264547</v>
      </c>
      <c r="G53" s="25">
        <v>352460.29932698072</v>
      </c>
      <c r="H53" s="27">
        <v>382832.50222303934</v>
      </c>
      <c r="I53" s="25">
        <v>445576.41444174491</v>
      </c>
      <c r="J53" s="26">
        <v>554181.9523848322</v>
      </c>
      <c r="K53" s="25">
        <v>580610.66093754268</v>
      </c>
      <c r="L53" s="24">
        <v>584867.82059820415</v>
      </c>
    </row>
    <row r="54" spans="1:13" s="10" customFormat="1" ht="18" customHeight="1">
      <c r="A54" s="35" t="s">
        <v>75</v>
      </c>
      <c r="B54" s="27">
        <v>594839.82173976919</v>
      </c>
      <c r="C54" s="25">
        <v>633318.89854713646</v>
      </c>
      <c r="D54" s="25">
        <v>684440.53432090406</v>
      </c>
      <c r="E54" s="25">
        <v>876070.55764333624</v>
      </c>
      <c r="F54" s="25">
        <v>835909.73634478147</v>
      </c>
      <c r="G54" s="25">
        <v>903347.66553836851</v>
      </c>
      <c r="H54" s="27">
        <v>948050.28517829662</v>
      </c>
      <c r="I54" s="25">
        <v>1024808.9511220012</v>
      </c>
      <c r="J54" s="26">
        <v>1075491.6551735038</v>
      </c>
      <c r="K54" s="25">
        <v>1127843.7949819237</v>
      </c>
      <c r="L54" s="24">
        <v>1213844.7614911993</v>
      </c>
    </row>
    <row r="55" spans="1:13" s="10" customFormat="1" ht="18" customHeight="1">
      <c r="A55" s="35" t="s">
        <v>74</v>
      </c>
      <c r="B55" s="27">
        <v>240036.68989517266</v>
      </c>
      <c r="C55" s="25">
        <v>254026.72881475629</v>
      </c>
      <c r="D55" s="25">
        <v>279679.85859110253</v>
      </c>
      <c r="E55" s="25">
        <v>294344.07481147238</v>
      </c>
      <c r="F55" s="25">
        <v>358733.86641793704</v>
      </c>
      <c r="G55" s="25">
        <v>381342.45400614827</v>
      </c>
      <c r="H55" s="27">
        <v>390175.46656545973</v>
      </c>
      <c r="I55" s="25">
        <v>455055.25420860143</v>
      </c>
      <c r="J55" s="26">
        <v>459970.21417308442</v>
      </c>
      <c r="K55" s="25">
        <v>536037.17862197082</v>
      </c>
      <c r="L55" s="24">
        <v>590277.75386642572</v>
      </c>
    </row>
    <row r="56" spans="1:13" s="10" customFormat="1" ht="29.25" customHeight="1">
      <c r="A56" s="35" t="s">
        <v>73</v>
      </c>
      <c r="B56" s="27">
        <v>201178.93214835139</v>
      </c>
      <c r="C56" s="25">
        <v>221740.70629125048</v>
      </c>
      <c r="D56" s="25">
        <v>240066.12596877094</v>
      </c>
      <c r="E56" s="25">
        <v>275980.00412791583</v>
      </c>
      <c r="F56" s="25">
        <v>335799.76600841159</v>
      </c>
      <c r="G56" s="25">
        <v>381273.14582041098</v>
      </c>
      <c r="H56" s="27">
        <v>432013.36780451436</v>
      </c>
      <c r="I56" s="25">
        <v>467693.55054644716</v>
      </c>
      <c r="J56" s="26">
        <v>520410.35438959132</v>
      </c>
      <c r="K56" s="25">
        <v>567691.89550570701</v>
      </c>
      <c r="L56" s="24">
        <v>642428.71110529685</v>
      </c>
    </row>
    <row r="57" spans="1:13" s="10" customFormat="1" ht="18" customHeight="1">
      <c r="A57" s="35" t="s">
        <v>72</v>
      </c>
      <c r="B57" s="27">
        <v>970901.62362432317</v>
      </c>
      <c r="C57" s="25">
        <v>1036632.1686651733</v>
      </c>
      <c r="D57" s="25">
        <v>1113492.9580061908</v>
      </c>
      <c r="E57" s="25">
        <v>1185684.740096387</v>
      </c>
      <c r="F57" s="25">
        <v>1277603.5909121449</v>
      </c>
      <c r="G57" s="25">
        <v>1210362.20194814</v>
      </c>
      <c r="H57" s="27">
        <v>1206712.0292093097</v>
      </c>
      <c r="I57" s="25">
        <v>1707402.8749027608</v>
      </c>
      <c r="J57" s="26">
        <v>2046582.0014817731</v>
      </c>
      <c r="K57" s="25">
        <v>2088320.8353367029</v>
      </c>
      <c r="L57" s="24">
        <v>2097060.6611474718</v>
      </c>
    </row>
    <row r="58" spans="1:13" s="17" customFormat="1" ht="18" customHeight="1">
      <c r="A58" s="33" t="s">
        <v>71</v>
      </c>
      <c r="B58" s="32">
        <v>10637345.860743351</v>
      </c>
      <c r="C58" s="30">
        <v>11680640.916205922</v>
      </c>
      <c r="D58" s="30">
        <v>13063468.463089753</v>
      </c>
      <c r="E58" s="30">
        <v>14014197.130141694</v>
      </c>
      <c r="F58" s="30">
        <v>14668824.090275643</v>
      </c>
      <c r="G58" s="30">
        <v>14757475.149132224</v>
      </c>
      <c r="H58" s="32">
        <v>16664531.711614106</v>
      </c>
      <c r="I58" s="30">
        <v>22937081.878323011</v>
      </c>
      <c r="J58" s="31">
        <v>25824820.295678701</v>
      </c>
      <c r="K58" s="30">
        <v>27494052.610347107</v>
      </c>
      <c r="L58" s="29">
        <v>28962733.21460852</v>
      </c>
    </row>
    <row r="59" spans="1:13" s="10" customFormat="1" ht="18" customHeight="1">
      <c r="A59" s="34" t="s">
        <v>70</v>
      </c>
      <c r="B59" s="27">
        <v>929641.50834369007</v>
      </c>
      <c r="C59" s="25">
        <v>1132333.844</v>
      </c>
      <c r="D59" s="25">
        <v>1323850.5563462402</v>
      </c>
      <c r="E59" s="25">
        <v>1337736.33046391</v>
      </c>
      <c r="F59" s="25">
        <v>1242151.53727979</v>
      </c>
      <c r="G59" s="25">
        <v>888778.63783580007</v>
      </c>
      <c r="H59" s="27">
        <v>947838.72600000002</v>
      </c>
      <c r="I59" s="25">
        <v>1126079.7719999999</v>
      </c>
      <c r="J59" s="26">
        <v>1714259.8059999999</v>
      </c>
      <c r="K59" s="25">
        <v>2601772.375</v>
      </c>
      <c r="L59" s="24">
        <v>3788110.6119999997</v>
      </c>
    </row>
    <row r="60" spans="1:13" s="17" customFormat="1" ht="18" customHeight="1">
      <c r="A60" s="33" t="s">
        <v>69</v>
      </c>
      <c r="B60" s="32">
        <v>11566987.36908704</v>
      </c>
      <c r="C60" s="30">
        <v>12812974.760205923</v>
      </c>
      <c r="D60" s="30">
        <v>14387319.019435992</v>
      </c>
      <c r="E60" s="30">
        <v>15351933.460605605</v>
      </c>
      <c r="F60" s="30">
        <v>15910975.627555434</v>
      </c>
      <c r="G60" s="30">
        <v>15646253.786968024</v>
      </c>
      <c r="H60" s="32">
        <v>17612370.437614106</v>
      </c>
      <c r="I60" s="30">
        <v>24063161.650323011</v>
      </c>
      <c r="J60" s="31">
        <v>27539080.101678703</v>
      </c>
      <c r="K60" s="30">
        <v>30095824.985347107</v>
      </c>
      <c r="L60" s="29">
        <v>32750843.82660852</v>
      </c>
    </row>
    <row r="61" spans="1:13" s="10" customFormat="1" ht="18" customHeight="1">
      <c r="A61" s="28" t="s">
        <v>68</v>
      </c>
      <c r="B61" s="27">
        <v>-274740.38485637255</v>
      </c>
      <c r="C61" s="27">
        <v>-319652.05528490857</v>
      </c>
      <c r="D61" s="27">
        <v>-352856.15599844541</v>
      </c>
      <c r="E61" s="27">
        <v>-389600.90927842673</v>
      </c>
      <c r="F61" s="27">
        <v>-441393.89449845254</v>
      </c>
      <c r="G61" s="27">
        <v>-423062.5973940937</v>
      </c>
      <c r="H61" s="27">
        <v>-395539.08496414975</v>
      </c>
      <c r="I61" s="25">
        <v>-617058.1269628657</v>
      </c>
      <c r="J61" s="26">
        <v>-833600.10167870298</v>
      </c>
      <c r="K61" s="25">
        <v>-784794.98534710705</v>
      </c>
      <c r="L61" s="24">
        <v>-608647.82660852</v>
      </c>
      <c r="M61" s="23"/>
    </row>
    <row r="62" spans="1:13" s="17" customFormat="1" ht="18" customHeight="1" thickBot="1">
      <c r="A62" s="22" t="s">
        <v>67</v>
      </c>
      <c r="B62" s="21">
        <v>11292246.984230667</v>
      </c>
      <c r="C62" s="21">
        <v>12493322.704921015</v>
      </c>
      <c r="D62" s="21">
        <v>14034462.863437546</v>
      </c>
      <c r="E62" s="21">
        <v>14962332.551327178</v>
      </c>
      <c r="F62" s="21">
        <v>15469581.733056981</v>
      </c>
      <c r="G62" s="21">
        <v>15223191.189573931</v>
      </c>
      <c r="H62" s="21">
        <v>17216831.352649957</v>
      </c>
      <c r="I62" s="19">
        <v>23446103.523360144</v>
      </c>
      <c r="J62" s="20">
        <v>26705480</v>
      </c>
      <c r="K62" s="19">
        <v>29311030</v>
      </c>
      <c r="L62" s="18">
        <v>32142196</v>
      </c>
    </row>
    <row r="63" spans="1:13" s="10" customFormat="1" ht="18" customHeight="1">
      <c r="A63" s="12" t="s">
        <v>66</v>
      </c>
      <c r="B63" s="16"/>
      <c r="C63" s="16"/>
      <c r="D63" s="16"/>
      <c r="E63" s="16"/>
      <c r="F63" s="16"/>
      <c r="G63" s="16"/>
      <c r="H63" s="15"/>
      <c r="I63" s="15"/>
      <c r="J63" s="15"/>
      <c r="L63" s="14" t="s">
        <v>65</v>
      </c>
    </row>
    <row r="64" spans="1:13" s="10" customFormat="1" ht="18" customHeight="1">
      <c r="A64" s="12" t="s">
        <v>64</v>
      </c>
      <c r="H64" s="13"/>
      <c r="I64" s="13"/>
      <c r="J64" s="13"/>
      <c r="K64" s="13"/>
    </row>
    <row r="65" spans="1:11" s="10" customFormat="1" ht="18" customHeight="1">
      <c r="A65" s="12" t="s">
        <v>63</v>
      </c>
      <c r="H65" s="13"/>
      <c r="I65" s="13"/>
      <c r="J65" s="13"/>
      <c r="K65" s="13"/>
    </row>
    <row r="66" spans="1:11" s="10" customFormat="1" ht="18" customHeight="1">
      <c r="A66" s="12" t="s">
        <v>62</v>
      </c>
      <c r="H66" s="11"/>
      <c r="I66" s="11"/>
      <c r="J66" s="11"/>
      <c r="K66" s="11"/>
    </row>
  </sheetData>
  <mergeCells count="2">
    <mergeCell ref="A3:K3"/>
    <mergeCell ref="I2:K2"/>
  </mergeCells>
  <hyperlinks>
    <hyperlink ref="I2" location="Contents!A1" display="Back to Contents ç" xr:uid="{8848F9EF-202E-46F0-B385-6181FE2B5227}"/>
    <hyperlink ref="I2:K2" location="உள்ளடக்கம்!A1" display="cs;slf;fj;jpw;F jpUk;Gtjw;F" xr:uid="{3019F187-D6E2-4CA5-A924-EAD5BAC14E50}"/>
  </hyperlinks>
  <pageMargins left="0.59027777777777801" right="0.196527777777778" top="0.39374999999999999" bottom="0.39305555555555599" header="0.51180555555555596" footer="0.196527777777778"/>
  <pageSetup paperSize="9" scale="45" firstPageNumber="0" orientation="portrait" r:id="rId1"/>
  <headerFooter alignWithMargins="0">
    <oddHeader>&amp;L&amp;"Calibri"&amp;10&amp;K000000 [Limited Sharing]&amp;1#_x000D_</oddHeader>
    <oddFooter>&amp;L&amp;"Century Gothic,Italic"&amp;8NA &amp;D &amp;T</oddFooter>
  </headerFooter>
  <rowBreaks count="1" manualBreakCount="1">
    <brk id="6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8DD0C-EF91-4F38-83BE-B9051663BC35}">
  <dimension ref="A1:N71"/>
  <sheetViews>
    <sheetView workbookViewId="0"/>
  </sheetViews>
  <sheetFormatPr defaultColWidth="12.42578125" defaultRowHeight="12.75"/>
  <cols>
    <col min="1" max="1" width="26.85546875" style="227" customWidth="1"/>
    <col min="2" max="2" width="15.85546875" style="227" customWidth="1"/>
    <col min="3" max="3" width="10.42578125" style="227" customWidth="1"/>
    <col min="4" max="13" width="10" style="227" customWidth="1"/>
    <col min="14" max="16384" width="12.42578125" style="227"/>
  </cols>
  <sheetData>
    <row r="1" spans="1:14" ht="15.75">
      <c r="A1" s="282" t="s">
        <v>132</v>
      </c>
      <c r="B1" s="470"/>
      <c r="C1" s="470"/>
      <c r="D1" s="469"/>
      <c r="E1" s="468"/>
      <c r="F1" s="279"/>
      <c r="G1" s="279"/>
      <c r="H1" s="279"/>
      <c r="I1" s="279"/>
      <c r="J1" s="279"/>
      <c r="K1" s="468"/>
      <c r="L1" s="279"/>
      <c r="N1" s="471" t="s">
        <v>541</v>
      </c>
    </row>
    <row r="2" spans="1:14" ht="15.75">
      <c r="A2" s="279"/>
      <c r="B2" s="470"/>
      <c r="C2" s="470"/>
      <c r="D2" s="469"/>
      <c r="E2" s="468"/>
      <c r="F2" s="279"/>
      <c r="G2" s="279"/>
      <c r="H2" s="279"/>
      <c r="I2" s="279"/>
      <c r="K2" s="1844" t="s">
        <v>130</v>
      </c>
      <c r="L2" s="1844"/>
      <c r="M2" s="1844"/>
      <c r="N2" s="1844"/>
    </row>
    <row r="3" spans="1:14" ht="15.75">
      <c r="A3" s="1843" t="s">
        <v>34</v>
      </c>
      <c r="B3" s="1843"/>
      <c r="C3" s="1843"/>
      <c r="D3" s="1843"/>
      <c r="E3" s="1843"/>
      <c r="F3" s="1843"/>
      <c r="G3" s="1843"/>
      <c r="H3" s="1843"/>
      <c r="I3" s="1843"/>
      <c r="J3" s="1843"/>
      <c r="K3" s="1843"/>
      <c r="L3" s="1843"/>
      <c r="M3" s="1843"/>
    </row>
    <row r="5" spans="1:14">
      <c r="A5" s="467" t="s">
        <v>540</v>
      </c>
      <c r="B5" s="466" t="s">
        <v>342</v>
      </c>
      <c r="C5" s="465">
        <v>2014</v>
      </c>
      <c r="D5" s="465">
        <v>2015</v>
      </c>
      <c r="E5" s="465">
        <v>2016</v>
      </c>
      <c r="F5" s="465">
        <v>2017</v>
      </c>
      <c r="G5" s="465">
        <v>2018</v>
      </c>
      <c r="H5" s="465">
        <v>2019</v>
      </c>
      <c r="I5" s="465">
        <v>2020</v>
      </c>
      <c r="J5" s="465">
        <v>2021</v>
      </c>
      <c r="K5" s="465">
        <v>2022</v>
      </c>
      <c r="L5" s="465">
        <v>2023</v>
      </c>
      <c r="M5" s="465" t="s">
        <v>480</v>
      </c>
      <c r="N5" s="465" t="s">
        <v>479</v>
      </c>
    </row>
    <row r="6" spans="1:14">
      <c r="A6" s="464"/>
      <c r="B6" s="463"/>
      <c r="C6" s="462"/>
      <c r="D6" s="462"/>
      <c r="E6" s="462"/>
      <c r="F6" s="462"/>
      <c r="G6" s="462"/>
      <c r="H6" s="462"/>
      <c r="I6" s="462"/>
      <c r="J6" s="462"/>
      <c r="K6" s="462"/>
      <c r="L6" s="462"/>
      <c r="M6" s="462"/>
      <c r="N6" s="462"/>
    </row>
    <row r="7" spans="1:14" ht="25.5">
      <c r="A7" s="459" t="s">
        <v>539</v>
      </c>
      <c r="B7" s="461"/>
      <c r="C7" s="460"/>
      <c r="D7" s="460"/>
      <c r="E7" s="460"/>
      <c r="F7" s="460"/>
      <c r="G7" s="460"/>
      <c r="H7" s="460"/>
      <c r="I7" s="460"/>
      <c r="J7" s="460"/>
      <c r="K7" s="460"/>
      <c r="L7" s="460"/>
      <c r="M7" s="460"/>
      <c r="N7" s="460"/>
    </row>
    <row r="8" spans="1:14">
      <c r="A8" s="459" t="s">
        <v>536</v>
      </c>
      <c r="B8" s="458" t="s">
        <v>312</v>
      </c>
      <c r="C8" s="338">
        <v>12608.210000000001</v>
      </c>
      <c r="D8" s="338">
        <v>12134.57</v>
      </c>
      <c r="E8" s="338">
        <v>11783.689999999999</v>
      </c>
      <c r="F8" s="338">
        <v>11156.42</v>
      </c>
      <c r="G8" s="338">
        <v>11227.81</v>
      </c>
      <c r="H8" s="338">
        <v>12270.380000000001</v>
      </c>
      <c r="I8" s="338">
        <v>13563.73</v>
      </c>
      <c r="J8" s="338">
        <v>14407.07</v>
      </c>
      <c r="K8" s="338">
        <v>14110.53</v>
      </c>
      <c r="L8" s="338">
        <v>13691.2</v>
      </c>
      <c r="M8" s="338">
        <v>14933.3</v>
      </c>
      <c r="N8" s="338">
        <v>14371.13</v>
      </c>
    </row>
    <row r="9" spans="1:14">
      <c r="A9" s="459"/>
      <c r="B9" s="458"/>
      <c r="C9" s="338"/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</row>
    <row r="10" spans="1:14" ht="25.5">
      <c r="A10" s="459" t="s">
        <v>538</v>
      </c>
      <c r="B10" s="458" t="s">
        <v>312</v>
      </c>
      <c r="C10" s="338">
        <v>11044.82</v>
      </c>
      <c r="D10" s="338">
        <v>9004.89</v>
      </c>
      <c r="E10" s="338">
        <v>11676.390000000001</v>
      </c>
      <c r="F10" s="338">
        <v>9943.31</v>
      </c>
      <c r="G10" s="338">
        <v>9237.61</v>
      </c>
      <c r="H10" s="338">
        <v>10550.42</v>
      </c>
      <c r="I10" s="338">
        <v>12449.48</v>
      </c>
      <c r="J10" s="338">
        <v>12484.66</v>
      </c>
      <c r="K10" s="338">
        <v>14333.86</v>
      </c>
      <c r="L10" s="338">
        <v>12908.419999999998</v>
      </c>
      <c r="M10" s="338">
        <v>11420.429999999998</v>
      </c>
      <c r="N10" s="338">
        <v>10176.15</v>
      </c>
    </row>
    <row r="11" spans="1:14">
      <c r="A11" s="459" t="s">
        <v>536</v>
      </c>
      <c r="B11" s="458"/>
      <c r="C11" s="338"/>
      <c r="D11" s="338"/>
      <c r="E11" s="338"/>
      <c r="F11" s="338"/>
      <c r="G11" s="338"/>
      <c r="H11" s="338"/>
      <c r="I11" s="338"/>
      <c r="J11" s="338"/>
      <c r="K11" s="338"/>
      <c r="L11" s="338"/>
      <c r="M11" s="338"/>
      <c r="N11" s="338"/>
    </row>
    <row r="12" spans="1:14">
      <c r="A12" s="459"/>
      <c r="B12" s="458"/>
      <c r="C12" s="338"/>
      <c r="D12" s="338"/>
      <c r="E12" s="338"/>
      <c r="F12" s="338"/>
      <c r="G12" s="338"/>
      <c r="H12" s="338"/>
      <c r="I12" s="338"/>
      <c r="J12" s="338"/>
      <c r="K12" s="338"/>
      <c r="L12" s="338"/>
      <c r="M12" s="338"/>
      <c r="N12" s="338"/>
    </row>
    <row r="13" spans="1:14">
      <c r="A13" s="459" t="s">
        <v>537</v>
      </c>
      <c r="B13" s="458" t="s">
        <v>529</v>
      </c>
      <c r="C13" s="338">
        <v>576</v>
      </c>
      <c r="D13" s="338">
        <v>572.05409999999995</v>
      </c>
      <c r="E13" s="338">
        <v>653.11452999999995</v>
      </c>
      <c r="F13" s="338">
        <v>590.83320000000003</v>
      </c>
      <c r="G13" s="338">
        <v>567.00391999999999</v>
      </c>
      <c r="H13" s="338">
        <v>599.88787000000002</v>
      </c>
      <c r="I13" s="338">
        <v>699.32210000000009</v>
      </c>
      <c r="J13" s="338">
        <v>907.03028000000006</v>
      </c>
      <c r="K13" s="338">
        <v>869.24048000000005</v>
      </c>
      <c r="L13" s="338">
        <v>683.43634999999995</v>
      </c>
      <c r="M13" s="338">
        <v>691.76499000000001</v>
      </c>
      <c r="N13" s="338">
        <v>669.81955000000005</v>
      </c>
    </row>
    <row r="14" spans="1:14">
      <c r="A14" s="459" t="s">
        <v>536</v>
      </c>
      <c r="B14" s="458"/>
      <c r="C14" s="338"/>
      <c r="D14" s="338"/>
      <c r="E14" s="338"/>
      <c r="F14" s="338"/>
      <c r="G14" s="338"/>
      <c r="H14" s="338"/>
      <c r="I14" s="338"/>
      <c r="J14" s="338"/>
      <c r="K14" s="338"/>
      <c r="L14" s="338"/>
      <c r="M14" s="460"/>
      <c r="N14" s="460"/>
    </row>
    <row r="15" spans="1:14">
      <c r="A15" s="459"/>
      <c r="B15" s="458"/>
      <c r="C15" s="338"/>
      <c r="D15" s="338"/>
      <c r="E15" s="338"/>
      <c r="F15" s="338"/>
      <c r="G15" s="338"/>
      <c r="H15" s="338"/>
      <c r="I15" s="338"/>
      <c r="J15" s="338"/>
      <c r="K15" s="338"/>
      <c r="L15" s="338"/>
      <c r="M15" s="460"/>
      <c r="N15" s="460"/>
    </row>
    <row r="16" spans="1:14" ht="25.5">
      <c r="A16" s="459" t="s">
        <v>535</v>
      </c>
      <c r="B16" s="458" t="s">
        <v>529</v>
      </c>
      <c r="C16" s="338">
        <v>204</v>
      </c>
      <c r="D16" s="338">
        <v>190.33024</v>
      </c>
      <c r="E16" s="338">
        <v>315.31749000000002</v>
      </c>
      <c r="F16" s="338">
        <v>301.41807999999997</v>
      </c>
      <c r="G16" s="338">
        <v>182.23101</v>
      </c>
      <c r="H16" s="338">
        <v>67.403840000000002</v>
      </c>
      <c r="I16" s="338">
        <v>120.03227000000001</v>
      </c>
      <c r="J16" s="338">
        <v>229.16002000000003</v>
      </c>
      <c r="K16" s="338">
        <v>328.26432</v>
      </c>
      <c r="L16" s="338">
        <v>241.81056000000001</v>
      </c>
      <c r="M16" s="251">
        <v>150.06207000000001</v>
      </c>
      <c r="N16" s="251">
        <v>145.86578</v>
      </c>
    </row>
    <row r="17" spans="1:14">
      <c r="A17" s="459"/>
      <c r="B17" s="458"/>
      <c r="C17" s="338"/>
      <c r="D17" s="338"/>
      <c r="E17" s="338"/>
      <c r="F17" s="338"/>
      <c r="G17" s="338"/>
      <c r="H17" s="338"/>
      <c r="I17" s="338"/>
      <c r="J17" s="338"/>
      <c r="K17" s="338"/>
      <c r="L17" s="338"/>
      <c r="M17" s="338"/>
      <c r="N17" s="338"/>
    </row>
    <row r="18" spans="1:14">
      <c r="A18" s="459" t="s">
        <v>534</v>
      </c>
      <c r="B18" s="458" t="s">
        <v>529</v>
      </c>
      <c r="C18" s="338">
        <v>657</v>
      </c>
      <c r="D18" s="338">
        <v>750.07852000000003</v>
      </c>
      <c r="E18" s="338">
        <v>797.8</v>
      </c>
      <c r="F18" s="338">
        <v>746.60743000000002</v>
      </c>
      <c r="G18" s="338">
        <v>720.25928999999996</v>
      </c>
      <c r="H18" s="338">
        <v>729.02032999999994</v>
      </c>
      <c r="I18" s="338">
        <v>883.63340000000005</v>
      </c>
      <c r="J18" s="338">
        <v>1282.44174</v>
      </c>
      <c r="K18" s="338">
        <v>1279.49062</v>
      </c>
      <c r="L18" s="338">
        <v>1010.86858</v>
      </c>
      <c r="M18" s="251">
        <v>3269.5647300000001</v>
      </c>
      <c r="N18" s="251">
        <v>1207.05819</v>
      </c>
    </row>
    <row r="19" spans="1:14">
      <c r="A19" s="459"/>
      <c r="B19" s="458"/>
      <c r="C19" s="338"/>
      <c r="D19" s="338"/>
      <c r="E19" s="338"/>
      <c r="F19" s="338"/>
      <c r="G19" s="338"/>
      <c r="H19" s="338"/>
      <c r="I19" s="338"/>
      <c r="J19" s="338"/>
      <c r="K19" s="338"/>
      <c r="L19" s="338"/>
      <c r="M19" s="338"/>
      <c r="N19" s="338"/>
    </row>
    <row r="20" spans="1:14" ht="13.5">
      <c r="A20" s="459" t="s">
        <v>533</v>
      </c>
      <c r="B20" s="458" t="s">
        <v>532</v>
      </c>
      <c r="C20" s="338">
        <v>75.33</v>
      </c>
      <c r="D20" s="338">
        <v>88.88</v>
      </c>
      <c r="E20" s="338">
        <v>58.19</v>
      </c>
      <c r="F20" s="338">
        <v>56.392666666666663</v>
      </c>
      <c r="G20" s="338">
        <v>55.282333333333334</v>
      </c>
      <c r="H20" s="338">
        <v>62.275333333333329</v>
      </c>
      <c r="I20" s="338">
        <v>59.040666666666674</v>
      </c>
      <c r="J20" s="338">
        <v>67.202750000000009</v>
      </c>
      <c r="K20" s="338">
        <v>57.724249999999998</v>
      </c>
      <c r="L20" s="338">
        <v>49.203749999999999</v>
      </c>
      <c r="M20" s="251">
        <v>57.972499999999997</v>
      </c>
      <c r="N20" s="251">
        <v>64.042500000000004</v>
      </c>
    </row>
    <row r="21" spans="1:14">
      <c r="A21" s="459"/>
      <c r="B21" s="458"/>
      <c r="C21" s="338"/>
      <c r="D21" s="338"/>
      <c r="E21" s="338"/>
      <c r="F21" s="338"/>
      <c r="G21" s="338"/>
      <c r="H21" s="338"/>
      <c r="I21" s="338"/>
      <c r="J21" s="338"/>
      <c r="K21" s="338"/>
      <c r="L21" s="338"/>
      <c r="M21" s="338"/>
      <c r="N21" s="338"/>
    </row>
    <row r="22" spans="1:14">
      <c r="A22" s="459" t="s">
        <v>531</v>
      </c>
      <c r="B22" s="458"/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</row>
    <row r="23" spans="1:14" ht="25.5">
      <c r="A23" s="459" t="s">
        <v>530</v>
      </c>
      <c r="B23" s="458" t="s">
        <v>529</v>
      </c>
      <c r="C23" s="338">
        <v>52.317999999999998</v>
      </c>
      <c r="D23" s="338">
        <v>55.971850000000003</v>
      </c>
      <c r="E23" s="254">
        <v>61.265000000000001</v>
      </c>
      <c r="F23" s="338">
        <v>55.552300000000002</v>
      </c>
      <c r="G23" s="338">
        <v>51.11815</v>
      </c>
      <c r="H23" s="338">
        <v>52.304349999999999</v>
      </c>
      <c r="I23" s="338">
        <v>59.869590000000002</v>
      </c>
      <c r="J23" s="338">
        <v>80.554949999999991</v>
      </c>
      <c r="K23" s="338">
        <v>78.871650000000002</v>
      </c>
      <c r="L23" s="338">
        <v>66.1982</v>
      </c>
      <c r="M23" s="251">
        <v>80.531350000000003</v>
      </c>
      <c r="N23" s="251">
        <v>68.634200000000007</v>
      </c>
    </row>
    <row r="24" spans="1:14">
      <c r="A24" s="459"/>
      <c r="B24" s="45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</row>
    <row r="25" spans="1:14">
      <c r="A25" s="457" t="s">
        <v>528</v>
      </c>
      <c r="B25" s="456" t="s">
        <v>527</v>
      </c>
      <c r="C25" s="431">
        <v>8</v>
      </c>
      <c r="D25" s="455">
        <v>7.5</v>
      </c>
      <c r="E25" s="455">
        <v>7.6792429180245678</v>
      </c>
      <c r="F25" s="455">
        <v>7.4406304796618503</v>
      </c>
      <c r="G25" s="455">
        <v>7.0971871810219893</v>
      </c>
      <c r="H25" s="455">
        <v>7.1746111217799236</v>
      </c>
      <c r="I25" s="455">
        <v>6.7753878474942217</v>
      </c>
      <c r="J25" s="455">
        <v>6.2813730626078961</v>
      </c>
      <c r="K25" s="455">
        <v>6.1643007590004828</v>
      </c>
      <c r="L25" s="455">
        <v>6.5486455222497852</v>
      </c>
      <c r="M25" s="455">
        <v>6.3375000000000004</v>
      </c>
      <c r="N25" s="455">
        <v>5.5950000000000006</v>
      </c>
    </row>
    <row r="26" spans="1:14" ht="15" customHeight="1">
      <c r="A26" s="453" t="s">
        <v>526</v>
      </c>
      <c r="B26" s="290"/>
      <c r="C26" s="452"/>
      <c r="D26" s="452"/>
      <c r="G26" s="429"/>
      <c r="J26" s="297" t="s">
        <v>363</v>
      </c>
      <c r="K26" s="294" t="s">
        <v>525</v>
      </c>
      <c r="L26" s="290"/>
      <c r="M26" s="452"/>
    </row>
    <row r="27" spans="1:14">
      <c r="A27" s="453" t="s">
        <v>286</v>
      </c>
      <c r="B27" s="290"/>
      <c r="C27" s="452"/>
      <c r="D27" s="452"/>
      <c r="J27" s="294"/>
      <c r="K27" s="294" t="s">
        <v>524</v>
      </c>
      <c r="L27" s="290"/>
      <c r="M27" s="452"/>
    </row>
    <row r="28" spans="1:14">
      <c r="A28" s="453" t="s">
        <v>523</v>
      </c>
      <c r="B28" s="290"/>
      <c r="C28" s="452"/>
      <c r="D28" s="452"/>
      <c r="J28" s="294"/>
      <c r="K28" s="294" t="s">
        <v>522</v>
      </c>
      <c r="L28" s="290"/>
      <c r="M28" s="452"/>
    </row>
    <row r="29" spans="1:14">
      <c r="A29" s="453" t="s">
        <v>521</v>
      </c>
      <c r="B29" s="453"/>
      <c r="C29" s="452"/>
      <c r="D29" s="452"/>
      <c r="J29" s="290"/>
      <c r="K29" s="290" t="s">
        <v>520</v>
      </c>
      <c r="L29" s="290"/>
      <c r="M29" s="452"/>
    </row>
    <row r="30" spans="1:14">
      <c r="A30" s="454" t="s">
        <v>519</v>
      </c>
      <c r="B30" s="453"/>
      <c r="C30" s="452"/>
      <c r="D30" s="452"/>
      <c r="I30" s="290"/>
      <c r="J30" s="290"/>
      <c r="K30" s="290"/>
      <c r="L30" s="290"/>
      <c r="M30" s="452"/>
    </row>
    <row r="31" spans="1:14">
      <c r="A31" s="453" t="s">
        <v>518</v>
      </c>
      <c r="B31" s="290"/>
      <c r="C31" s="452"/>
      <c r="D31" s="452"/>
    </row>
    <row r="32" spans="1:14">
      <c r="A32" s="324"/>
      <c r="B32" s="324"/>
      <c r="C32" s="451"/>
      <c r="D32" s="451"/>
      <c r="E32" s="228"/>
      <c r="F32" s="228"/>
      <c r="G32" s="228"/>
      <c r="H32" s="228"/>
      <c r="I32" s="228"/>
      <c r="J32" s="228"/>
      <c r="K32" s="228"/>
      <c r="L32" s="228"/>
      <c r="M32" s="228"/>
    </row>
    <row r="33" spans="1:13" ht="15.75">
      <c r="A33" s="395"/>
      <c r="B33" s="395"/>
      <c r="C33" s="451"/>
      <c r="D33" s="451"/>
      <c r="E33" s="228"/>
      <c r="F33" s="228"/>
      <c r="G33" s="228"/>
      <c r="H33" s="228"/>
      <c r="I33" s="228"/>
      <c r="J33" s="228"/>
      <c r="K33" s="228"/>
      <c r="L33" s="228"/>
      <c r="M33" s="228"/>
    </row>
    <row r="34" spans="1:13">
      <c r="D34" s="228"/>
      <c r="E34" s="228"/>
      <c r="F34" s="228"/>
      <c r="G34" s="228"/>
      <c r="H34" s="228"/>
      <c r="I34" s="228"/>
      <c r="J34" s="228"/>
      <c r="K34" s="228"/>
      <c r="L34" s="228"/>
      <c r="M34" s="228"/>
    </row>
    <row r="35" spans="1:13">
      <c r="D35" s="228"/>
      <c r="E35" s="228"/>
      <c r="F35" s="228"/>
      <c r="G35" s="228"/>
      <c r="H35" s="228"/>
      <c r="I35" s="228"/>
      <c r="J35" s="228"/>
      <c r="K35" s="228"/>
      <c r="L35" s="228"/>
      <c r="M35" s="228"/>
    </row>
    <row r="36" spans="1:13">
      <c r="D36" s="228"/>
      <c r="E36" s="228"/>
      <c r="F36" s="228"/>
      <c r="G36" s="228"/>
      <c r="H36" s="228"/>
      <c r="I36" s="228"/>
      <c r="J36" s="228"/>
      <c r="K36" s="228"/>
      <c r="L36" s="228"/>
      <c r="M36" s="228"/>
    </row>
    <row r="37" spans="1:13">
      <c r="D37" s="228"/>
      <c r="E37" s="228"/>
      <c r="F37" s="228"/>
      <c r="G37" s="228"/>
      <c r="H37" s="228"/>
      <c r="I37" s="228"/>
      <c r="J37" s="228"/>
      <c r="K37" s="228"/>
      <c r="L37" s="228"/>
      <c r="M37" s="228"/>
    </row>
    <row r="38" spans="1:13">
      <c r="D38" s="228"/>
      <c r="E38" s="228"/>
      <c r="F38" s="228"/>
      <c r="G38" s="228"/>
      <c r="H38" s="228"/>
      <c r="I38" s="228"/>
      <c r="J38" s="228"/>
      <c r="K38" s="228"/>
      <c r="L38" s="228"/>
      <c r="M38" s="228"/>
    </row>
    <row r="39" spans="1:13">
      <c r="D39" s="228"/>
      <c r="E39" s="228"/>
      <c r="F39" s="228"/>
      <c r="G39" s="228"/>
      <c r="H39" s="228"/>
      <c r="I39" s="228"/>
      <c r="J39" s="228"/>
      <c r="K39" s="228"/>
      <c r="L39" s="228"/>
      <c r="M39" s="228"/>
    </row>
    <row r="40" spans="1:13">
      <c r="D40" s="228"/>
      <c r="E40" s="228"/>
      <c r="F40" s="228"/>
      <c r="G40" s="228"/>
      <c r="H40" s="228"/>
      <c r="I40" s="228"/>
      <c r="J40" s="228"/>
      <c r="K40" s="228"/>
      <c r="L40" s="228"/>
      <c r="M40" s="228"/>
    </row>
    <row r="41" spans="1:13">
      <c r="D41" s="228"/>
      <c r="E41" s="228"/>
      <c r="F41" s="228"/>
      <c r="G41" s="228"/>
      <c r="H41" s="228"/>
      <c r="I41" s="228"/>
      <c r="J41" s="228"/>
      <c r="K41" s="228"/>
      <c r="L41" s="228"/>
      <c r="M41" s="228"/>
    </row>
    <row r="42" spans="1:13">
      <c r="D42" s="228"/>
      <c r="E42" s="228"/>
      <c r="F42" s="228"/>
      <c r="G42" s="228"/>
      <c r="H42" s="228"/>
      <c r="I42" s="228"/>
      <c r="J42" s="228"/>
      <c r="K42" s="228"/>
      <c r="L42" s="228"/>
      <c r="M42" s="228"/>
    </row>
    <row r="43" spans="1:13">
      <c r="D43" s="228"/>
      <c r="E43" s="228"/>
      <c r="F43" s="228"/>
      <c r="G43" s="228"/>
      <c r="H43" s="228"/>
      <c r="I43" s="228"/>
      <c r="J43" s="228"/>
      <c r="K43" s="228"/>
      <c r="L43" s="228"/>
      <c r="M43" s="228"/>
    </row>
    <row r="44" spans="1:13">
      <c r="D44" s="228"/>
      <c r="E44" s="228"/>
      <c r="F44" s="228"/>
      <c r="G44" s="228"/>
      <c r="H44" s="228"/>
      <c r="I44" s="228"/>
      <c r="J44" s="228"/>
      <c r="K44" s="228"/>
      <c r="L44" s="228"/>
      <c r="M44" s="228"/>
    </row>
    <row r="45" spans="1:13">
      <c r="D45" s="228"/>
      <c r="E45" s="228"/>
      <c r="F45" s="228"/>
      <c r="G45" s="228"/>
      <c r="H45" s="228"/>
      <c r="I45" s="228"/>
      <c r="J45" s="228"/>
      <c r="K45" s="228"/>
      <c r="L45" s="228"/>
      <c r="M45" s="228"/>
    </row>
    <row r="46" spans="1:13">
      <c r="D46" s="228"/>
      <c r="E46" s="228"/>
      <c r="F46" s="228"/>
      <c r="G46" s="228"/>
      <c r="H46" s="228"/>
      <c r="I46" s="228"/>
      <c r="J46" s="228"/>
      <c r="K46" s="228"/>
      <c r="L46" s="228"/>
      <c r="M46" s="228"/>
    </row>
    <row r="47" spans="1:13">
      <c r="D47" s="228"/>
      <c r="E47" s="228"/>
      <c r="F47" s="228"/>
      <c r="G47" s="228"/>
      <c r="H47" s="228"/>
      <c r="I47" s="228"/>
      <c r="J47" s="228"/>
      <c r="K47" s="228"/>
      <c r="L47" s="228"/>
      <c r="M47" s="228"/>
    </row>
    <row r="48" spans="1:13">
      <c r="D48" s="228"/>
      <c r="E48" s="228"/>
      <c r="F48" s="228"/>
      <c r="G48" s="228"/>
      <c r="H48" s="228"/>
      <c r="I48" s="228"/>
      <c r="J48" s="228"/>
      <c r="K48" s="228"/>
      <c r="L48" s="228"/>
      <c r="M48" s="228"/>
    </row>
    <row r="49" spans="4:13">
      <c r="D49" s="228"/>
      <c r="E49" s="228"/>
      <c r="F49" s="228"/>
      <c r="G49" s="228"/>
      <c r="H49" s="228"/>
      <c r="I49" s="228"/>
      <c r="J49" s="228"/>
      <c r="K49" s="228"/>
      <c r="L49" s="228"/>
      <c r="M49" s="228"/>
    </row>
    <row r="50" spans="4:13">
      <c r="D50" s="228"/>
      <c r="E50" s="228"/>
      <c r="F50" s="228"/>
      <c r="G50" s="228"/>
      <c r="H50" s="228"/>
      <c r="I50" s="228"/>
      <c r="J50" s="228"/>
      <c r="K50" s="228"/>
      <c r="L50" s="228"/>
      <c r="M50" s="228"/>
    </row>
    <row r="51" spans="4:13">
      <c r="D51" s="228"/>
      <c r="E51" s="228"/>
      <c r="F51" s="228"/>
      <c r="G51" s="228"/>
      <c r="H51" s="228"/>
      <c r="I51" s="228"/>
      <c r="J51" s="228"/>
      <c r="K51" s="228"/>
      <c r="L51" s="228"/>
      <c r="M51" s="228"/>
    </row>
    <row r="52" spans="4:13">
      <c r="D52" s="228"/>
      <c r="E52" s="228"/>
      <c r="F52" s="228"/>
      <c r="G52" s="228"/>
      <c r="H52" s="228"/>
      <c r="I52" s="228"/>
      <c r="J52" s="228"/>
      <c r="K52" s="228"/>
      <c r="L52" s="228"/>
      <c r="M52" s="228"/>
    </row>
    <row r="53" spans="4:13">
      <c r="D53" s="228"/>
      <c r="E53" s="228"/>
      <c r="F53" s="228"/>
      <c r="G53" s="228"/>
      <c r="H53" s="228"/>
      <c r="I53" s="228"/>
      <c r="J53" s="228"/>
      <c r="K53" s="228"/>
      <c r="L53" s="228"/>
      <c r="M53" s="228"/>
    </row>
    <row r="54" spans="4:13">
      <c r="D54" s="228"/>
      <c r="E54" s="228"/>
      <c r="F54" s="228"/>
      <c r="G54" s="228"/>
      <c r="H54" s="228"/>
      <c r="I54" s="228"/>
      <c r="J54" s="228"/>
      <c r="K54" s="228"/>
      <c r="L54" s="228"/>
      <c r="M54" s="228"/>
    </row>
    <row r="55" spans="4:13">
      <c r="D55" s="228"/>
      <c r="E55" s="228"/>
      <c r="F55" s="228"/>
      <c r="G55" s="228"/>
      <c r="H55" s="228"/>
      <c r="I55" s="228"/>
      <c r="J55" s="228"/>
      <c r="K55" s="228"/>
      <c r="L55" s="228"/>
      <c r="M55" s="228"/>
    </row>
    <row r="56" spans="4:13">
      <c r="D56" s="228"/>
      <c r="E56" s="228"/>
      <c r="F56" s="228"/>
      <c r="G56" s="228"/>
      <c r="H56" s="228"/>
      <c r="I56" s="228"/>
      <c r="J56" s="228"/>
      <c r="K56" s="228"/>
      <c r="L56" s="228"/>
      <c r="M56" s="228"/>
    </row>
    <row r="57" spans="4:13">
      <c r="D57" s="228"/>
      <c r="E57" s="228"/>
      <c r="F57" s="228"/>
      <c r="G57" s="228"/>
      <c r="H57" s="228"/>
      <c r="I57" s="228"/>
      <c r="J57" s="228"/>
      <c r="K57" s="228"/>
      <c r="L57" s="228"/>
      <c r="M57" s="228"/>
    </row>
    <row r="58" spans="4:13">
      <c r="D58" s="228"/>
      <c r="E58" s="228"/>
      <c r="F58" s="228"/>
      <c r="G58" s="228"/>
      <c r="H58" s="228"/>
      <c r="I58" s="228"/>
      <c r="J58" s="228"/>
      <c r="K58" s="228"/>
      <c r="L58" s="228"/>
      <c r="M58" s="228"/>
    </row>
    <row r="59" spans="4:13">
      <c r="D59" s="228"/>
      <c r="E59" s="228"/>
      <c r="F59" s="228"/>
      <c r="G59" s="228"/>
      <c r="H59" s="228"/>
      <c r="I59" s="228"/>
      <c r="J59" s="228"/>
      <c r="K59" s="228"/>
      <c r="L59" s="228"/>
      <c r="M59" s="228"/>
    </row>
    <row r="60" spans="4:13">
      <c r="D60" s="228"/>
      <c r="E60" s="228"/>
      <c r="F60" s="228"/>
      <c r="G60" s="228"/>
      <c r="H60" s="228"/>
      <c r="I60" s="228"/>
      <c r="J60" s="228"/>
      <c r="K60" s="228"/>
      <c r="L60" s="228"/>
      <c r="M60" s="228"/>
    </row>
    <row r="61" spans="4:13">
      <c r="D61" s="228"/>
      <c r="E61" s="228"/>
      <c r="F61" s="228"/>
      <c r="G61" s="228"/>
      <c r="H61" s="228"/>
      <c r="I61" s="228"/>
      <c r="J61" s="228"/>
      <c r="K61" s="228"/>
      <c r="L61" s="228"/>
      <c r="M61" s="228"/>
    </row>
    <row r="62" spans="4:13">
      <c r="D62" s="228"/>
      <c r="E62" s="228"/>
      <c r="F62" s="228"/>
      <c r="G62" s="228"/>
      <c r="H62" s="228"/>
      <c r="I62" s="228"/>
      <c r="J62" s="228"/>
      <c r="K62" s="228"/>
      <c r="L62" s="228"/>
      <c r="M62" s="228"/>
    </row>
    <row r="63" spans="4:13">
      <c r="D63" s="228"/>
      <c r="E63" s="228"/>
      <c r="F63" s="228"/>
      <c r="G63" s="228"/>
      <c r="H63" s="228"/>
      <c r="I63" s="228"/>
      <c r="J63" s="228"/>
      <c r="K63" s="228"/>
      <c r="L63" s="228"/>
      <c r="M63" s="228"/>
    </row>
    <row r="64" spans="4:13">
      <c r="D64" s="228"/>
      <c r="E64" s="228"/>
      <c r="F64" s="228"/>
      <c r="G64" s="228"/>
      <c r="H64" s="228"/>
      <c r="I64" s="228"/>
      <c r="J64" s="228"/>
      <c r="K64" s="228"/>
      <c r="L64" s="228"/>
      <c r="M64" s="228"/>
    </row>
    <row r="65" spans="4:13">
      <c r="D65" s="228"/>
      <c r="E65" s="228"/>
      <c r="F65" s="228"/>
      <c r="G65" s="228"/>
      <c r="H65" s="228"/>
      <c r="I65" s="228"/>
      <c r="J65" s="228"/>
      <c r="K65" s="228"/>
      <c r="L65" s="228"/>
      <c r="M65" s="228"/>
    </row>
    <row r="66" spans="4:13">
      <c r="D66" s="228"/>
      <c r="E66" s="228"/>
      <c r="F66" s="228"/>
      <c r="G66" s="228"/>
      <c r="H66" s="228"/>
      <c r="I66" s="228"/>
      <c r="J66" s="228"/>
      <c r="K66" s="228"/>
      <c r="L66" s="228"/>
      <c r="M66" s="228"/>
    </row>
    <row r="67" spans="4:13">
      <c r="D67" s="228"/>
      <c r="E67" s="228"/>
      <c r="F67" s="228"/>
      <c r="G67" s="228"/>
      <c r="H67" s="228"/>
      <c r="I67" s="228"/>
      <c r="J67" s="228"/>
      <c r="K67" s="228"/>
      <c r="L67" s="228"/>
      <c r="M67" s="228"/>
    </row>
    <row r="68" spans="4:13">
      <c r="D68" s="228"/>
      <c r="E68" s="228"/>
      <c r="F68" s="228"/>
      <c r="G68" s="228"/>
      <c r="H68" s="228"/>
      <c r="I68" s="228"/>
      <c r="J68" s="228"/>
      <c r="K68" s="228"/>
      <c r="L68" s="228"/>
      <c r="M68" s="228"/>
    </row>
    <row r="69" spans="4:13">
      <c r="D69" s="228"/>
      <c r="E69" s="228"/>
      <c r="F69" s="228"/>
      <c r="G69" s="228"/>
      <c r="H69" s="228"/>
      <c r="I69" s="228"/>
      <c r="J69" s="228"/>
      <c r="K69" s="228"/>
      <c r="L69" s="228"/>
      <c r="M69" s="228"/>
    </row>
    <row r="70" spans="4:13">
      <c r="D70" s="228"/>
      <c r="E70" s="228"/>
      <c r="F70" s="228"/>
      <c r="G70" s="228"/>
      <c r="H70" s="228"/>
      <c r="I70" s="228"/>
      <c r="J70" s="228"/>
      <c r="K70" s="228"/>
      <c r="L70" s="228"/>
      <c r="M70" s="228"/>
    </row>
    <row r="71" spans="4:13">
      <c r="D71" s="228"/>
      <c r="E71" s="228"/>
      <c r="F71" s="228"/>
      <c r="G71" s="228"/>
      <c r="H71" s="228"/>
      <c r="I71" s="228"/>
      <c r="J71" s="228"/>
      <c r="K71" s="228"/>
      <c r="L71" s="228"/>
      <c r="M71" s="228"/>
    </row>
  </sheetData>
  <mergeCells count="2">
    <mergeCell ref="A3:M3"/>
    <mergeCell ref="K2:N2"/>
  </mergeCells>
  <hyperlinks>
    <hyperlink ref="K2" location="Contents!A1" display="Back to Contents ç" xr:uid="{E7781AA8-DF56-40FF-AA7B-0E0CA7FDD4D7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32493-4A86-4DCD-86E1-1FA97FF4A1FD}">
  <dimension ref="A1:N32"/>
  <sheetViews>
    <sheetView workbookViewId="0"/>
  </sheetViews>
  <sheetFormatPr defaultColWidth="12.42578125" defaultRowHeight="12.75"/>
  <cols>
    <col min="1" max="1" width="36.140625" style="227" customWidth="1"/>
    <col min="2" max="2" width="13.7109375" style="227" bestFit="1" customWidth="1"/>
    <col min="3" max="10" width="10.140625" style="227" customWidth="1"/>
    <col min="11" max="11" width="11.5703125" style="227" customWidth="1"/>
    <col min="12" max="13" width="10.140625" style="227" customWidth="1"/>
    <col min="14" max="16384" width="12.42578125" style="227"/>
  </cols>
  <sheetData>
    <row r="1" spans="1:14" ht="15.75">
      <c r="A1" s="282" t="s">
        <v>132</v>
      </c>
      <c r="B1" s="470"/>
      <c r="C1" s="279"/>
      <c r="D1" s="279"/>
      <c r="E1" s="469"/>
      <c r="F1" s="469"/>
      <c r="G1" s="279"/>
      <c r="H1" s="279"/>
      <c r="I1" s="279"/>
      <c r="J1" s="279"/>
      <c r="K1" s="279"/>
      <c r="L1" s="279"/>
      <c r="N1" s="280" t="s">
        <v>560</v>
      </c>
    </row>
    <row r="2" spans="1:14" ht="15.75">
      <c r="A2" s="279"/>
      <c r="B2" s="470"/>
      <c r="C2" s="279"/>
      <c r="D2" s="279"/>
      <c r="E2" s="469"/>
      <c r="F2" s="469"/>
      <c r="G2" s="279"/>
      <c r="H2" s="279"/>
      <c r="I2" s="279"/>
      <c r="J2" s="279"/>
      <c r="K2" s="1844" t="s">
        <v>130</v>
      </c>
      <c r="L2" s="1844"/>
      <c r="M2" s="1844"/>
      <c r="N2" s="1844"/>
    </row>
    <row r="3" spans="1:14" ht="15.75">
      <c r="A3" s="1843" t="s">
        <v>35</v>
      </c>
      <c r="B3" s="1843"/>
      <c r="C3" s="1843"/>
      <c r="D3" s="1843"/>
      <c r="E3" s="1843"/>
      <c r="F3" s="1843"/>
      <c r="G3" s="1843"/>
      <c r="H3" s="1843"/>
      <c r="I3" s="1843"/>
      <c r="J3" s="1843"/>
      <c r="K3" s="1843"/>
      <c r="L3" s="1843"/>
      <c r="M3" s="1843"/>
    </row>
    <row r="5" spans="1:14">
      <c r="A5" s="1847" t="s">
        <v>540</v>
      </c>
      <c r="B5" s="1849" t="s">
        <v>342</v>
      </c>
      <c r="C5" s="1845">
        <v>2014</v>
      </c>
      <c r="D5" s="1845">
        <v>2015</v>
      </c>
      <c r="E5" s="1845">
        <v>2016</v>
      </c>
      <c r="F5" s="1845">
        <v>2017</v>
      </c>
      <c r="G5" s="1845">
        <v>2018</v>
      </c>
      <c r="H5" s="1845">
        <v>2019</v>
      </c>
      <c r="I5" s="1845">
        <v>2020</v>
      </c>
      <c r="J5" s="1845">
        <v>2021</v>
      </c>
      <c r="K5" s="1845">
        <v>2022</v>
      </c>
      <c r="L5" s="1845">
        <v>2023</v>
      </c>
      <c r="M5" s="1845">
        <v>2024</v>
      </c>
      <c r="N5" s="1845" t="s">
        <v>415</v>
      </c>
    </row>
    <row r="6" spans="1:14">
      <c r="A6" s="1848"/>
      <c r="B6" s="1850"/>
      <c r="C6" s="1846"/>
      <c r="D6" s="1846"/>
      <c r="E6" s="1846"/>
      <c r="F6" s="1846"/>
      <c r="G6" s="1846"/>
      <c r="H6" s="1846"/>
      <c r="I6" s="1846"/>
      <c r="J6" s="1846"/>
      <c r="K6" s="1846"/>
      <c r="L6" s="1846"/>
      <c r="M6" s="1846"/>
      <c r="N6" s="1846"/>
    </row>
    <row r="7" spans="1:14">
      <c r="A7" s="461" t="s">
        <v>559</v>
      </c>
      <c r="B7" s="458" t="s">
        <v>555</v>
      </c>
      <c r="C7" s="481">
        <v>1951</v>
      </c>
      <c r="D7" s="481">
        <v>1912</v>
      </c>
      <c r="E7" s="480">
        <v>1912</v>
      </c>
      <c r="F7" s="480">
        <v>1912</v>
      </c>
      <c r="G7" s="480">
        <v>1912</v>
      </c>
      <c r="H7" s="480">
        <v>1912</v>
      </c>
      <c r="I7" s="480">
        <v>1908.99233</v>
      </c>
      <c r="J7" s="480">
        <v>1908.99233</v>
      </c>
      <c r="K7" s="480">
        <v>1908.99233</v>
      </c>
      <c r="L7" s="480">
        <v>1908.99233</v>
      </c>
      <c r="M7" s="480">
        <v>1908.99233</v>
      </c>
      <c r="N7" s="480">
        <v>1908.99233</v>
      </c>
    </row>
    <row r="8" spans="1:14">
      <c r="A8" s="461"/>
      <c r="B8" s="458"/>
      <c r="C8" s="337"/>
      <c r="D8" s="337"/>
      <c r="E8" s="250"/>
      <c r="F8" s="250"/>
      <c r="G8" s="250"/>
      <c r="H8" s="250"/>
      <c r="I8" s="250"/>
      <c r="J8" s="250"/>
      <c r="K8" s="250"/>
      <c r="L8" s="250"/>
      <c r="M8" s="460"/>
      <c r="N8" s="460"/>
    </row>
    <row r="9" spans="1:14">
      <c r="A9" s="477" t="s">
        <v>558</v>
      </c>
      <c r="B9" s="458" t="s">
        <v>555</v>
      </c>
      <c r="C9" s="337">
        <v>1438</v>
      </c>
      <c r="D9" s="337">
        <v>1435</v>
      </c>
      <c r="E9" s="338">
        <v>1435</v>
      </c>
      <c r="F9" s="338">
        <v>1435</v>
      </c>
      <c r="G9" s="338">
        <v>1435</v>
      </c>
      <c r="H9" s="338">
        <v>1438.2449999999999</v>
      </c>
      <c r="I9" s="338">
        <v>1420.8942</v>
      </c>
      <c r="J9" s="338">
        <v>1420.8942</v>
      </c>
      <c r="K9" s="338">
        <v>1420.8942</v>
      </c>
      <c r="L9" s="338">
        <v>1420.8942</v>
      </c>
      <c r="M9" s="338">
        <v>1420.8942</v>
      </c>
      <c r="N9" s="338">
        <v>1420.8942</v>
      </c>
    </row>
    <row r="10" spans="1:14">
      <c r="A10" s="479" t="s">
        <v>557</v>
      </c>
      <c r="B10" s="458" t="s">
        <v>555</v>
      </c>
      <c r="C10" s="337">
        <v>429</v>
      </c>
      <c r="D10" s="337">
        <v>389</v>
      </c>
      <c r="E10" s="338">
        <v>389</v>
      </c>
      <c r="F10" s="338">
        <v>389</v>
      </c>
      <c r="G10" s="338">
        <v>389</v>
      </c>
      <c r="H10" s="338">
        <v>389</v>
      </c>
      <c r="I10" s="338">
        <v>401.18198000000001</v>
      </c>
      <c r="J10" s="338">
        <v>401.18198000000001</v>
      </c>
      <c r="K10" s="338">
        <v>401.18198000000001</v>
      </c>
      <c r="L10" s="338">
        <v>401.18198000000001</v>
      </c>
      <c r="M10" s="338">
        <v>401.18198000000001</v>
      </c>
      <c r="N10" s="338">
        <v>401.18198000000001</v>
      </c>
    </row>
    <row r="11" spans="1:14">
      <c r="A11" s="479" t="s">
        <v>556</v>
      </c>
      <c r="B11" s="458" t="s">
        <v>555</v>
      </c>
      <c r="C11" s="434">
        <v>15.67</v>
      </c>
      <c r="D11" s="434">
        <v>19.8</v>
      </c>
      <c r="E11" s="478">
        <v>19.8</v>
      </c>
      <c r="F11" s="478">
        <v>19.8</v>
      </c>
      <c r="G11" s="478">
        <v>19.8</v>
      </c>
      <c r="H11" s="478">
        <v>19.8</v>
      </c>
      <c r="I11" s="478">
        <v>19.51174</v>
      </c>
      <c r="J11" s="478">
        <v>19.51174</v>
      </c>
      <c r="K11" s="478">
        <v>19.51174</v>
      </c>
      <c r="L11" s="478">
        <v>19.51174</v>
      </c>
      <c r="M11" s="478">
        <v>19.51174</v>
      </c>
      <c r="N11" s="478">
        <v>19.51174</v>
      </c>
    </row>
    <row r="12" spans="1:14">
      <c r="A12" s="461"/>
      <c r="B12" s="458"/>
      <c r="C12" s="434"/>
      <c r="D12" s="434"/>
      <c r="E12" s="338"/>
      <c r="F12" s="338"/>
      <c r="G12" s="338"/>
      <c r="H12" s="338"/>
      <c r="I12" s="338"/>
      <c r="J12" s="338"/>
      <c r="K12" s="338"/>
      <c r="L12" s="338"/>
      <c r="M12" s="460"/>
      <c r="N12" s="460"/>
    </row>
    <row r="13" spans="1:14">
      <c r="A13" s="461" t="s">
        <v>554</v>
      </c>
      <c r="B13" s="458" t="s">
        <v>312</v>
      </c>
      <c r="C13" s="337">
        <v>1611</v>
      </c>
      <c r="D13" s="337">
        <v>422.6</v>
      </c>
      <c r="E13" s="338">
        <v>1240.1300000000001</v>
      </c>
      <c r="F13" s="338">
        <v>851.34</v>
      </c>
      <c r="G13" s="338">
        <v>956</v>
      </c>
      <c r="H13" s="338">
        <v>848.8</v>
      </c>
      <c r="I13" s="338">
        <v>825.2</v>
      </c>
      <c r="J13" s="338">
        <v>806.98</v>
      </c>
      <c r="K13" s="338">
        <v>1046.77</v>
      </c>
      <c r="L13" s="338">
        <v>104.375</v>
      </c>
      <c r="M13" s="338">
        <v>128.30000000000001</v>
      </c>
      <c r="N13" s="338">
        <v>30.9</v>
      </c>
    </row>
    <row r="14" spans="1:14">
      <c r="A14" s="461"/>
      <c r="B14" s="458"/>
      <c r="C14" s="434"/>
      <c r="D14" s="434"/>
      <c r="E14" s="338"/>
      <c r="F14" s="338"/>
      <c r="G14" s="338"/>
      <c r="H14" s="338"/>
      <c r="I14" s="338"/>
      <c r="J14" s="338"/>
      <c r="K14" s="338"/>
      <c r="L14" s="338"/>
      <c r="M14" s="460"/>
      <c r="N14" s="460"/>
    </row>
    <row r="15" spans="1:14">
      <c r="A15" s="461" t="s">
        <v>553</v>
      </c>
      <c r="B15" s="458" t="s">
        <v>312</v>
      </c>
      <c r="C15" s="337">
        <v>904.1</v>
      </c>
      <c r="D15" s="337">
        <v>450</v>
      </c>
      <c r="E15" s="338">
        <v>905</v>
      </c>
      <c r="F15" s="338">
        <v>956.24</v>
      </c>
      <c r="G15" s="338">
        <v>977</v>
      </c>
      <c r="H15" s="338">
        <v>890.4</v>
      </c>
      <c r="I15" s="338">
        <v>801.7</v>
      </c>
      <c r="J15" s="338">
        <v>1724.38</v>
      </c>
      <c r="K15" s="338">
        <v>3221.59</v>
      </c>
      <c r="L15" s="338">
        <v>631.30999999999995</v>
      </c>
      <c r="M15" s="338">
        <v>177.24</v>
      </c>
      <c r="N15" s="338">
        <v>708.31</v>
      </c>
    </row>
    <row r="16" spans="1:14">
      <c r="A16" s="461"/>
      <c r="B16" s="458"/>
      <c r="C16" s="434"/>
      <c r="D16" s="434"/>
      <c r="E16" s="338"/>
      <c r="F16" s="338"/>
      <c r="G16" s="338"/>
      <c r="H16" s="338"/>
      <c r="I16" s="338"/>
      <c r="J16" s="338"/>
      <c r="K16" s="338"/>
      <c r="L16" s="338"/>
      <c r="M16" s="460"/>
      <c r="N16" s="460"/>
    </row>
    <row r="17" spans="1:14">
      <c r="A17" s="461" t="s">
        <v>552</v>
      </c>
      <c r="B17" s="458" t="s">
        <v>551</v>
      </c>
      <c r="C17" s="337">
        <v>2533</v>
      </c>
      <c r="D17" s="337">
        <v>2545</v>
      </c>
      <c r="E17" s="338">
        <v>3618</v>
      </c>
      <c r="F17" s="338">
        <v>3887</v>
      </c>
      <c r="G17" s="338">
        <v>3757</v>
      </c>
      <c r="H17" s="338">
        <v>3937</v>
      </c>
      <c r="I17" s="338">
        <v>5632</v>
      </c>
      <c r="J17" s="337">
        <v>4697</v>
      </c>
      <c r="K17" s="337">
        <v>3920</v>
      </c>
      <c r="L17" s="337">
        <v>4505</v>
      </c>
      <c r="M17" s="338">
        <v>4078</v>
      </c>
      <c r="N17" s="338">
        <v>4398</v>
      </c>
    </row>
    <row r="18" spans="1:14">
      <c r="A18" s="477" t="s">
        <v>550</v>
      </c>
      <c r="B18" s="458" t="s">
        <v>549</v>
      </c>
      <c r="C18" s="337">
        <v>10597.6</v>
      </c>
      <c r="D18" s="337">
        <v>2512</v>
      </c>
      <c r="E18" s="338">
        <v>2579.0529999999999</v>
      </c>
      <c r="F18" s="338">
        <v>2738.2519000000002</v>
      </c>
      <c r="G18" s="338">
        <v>3652.0419999999999</v>
      </c>
      <c r="H18" s="338">
        <v>3568.98</v>
      </c>
      <c r="I18" s="338">
        <v>3078.68</v>
      </c>
      <c r="J18" s="337">
        <v>2486.0143400000002</v>
      </c>
      <c r="K18" s="338">
        <v>3251.6142340000001</v>
      </c>
      <c r="L18" s="338">
        <v>2950.0933199999999</v>
      </c>
      <c r="M18" s="338">
        <v>2599.4562700000001</v>
      </c>
      <c r="N18" s="338">
        <v>1891.3743199999999</v>
      </c>
    </row>
    <row r="19" spans="1:14">
      <c r="A19" s="476" t="s">
        <v>548</v>
      </c>
      <c r="B19" s="456" t="s">
        <v>244</v>
      </c>
      <c r="C19" s="431">
        <v>70.055999999999997</v>
      </c>
      <c r="D19" s="431">
        <v>68.73</v>
      </c>
      <c r="E19" s="455">
        <v>69.86</v>
      </c>
      <c r="F19" s="455">
        <v>114.15</v>
      </c>
      <c r="G19" s="455">
        <v>106.07</v>
      </c>
      <c r="H19" s="455">
        <v>188.56</v>
      </c>
      <c r="I19" s="455">
        <v>114.53631960999999</v>
      </c>
      <c r="J19" s="455">
        <v>191.58484200000001</v>
      </c>
      <c r="K19" s="455">
        <v>95.970090999999996</v>
      </c>
      <c r="L19" s="455">
        <v>129.027671</v>
      </c>
      <c r="M19" s="455">
        <v>103.84617477</v>
      </c>
      <c r="N19" s="455">
        <v>89.998239659999996</v>
      </c>
    </row>
    <row r="20" spans="1:14">
      <c r="A20" s="453" t="s">
        <v>399</v>
      </c>
      <c r="B20" s="290"/>
      <c r="C20" s="290"/>
      <c r="D20" s="290"/>
      <c r="E20" s="290"/>
      <c r="F20" s="290"/>
      <c r="G20" s="290"/>
      <c r="H20" s="290"/>
      <c r="J20" s="475"/>
      <c r="L20" s="474" t="s">
        <v>547</v>
      </c>
    </row>
    <row r="21" spans="1:14">
      <c r="A21" s="453" t="s">
        <v>546</v>
      </c>
      <c r="B21" s="290"/>
      <c r="C21" s="290"/>
      <c r="D21" s="290"/>
      <c r="E21" s="290"/>
      <c r="F21" s="290"/>
      <c r="G21" s="290"/>
      <c r="H21" s="290"/>
    </row>
    <row r="22" spans="1:14">
      <c r="A22" s="453" t="s">
        <v>545</v>
      </c>
      <c r="B22" s="290"/>
      <c r="C22" s="290"/>
      <c r="D22" s="290"/>
      <c r="E22" s="290"/>
      <c r="F22" s="290"/>
      <c r="G22" s="290"/>
      <c r="H22" s="290"/>
    </row>
    <row r="23" spans="1:14">
      <c r="A23" s="453" t="s">
        <v>544</v>
      </c>
      <c r="B23" s="453"/>
      <c r="C23" s="290"/>
      <c r="D23" s="290"/>
      <c r="E23" s="290"/>
      <c r="F23" s="290"/>
      <c r="G23" s="290"/>
      <c r="H23" s="290"/>
    </row>
    <row r="24" spans="1:14">
      <c r="A24" s="453" t="s">
        <v>543</v>
      </c>
      <c r="B24" s="453"/>
      <c r="C24" s="290"/>
      <c r="D24" s="290"/>
      <c r="E24" s="290"/>
      <c r="F24" s="290"/>
      <c r="G24" s="290"/>
      <c r="H24" s="356"/>
    </row>
    <row r="25" spans="1:14">
      <c r="A25" s="453" t="s">
        <v>542</v>
      </c>
      <c r="B25" s="290"/>
      <c r="C25" s="290"/>
      <c r="D25" s="290"/>
      <c r="E25" s="290"/>
      <c r="F25" s="290"/>
      <c r="G25" s="290"/>
      <c r="H25" s="290"/>
    </row>
    <row r="26" spans="1:14" ht="15.75">
      <c r="A26" s="473"/>
      <c r="B26" s="290"/>
      <c r="C26" s="290"/>
      <c r="D26" s="290"/>
      <c r="E26" s="290"/>
      <c r="F26" s="290"/>
      <c r="G26" s="290"/>
      <c r="H26" s="290"/>
    </row>
    <row r="30" spans="1:14">
      <c r="A30" s="229"/>
      <c r="J30" s="472"/>
    </row>
    <row r="31" spans="1:14">
      <c r="A31" s="229"/>
      <c r="J31" s="472"/>
    </row>
    <row r="32" spans="1:14">
      <c r="A32" s="229"/>
      <c r="J32" s="472"/>
    </row>
  </sheetData>
  <mergeCells count="16">
    <mergeCell ref="I5:I6"/>
    <mergeCell ref="K2:N2"/>
    <mergeCell ref="N5:N6"/>
    <mergeCell ref="J5:J6"/>
    <mergeCell ref="K5:K6"/>
    <mergeCell ref="L5:L6"/>
    <mergeCell ref="M5:M6"/>
    <mergeCell ref="A3:M3"/>
    <mergeCell ref="A5:A6"/>
    <mergeCell ref="B5:B6"/>
    <mergeCell ref="C5:C6"/>
    <mergeCell ref="D5:D6"/>
    <mergeCell ref="E5:E6"/>
    <mergeCell ref="F5:F6"/>
    <mergeCell ref="G5:G6"/>
    <mergeCell ref="H5:H6"/>
  </mergeCells>
  <hyperlinks>
    <hyperlink ref="K2" location="Contents!A1" display="Back to Contents ç" xr:uid="{BC3909CD-4745-4720-89C7-7DC3ED5CC0FB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F5426-C468-49B8-B48D-BD0BD8DC8D79}">
  <dimension ref="A1:O27"/>
  <sheetViews>
    <sheetView workbookViewId="0">
      <selection activeCell="C28" sqref="C28"/>
    </sheetView>
  </sheetViews>
  <sheetFormatPr defaultColWidth="9.140625" defaultRowHeight="15"/>
  <cols>
    <col min="1" max="1" width="49.28515625" style="482" customWidth="1"/>
    <col min="2" max="13" width="9.140625" style="482"/>
    <col min="14" max="14" width="11.42578125" style="483" bestFit="1" customWidth="1"/>
    <col min="15" max="16384" width="9.140625" style="482"/>
  </cols>
  <sheetData>
    <row r="1" spans="1:15" ht="15.75">
      <c r="A1" s="282" t="s">
        <v>132</v>
      </c>
      <c r="B1" s="470"/>
      <c r="C1" s="470"/>
      <c r="D1" s="469"/>
      <c r="E1" s="468"/>
      <c r="F1" s="279"/>
      <c r="G1" s="279"/>
      <c r="H1" s="279"/>
      <c r="I1" s="279"/>
      <c r="J1" s="279"/>
      <c r="K1" s="468"/>
      <c r="M1" s="471" t="s">
        <v>585</v>
      </c>
    </row>
    <row r="2" spans="1:15" ht="15.75">
      <c r="A2" s="279"/>
      <c r="B2" s="470"/>
      <c r="C2" s="470"/>
      <c r="D2" s="469"/>
      <c r="E2" s="468"/>
      <c r="F2" s="279"/>
      <c r="G2" s="279"/>
      <c r="H2" s="279"/>
      <c r="J2" s="507"/>
      <c r="K2" s="507" t="s">
        <v>130</v>
      </c>
      <c r="L2" s="507"/>
    </row>
    <row r="3" spans="1:15" ht="15.75">
      <c r="A3" s="1843" t="s">
        <v>36</v>
      </c>
      <c r="B3" s="1843"/>
      <c r="C3" s="1843"/>
      <c r="D3" s="1843"/>
      <c r="E3" s="1843"/>
      <c r="F3" s="1843"/>
      <c r="G3" s="1843"/>
      <c r="H3" s="1843"/>
      <c r="I3" s="1843"/>
      <c r="J3" s="1843"/>
      <c r="K3" s="1843"/>
      <c r="L3" s="1843"/>
    </row>
    <row r="4" spans="1:15">
      <c r="A4" s="506"/>
      <c r="B4" s="506"/>
      <c r="C4" s="506"/>
      <c r="D4" s="506"/>
      <c r="E4" s="506"/>
      <c r="F4" s="506"/>
      <c r="G4" s="506"/>
      <c r="H4" s="506"/>
      <c r="I4" s="506"/>
      <c r="J4" s="506"/>
      <c r="K4" s="506"/>
      <c r="L4" s="506"/>
    </row>
    <row r="5" spans="1:15">
      <c r="A5" s="505" t="s">
        <v>584</v>
      </c>
      <c r="B5" s="504">
        <v>2014</v>
      </c>
      <c r="C5" s="504">
        <v>2015</v>
      </c>
      <c r="D5" s="504">
        <v>2016</v>
      </c>
      <c r="E5" s="504">
        <v>2017</v>
      </c>
      <c r="F5" s="504">
        <v>2018</v>
      </c>
      <c r="G5" s="504">
        <v>2019</v>
      </c>
      <c r="H5" s="504">
        <v>2020</v>
      </c>
      <c r="I5" s="504">
        <v>2021</v>
      </c>
      <c r="J5" s="504">
        <v>2022</v>
      </c>
      <c r="K5" s="503">
        <v>2023</v>
      </c>
      <c r="L5" s="502" t="s">
        <v>340</v>
      </c>
      <c r="M5" s="501" t="s">
        <v>339</v>
      </c>
      <c r="N5" s="500"/>
    </row>
    <row r="6" spans="1:15">
      <c r="A6" s="493" t="s">
        <v>583</v>
      </c>
      <c r="B6" s="499"/>
      <c r="C6" s="494"/>
      <c r="D6" s="499"/>
      <c r="E6" s="494"/>
      <c r="F6" s="499"/>
      <c r="G6" s="494"/>
      <c r="H6" s="499"/>
      <c r="I6" s="494"/>
      <c r="J6" s="499"/>
      <c r="K6" s="498"/>
      <c r="L6" s="497"/>
      <c r="M6" s="497"/>
      <c r="N6" s="482"/>
    </row>
    <row r="7" spans="1:15">
      <c r="A7" s="493" t="s">
        <v>582</v>
      </c>
      <c r="B7" s="499">
        <v>1.4</v>
      </c>
      <c r="C7" s="494">
        <v>1.4</v>
      </c>
      <c r="D7" s="499">
        <v>1.2</v>
      </c>
      <c r="E7" s="494">
        <v>1.28443</v>
      </c>
      <c r="F7" s="499">
        <v>1.41953</v>
      </c>
      <c r="G7" s="494">
        <v>1.3844399999999999</v>
      </c>
      <c r="H7" s="499">
        <v>1.4265699999999999</v>
      </c>
      <c r="I7" s="494">
        <v>1.4642900000000001</v>
      </c>
      <c r="J7" s="499">
        <v>1.4524999999999999</v>
      </c>
      <c r="K7" s="498">
        <v>1.4493800000000001</v>
      </c>
      <c r="L7" s="498">
        <v>1.4619900000000001</v>
      </c>
      <c r="M7" s="499">
        <v>1.4647299999999999</v>
      </c>
      <c r="N7" s="495"/>
      <c r="O7" s="496"/>
    </row>
    <row r="8" spans="1:15">
      <c r="A8" s="493" t="s">
        <v>581</v>
      </c>
      <c r="B8" s="499">
        <v>1.1000000000000001</v>
      </c>
      <c r="C8" s="494">
        <v>1.1000000000000001</v>
      </c>
      <c r="D8" s="499">
        <v>0.9</v>
      </c>
      <c r="E8" s="494">
        <v>1.00088</v>
      </c>
      <c r="F8" s="499">
        <v>1.1107400000000001</v>
      </c>
      <c r="G8" s="494">
        <v>1.0860099999999999</v>
      </c>
      <c r="H8" s="499">
        <v>1.1035699999999999</v>
      </c>
      <c r="I8" s="494">
        <v>1.1310800000000001</v>
      </c>
      <c r="J8" s="499">
        <v>1.1276299999999999</v>
      </c>
      <c r="K8" s="498">
        <v>1.1223700000000001</v>
      </c>
      <c r="L8" s="498">
        <v>1.1254500000000001</v>
      </c>
      <c r="M8" s="499">
        <v>1.1275599999999999</v>
      </c>
      <c r="N8" s="495"/>
    </row>
    <row r="9" spans="1:15">
      <c r="A9" s="493" t="s">
        <v>580</v>
      </c>
      <c r="B9" s="499">
        <v>0.3</v>
      </c>
      <c r="C9" s="494">
        <v>0.3</v>
      </c>
      <c r="D9" s="499">
        <v>0.3</v>
      </c>
      <c r="E9" s="494">
        <v>0.28355000000000002</v>
      </c>
      <c r="F9" s="499">
        <v>0.30879000000000001</v>
      </c>
      <c r="G9" s="494">
        <v>0.29842999999999997</v>
      </c>
      <c r="H9" s="499">
        <v>0.32300000000000001</v>
      </c>
      <c r="I9" s="1768">
        <v>0.33321000000000001</v>
      </c>
      <c r="J9" s="499">
        <v>0.32486999999999999</v>
      </c>
      <c r="K9" s="498">
        <v>0.32701000000000002</v>
      </c>
      <c r="L9" s="499">
        <v>0.33654000000000001</v>
      </c>
      <c r="M9" s="499">
        <v>0.33717000000000003</v>
      </c>
      <c r="N9" s="495"/>
    </row>
    <row r="10" spans="1:15">
      <c r="A10" s="493" t="s">
        <v>579</v>
      </c>
      <c r="B10" s="1769">
        <v>333.9</v>
      </c>
      <c r="C10" s="491">
        <v>374.4</v>
      </c>
      <c r="D10" s="1769">
        <v>384</v>
      </c>
      <c r="E10" s="491">
        <v>397.91552000000001</v>
      </c>
      <c r="F10" s="1769">
        <v>467.69126399999999</v>
      </c>
      <c r="G10" s="491">
        <v>447.58230300000002</v>
      </c>
      <c r="H10" s="1769">
        <v>491.53861799999999</v>
      </c>
      <c r="I10" s="491">
        <v>513.30547799999999</v>
      </c>
      <c r="J10" s="1769">
        <v>506.44960200000003</v>
      </c>
      <c r="K10" s="1770">
        <v>504.15336000000002</v>
      </c>
      <c r="L10" s="1770">
        <v>521.70695999999998</v>
      </c>
      <c r="M10" s="1769">
        <v>524.04444000000001</v>
      </c>
      <c r="N10" s="343"/>
    </row>
    <row r="11" spans="1:15">
      <c r="A11" s="493" t="s">
        <v>578</v>
      </c>
      <c r="B11" s="1769">
        <v>272.89999999999998</v>
      </c>
      <c r="C11" s="491">
        <v>305.39999999999998</v>
      </c>
      <c r="D11" s="1769">
        <v>317.89999999999998</v>
      </c>
      <c r="E11" s="491">
        <v>329.01195100000001</v>
      </c>
      <c r="F11" s="1769">
        <v>391.53059999999999</v>
      </c>
      <c r="G11" s="491">
        <v>374.01594299999999</v>
      </c>
      <c r="H11" s="1769">
        <v>413.63551799999999</v>
      </c>
      <c r="I11" s="491">
        <v>425.36962799999998</v>
      </c>
      <c r="J11" s="1769">
        <v>419.196708</v>
      </c>
      <c r="K11" s="1770">
        <v>411.09865200000002</v>
      </c>
      <c r="L11" s="251">
        <v>430.00200000000001</v>
      </c>
      <c r="M11" s="251">
        <v>431.52731999999997</v>
      </c>
      <c r="N11" s="343"/>
    </row>
    <row r="12" spans="1:15">
      <c r="A12" s="493" t="s">
        <v>577</v>
      </c>
      <c r="B12" s="1769">
        <v>60.9</v>
      </c>
      <c r="C12" s="491">
        <v>69.099999999999994</v>
      </c>
      <c r="D12" s="1769">
        <v>66.099999999999994</v>
      </c>
      <c r="E12" s="491">
        <v>68.903569000000005</v>
      </c>
      <c r="F12" s="1769">
        <v>76.160663999999997</v>
      </c>
      <c r="G12" s="491">
        <v>73.566360000000003</v>
      </c>
      <c r="H12" s="1769">
        <v>77.903099999999995</v>
      </c>
      <c r="I12" s="491">
        <v>87.935850000000002</v>
      </c>
      <c r="J12" s="1769">
        <v>87.252893999999998</v>
      </c>
      <c r="K12" s="1770">
        <v>93.054708000000005</v>
      </c>
      <c r="L12" s="251">
        <v>91.70496</v>
      </c>
      <c r="M12" s="251">
        <v>92.517120000000006</v>
      </c>
      <c r="N12" s="343"/>
    </row>
    <row r="13" spans="1:15">
      <c r="A13" s="493" t="s">
        <v>576</v>
      </c>
      <c r="B13" s="1769">
        <v>1721</v>
      </c>
      <c r="C13" s="491">
        <v>1898.9</v>
      </c>
      <c r="D13" s="1769">
        <v>2059.6999999999998</v>
      </c>
      <c r="E13" s="491">
        <v>2072.8702800000001</v>
      </c>
      <c r="F13" s="1769">
        <v>1972.2117599999999</v>
      </c>
      <c r="G13" s="491">
        <v>2084.2107599999999</v>
      </c>
      <c r="H13" s="1769">
        <v>1869.69444</v>
      </c>
      <c r="I13" s="491">
        <v>1953.71172</v>
      </c>
      <c r="J13" s="1769">
        <v>1848.597804</v>
      </c>
      <c r="K13" s="1770">
        <v>1603.9011599999999</v>
      </c>
      <c r="L13" s="251">
        <v>1692.6138000000001</v>
      </c>
      <c r="M13" s="251">
        <v>1753.7004360000001</v>
      </c>
      <c r="N13" s="343"/>
    </row>
    <row r="14" spans="1:15">
      <c r="A14" s="493" t="s">
        <v>575</v>
      </c>
      <c r="B14" s="1769">
        <v>150.30000000000001</v>
      </c>
      <c r="C14" s="491">
        <v>164.5</v>
      </c>
      <c r="D14" s="1769">
        <v>182.7</v>
      </c>
      <c r="E14" s="491">
        <v>201</v>
      </c>
      <c r="F14" s="1769">
        <v>214.2</v>
      </c>
      <c r="G14" s="491">
        <v>224</v>
      </c>
      <c r="H14" s="1769">
        <v>216.2</v>
      </c>
      <c r="I14" s="491">
        <v>236.79</v>
      </c>
      <c r="J14" s="1769">
        <v>228.13</v>
      </c>
      <c r="K14" s="1770">
        <v>236.11</v>
      </c>
      <c r="L14" s="1770">
        <v>258.54000000000002</v>
      </c>
      <c r="M14" s="1769">
        <v>291.64999999999998</v>
      </c>
      <c r="N14" s="491"/>
    </row>
    <row r="15" spans="1:15">
      <c r="A15" s="493"/>
      <c r="B15" s="1769"/>
      <c r="C15" s="491"/>
      <c r="D15" s="1769"/>
      <c r="E15" s="491"/>
      <c r="F15" s="1769"/>
      <c r="G15" s="491"/>
      <c r="H15" s="1769"/>
      <c r="I15" s="491"/>
      <c r="J15" s="1769"/>
      <c r="K15" s="1770"/>
      <c r="L15" s="1771"/>
      <c r="M15" s="1771"/>
      <c r="N15" s="482"/>
    </row>
    <row r="16" spans="1:15">
      <c r="A16" s="493" t="s">
        <v>574</v>
      </c>
      <c r="B16" s="1769"/>
      <c r="C16" s="491"/>
      <c r="D16" s="1769"/>
      <c r="E16" s="491"/>
      <c r="F16" s="1769"/>
      <c r="G16" s="491"/>
      <c r="H16" s="1769"/>
      <c r="I16" s="491"/>
      <c r="J16" s="1769"/>
      <c r="K16" s="1770"/>
      <c r="L16" s="1771"/>
      <c r="M16" s="1771"/>
      <c r="N16" s="482"/>
    </row>
    <row r="17" spans="1:14">
      <c r="A17" s="493" t="s">
        <v>573</v>
      </c>
      <c r="B17" s="1769">
        <v>459.3</v>
      </c>
      <c r="C17" s="491">
        <v>452.89</v>
      </c>
      <c r="D17" s="1769">
        <v>456.99</v>
      </c>
      <c r="E17" s="491">
        <v>449.44000000000005</v>
      </c>
      <c r="F17" s="1769">
        <v>439.37</v>
      </c>
      <c r="G17" s="491">
        <v>415.49</v>
      </c>
      <c r="H17" s="1769">
        <v>326.93</v>
      </c>
      <c r="I17" s="491">
        <v>331.67499999999995</v>
      </c>
      <c r="J17" s="1769">
        <v>280.61</v>
      </c>
      <c r="K17" s="1770">
        <v>293.94499999999999</v>
      </c>
      <c r="L17" s="1769">
        <v>308.42999999999995</v>
      </c>
      <c r="M17" s="1769">
        <v>308.20499999999998</v>
      </c>
      <c r="N17" s="491"/>
    </row>
    <row r="18" spans="1:14">
      <c r="A18" s="493" t="s">
        <v>572</v>
      </c>
      <c r="B18" s="1769">
        <v>278.85000000000002</v>
      </c>
      <c r="C18" s="491">
        <v>269.02</v>
      </c>
      <c r="D18" s="1769">
        <v>274.16000000000003</v>
      </c>
      <c r="E18" s="491">
        <v>259.72000000000003</v>
      </c>
      <c r="F18" s="1769">
        <v>249.02</v>
      </c>
      <c r="G18" s="491">
        <v>242.58</v>
      </c>
      <c r="H18" s="1769">
        <v>182.56</v>
      </c>
      <c r="I18" s="491">
        <v>178.26</v>
      </c>
      <c r="J18" s="1769">
        <v>149.44</v>
      </c>
      <c r="K18" s="1770">
        <v>164.995</v>
      </c>
      <c r="L18" s="1770">
        <v>165.04</v>
      </c>
      <c r="M18" s="1769">
        <v>166.19</v>
      </c>
      <c r="N18" s="491"/>
    </row>
    <row r="19" spans="1:14">
      <c r="A19" s="493" t="s">
        <v>571</v>
      </c>
      <c r="B19" s="1769">
        <v>180.45</v>
      </c>
      <c r="C19" s="491">
        <v>183.87</v>
      </c>
      <c r="D19" s="1769">
        <v>182.83</v>
      </c>
      <c r="E19" s="491">
        <v>189.72</v>
      </c>
      <c r="F19" s="1769">
        <v>190.35</v>
      </c>
      <c r="G19" s="491">
        <v>172.91</v>
      </c>
      <c r="H19" s="1769">
        <v>144.37</v>
      </c>
      <c r="I19" s="1772">
        <v>153.41499999999999</v>
      </c>
      <c r="J19" s="1769">
        <v>131.16999999999999</v>
      </c>
      <c r="K19" s="1770">
        <v>128.94999999999999</v>
      </c>
      <c r="L19" s="1770">
        <v>143.38999999999999</v>
      </c>
      <c r="M19" s="1769">
        <v>142.01499999999999</v>
      </c>
      <c r="N19" s="494"/>
    </row>
    <row r="20" spans="1:14">
      <c r="A20" s="493" t="s">
        <v>570</v>
      </c>
      <c r="B20" s="1769">
        <v>75.75</v>
      </c>
      <c r="C20" s="491">
        <v>67.3</v>
      </c>
      <c r="D20" s="1769">
        <v>73.929999999999993</v>
      </c>
      <c r="E20" s="491">
        <v>81.86999999999999</v>
      </c>
      <c r="F20" s="1769">
        <v>87.69</v>
      </c>
      <c r="G20" s="491">
        <v>90.34</v>
      </c>
      <c r="H20" s="1769">
        <v>101.81</v>
      </c>
      <c r="I20" s="491">
        <v>104.235</v>
      </c>
      <c r="J20" s="1769">
        <v>116.61999999999999</v>
      </c>
      <c r="K20" s="1770">
        <v>113.125</v>
      </c>
      <c r="L20" s="1769">
        <v>102.32999999999998</v>
      </c>
      <c r="M20" s="1769">
        <v>55.984999999999999</v>
      </c>
      <c r="N20" s="491"/>
    </row>
    <row r="21" spans="1:14">
      <c r="A21" s="493" t="s">
        <v>569</v>
      </c>
      <c r="B21" s="1769">
        <v>68.819999999999993</v>
      </c>
      <c r="C21" s="491">
        <v>57.06</v>
      </c>
      <c r="D21" s="1769">
        <v>58.41</v>
      </c>
      <c r="E21" s="491">
        <v>68.5</v>
      </c>
      <c r="F21" s="1769">
        <v>71.02</v>
      </c>
      <c r="G21" s="491">
        <v>73.23</v>
      </c>
      <c r="H21" s="1769">
        <v>84.31</v>
      </c>
      <c r="I21" s="491">
        <v>80.72</v>
      </c>
      <c r="J21" s="1769">
        <v>94.86</v>
      </c>
      <c r="K21" s="1770">
        <v>93.44</v>
      </c>
      <c r="L21" s="1770">
        <v>87.21</v>
      </c>
      <c r="M21" s="1769">
        <v>42.68</v>
      </c>
      <c r="N21" s="491"/>
    </row>
    <row r="22" spans="1:14">
      <c r="A22" s="493" t="s">
        <v>568</v>
      </c>
      <c r="B22" s="1769">
        <v>1.78</v>
      </c>
      <c r="C22" s="491">
        <v>3.15</v>
      </c>
      <c r="D22" s="1769">
        <v>9.49</v>
      </c>
      <c r="E22" s="491">
        <v>8.74</v>
      </c>
      <c r="F22" s="1769">
        <v>8.49</v>
      </c>
      <c r="G22" s="491">
        <v>10.71</v>
      </c>
      <c r="H22" s="1769">
        <v>10.14</v>
      </c>
      <c r="I22" s="491">
        <v>9.1050000000000004</v>
      </c>
      <c r="J22" s="1769">
        <v>7.68</v>
      </c>
      <c r="K22" s="1770">
        <v>8.0850000000000009</v>
      </c>
      <c r="L22" s="1770">
        <v>7.8</v>
      </c>
      <c r="M22" s="1769">
        <v>6.16</v>
      </c>
      <c r="N22" s="491"/>
    </row>
    <row r="23" spans="1:14">
      <c r="A23" s="493" t="s">
        <v>567</v>
      </c>
      <c r="B23" s="1769">
        <v>5.15</v>
      </c>
      <c r="C23" s="491">
        <v>7.09</v>
      </c>
      <c r="D23" s="1769">
        <v>6.03</v>
      </c>
      <c r="E23" s="491">
        <v>4.63</v>
      </c>
      <c r="F23" s="1769">
        <v>8.18</v>
      </c>
      <c r="G23" s="491">
        <v>6.4</v>
      </c>
      <c r="H23" s="1769">
        <v>7.36</v>
      </c>
      <c r="I23" s="491">
        <v>14.41</v>
      </c>
      <c r="J23" s="1769">
        <v>14.08</v>
      </c>
      <c r="K23" s="1770">
        <v>11.6</v>
      </c>
      <c r="L23" s="1770">
        <v>7.32</v>
      </c>
      <c r="M23" s="1769">
        <v>7.1449999999999996</v>
      </c>
      <c r="N23" s="491"/>
    </row>
    <row r="24" spans="1:14">
      <c r="A24" s="492" t="s">
        <v>183</v>
      </c>
      <c r="B24" s="1773">
        <v>535.04999999999995</v>
      </c>
      <c r="C24" s="1774">
        <v>520.18999999999994</v>
      </c>
      <c r="D24" s="1773">
        <v>530.91999999999996</v>
      </c>
      <c r="E24" s="1774">
        <v>531.31000000000006</v>
      </c>
      <c r="F24" s="1773">
        <v>527.05999999999995</v>
      </c>
      <c r="G24" s="1774">
        <v>505.83000000000004</v>
      </c>
      <c r="H24" s="1773">
        <v>428.74</v>
      </c>
      <c r="I24" s="1774">
        <v>435.90999999999997</v>
      </c>
      <c r="J24" s="1773">
        <v>397.23</v>
      </c>
      <c r="K24" s="1775">
        <v>407.07</v>
      </c>
      <c r="L24" s="1773">
        <v>410.75999999999993</v>
      </c>
      <c r="M24" s="1773">
        <v>364.19</v>
      </c>
      <c r="N24" s="491"/>
    </row>
    <row r="25" spans="1:14">
      <c r="A25" s="488" t="s">
        <v>566</v>
      </c>
      <c r="B25" s="487"/>
      <c r="C25" s="487"/>
      <c r="D25" s="487"/>
      <c r="E25" s="487"/>
      <c r="F25" s="487"/>
      <c r="G25" s="487"/>
      <c r="I25" s="490" t="s">
        <v>565</v>
      </c>
      <c r="J25" s="489" t="s">
        <v>564</v>
      </c>
      <c r="K25" s="485"/>
      <c r="L25" s="484"/>
    </row>
    <row r="26" spans="1:14">
      <c r="A26" s="488" t="s">
        <v>563</v>
      </c>
      <c r="B26" s="487"/>
      <c r="C26" s="487"/>
      <c r="D26" s="487"/>
      <c r="E26" s="487"/>
      <c r="F26" s="487"/>
      <c r="G26" s="487"/>
      <c r="I26" s="484"/>
      <c r="J26" s="486" t="s">
        <v>562</v>
      </c>
      <c r="K26" s="485"/>
      <c r="L26" s="484"/>
    </row>
    <row r="27" spans="1:14">
      <c r="A27" s="349"/>
      <c r="B27" s="349"/>
      <c r="C27" s="349"/>
      <c r="D27" s="349"/>
      <c r="E27" s="349"/>
      <c r="F27" s="349"/>
      <c r="G27" s="349"/>
      <c r="I27" s="484"/>
      <c r="J27" s="356" t="s">
        <v>561</v>
      </c>
      <c r="K27" s="485"/>
      <c r="L27" s="484"/>
    </row>
  </sheetData>
  <mergeCells count="1">
    <mergeCell ref="A3:L3"/>
  </mergeCells>
  <hyperlinks>
    <hyperlink ref="K2" location="Contents!A1" display="Back to Contents ç" xr:uid="{A764217C-C894-4856-888E-DE6B8EA0C50C}"/>
    <hyperlink ref="J2:L2" location="உள்ளடக்கம்!A1" display="cs;slf;fj;jpw;F jpUk;Gtjw;F" xr:uid="{1115D9D5-87E7-4F04-837A-8650677F2A7D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E2183-2941-4B61-8F81-768A2733BE23}">
  <dimension ref="A1:R44"/>
  <sheetViews>
    <sheetView workbookViewId="0"/>
  </sheetViews>
  <sheetFormatPr defaultColWidth="9.140625" defaultRowHeight="15.75"/>
  <cols>
    <col min="1" max="1" width="54.28515625" style="508" customWidth="1"/>
    <col min="2" max="2" width="8" style="508" bestFit="1" customWidth="1"/>
    <col min="3" max="3" width="9.7109375" style="508" customWidth="1"/>
    <col min="4" max="4" width="8" style="508" customWidth="1"/>
    <col min="5" max="5" width="10.42578125" style="508" customWidth="1"/>
    <col min="6" max="6" width="8" style="508" bestFit="1" customWidth="1"/>
    <col min="7" max="7" width="10.42578125" style="508" customWidth="1"/>
    <col min="8" max="10" width="8" style="508" bestFit="1" customWidth="1"/>
    <col min="11" max="11" width="9.5703125" style="508" customWidth="1"/>
    <col min="12" max="13" width="8" style="508" bestFit="1" customWidth="1"/>
    <col min="14" max="14" width="8.42578125" style="508" customWidth="1"/>
    <col min="15" max="15" width="10" style="508" customWidth="1"/>
    <col min="16" max="16" width="9.140625" style="508" customWidth="1"/>
    <col min="17" max="17" width="8.140625" style="508" customWidth="1"/>
    <col min="18" max="16384" width="9.140625" style="508"/>
  </cols>
  <sheetData>
    <row r="1" spans="1:18">
      <c r="A1" s="538" t="s">
        <v>132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  <c r="P1" s="537"/>
      <c r="Q1" s="536" t="s">
        <v>605</v>
      </c>
    </row>
    <row r="2" spans="1:18">
      <c r="A2" s="535"/>
      <c r="B2" s="534"/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1787" t="s">
        <v>130</v>
      </c>
      <c r="O2" s="1787"/>
      <c r="P2" s="1787"/>
      <c r="Q2" s="1787"/>
    </row>
    <row r="3" spans="1:18">
      <c r="A3" s="1855" t="s">
        <v>37</v>
      </c>
      <c r="B3" s="1855"/>
      <c r="C3" s="1855"/>
      <c r="D3" s="1855"/>
      <c r="E3" s="1855"/>
      <c r="F3" s="1855"/>
      <c r="G3" s="1855"/>
      <c r="H3" s="1855"/>
      <c r="I3" s="1855"/>
      <c r="J3" s="1855"/>
      <c r="K3" s="1855"/>
      <c r="L3" s="1855"/>
      <c r="M3" s="1855"/>
      <c r="N3" s="1855"/>
      <c r="O3" s="1855"/>
      <c r="P3" s="1855"/>
      <c r="Q3" s="1855"/>
    </row>
    <row r="4" spans="1:18">
      <c r="A4" s="533"/>
      <c r="B4" s="532"/>
      <c r="C4" s="531"/>
      <c r="D4" s="531"/>
      <c r="E4" s="531"/>
      <c r="F4" s="531"/>
      <c r="G4" s="531"/>
      <c r="H4" s="531"/>
      <c r="I4" s="531"/>
      <c r="J4" s="531"/>
      <c r="K4" s="531"/>
      <c r="L4" s="531"/>
      <c r="M4" s="531"/>
      <c r="N4" s="531"/>
      <c r="O4" s="531"/>
      <c r="P4" s="531"/>
      <c r="Q4" s="531"/>
    </row>
    <row r="5" spans="1:18" ht="30" customHeight="1">
      <c r="A5" s="1856" t="s">
        <v>604</v>
      </c>
      <c r="B5" s="1859" t="s">
        <v>603</v>
      </c>
      <c r="C5" s="1860"/>
      <c r="D5" s="1860"/>
      <c r="E5" s="1861"/>
      <c r="F5" s="1859" t="s">
        <v>602</v>
      </c>
      <c r="G5" s="1860"/>
      <c r="H5" s="1860"/>
      <c r="I5" s="1861"/>
      <c r="J5" s="1859" t="s">
        <v>601</v>
      </c>
      <c r="K5" s="1860"/>
      <c r="L5" s="1860"/>
      <c r="M5" s="1861"/>
      <c r="N5" s="1859" t="s">
        <v>600</v>
      </c>
      <c r="O5" s="1860"/>
      <c r="P5" s="1860"/>
      <c r="Q5" s="1861"/>
    </row>
    <row r="6" spans="1:18" s="530" customFormat="1" ht="28.5" customHeight="1">
      <c r="A6" s="1857"/>
      <c r="B6" s="1851" t="s">
        <v>599</v>
      </c>
      <c r="C6" s="1852"/>
      <c r="D6" s="1853" t="s">
        <v>598</v>
      </c>
      <c r="E6" s="1854"/>
      <c r="F6" s="1851" t="s">
        <v>599</v>
      </c>
      <c r="G6" s="1852"/>
      <c r="H6" s="1853" t="s">
        <v>598</v>
      </c>
      <c r="I6" s="1854"/>
      <c r="J6" s="1851" t="s">
        <v>599</v>
      </c>
      <c r="K6" s="1852"/>
      <c r="L6" s="1853" t="s">
        <v>598</v>
      </c>
      <c r="M6" s="1854"/>
      <c r="N6" s="1851" t="s">
        <v>599</v>
      </c>
      <c r="O6" s="1852"/>
      <c r="P6" s="1853" t="s">
        <v>598</v>
      </c>
      <c r="Q6" s="1854"/>
    </row>
    <row r="7" spans="1:18" ht="27">
      <c r="A7" s="1858"/>
      <c r="B7" s="529" t="s">
        <v>340</v>
      </c>
      <c r="C7" s="529" t="s">
        <v>339</v>
      </c>
      <c r="D7" s="529" t="s">
        <v>340</v>
      </c>
      <c r="E7" s="529" t="s">
        <v>339</v>
      </c>
      <c r="F7" s="529" t="s">
        <v>340</v>
      </c>
      <c r="G7" s="529" t="s">
        <v>339</v>
      </c>
      <c r="H7" s="529" t="s">
        <v>340</v>
      </c>
      <c r="I7" s="529" t="s">
        <v>339</v>
      </c>
      <c r="J7" s="529" t="s">
        <v>340</v>
      </c>
      <c r="K7" s="529" t="s">
        <v>339</v>
      </c>
      <c r="L7" s="529" t="s">
        <v>340</v>
      </c>
      <c r="M7" s="529" t="s">
        <v>339</v>
      </c>
      <c r="N7" s="529" t="s">
        <v>340</v>
      </c>
      <c r="O7" s="529" t="s">
        <v>339</v>
      </c>
      <c r="P7" s="529" t="s">
        <v>340</v>
      </c>
      <c r="Q7" s="529" t="s">
        <v>339</v>
      </c>
    </row>
    <row r="8" spans="1:18">
      <c r="A8" s="528" t="s">
        <v>597</v>
      </c>
      <c r="B8" s="527">
        <v>6</v>
      </c>
      <c r="C8" s="527">
        <v>9</v>
      </c>
      <c r="D8" s="527">
        <v>9</v>
      </c>
      <c r="E8" s="527">
        <v>4</v>
      </c>
      <c r="F8" s="527">
        <v>2473.1769999999997</v>
      </c>
      <c r="G8" s="527">
        <v>11746.581999999999</v>
      </c>
      <c r="H8" s="527">
        <v>841.65699999999993</v>
      </c>
      <c r="I8" s="527">
        <v>1347.9280000000001</v>
      </c>
      <c r="J8" s="527">
        <v>12333.598999999998</v>
      </c>
      <c r="K8" s="527">
        <v>17632.916000000001</v>
      </c>
      <c r="L8" s="527">
        <v>7884.1620000000003</v>
      </c>
      <c r="M8" s="527">
        <v>2239.0550000000003</v>
      </c>
      <c r="N8" s="527">
        <v>245</v>
      </c>
      <c r="O8" s="527">
        <v>856</v>
      </c>
      <c r="P8" s="527">
        <v>690</v>
      </c>
      <c r="Q8" s="527">
        <v>96</v>
      </c>
    </row>
    <row r="9" spans="1:18" s="518" customFormat="1">
      <c r="A9" s="525" t="s">
        <v>596</v>
      </c>
      <c r="B9" s="521">
        <v>3</v>
      </c>
      <c r="C9" s="521">
        <v>11</v>
      </c>
      <c r="D9" s="521">
        <v>1</v>
      </c>
      <c r="E9" s="521">
        <v>5</v>
      </c>
      <c r="F9" s="521">
        <v>312.7</v>
      </c>
      <c r="G9" s="521">
        <v>5641.701</v>
      </c>
      <c r="H9" s="521">
        <v>0</v>
      </c>
      <c r="I9" s="521">
        <v>3341.62</v>
      </c>
      <c r="J9" s="521">
        <v>602.09500000000003</v>
      </c>
      <c r="K9" s="521">
        <v>10504.082</v>
      </c>
      <c r="L9" s="521">
        <v>289.39499999999998</v>
      </c>
      <c r="M9" s="521">
        <v>6449.62</v>
      </c>
      <c r="N9" s="521">
        <v>1563</v>
      </c>
      <c r="O9" s="521">
        <v>7355</v>
      </c>
      <c r="P9" s="521">
        <v>155</v>
      </c>
      <c r="Q9" s="521">
        <v>2936</v>
      </c>
    </row>
    <row r="10" spans="1:18" s="518" customFormat="1">
      <c r="A10" s="526" t="s">
        <v>595</v>
      </c>
      <c r="B10" s="521">
        <v>0</v>
      </c>
      <c r="C10" s="521">
        <v>0</v>
      </c>
      <c r="D10" s="521">
        <v>0</v>
      </c>
      <c r="E10" s="521">
        <v>0</v>
      </c>
      <c r="F10" s="521">
        <v>0</v>
      </c>
      <c r="G10" s="521">
        <v>0</v>
      </c>
      <c r="H10" s="521">
        <v>0</v>
      </c>
      <c r="I10" s="521">
        <v>0</v>
      </c>
      <c r="J10" s="521">
        <v>0</v>
      </c>
      <c r="K10" s="521">
        <v>0</v>
      </c>
      <c r="L10" s="521">
        <v>0</v>
      </c>
      <c r="M10" s="521">
        <v>0</v>
      </c>
      <c r="N10" s="521">
        <v>0</v>
      </c>
      <c r="O10" s="518">
        <v>0</v>
      </c>
      <c r="P10" s="521">
        <v>0</v>
      </c>
      <c r="Q10" s="521">
        <v>0</v>
      </c>
    </row>
    <row r="11" spans="1:18" s="518" customFormat="1">
      <c r="A11" s="525" t="s">
        <v>594</v>
      </c>
      <c r="B11" s="521">
        <v>0</v>
      </c>
      <c r="C11" s="521">
        <v>1</v>
      </c>
      <c r="D11" s="521">
        <v>0</v>
      </c>
      <c r="E11" s="521">
        <v>1</v>
      </c>
      <c r="F11" s="521">
        <v>0</v>
      </c>
      <c r="G11" s="521">
        <v>0</v>
      </c>
      <c r="H11" s="521">
        <v>0</v>
      </c>
      <c r="I11" s="521">
        <v>0</v>
      </c>
      <c r="J11" s="521">
        <v>0</v>
      </c>
      <c r="K11" s="521">
        <v>253.72200000000001</v>
      </c>
      <c r="L11" s="521">
        <v>0</v>
      </c>
      <c r="M11" s="521">
        <v>253.72200000000001</v>
      </c>
      <c r="N11" s="521">
        <v>0</v>
      </c>
      <c r="O11" s="521">
        <v>40</v>
      </c>
      <c r="P11" s="521">
        <v>0</v>
      </c>
      <c r="Q11" s="521">
        <v>40</v>
      </c>
    </row>
    <row r="12" spans="1:18" s="518" customFormat="1" ht="25.5">
      <c r="A12" s="525" t="s">
        <v>593</v>
      </c>
      <c r="B12" s="521">
        <v>7</v>
      </c>
      <c r="C12" s="521">
        <v>5</v>
      </c>
      <c r="D12" s="521">
        <v>6</v>
      </c>
      <c r="E12" s="521">
        <v>5</v>
      </c>
      <c r="F12" s="521">
        <v>6224.4589999999998</v>
      </c>
      <c r="G12" s="521">
        <v>60515.635000000002</v>
      </c>
      <c r="H12" s="521">
        <v>6924.1539999999995</v>
      </c>
      <c r="I12" s="521">
        <v>54723.64</v>
      </c>
      <c r="J12" s="521">
        <v>12325.315000000001</v>
      </c>
      <c r="K12" s="521">
        <v>61212.713000000003</v>
      </c>
      <c r="L12" s="521">
        <v>16289.210000000001</v>
      </c>
      <c r="M12" s="521">
        <v>55278.418000000005</v>
      </c>
      <c r="N12" s="521">
        <v>1395</v>
      </c>
      <c r="O12" s="521">
        <v>3153</v>
      </c>
      <c r="P12" s="521">
        <v>1329</v>
      </c>
      <c r="Q12" s="521">
        <v>3043</v>
      </c>
    </row>
    <row r="13" spans="1:18" s="518" customFormat="1">
      <c r="A13" s="526" t="s">
        <v>592</v>
      </c>
      <c r="B13" s="521">
        <v>7</v>
      </c>
      <c r="C13" s="521">
        <v>6</v>
      </c>
      <c r="D13" s="521">
        <v>1</v>
      </c>
      <c r="E13" s="521">
        <v>4</v>
      </c>
      <c r="F13" s="521">
        <v>167092.5</v>
      </c>
      <c r="G13" s="521">
        <v>35645.1</v>
      </c>
      <c r="H13" s="521">
        <v>0</v>
      </c>
      <c r="I13" s="521">
        <v>11866.2</v>
      </c>
      <c r="J13" s="521">
        <v>179940.6</v>
      </c>
      <c r="K13" s="521">
        <v>46283.387999999999</v>
      </c>
      <c r="L13" s="521">
        <v>89.1</v>
      </c>
      <c r="M13" s="521">
        <v>20977.487999999998</v>
      </c>
      <c r="N13" s="521">
        <v>2113</v>
      </c>
      <c r="O13" s="521">
        <v>1141</v>
      </c>
      <c r="P13" s="521">
        <v>108</v>
      </c>
      <c r="Q13" s="521">
        <v>1211</v>
      </c>
    </row>
    <row r="14" spans="1:18" s="518" customFormat="1" ht="25.5">
      <c r="A14" s="525" t="s">
        <v>591</v>
      </c>
      <c r="B14" s="521">
        <v>2</v>
      </c>
      <c r="C14" s="521">
        <v>1</v>
      </c>
      <c r="D14" s="521">
        <v>1</v>
      </c>
      <c r="E14" s="521">
        <v>1</v>
      </c>
      <c r="F14" s="521">
        <v>0</v>
      </c>
      <c r="G14" s="521">
        <v>909</v>
      </c>
      <c r="H14" s="521">
        <v>0</v>
      </c>
      <c r="I14" s="521">
        <v>909</v>
      </c>
      <c r="J14" s="521">
        <v>591.04</v>
      </c>
      <c r="K14" s="521">
        <v>909</v>
      </c>
      <c r="L14" s="521">
        <v>191.22399999999999</v>
      </c>
      <c r="M14" s="521">
        <v>909</v>
      </c>
      <c r="N14" s="521">
        <v>149</v>
      </c>
      <c r="O14" s="521">
        <v>55</v>
      </c>
      <c r="P14" s="521">
        <v>61</v>
      </c>
      <c r="Q14" s="521">
        <v>55</v>
      </c>
    </row>
    <row r="15" spans="1:18" s="518" customFormat="1">
      <c r="A15" s="524" t="s">
        <v>590</v>
      </c>
      <c r="B15" s="521">
        <v>7</v>
      </c>
      <c r="C15" s="521">
        <v>18</v>
      </c>
      <c r="D15" s="521">
        <v>8</v>
      </c>
      <c r="E15" s="521">
        <v>5</v>
      </c>
      <c r="F15" s="521">
        <v>4647.04</v>
      </c>
      <c r="G15" s="521">
        <v>59161.434999999998</v>
      </c>
      <c r="H15" s="521">
        <v>5223.04</v>
      </c>
      <c r="I15" s="521">
        <v>1214.664</v>
      </c>
      <c r="J15" s="521">
        <v>15541.678</v>
      </c>
      <c r="K15" s="521">
        <v>72251.164999999994</v>
      </c>
      <c r="L15" s="521">
        <v>15583.177</v>
      </c>
      <c r="M15" s="521">
        <v>3230.9090000000001</v>
      </c>
      <c r="N15" s="521">
        <v>754</v>
      </c>
      <c r="O15" s="521">
        <v>2106</v>
      </c>
      <c r="P15" s="521">
        <v>1084</v>
      </c>
      <c r="Q15" s="521">
        <v>124</v>
      </c>
    </row>
    <row r="16" spans="1:18" s="518" customFormat="1">
      <c r="A16" s="523" t="s">
        <v>589</v>
      </c>
      <c r="B16" s="521">
        <v>39</v>
      </c>
      <c r="C16" s="521">
        <v>30</v>
      </c>
      <c r="D16" s="521">
        <v>19</v>
      </c>
      <c r="E16" s="521">
        <v>19</v>
      </c>
      <c r="F16" s="521">
        <v>147387.44200000001</v>
      </c>
      <c r="G16" s="521">
        <v>24034.104000000003</v>
      </c>
      <c r="H16" s="521">
        <v>46508.88</v>
      </c>
      <c r="I16" s="521">
        <v>4122.9139999999998</v>
      </c>
      <c r="J16" s="521">
        <v>209101.30499999999</v>
      </c>
      <c r="K16" s="521">
        <v>170305.73099999997</v>
      </c>
      <c r="L16" s="521">
        <v>81786.682000000001</v>
      </c>
      <c r="M16" s="521">
        <v>46855.483999999997</v>
      </c>
      <c r="N16" s="521">
        <v>6663</v>
      </c>
      <c r="O16" s="521">
        <v>2245</v>
      </c>
      <c r="P16" s="521">
        <v>4033</v>
      </c>
      <c r="Q16" s="521">
        <v>1390</v>
      </c>
      <c r="R16" s="519"/>
    </row>
    <row r="17" spans="1:18" s="518" customFormat="1">
      <c r="A17" s="522" t="s">
        <v>588</v>
      </c>
      <c r="B17" s="521">
        <v>55</v>
      </c>
      <c r="C17" s="521">
        <v>79</v>
      </c>
      <c r="D17" s="521">
        <v>45</v>
      </c>
      <c r="E17" s="521">
        <v>60</v>
      </c>
      <c r="F17" s="521">
        <v>41523.952999999994</v>
      </c>
      <c r="G17" s="521">
        <v>112891.23300000001</v>
      </c>
      <c r="H17" s="521">
        <v>45299.987999999998</v>
      </c>
      <c r="I17" s="521">
        <v>109068.11</v>
      </c>
      <c r="J17" s="521">
        <v>118844.55599999998</v>
      </c>
      <c r="K17" s="521">
        <v>238262.08199999997</v>
      </c>
      <c r="L17" s="521">
        <v>96732.564999999988</v>
      </c>
      <c r="M17" s="521">
        <v>247369.82900000003</v>
      </c>
      <c r="N17" s="521">
        <v>8051</v>
      </c>
      <c r="O17" s="521">
        <v>13214</v>
      </c>
      <c r="P17" s="521">
        <v>7842</v>
      </c>
      <c r="Q17" s="520">
        <v>11915</v>
      </c>
      <c r="R17" s="519"/>
    </row>
    <row r="18" spans="1:18" s="515" customFormat="1">
      <c r="A18" s="517" t="s">
        <v>183</v>
      </c>
      <c r="B18" s="516">
        <v>126</v>
      </c>
      <c r="C18" s="516">
        <v>160</v>
      </c>
      <c r="D18" s="516">
        <v>90</v>
      </c>
      <c r="E18" s="516">
        <v>104</v>
      </c>
      <c r="F18" s="516">
        <v>369661.27100000001</v>
      </c>
      <c r="G18" s="516">
        <v>310544.79000000004</v>
      </c>
      <c r="H18" s="516">
        <v>104797.719</v>
      </c>
      <c r="I18" s="516">
        <v>186594.076</v>
      </c>
      <c r="J18" s="516">
        <v>549280.18799999997</v>
      </c>
      <c r="K18" s="516">
        <v>617614.79899999988</v>
      </c>
      <c r="L18" s="516">
        <v>218845.51499999998</v>
      </c>
      <c r="M18" s="516">
        <v>383563.52500000002</v>
      </c>
      <c r="N18" s="516">
        <v>20933</v>
      </c>
      <c r="O18" s="516">
        <v>30165</v>
      </c>
      <c r="P18" s="516">
        <v>15302</v>
      </c>
      <c r="Q18" s="516">
        <v>20810</v>
      </c>
    </row>
    <row r="19" spans="1:18">
      <c r="A19" s="514" t="s">
        <v>587</v>
      </c>
      <c r="B19" s="513"/>
      <c r="C19" s="513"/>
      <c r="D19" s="513"/>
      <c r="E19" s="513"/>
      <c r="F19" s="513"/>
      <c r="G19" s="513"/>
      <c r="H19" s="513"/>
      <c r="I19" s="513"/>
      <c r="J19" s="513"/>
      <c r="K19" s="513"/>
      <c r="L19" s="513"/>
      <c r="M19" s="513"/>
      <c r="N19" s="513"/>
      <c r="O19" s="513"/>
      <c r="P19" s="513"/>
      <c r="Q19" s="512" t="s">
        <v>586</v>
      </c>
    </row>
    <row r="20" spans="1:18">
      <c r="A20" s="511" t="s">
        <v>289</v>
      </c>
      <c r="B20" s="510"/>
      <c r="C20" s="510"/>
      <c r="D20" s="510"/>
      <c r="E20" s="510"/>
      <c r="F20" s="510"/>
      <c r="G20" s="510"/>
      <c r="H20" s="510"/>
      <c r="I20" s="510"/>
      <c r="J20" s="510"/>
      <c r="K20" s="510"/>
      <c r="L20" s="510"/>
      <c r="M20" s="510"/>
      <c r="N20" s="510"/>
      <c r="O20" s="510"/>
      <c r="P20" s="510"/>
      <c r="Q20" s="510"/>
    </row>
    <row r="21" spans="1:18">
      <c r="A21" s="511" t="s">
        <v>286</v>
      </c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</row>
    <row r="22" spans="1:18">
      <c r="B22" s="509"/>
      <c r="C22" s="509"/>
      <c r="D22" s="509"/>
      <c r="E22" s="509"/>
      <c r="F22" s="509"/>
      <c r="G22" s="509"/>
      <c r="H22" s="509"/>
      <c r="I22" s="509"/>
      <c r="J22" s="509"/>
      <c r="K22" s="509"/>
      <c r="L22" s="509"/>
      <c r="M22" s="509"/>
      <c r="N22" s="509"/>
      <c r="O22" s="509"/>
      <c r="P22" s="509"/>
      <c r="Q22" s="509"/>
    </row>
    <row r="23" spans="1:18">
      <c r="B23" s="509"/>
      <c r="C23" s="509"/>
      <c r="D23" s="509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</row>
    <row r="24" spans="1:18">
      <c r="B24" s="509"/>
      <c r="C24" s="509"/>
      <c r="D24" s="509"/>
      <c r="E24" s="509"/>
      <c r="F24" s="509"/>
      <c r="G24" s="509"/>
      <c r="H24" s="509"/>
      <c r="I24" s="509"/>
      <c r="J24" s="509"/>
      <c r="K24" s="509"/>
      <c r="L24" s="509"/>
      <c r="M24" s="509"/>
      <c r="N24" s="509"/>
      <c r="O24" s="509"/>
      <c r="P24" s="509"/>
      <c r="Q24" s="509"/>
    </row>
    <row r="25" spans="1:18">
      <c r="B25" s="509"/>
      <c r="C25" s="509"/>
      <c r="D25" s="509"/>
      <c r="E25" s="509"/>
      <c r="F25" s="509"/>
      <c r="G25" s="509"/>
      <c r="H25" s="509"/>
      <c r="I25" s="509"/>
      <c r="J25" s="509"/>
      <c r="K25" s="509"/>
      <c r="L25" s="509"/>
      <c r="M25" s="509"/>
      <c r="N25" s="509"/>
      <c r="O25" s="509"/>
      <c r="P25" s="509"/>
      <c r="Q25" s="509"/>
    </row>
    <row r="26" spans="1:18">
      <c r="B26" s="509"/>
      <c r="C26" s="509"/>
      <c r="D26" s="509"/>
      <c r="E26" s="509"/>
      <c r="F26" s="509"/>
      <c r="G26" s="509"/>
      <c r="H26" s="509"/>
      <c r="I26" s="509"/>
      <c r="J26" s="509"/>
      <c r="K26" s="509"/>
      <c r="L26" s="509"/>
      <c r="M26" s="509"/>
      <c r="N26" s="509"/>
      <c r="O26" s="509"/>
      <c r="P26" s="509"/>
      <c r="Q26" s="509"/>
    </row>
    <row r="27" spans="1:18">
      <c r="B27" s="509"/>
      <c r="C27" s="509"/>
      <c r="D27" s="509"/>
      <c r="E27" s="509"/>
      <c r="F27" s="509"/>
      <c r="G27" s="509"/>
      <c r="H27" s="509"/>
      <c r="I27" s="509"/>
      <c r="J27" s="509"/>
      <c r="K27" s="509"/>
      <c r="L27" s="509"/>
      <c r="M27" s="509"/>
      <c r="N27" s="509"/>
      <c r="O27" s="509"/>
      <c r="P27" s="509"/>
      <c r="Q27" s="509"/>
    </row>
    <row r="28" spans="1:18">
      <c r="B28" s="509"/>
      <c r="C28" s="509"/>
      <c r="D28" s="509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</row>
    <row r="29" spans="1:18">
      <c r="B29" s="509"/>
      <c r="C29" s="509"/>
      <c r="D29" s="509"/>
      <c r="E29" s="509"/>
      <c r="F29" s="509"/>
      <c r="G29" s="509"/>
      <c r="H29" s="509"/>
      <c r="I29" s="509"/>
      <c r="J29" s="509"/>
      <c r="K29" s="509"/>
      <c r="L29" s="509"/>
      <c r="M29" s="509"/>
      <c r="N29" s="509"/>
      <c r="O29" s="509"/>
      <c r="P29" s="509"/>
      <c r="Q29" s="509"/>
    </row>
    <row r="31" spans="1:18">
      <c r="B31" s="509"/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</row>
    <row r="32" spans="1:18">
      <c r="B32" s="509"/>
      <c r="C32" s="509"/>
      <c r="D32" s="509"/>
      <c r="E32" s="509"/>
      <c r="F32" s="509"/>
      <c r="G32" s="509"/>
      <c r="H32" s="509"/>
      <c r="I32" s="509"/>
      <c r="J32" s="509"/>
      <c r="K32" s="509"/>
      <c r="L32" s="509"/>
      <c r="M32" s="509"/>
      <c r="N32" s="509"/>
      <c r="O32" s="509"/>
      <c r="P32" s="509"/>
      <c r="Q32" s="509"/>
    </row>
    <row r="33" spans="2:17">
      <c r="B33" s="509"/>
      <c r="C33" s="509"/>
      <c r="D33" s="509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</row>
    <row r="34" spans="2:17">
      <c r="B34" s="509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</row>
    <row r="35" spans="2:17">
      <c r="B35" s="509"/>
      <c r="C35" s="509"/>
      <c r="D35" s="509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</row>
    <row r="36" spans="2:17">
      <c r="B36" s="509"/>
      <c r="C36" s="509"/>
      <c r="D36" s="509"/>
      <c r="E36" s="509"/>
      <c r="F36" s="509"/>
      <c r="G36" s="509"/>
      <c r="H36" s="509"/>
      <c r="I36" s="509"/>
      <c r="J36" s="509"/>
      <c r="K36" s="509"/>
      <c r="L36" s="509"/>
      <c r="M36" s="509"/>
      <c r="N36" s="509"/>
      <c r="O36" s="509"/>
      <c r="P36" s="509"/>
      <c r="Q36" s="509"/>
    </row>
    <row r="37" spans="2:17">
      <c r="B37" s="509"/>
      <c r="C37" s="509"/>
      <c r="D37" s="509"/>
      <c r="E37" s="509"/>
      <c r="F37" s="509"/>
      <c r="G37" s="509"/>
      <c r="H37" s="509"/>
      <c r="I37" s="509"/>
      <c r="J37" s="509"/>
      <c r="K37" s="509"/>
      <c r="L37" s="509"/>
      <c r="M37" s="509"/>
      <c r="N37" s="509"/>
      <c r="O37" s="509"/>
      <c r="P37" s="509"/>
      <c r="Q37" s="509"/>
    </row>
    <row r="38" spans="2:17">
      <c r="B38" s="509"/>
      <c r="C38" s="509"/>
      <c r="D38" s="509"/>
      <c r="E38" s="509"/>
      <c r="F38" s="509"/>
      <c r="G38" s="509"/>
      <c r="H38" s="509"/>
      <c r="I38" s="509"/>
      <c r="J38" s="509"/>
      <c r="K38" s="509"/>
      <c r="L38" s="509"/>
      <c r="M38" s="509"/>
      <c r="N38" s="509"/>
      <c r="O38" s="509"/>
      <c r="P38" s="509"/>
      <c r="Q38" s="509"/>
    </row>
    <row r="39" spans="2:17">
      <c r="B39" s="509"/>
      <c r="C39" s="509"/>
      <c r="D39" s="509"/>
      <c r="E39" s="509"/>
      <c r="F39" s="509"/>
      <c r="G39" s="509"/>
      <c r="H39" s="509"/>
      <c r="I39" s="509"/>
      <c r="J39" s="509"/>
      <c r="K39" s="509"/>
      <c r="L39" s="509"/>
      <c r="M39" s="509"/>
      <c r="N39" s="509"/>
      <c r="O39" s="509"/>
      <c r="P39" s="509"/>
      <c r="Q39" s="509"/>
    </row>
    <row r="40" spans="2:17">
      <c r="B40" s="509"/>
      <c r="C40" s="509"/>
      <c r="D40" s="509"/>
      <c r="E40" s="509"/>
      <c r="F40" s="509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</row>
    <row r="41" spans="2:17">
      <c r="B41" s="509"/>
      <c r="C41" s="509"/>
      <c r="D41" s="509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</row>
    <row r="42" spans="2:17">
      <c r="B42" s="509"/>
      <c r="C42" s="509"/>
      <c r="D42" s="509"/>
      <c r="E42" s="509"/>
      <c r="F42" s="509"/>
      <c r="G42" s="509"/>
      <c r="H42" s="509"/>
      <c r="I42" s="509"/>
      <c r="J42" s="509"/>
      <c r="K42" s="509"/>
      <c r="L42" s="509"/>
      <c r="M42" s="509"/>
      <c r="N42" s="509"/>
      <c r="O42" s="509"/>
      <c r="P42" s="509"/>
      <c r="Q42" s="509"/>
    </row>
    <row r="43" spans="2:17">
      <c r="B43" s="509"/>
      <c r="C43" s="509"/>
      <c r="D43" s="509"/>
      <c r="E43" s="509"/>
      <c r="F43" s="509"/>
      <c r="G43" s="509"/>
      <c r="H43" s="509"/>
      <c r="I43" s="509"/>
      <c r="J43" s="509"/>
      <c r="K43" s="509"/>
      <c r="L43" s="509"/>
      <c r="M43" s="509"/>
      <c r="N43" s="509"/>
      <c r="O43" s="509"/>
      <c r="P43" s="509"/>
      <c r="Q43" s="509"/>
    </row>
    <row r="44" spans="2:17">
      <c r="B44" s="509"/>
      <c r="C44" s="509"/>
      <c r="D44" s="509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</row>
  </sheetData>
  <mergeCells count="15">
    <mergeCell ref="N2:Q2"/>
    <mergeCell ref="J6:K6"/>
    <mergeCell ref="L6:M6"/>
    <mergeCell ref="N6:O6"/>
    <mergeCell ref="P6:Q6"/>
    <mergeCell ref="A3:Q3"/>
    <mergeCell ref="A5:A7"/>
    <mergeCell ref="B5:E5"/>
    <mergeCell ref="F5:I5"/>
    <mergeCell ref="J5:M5"/>
    <mergeCell ref="N5:Q5"/>
    <mergeCell ref="B6:C6"/>
    <mergeCell ref="D6:E6"/>
    <mergeCell ref="F6:G6"/>
    <mergeCell ref="H6:I6"/>
  </mergeCells>
  <hyperlinks>
    <hyperlink ref="N2" location="Contents!A1" display="Back to Contents ç" xr:uid="{8B3FF45E-B5FB-4FFD-BC34-75642A0479B4}"/>
    <hyperlink ref="N2:Q2" location="உள்ளடக்கம்!A1" display="cs;slf;fj;jpw;F jpUk;Gtjw;F" xr:uid="{396BB466-7240-4028-B4C6-40AD2AA83B16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1B459-11D2-46D8-9CF2-A6E639BC28A8}">
  <dimension ref="A1:Y39"/>
  <sheetViews>
    <sheetView workbookViewId="0"/>
  </sheetViews>
  <sheetFormatPr defaultColWidth="9.140625" defaultRowHeight="15.75"/>
  <cols>
    <col min="1" max="1" width="51.28515625" style="508" customWidth="1"/>
    <col min="2" max="8" width="8.5703125" style="508" customWidth="1"/>
    <col min="9" max="15" width="9" style="508" customWidth="1"/>
    <col min="16" max="22" width="8.5703125" style="508" customWidth="1"/>
    <col min="23" max="27" width="9.140625" style="508"/>
    <col min="28" max="28" width="32.28515625" style="508" customWidth="1"/>
    <col min="29" max="16384" width="9.140625" style="508"/>
  </cols>
  <sheetData>
    <row r="1" spans="1:25">
      <c r="A1" s="538" t="s">
        <v>132</v>
      </c>
      <c r="B1" s="559"/>
      <c r="C1" s="559"/>
      <c r="D1" s="559"/>
      <c r="E1" s="559"/>
      <c r="F1" s="559"/>
      <c r="G1" s="559"/>
      <c r="H1" s="559"/>
      <c r="I1" s="559"/>
      <c r="J1" s="559"/>
      <c r="K1" s="559"/>
      <c r="L1" s="559"/>
      <c r="M1" s="559"/>
      <c r="N1" s="559"/>
      <c r="O1" s="559"/>
      <c r="P1" s="537"/>
      <c r="Q1" s="537"/>
      <c r="R1" s="537"/>
      <c r="S1" s="537"/>
      <c r="T1" s="537"/>
      <c r="U1" s="537"/>
      <c r="V1" s="560" t="s">
        <v>620</v>
      </c>
      <c r="W1" s="557"/>
      <c r="X1" s="557"/>
      <c r="Y1" s="557"/>
    </row>
    <row r="2" spans="1:25">
      <c r="A2" s="559"/>
      <c r="B2" s="559"/>
      <c r="C2" s="559"/>
      <c r="D2" s="559"/>
      <c r="E2" s="559"/>
      <c r="F2" s="559"/>
      <c r="G2" s="559"/>
      <c r="H2" s="559"/>
      <c r="I2" s="559"/>
      <c r="J2" s="559"/>
      <c r="K2" s="559"/>
      <c r="L2" s="559"/>
      <c r="M2" s="559"/>
      <c r="N2" s="559"/>
      <c r="O2" s="559"/>
      <c r="P2" s="537"/>
      <c r="Q2" s="537"/>
      <c r="R2" s="1787" t="s">
        <v>130</v>
      </c>
      <c r="S2" s="1787"/>
      <c r="T2" s="1787"/>
      <c r="U2" s="1787"/>
      <c r="V2" s="1787"/>
      <c r="W2" s="557"/>
      <c r="X2" s="557"/>
      <c r="Y2" s="557"/>
    </row>
    <row r="3" spans="1:25">
      <c r="A3" s="1862" t="s">
        <v>619</v>
      </c>
      <c r="B3" s="1862"/>
      <c r="C3" s="1862"/>
      <c r="D3" s="1862"/>
      <c r="E3" s="1862"/>
      <c r="F3" s="1862"/>
      <c r="G3" s="1862"/>
      <c r="H3" s="1862"/>
      <c r="I3" s="1862"/>
      <c r="J3" s="1862"/>
      <c r="K3" s="1862"/>
      <c r="L3" s="1862"/>
      <c r="M3" s="1862"/>
      <c r="N3" s="1862"/>
      <c r="O3" s="1862"/>
      <c r="P3" s="1862"/>
      <c r="Q3" s="1862"/>
      <c r="R3" s="1862"/>
      <c r="S3" s="1862"/>
      <c r="T3" s="1862"/>
      <c r="U3" s="1862"/>
      <c r="V3" s="1862"/>
    </row>
    <row r="4" spans="1:25">
      <c r="A4" s="557"/>
      <c r="B4" s="558"/>
      <c r="C4" s="558"/>
      <c r="D4" s="558"/>
      <c r="E4" s="558"/>
      <c r="F4" s="558"/>
      <c r="G4" s="558"/>
      <c r="H4" s="558"/>
      <c r="I4" s="557"/>
      <c r="J4" s="557"/>
      <c r="K4" s="557"/>
      <c r="L4" s="557"/>
      <c r="M4" s="557"/>
      <c r="N4" s="557"/>
      <c r="O4" s="557"/>
    </row>
    <row r="5" spans="1:25" ht="32.25" customHeight="1">
      <c r="A5" s="1863" t="s">
        <v>604</v>
      </c>
      <c r="B5" s="1865" t="s">
        <v>618</v>
      </c>
      <c r="C5" s="1865"/>
      <c r="D5" s="1865"/>
      <c r="E5" s="1865"/>
      <c r="F5" s="1865"/>
      <c r="G5" s="1865"/>
      <c r="H5" s="1866"/>
      <c r="I5" s="1867" t="s">
        <v>617</v>
      </c>
      <c r="J5" s="1865"/>
      <c r="K5" s="1865"/>
      <c r="L5" s="1865"/>
      <c r="M5" s="1865"/>
      <c r="N5" s="1865"/>
      <c r="O5" s="1866"/>
      <c r="P5" s="1868" t="s">
        <v>616</v>
      </c>
      <c r="Q5" s="1869"/>
      <c r="R5" s="1869"/>
      <c r="S5" s="1869"/>
      <c r="T5" s="1869"/>
      <c r="U5" s="1869"/>
      <c r="V5" s="1870"/>
    </row>
    <row r="6" spans="1:25">
      <c r="A6" s="1864"/>
      <c r="B6" s="556">
        <v>2019</v>
      </c>
      <c r="C6" s="556">
        <v>2020</v>
      </c>
      <c r="D6" s="556">
        <v>2021</v>
      </c>
      <c r="E6" s="556">
        <v>2022</v>
      </c>
      <c r="F6" s="556">
        <v>2023</v>
      </c>
      <c r="G6" s="555" t="s">
        <v>615</v>
      </c>
      <c r="H6" s="555" t="s">
        <v>614</v>
      </c>
      <c r="I6" s="556">
        <v>2019</v>
      </c>
      <c r="J6" s="556">
        <v>2020</v>
      </c>
      <c r="K6" s="556">
        <v>2021</v>
      </c>
      <c r="L6" s="556">
        <v>2022</v>
      </c>
      <c r="M6" s="556">
        <v>2023</v>
      </c>
      <c r="N6" s="555" t="s">
        <v>615</v>
      </c>
      <c r="O6" s="555" t="s">
        <v>614</v>
      </c>
      <c r="P6" s="556">
        <v>2019</v>
      </c>
      <c r="Q6" s="556">
        <v>2020</v>
      </c>
      <c r="R6" s="556">
        <v>2021</v>
      </c>
      <c r="S6" s="556">
        <v>2022</v>
      </c>
      <c r="T6" s="556">
        <v>2023</v>
      </c>
      <c r="U6" s="555" t="s">
        <v>615</v>
      </c>
      <c r="V6" s="555" t="s">
        <v>614</v>
      </c>
    </row>
    <row r="7" spans="1:25">
      <c r="A7" s="552" t="s">
        <v>613</v>
      </c>
      <c r="B7" s="554">
        <v>125</v>
      </c>
      <c r="C7" s="554">
        <v>132</v>
      </c>
      <c r="D7" s="554">
        <v>119</v>
      </c>
      <c r="E7" s="554">
        <v>122</v>
      </c>
      <c r="F7" s="554">
        <v>123</v>
      </c>
      <c r="G7" s="554">
        <v>143</v>
      </c>
      <c r="H7" s="554">
        <v>125</v>
      </c>
      <c r="I7" s="553">
        <v>65581.714000000007</v>
      </c>
      <c r="J7" s="553">
        <v>70994.042000000001</v>
      </c>
      <c r="K7" s="553">
        <v>72435.815000000002</v>
      </c>
      <c r="L7" s="553">
        <v>74670.670425861666</v>
      </c>
      <c r="M7" s="553">
        <v>76365.981526883159</v>
      </c>
      <c r="N7" s="553">
        <v>76982.302342139359</v>
      </c>
      <c r="O7" s="553">
        <v>78159.253661885639</v>
      </c>
      <c r="P7" s="553">
        <v>141001.946</v>
      </c>
      <c r="Q7" s="553">
        <v>161698.21600000001</v>
      </c>
      <c r="R7" s="553">
        <v>168063.82800000001</v>
      </c>
      <c r="S7" s="553">
        <v>178338.04242586167</v>
      </c>
      <c r="T7" s="553">
        <v>189068.81352688314</v>
      </c>
      <c r="U7" s="553">
        <v>197476.60834213934</v>
      </c>
      <c r="V7" s="553">
        <v>205496.27176188561</v>
      </c>
    </row>
    <row r="8" spans="1:25">
      <c r="A8" s="552" t="s">
        <v>596</v>
      </c>
      <c r="B8" s="550">
        <v>363</v>
      </c>
      <c r="C8" s="550">
        <v>338</v>
      </c>
      <c r="D8" s="550">
        <v>330</v>
      </c>
      <c r="E8" s="550">
        <v>341</v>
      </c>
      <c r="F8" s="550">
        <v>343</v>
      </c>
      <c r="G8" s="550">
        <v>234</v>
      </c>
      <c r="H8" s="550">
        <v>208</v>
      </c>
      <c r="I8" s="549">
        <v>144889.41399999999</v>
      </c>
      <c r="J8" s="549">
        <v>156300.46</v>
      </c>
      <c r="K8" s="549">
        <v>176712.81400000001</v>
      </c>
      <c r="L8" s="549">
        <v>210506.32058763001</v>
      </c>
      <c r="M8" s="549">
        <v>238251.31828013953</v>
      </c>
      <c r="N8" s="549">
        <v>251673.78864686543</v>
      </c>
      <c r="O8" s="549">
        <v>301055.33511997049</v>
      </c>
      <c r="P8" s="549">
        <v>305535.86800000002</v>
      </c>
      <c r="Q8" s="549">
        <v>328636.391</v>
      </c>
      <c r="R8" s="549">
        <v>356986.48400000005</v>
      </c>
      <c r="S8" s="549">
        <v>407291.24358763004</v>
      </c>
      <c r="T8" s="549">
        <v>451363.52428013959</v>
      </c>
      <c r="U8" s="549">
        <v>489880.9156468655</v>
      </c>
      <c r="V8" s="549">
        <v>551383.82011997059</v>
      </c>
    </row>
    <row r="9" spans="1:25">
      <c r="A9" s="552" t="s">
        <v>612</v>
      </c>
      <c r="B9" s="550">
        <v>19</v>
      </c>
      <c r="C9" s="550">
        <v>18</v>
      </c>
      <c r="D9" s="550">
        <v>18</v>
      </c>
      <c r="E9" s="550">
        <v>18</v>
      </c>
      <c r="F9" s="550">
        <v>18</v>
      </c>
      <c r="G9" s="550">
        <v>17</v>
      </c>
      <c r="H9" s="550">
        <v>20</v>
      </c>
      <c r="I9" s="549">
        <v>16709.546999999999</v>
      </c>
      <c r="J9" s="549">
        <v>18919.72</v>
      </c>
      <c r="K9" s="549">
        <v>20835.25</v>
      </c>
      <c r="L9" s="549">
        <v>22087.041660985833</v>
      </c>
      <c r="M9" s="549">
        <v>22934.369678439965</v>
      </c>
      <c r="N9" s="549">
        <v>23606.884450381287</v>
      </c>
      <c r="O9" s="549">
        <v>23659.550524063296</v>
      </c>
      <c r="P9" s="549">
        <v>18841.881999999998</v>
      </c>
      <c r="Q9" s="549">
        <v>22068.931</v>
      </c>
      <c r="R9" s="549">
        <v>23989.072</v>
      </c>
      <c r="S9" s="549">
        <v>25241.057660985833</v>
      </c>
      <c r="T9" s="549">
        <v>26096.871678439966</v>
      </c>
      <c r="U9" s="549">
        <v>26785.172450381287</v>
      </c>
      <c r="V9" s="549">
        <v>26855.548524063295</v>
      </c>
    </row>
    <row r="10" spans="1:25">
      <c r="A10" s="552" t="s">
        <v>611</v>
      </c>
      <c r="B10" s="550">
        <v>24</v>
      </c>
      <c r="C10" s="550">
        <v>23</v>
      </c>
      <c r="D10" s="550">
        <v>22</v>
      </c>
      <c r="E10" s="550">
        <v>21</v>
      </c>
      <c r="F10" s="550">
        <v>22</v>
      </c>
      <c r="G10" s="550">
        <v>28</v>
      </c>
      <c r="H10" s="550">
        <v>23</v>
      </c>
      <c r="I10" s="549">
        <v>11384.974</v>
      </c>
      <c r="J10" s="549">
        <v>12818.300999999999</v>
      </c>
      <c r="K10" s="549">
        <v>13039.803</v>
      </c>
      <c r="L10" s="549">
        <v>13690.202400729999</v>
      </c>
      <c r="M10" s="549">
        <v>14586.005310562643</v>
      </c>
      <c r="N10" s="549">
        <v>17200.56509845905</v>
      </c>
      <c r="O10" s="549">
        <v>17522.91156429219</v>
      </c>
      <c r="P10" s="549">
        <v>15233.441999999999</v>
      </c>
      <c r="Q10" s="549">
        <v>16639.95</v>
      </c>
      <c r="R10" s="549">
        <v>17100.766</v>
      </c>
      <c r="S10" s="549">
        <v>19300.553400729998</v>
      </c>
      <c r="T10" s="549">
        <v>21035.378310562643</v>
      </c>
      <c r="U10" s="549">
        <v>24769.646098459049</v>
      </c>
      <c r="V10" s="549">
        <v>25693.16156429219</v>
      </c>
    </row>
    <row r="11" spans="1:25" ht="26.25">
      <c r="A11" s="551" t="s">
        <v>593</v>
      </c>
      <c r="B11" s="550">
        <v>113</v>
      </c>
      <c r="C11" s="550">
        <v>113</v>
      </c>
      <c r="D11" s="550">
        <v>109</v>
      </c>
      <c r="E11" s="550">
        <v>111</v>
      </c>
      <c r="F11" s="550">
        <v>116</v>
      </c>
      <c r="G11" s="550">
        <v>127</v>
      </c>
      <c r="H11" s="550">
        <v>138</v>
      </c>
      <c r="I11" s="549">
        <v>147948.10699999999</v>
      </c>
      <c r="J11" s="549">
        <v>170682.97200000001</v>
      </c>
      <c r="K11" s="549">
        <v>182724.552</v>
      </c>
      <c r="L11" s="549">
        <v>250151.88628046995</v>
      </c>
      <c r="M11" s="549">
        <v>282548.18090992037</v>
      </c>
      <c r="N11" s="549">
        <v>332594.88127534784</v>
      </c>
      <c r="O11" s="549">
        <v>412289.69558425003</v>
      </c>
      <c r="P11" s="549">
        <v>215321.946</v>
      </c>
      <c r="Q11" s="549">
        <v>249722.84600000002</v>
      </c>
      <c r="R11" s="549">
        <v>280035.73599999998</v>
      </c>
      <c r="S11" s="549">
        <v>376013.17528046994</v>
      </c>
      <c r="T11" s="549">
        <v>415460.35990992037</v>
      </c>
      <c r="U11" s="549">
        <v>471620.02327534783</v>
      </c>
      <c r="V11" s="549">
        <v>556519.44748425006</v>
      </c>
    </row>
    <row r="12" spans="1:25">
      <c r="A12" s="552" t="s">
        <v>592</v>
      </c>
      <c r="B12" s="550">
        <v>60</v>
      </c>
      <c r="C12" s="550">
        <v>59</v>
      </c>
      <c r="D12" s="550">
        <v>59</v>
      </c>
      <c r="E12" s="550">
        <v>52</v>
      </c>
      <c r="F12" s="550">
        <v>52</v>
      </c>
      <c r="G12" s="550">
        <v>70</v>
      </c>
      <c r="H12" s="550">
        <v>62</v>
      </c>
      <c r="I12" s="549">
        <v>29849.285</v>
      </c>
      <c r="J12" s="549">
        <v>31600.382000000001</v>
      </c>
      <c r="K12" s="549">
        <v>32520.560000000001</v>
      </c>
      <c r="L12" s="549">
        <v>33011.929607138336</v>
      </c>
      <c r="M12" s="549">
        <v>35526.073349688748</v>
      </c>
      <c r="N12" s="549">
        <v>39878.204659537594</v>
      </c>
      <c r="O12" s="549">
        <v>46615.068235544619</v>
      </c>
      <c r="P12" s="549">
        <v>124936.84700000001</v>
      </c>
      <c r="Q12" s="549">
        <v>167429.75400000002</v>
      </c>
      <c r="R12" s="549">
        <v>234331.18299999999</v>
      </c>
      <c r="S12" s="549">
        <v>242861.20360713833</v>
      </c>
      <c r="T12" s="549">
        <v>269289.74534968875</v>
      </c>
      <c r="U12" s="549">
        <v>280897.8936595376</v>
      </c>
      <c r="V12" s="549">
        <v>293580.66953554464</v>
      </c>
    </row>
    <row r="13" spans="1:25" ht="26.25">
      <c r="A13" s="551" t="s">
        <v>610</v>
      </c>
      <c r="B13" s="550">
        <v>78</v>
      </c>
      <c r="C13" s="550">
        <v>77</v>
      </c>
      <c r="D13" s="550">
        <v>77</v>
      </c>
      <c r="E13" s="550">
        <v>74</v>
      </c>
      <c r="F13" s="550">
        <v>74</v>
      </c>
      <c r="G13" s="550">
        <v>88</v>
      </c>
      <c r="H13" s="550">
        <v>83</v>
      </c>
      <c r="I13" s="549">
        <v>33409.309000000001</v>
      </c>
      <c r="J13" s="549">
        <v>34147.625</v>
      </c>
      <c r="K13" s="549">
        <v>35459.953999999998</v>
      </c>
      <c r="L13" s="549">
        <v>37404.985740805831</v>
      </c>
      <c r="M13" s="549">
        <v>40731.411463752942</v>
      </c>
      <c r="N13" s="549">
        <v>42683.396163444268</v>
      </c>
      <c r="O13" s="549">
        <v>45145.339491233055</v>
      </c>
      <c r="P13" s="549">
        <v>68916.466</v>
      </c>
      <c r="Q13" s="549">
        <v>71062.135999999999</v>
      </c>
      <c r="R13" s="549">
        <v>73372.633999999991</v>
      </c>
      <c r="S13" s="549">
        <v>78240.333740805829</v>
      </c>
      <c r="T13" s="549">
        <v>88201.578463752929</v>
      </c>
      <c r="U13" s="549">
        <v>92832.112163444253</v>
      </c>
      <c r="V13" s="549">
        <v>98423.285491233051</v>
      </c>
    </row>
    <row r="14" spans="1:25">
      <c r="A14" s="551" t="s">
        <v>609</v>
      </c>
      <c r="B14" s="550">
        <v>160</v>
      </c>
      <c r="C14" s="550">
        <v>157</v>
      </c>
      <c r="D14" s="550">
        <v>153</v>
      </c>
      <c r="E14" s="550">
        <v>173</v>
      </c>
      <c r="F14" s="550">
        <v>173</v>
      </c>
      <c r="G14" s="550">
        <v>174</v>
      </c>
      <c r="H14" s="550">
        <v>155</v>
      </c>
      <c r="I14" s="549">
        <v>49018.517</v>
      </c>
      <c r="J14" s="549">
        <v>44897.224999999999</v>
      </c>
      <c r="K14" s="549">
        <v>49465.150999999998</v>
      </c>
      <c r="L14" s="549">
        <v>59782.614547508332</v>
      </c>
      <c r="M14" s="549">
        <v>68676.447166738915</v>
      </c>
      <c r="N14" s="549">
        <v>73052.083260620566</v>
      </c>
      <c r="O14" s="549">
        <v>79438.250975703908</v>
      </c>
      <c r="P14" s="549">
        <v>70594.879000000001</v>
      </c>
      <c r="Q14" s="549">
        <v>66397.528999999995</v>
      </c>
      <c r="R14" s="549">
        <v>75158.192999999999</v>
      </c>
      <c r="S14" s="549">
        <v>90472.998547508338</v>
      </c>
      <c r="T14" s="549">
        <v>105719.29916673891</v>
      </c>
      <c r="U14" s="549">
        <v>115615.50526062057</v>
      </c>
      <c r="V14" s="549">
        <v>126404.96997570392</v>
      </c>
    </row>
    <row r="15" spans="1:25" s="530" customFormat="1">
      <c r="A15" s="548" t="s">
        <v>87</v>
      </c>
      <c r="B15" s="547">
        <v>1062</v>
      </c>
      <c r="C15" s="547">
        <v>1026</v>
      </c>
      <c r="D15" s="547">
        <v>988</v>
      </c>
      <c r="E15" s="547">
        <v>1010</v>
      </c>
      <c r="F15" s="547">
        <v>1022</v>
      </c>
      <c r="G15" s="547">
        <v>1027</v>
      </c>
      <c r="H15" s="547">
        <v>1123</v>
      </c>
      <c r="I15" s="546">
        <v>1724681.632</v>
      </c>
      <c r="J15" s="546">
        <v>1564795.321</v>
      </c>
      <c r="K15" s="546">
        <v>1675795.561</v>
      </c>
      <c r="L15" s="546">
        <v>1906781.4679329081</v>
      </c>
      <c r="M15" s="546">
        <v>2072226.9306868839</v>
      </c>
      <c r="N15" s="546">
        <v>2179143.3653842811</v>
      </c>
      <c r="O15" s="546">
        <v>2352738.7795782792</v>
      </c>
      <c r="P15" s="546">
        <v>2871528.8659999999</v>
      </c>
      <c r="Q15" s="546">
        <v>2833778.0350000001</v>
      </c>
      <c r="R15" s="546">
        <v>3051357.111</v>
      </c>
      <c r="S15" s="546">
        <v>3415866.1859329082</v>
      </c>
      <c r="T15" s="546">
        <v>3698006.0386868836</v>
      </c>
      <c r="U15" s="546">
        <v>3921606.6403842806</v>
      </c>
      <c r="V15" s="546">
        <v>4184193.556878279</v>
      </c>
    </row>
    <row r="16" spans="1:25" s="530" customFormat="1">
      <c r="A16" s="545" t="s">
        <v>183</v>
      </c>
      <c r="B16" s="544">
        <v>2004</v>
      </c>
      <c r="C16" s="544">
        <v>1943</v>
      </c>
      <c r="D16" s="544">
        <v>1875</v>
      </c>
      <c r="E16" s="544">
        <v>1922</v>
      </c>
      <c r="F16" s="544">
        <v>1943</v>
      </c>
      <c r="G16" s="544">
        <v>1908</v>
      </c>
      <c r="H16" s="544">
        <v>1937</v>
      </c>
      <c r="I16" s="544">
        <v>2223472.4989999998</v>
      </c>
      <c r="J16" s="544">
        <v>2105156.048</v>
      </c>
      <c r="K16" s="544">
        <v>2258989.46</v>
      </c>
      <c r="L16" s="544">
        <v>2608087.1191840381</v>
      </c>
      <c r="M16" s="544">
        <v>2851846.7183730099</v>
      </c>
      <c r="N16" s="544">
        <v>3036815.4712810768</v>
      </c>
      <c r="O16" s="544">
        <v>3356624.1847352227</v>
      </c>
      <c r="P16" s="544">
        <v>3831912.142</v>
      </c>
      <c r="Q16" s="544">
        <v>3917433.7880000002</v>
      </c>
      <c r="R16" s="544">
        <v>4280395.0070000002</v>
      </c>
      <c r="S16" s="544">
        <v>4833624.7941840384</v>
      </c>
      <c r="T16" s="544">
        <v>5264241.6093730107</v>
      </c>
      <c r="U16" s="544">
        <v>5621484.5172810759</v>
      </c>
      <c r="V16" s="544">
        <v>6068550.7313352227</v>
      </c>
    </row>
    <row r="17" spans="1:22">
      <c r="A17" s="542" t="s">
        <v>608</v>
      </c>
      <c r="B17" s="513"/>
      <c r="C17" s="513"/>
      <c r="D17" s="513"/>
      <c r="E17" s="513"/>
      <c r="F17" s="513"/>
      <c r="G17" s="513"/>
      <c r="H17" s="513"/>
      <c r="I17" s="513"/>
      <c r="J17" s="513"/>
      <c r="K17" s="513"/>
      <c r="L17" s="513"/>
      <c r="M17" s="513"/>
      <c r="N17" s="513"/>
      <c r="O17" s="513"/>
      <c r="P17" s="513"/>
      <c r="Q17" s="513"/>
      <c r="S17" s="543" t="s">
        <v>607</v>
      </c>
      <c r="U17" s="542"/>
      <c r="V17" s="512"/>
    </row>
    <row r="18" spans="1:22">
      <c r="A18" s="511" t="s">
        <v>606</v>
      </c>
      <c r="B18" s="513"/>
      <c r="C18" s="513"/>
      <c r="D18" s="513"/>
      <c r="E18" s="513"/>
      <c r="F18" s="513"/>
      <c r="G18" s="513"/>
      <c r="H18" s="513"/>
      <c r="I18" s="513"/>
      <c r="J18" s="513"/>
      <c r="K18" s="541"/>
      <c r="L18" s="541"/>
      <c r="M18" s="541"/>
      <c r="N18" s="541"/>
      <c r="O18" s="541"/>
      <c r="P18" s="513"/>
      <c r="Q18" s="513"/>
      <c r="R18" s="541"/>
      <c r="S18" s="513"/>
      <c r="T18" s="513"/>
      <c r="U18" s="513"/>
      <c r="V18" s="541"/>
    </row>
    <row r="19" spans="1:22">
      <c r="A19" s="511" t="s">
        <v>64</v>
      </c>
      <c r="B19" s="513"/>
      <c r="C19" s="513"/>
      <c r="D19" s="513"/>
      <c r="E19" s="513"/>
      <c r="F19" s="513"/>
      <c r="G19" s="513"/>
      <c r="H19" s="513"/>
      <c r="I19" s="513"/>
      <c r="J19" s="513"/>
      <c r="K19" s="541"/>
      <c r="L19" s="541"/>
      <c r="M19" s="541"/>
      <c r="N19" s="541"/>
      <c r="O19" s="541"/>
      <c r="P19" s="513"/>
      <c r="Q19" s="513"/>
      <c r="R19" s="541"/>
      <c r="S19" s="513"/>
      <c r="T19" s="513"/>
      <c r="U19" s="513"/>
      <c r="V19" s="541"/>
    </row>
    <row r="20" spans="1:22">
      <c r="A20" s="511" t="s">
        <v>63</v>
      </c>
      <c r="K20" s="540"/>
      <c r="L20" s="540"/>
      <c r="M20" s="540"/>
      <c r="N20" s="540"/>
      <c r="O20" s="540"/>
      <c r="R20" s="540"/>
      <c r="V20" s="540"/>
    </row>
    <row r="21" spans="1:22">
      <c r="K21" s="540"/>
      <c r="L21" s="540"/>
      <c r="M21" s="540"/>
      <c r="N21" s="540"/>
      <c r="O21" s="540"/>
      <c r="R21" s="540"/>
      <c r="V21" s="540"/>
    </row>
    <row r="22" spans="1:22">
      <c r="K22" s="540"/>
      <c r="L22" s="540"/>
      <c r="M22" s="540"/>
      <c r="N22" s="540"/>
      <c r="O22" s="540"/>
      <c r="R22" s="540"/>
      <c r="V22" s="540"/>
    </row>
    <row r="23" spans="1:22">
      <c r="K23" s="540"/>
      <c r="L23" s="540"/>
      <c r="M23" s="540"/>
      <c r="N23" s="540"/>
      <c r="O23" s="540"/>
      <c r="R23" s="540"/>
      <c r="V23" s="540"/>
    </row>
    <row r="24" spans="1:22">
      <c r="K24" s="540"/>
      <c r="L24" s="540"/>
      <c r="M24" s="540"/>
      <c r="N24" s="540"/>
      <c r="O24" s="540"/>
      <c r="R24" s="540"/>
      <c r="V24" s="540"/>
    </row>
    <row r="25" spans="1:22">
      <c r="K25" s="540"/>
      <c r="L25" s="540"/>
      <c r="M25" s="540"/>
      <c r="N25" s="540"/>
      <c r="O25" s="540"/>
      <c r="R25" s="540"/>
      <c r="V25" s="540"/>
    </row>
    <row r="26" spans="1:22">
      <c r="B26" s="540"/>
      <c r="C26" s="540"/>
      <c r="D26" s="540"/>
      <c r="K26" s="540"/>
      <c r="L26" s="540"/>
      <c r="M26" s="540"/>
      <c r="N26" s="540"/>
      <c r="O26" s="540"/>
      <c r="R26" s="540"/>
      <c r="V26" s="540"/>
    </row>
    <row r="27" spans="1:22">
      <c r="B27" s="540"/>
      <c r="C27" s="540"/>
      <c r="D27" s="540"/>
      <c r="E27" s="540"/>
      <c r="F27" s="540"/>
      <c r="G27" s="540"/>
      <c r="K27" s="540"/>
      <c r="L27" s="540"/>
      <c r="M27" s="540"/>
      <c r="N27" s="540"/>
      <c r="O27" s="540"/>
      <c r="R27" s="540"/>
      <c r="V27" s="540"/>
    </row>
    <row r="28" spans="1:22">
      <c r="B28" s="540"/>
      <c r="C28" s="540"/>
      <c r="D28" s="540"/>
      <c r="E28" s="540"/>
      <c r="F28" s="540"/>
      <c r="G28" s="540"/>
      <c r="K28" s="540"/>
      <c r="L28" s="540"/>
      <c r="M28" s="540"/>
      <c r="N28" s="540"/>
      <c r="O28" s="540"/>
      <c r="R28" s="540"/>
      <c r="V28" s="540"/>
    </row>
    <row r="29" spans="1:22">
      <c r="B29" s="539"/>
      <c r="C29" s="539"/>
      <c r="D29" s="539"/>
      <c r="E29" s="539"/>
      <c r="F29" s="539"/>
      <c r="G29" s="539"/>
      <c r="H29" s="539"/>
      <c r="I29" s="539"/>
      <c r="J29" s="539"/>
      <c r="K29" s="539"/>
      <c r="L29" s="539"/>
      <c r="M29" s="539"/>
      <c r="N29" s="539"/>
      <c r="O29" s="539"/>
      <c r="P29" s="539"/>
      <c r="Q29" s="539"/>
      <c r="R29" s="539"/>
      <c r="S29" s="539"/>
      <c r="T29" s="539"/>
      <c r="U29" s="539"/>
    </row>
    <row r="30" spans="1:22">
      <c r="B30" s="539"/>
      <c r="C30" s="539"/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</row>
    <row r="31" spans="1:22">
      <c r="B31" s="539"/>
      <c r="C31" s="539"/>
      <c r="D31" s="539"/>
      <c r="E31" s="539"/>
      <c r="F31" s="539"/>
      <c r="G31" s="539"/>
      <c r="H31" s="539"/>
      <c r="I31" s="539"/>
      <c r="J31" s="539"/>
      <c r="K31" s="539"/>
      <c r="L31" s="539"/>
      <c r="M31" s="539"/>
      <c r="N31" s="539"/>
      <c r="O31" s="539"/>
      <c r="P31" s="539"/>
      <c r="Q31" s="539"/>
      <c r="R31" s="539"/>
      <c r="S31" s="539"/>
      <c r="T31" s="539"/>
      <c r="U31" s="539"/>
      <c r="V31" s="539"/>
    </row>
    <row r="32" spans="1:22">
      <c r="B32" s="539"/>
      <c r="C32" s="539"/>
      <c r="D32" s="539"/>
      <c r="E32" s="539"/>
      <c r="F32" s="539"/>
      <c r="G32" s="539"/>
      <c r="H32" s="539"/>
      <c r="I32" s="539"/>
      <c r="J32" s="539"/>
      <c r="K32" s="539"/>
      <c r="L32" s="539"/>
      <c r="M32" s="539"/>
      <c r="N32" s="539"/>
      <c r="O32" s="539"/>
      <c r="P32" s="539"/>
      <c r="Q32" s="539"/>
      <c r="R32" s="539"/>
      <c r="S32" s="539"/>
      <c r="T32" s="539"/>
      <c r="U32" s="539"/>
      <c r="V32" s="539"/>
    </row>
    <row r="33" spans="2:22">
      <c r="B33" s="539"/>
      <c r="C33" s="539"/>
      <c r="D33" s="539"/>
      <c r="E33" s="539"/>
      <c r="F33" s="539"/>
      <c r="G33" s="539"/>
      <c r="H33" s="539"/>
      <c r="I33" s="539"/>
      <c r="J33" s="539"/>
      <c r="K33" s="539"/>
      <c r="L33" s="539"/>
      <c r="M33" s="539"/>
      <c r="N33" s="539"/>
      <c r="O33" s="539"/>
      <c r="P33" s="539"/>
      <c r="Q33" s="539"/>
      <c r="R33" s="539"/>
      <c r="S33" s="539"/>
      <c r="T33" s="539"/>
      <c r="U33" s="539"/>
      <c r="V33" s="539"/>
    </row>
    <row r="34" spans="2:22">
      <c r="B34" s="539"/>
      <c r="C34" s="539"/>
      <c r="D34" s="539"/>
      <c r="E34" s="539"/>
      <c r="F34" s="539"/>
      <c r="G34" s="539"/>
      <c r="H34" s="539"/>
      <c r="I34" s="539"/>
      <c r="J34" s="539"/>
      <c r="K34" s="539"/>
      <c r="L34" s="539"/>
      <c r="M34" s="539"/>
      <c r="N34" s="539"/>
      <c r="O34" s="539"/>
      <c r="P34" s="539"/>
      <c r="Q34" s="539"/>
      <c r="R34" s="539"/>
      <c r="S34" s="539"/>
      <c r="T34" s="539"/>
      <c r="U34" s="539"/>
      <c r="V34" s="539"/>
    </row>
    <row r="35" spans="2:22">
      <c r="B35" s="539"/>
      <c r="C35" s="539"/>
      <c r="D35" s="539"/>
      <c r="E35" s="539"/>
      <c r="F35" s="539"/>
      <c r="G35" s="539"/>
      <c r="H35" s="539"/>
      <c r="I35" s="539"/>
      <c r="J35" s="539"/>
      <c r="K35" s="539"/>
      <c r="L35" s="539"/>
      <c r="M35" s="539"/>
      <c r="N35" s="539"/>
      <c r="O35" s="539"/>
      <c r="P35" s="539"/>
      <c r="Q35" s="539"/>
      <c r="R35" s="539"/>
      <c r="S35" s="539"/>
      <c r="T35" s="539"/>
      <c r="U35" s="539"/>
      <c r="V35" s="539"/>
    </row>
    <row r="36" spans="2:22">
      <c r="B36" s="539"/>
      <c r="C36" s="539"/>
      <c r="D36" s="539"/>
      <c r="E36" s="539"/>
      <c r="F36" s="539"/>
      <c r="G36" s="539"/>
      <c r="H36" s="539"/>
      <c r="I36" s="539"/>
      <c r="J36" s="539"/>
      <c r="K36" s="539"/>
      <c r="L36" s="539"/>
      <c r="M36" s="539"/>
      <c r="N36" s="539"/>
      <c r="O36" s="539"/>
      <c r="P36" s="539"/>
      <c r="Q36" s="539"/>
      <c r="R36" s="539"/>
      <c r="S36" s="539"/>
      <c r="T36" s="539"/>
      <c r="U36" s="539"/>
      <c r="V36" s="539"/>
    </row>
    <row r="37" spans="2:22">
      <c r="B37" s="539"/>
      <c r="C37" s="539"/>
      <c r="D37" s="539"/>
      <c r="E37" s="539"/>
      <c r="F37" s="539"/>
      <c r="G37" s="539"/>
      <c r="H37" s="539"/>
      <c r="I37" s="539"/>
      <c r="J37" s="539"/>
      <c r="K37" s="539"/>
      <c r="L37" s="539"/>
      <c r="M37" s="539"/>
      <c r="N37" s="539"/>
      <c r="O37" s="539"/>
      <c r="P37" s="539"/>
      <c r="Q37" s="539"/>
      <c r="R37" s="539"/>
      <c r="S37" s="539"/>
      <c r="T37" s="539"/>
      <c r="U37" s="539"/>
      <c r="V37" s="539"/>
    </row>
    <row r="38" spans="2:22">
      <c r="B38" s="539"/>
      <c r="C38" s="539"/>
      <c r="D38" s="539"/>
      <c r="E38" s="539"/>
      <c r="F38" s="539"/>
      <c r="G38" s="539"/>
      <c r="H38" s="539"/>
      <c r="I38" s="539"/>
      <c r="J38" s="539"/>
      <c r="K38" s="539"/>
      <c r="L38" s="539"/>
      <c r="M38" s="539"/>
      <c r="N38" s="539"/>
      <c r="O38" s="539"/>
      <c r="P38" s="539"/>
      <c r="Q38" s="539"/>
      <c r="R38" s="539"/>
      <c r="S38" s="539"/>
      <c r="T38" s="539"/>
      <c r="U38" s="539"/>
      <c r="V38" s="539"/>
    </row>
    <row r="39" spans="2:22">
      <c r="B39" s="539"/>
      <c r="C39" s="539"/>
      <c r="D39" s="539"/>
      <c r="E39" s="539"/>
      <c r="F39" s="539"/>
      <c r="G39" s="539"/>
      <c r="H39" s="539"/>
      <c r="I39" s="539"/>
      <c r="J39" s="539"/>
      <c r="K39" s="539"/>
      <c r="L39" s="539"/>
      <c r="M39" s="539"/>
      <c r="N39" s="539"/>
      <c r="O39" s="539"/>
      <c r="P39" s="539"/>
      <c r="Q39" s="539"/>
      <c r="R39" s="539"/>
      <c r="S39" s="539"/>
      <c r="T39" s="539"/>
      <c r="U39" s="539"/>
      <c r="V39" s="539"/>
    </row>
  </sheetData>
  <mergeCells count="6">
    <mergeCell ref="R2:V2"/>
    <mergeCell ref="A3:V3"/>
    <mergeCell ref="A5:A6"/>
    <mergeCell ref="B5:H5"/>
    <mergeCell ref="I5:O5"/>
    <mergeCell ref="P5:V5"/>
  </mergeCells>
  <hyperlinks>
    <hyperlink ref="R2" location="Contents!A1" display="Back to Contents ç" xr:uid="{119BBBEC-3E96-4C9F-8235-FBB83504623D}"/>
    <hyperlink ref="R2:V2" location="'23'!A1" display="cs;slf;fj;jpw;F jpUk;Gtjw;F" xr:uid="{8DF7FA6A-30C2-43B3-B201-39C6498B5357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9F176-6814-4D6A-92EB-BE9CE52856F0}">
  <dimension ref="A1:Q48"/>
  <sheetViews>
    <sheetView workbookViewId="0">
      <selection activeCell="K29" sqref="K29"/>
    </sheetView>
  </sheetViews>
  <sheetFormatPr defaultColWidth="8.85546875" defaultRowHeight="15.75"/>
  <cols>
    <col min="1" max="1" width="72.7109375" style="508" customWidth="1"/>
    <col min="2" max="7" width="10.42578125" style="508" customWidth="1"/>
    <col min="8" max="8" width="11" style="508" bestFit="1" customWidth="1"/>
    <col min="9" max="16384" width="8.85546875" style="508"/>
  </cols>
  <sheetData>
    <row r="1" spans="1:17">
      <c r="A1" s="538" t="s">
        <v>132</v>
      </c>
      <c r="B1" s="535"/>
      <c r="C1" s="577"/>
      <c r="D1" s="537"/>
      <c r="E1" s="537"/>
      <c r="F1" s="537"/>
      <c r="H1" s="578" t="s">
        <v>640</v>
      </c>
    </row>
    <row r="2" spans="1:17">
      <c r="A2" s="535"/>
      <c r="B2" s="535"/>
      <c r="C2" s="577"/>
      <c r="E2" s="507"/>
      <c r="F2" s="1844" t="s">
        <v>130</v>
      </c>
      <c r="G2" s="1844"/>
      <c r="H2" s="1844"/>
    </row>
    <row r="3" spans="1:17">
      <c r="A3" s="1862" t="s">
        <v>639</v>
      </c>
      <c r="B3" s="1862"/>
      <c r="C3" s="1862"/>
      <c r="D3" s="1862"/>
      <c r="E3" s="1862"/>
      <c r="F3" s="1862"/>
      <c r="G3" s="1862"/>
    </row>
    <row r="4" spans="1:17">
      <c r="A4" s="576"/>
      <c r="B4" s="576"/>
      <c r="C4" s="575"/>
      <c r="E4" s="575"/>
      <c r="F4" s="575"/>
      <c r="G4" s="574" t="s">
        <v>638</v>
      </c>
    </row>
    <row r="5" spans="1:17">
      <c r="A5" s="573" t="s">
        <v>637</v>
      </c>
      <c r="B5" s="572">
        <v>2019</v>
      </c>
      <c r="C5" s="572">
        <v>2020</v>
      </c>
      <c r="D5" s="572">
        <v>2021</v>
      </c>
      <c r="E5" s="572">
        <v>2022</v>
      </c>
      <c r="F5" s="572">
        <v>2023</v>
      </c>
      <c r="G5" s="572">
        <v>2024</v>
      </c>
      <c r="H5" s="572" t="s">
        <v>636</v>
      </c>
    </row>
    <row r="6" spans="1:17">
      <c r="A6" s="571" t="s">
        <v>635</v>
      </c>
      <c r="B6" s="1776">
        <v>319.46100000000001</v>
      </c>
      <c r="C6" s="1776">
        <v>191.845</v>
      </c>
      <c r="D6" s="1776">
        <v>223.12300000000002</v>
      </c>
      <c r="E6" s="1776">
        <v>363.92400000000004</v>
      </c>
      <c r="F6" s="1776">
        <v>239.10300000000001</v>
      </c>
      <c r="G6" s="1776">
        <v>259.89719999999994</v>
      </c>
      <c r="H6" s="1776">
        <v>486.18080000000009</v>
      </c>
      <c r="L6" s="561"/>
      <c r="M6" s="561"/>
      <c r="N6" s="561"/>
      <c r="O6" s="561"/>
      <c r="P6" s="561"/>
    </row>
    <row r="7" spans="1:17" s="530" customFormat="1">
      <c r="A7" s="569" t="s">
        <v>634</v>
      </c>
      <c r="B7" s="1777">
        <v>26.105</v>
      </c>
      <c r="C7" s="1777">
        <v>6.6109999999999998</v>
      </c>
      <c r="D7" s="1777">
        <v>8.6980000000000004</v>
      </c>
      <c r="E7" s="1777">
        <v>6.8860000000000001</v>
      </c>
      <c r="F7" s="1777">
        <v>5.1759999999999993</v>
      </c>
      <c r="G7" s="1777">
        <v>1.04</v>
      </c>
      <c r="H7" s="1777">
        <v>3.9108000000000005</v>
      </c>
      <c r="I7" s="508"/>
      <c r="J7" s="539"/>
      <c r="K7" s="539"/>
      <c r="L7" s="539"/>
      <c r="M7" s="561"/>
      <c r="N7" s="561"/>
      <c r="O7" s="561"/>
      <c r="P7" s="561"/>
      <c r="Q7" s="508"/>
    </row>
    <row r="8" spans="1:17" s="530" customFormat="1">
      <c r="A8" s="569" t="s">
        <v>633</v>
      </c>
      <c r="B8" s="1777">
        <v>104.85299999999999</v>
      </c>
      <c r="C8" s="1777">
        <v>78.132000000000005</v>
      </c>
      <c r="D8" s="1777">
        <v>101.554</v>
      </c>
      <c r="E8" s="1777">
        <v>104.124</v>
      </c>
      <c r="F8" s="1777">
        <v>84.709000000000003</v>
      </c>
      <c r="G8" s="1777">
        <v>45.974599999999988</v>
      </c>
      <c r="H8" s="1777">
        <v>164.08609999999999</v>
      </c>
      <c r="I8" s="508"/>
      <c r="J8" s="539"/>
      <c r="K8" s="539"/>
      <c r="L8" s="539"/>
      <c r="M8" s="561"/>
      <c r="N8" s="561"/>
      <c r="O8" s="561"/>
      <c r="P8" s="561"/>
      <c r="Q8" s="508"/>
    </row>
    <row r="9" spans="1:17" s="530" customFormat="1">
      <c r="A9" s="569" t="s">
        <v>612</v>
      </c>
      <c r="B9" s="1777">
        <v>7.2489999999999997</v>
      </c>
      <c r="C9" s="1777">
        <v>9.0020000000000007</v>
      </c>
      <c r="D9" s="1777">
        <v>9.5299999999999994</v>
      </c>
      <c r="E9" s="1777">
        <v>3.8570000000000002</v>
      </c>
      <c r="F9" s="1777">
        <v>2.5869999999999997</v>
      </c>
      <c r="G9" s="1777">
        <v>2.226</v>
      </c>
      <c r="H9" s="1777">
        <v>0.17499999999999999</v>
      </c>
      <c r="I9" s="508"/>
      <c r="J9" s="539"/>
      <c r="K9" s="539"/>
      <c r="L9" s="539"/>
      <c r="M9" s="561"/>
      <c r="N9" s="561"/>
      <c r="O9" s="561"/>
      <c r="P9" s="561"/>
      <c r="Q9" s="508"/>
    </row>
    <row r="10" spans="1:17" s="530" customFormat="1">
      <c r="A10" s="569" t="s">
        <v>632</v>
      </c>
      <c r="B10" s="1777">
        <v>1.306</v>
      </c>
      <c r="C10" s="1777">
        <v>1.1739999999999999</v>
      </c>
      <c r="D10" s="1777">
        <v>1.1020000000000001</v>
      </c>
      <c r="E10" s="1777">
        <v>2.004</v>
      </c>
      <c r="F10" s="1777">
        <v>2.7349999999999999</v>
      </c>
      <c r="G10" s="1777">
        <v>8.6541000000000015</v>
      </c>
      <c r="H10" s="1777">
        <v>1.0710999999999999</v>
      </c>
      <c r="I10" s="508"/>
      <c r="J10" s="539"/>
      <c r="K10" s="539"/>
      <c r="L10" s="539"/>
      <c r="M10" s="561"/>
      <c r="N10" s="561"/>
      <c r="O10" s="561"/>
      <c r="P10" s="561"/>
      <c r="Q10" s="508"/>
    </row>
    <row r="11" spans="1:17" s="530" customFormat="1">
      <c r="A11" s="569" t="s">
        <v>631</v>
      </c>
      <c r="B11" s="1777">
        <v>108.36799999999999</v>
      </c>
      <c r="C11" s="1777">
        <v>61.198999999999998</v>
      </c>
      <c r="D11" s="1777">
        <v>68.387</v>
      </c>
      <c r="E11" s="1777">
        <v>207.756</v>
      </c>
      <c r="F11" s="1777">
        <v>98.91</v>
      </c>
      <c r="G11" s="1777">
        <v>165.65329999999997</v>
      </c>
      <c r="H11" s="1777">
        <v>266.61170000000004</v>
      </c>
      <c r="I11" s="508"/>
      <c r="J11" s="539"/>
      <c r="K11" s="539"/>
      <c r="L11" s="539"/>
      <c r="M11" s="561"/>
      <c r="N11" s="561"/>
      <c r="O11" s="561"/>
      <c r="P11" s="561"/>
      <c r="Q11" s="508"/>
    </row>
    <row r="12" spans="1:17" s="530" customFormat="1">
      <c r="A12" s="569" t="s">
        <v>592</v>
      </c>
      <c r="B12" s="1777">
        <v>7.4950000000000001</v>
      </c>
      <c r="C12" s="1777">
        <v>2.6320000000000001</v>
      </c>
      <c r="D12" s="1777">
        <v>4.5970000000000004</v>
      </c>
      <c r="E12" s="1777">
        <v>1.514</v>
      </c>
      <c r="F12" s="1777">
        <v>7.6760000000000002</v>
      </c>
      <c r="G12" s="1777">
        <v>14.404999999999999</v>
      </c>
      <c r="H12" s="1777">
        <v>22.885400000000001</v>
      </c>
      <c r="I12" s="508"/>
      <c r="J12" s="539"/>
      <c r="K12" s="539"/>
      <c r="L12" s="539"/>
      <c r="M12" s="561"/>
      <c r="N12" s="561"/>
      <c r="O12" s="561"/>
      <c r="P12" s="561"/>
      <c r="Q12" s="508"/>
    </row>
    <row r="13" spans="1:17" s="530" customFormat="1">
      <c r="A13" s="569" t="s">
        <v>591</v>
      </c>
      <c r="B13" s="1777">
        <v>9.5090000000000003</v>
      </c>
      <c r="C13" s="1777">
        <v>3.3690000000000002</v>
      </c>
      <c r="D13" s="1777">
        <v>6.5289999999999999</v>
      </c>
      <c r="E13" s="1777">
        <v>5.9930000000000003</v>
      </c>
      <c r="F13" s="1777">
        <v>10.156000000000002</v>
      </c>
      <c r="G13" s="1777">
        <v>6.4609999999999985</v>
      </c>
      <c r="H13" s="1777">
        <v>8.1806000000000019</v>
      </c>
      <c r="I13" s="508"/>
      <c r="J13" s="539"/>
      <c r="K13" s="539"/>
      <c r="L13" s="539"/>
      <c r="M13" s="561"/>
      <c r="N13" s="561"/>
      <c r="O13" s="561"/>
      <c r="P13" s="561"/>
      <c r="Q13" s="508"/>
    </row>
    <row r="14" spans="1:17" s="530" customFormat="1">
      <c r="A14" s="569" t="s">
        <v>630</v>
      </c>
      <c r="B14" s="1777">
        <v>54.576000000000001</v>
      </c>
      <c r="C14" s="1777">
        <v>29.725999999999999</v>
      </c>
      <c r="D14" s="1777">
        <v>22.725999999999999</v>
      </c>
      <c r="E14" s="1777">
        <v>31.79</v>
      </c>
      <c r="F14" s="1777">
        <v>27.153999999999996</v>
      </c>
      <c r="G14" s="1777">
        <v>15.483199999999998</v>
      </c>
      <c r="H14" s="1777">
        <v>19.260100000000001</v>
      </c>
      <c r="I14" s="508"/>
      <c r="J14" s="539"/>
      <c r="K14" s="539"/>
      <c r="L14" s="539"/>
      <c r="M14" s="561"/>
      <c r="N14" s="561"/>
      <c r="O14" s="561"/>
      <c r="P14" s="561"/>
      <c r="Q14" s="508"/>
    </row>
    <row r="15" spans="1:17" s="530" customFormat="1">
      <c r="A15" s="570" t="s">
        <v>156</v>
      </c>
      <c r="B15" s="1777">
        <v>1.3420000000000001</v>
      </c>
      <c r="C15" s="1777">
        <v>0.755</v>
      </c>
      <c r="D15" s="1777">
        <v>0.495</v>
      </c>
      <c r="E15" s="1777">
        <v>0.17</v>
      </c>
      <c r="F15" s="1777">
        <v>0.13600000000000001</v>
      </c>
      <c r="G15" s="1777">
        <v>6.3E-2</v>
      </c>
      <c r="H15" s="1777">
        <v>4.1719999999999997</v>
      </c>
      <c r="I15" s="508"/>
      <c r="J15" s="539"/>
      <c r="K15" s="539"/>
      <c r="L15" s="539"/>
      <c r="M15" s="561"/>
      <c r="N15" s="561"/>
      <c r="O15" s="561"/>
      <c r="P15" s="561"/>
      <c r="Q15" s="508"/>
    </row>
    <row r="16" spans="1:17" s="530" customFormat="1">
      <c r="A16" s="570" t="s">
        <v>87</v>
      </c>
      <c r="B16" s="1777">
        <v>224.22200000000001</v>
      </c>
      <c r="C16" s="1777">
        <v>110.99299999999999</v>
      </c>
      <c r="D16" s="1777">
        <v>123.16199999999999</v>
      </c>
      <c r="E16" s="1777">
        <v>135.42500000000001</v>
      </c>
      <c r="F16" s="1777">
        <v>276.50999999999993</v>
      </c>
      <c r="G16" s="1777">
        <v>103.60359999999999</v>
      </c>
      <c r="H16" s="1777">
        <v>168.05790000000002</v>
      </c>
      <c r="I16" s="508"/>
      <c r="J16" s="539"/>
      <c r="K16" s="539"/>
      <c r="L16" s="539"/>
      <c r="M16" s="561"/>
      <c r="N16" s="561"/>
      <c r="O16" s="561"/>
      <c r="P16" s="561"/>
      <c r="Q16" s="508"/>
    </row>
    <row r="17" spans="1:17" s="530" customFormat="1">
      <c r="A17" s="569" t="s">
        <v>629</v>
      </c>
      <c r="B17" s="1777">
        <v>153.88900000000001</v>
      </c>
      <c r="C17" s="1777">
        <v>65.989000000000004</v>
      </c>
      <c r="D17" s="1777">
        <v>69.814999999999998</v>
      </c>
      <c r="E17" s="1777">
        <v>53.808</v>
      </c>
      <c r="F17" s="1777">
        <v>128.59199999999998</v>
      </c>
      <c r="G17" s="1777">
        <v>90.803999999999988</v>
      </c>
      <c r="H17" s="1777">
        <v>117.15460000000002</v>
      </c>
      <c r="I17" s="508"/>
      <c r="J17" s="539"/>
      <c r="K17" s="539"/>
      <c r="L17" s="539"/>
      <c r="M17" s="561"/>
      <c r="N17" s="561"/>
      <c r="O17" s="561"/>
      <c r="P17" s="561"/>
      <c r="Q17" s="508"/>
    </row>
    <row r="18" spans="1:17" s="530" customFormat="1">
      <c r="A18" s="569" t="s">
        <v>628</v>
      </c>
      <c r="B18" s="1777">
        <v>39.99</v>
      </c>
      <c r="C18" s="1777">
        <v>26.395</v>
      </c>
      <c r="D18" s="1777">
        <v>43.927999999999997</v>
      </c>
      <c r="E18" s="1777">
        <v>6.7350000000000003</v>
      </c>
      <c r="F18" s="1777">
        <v>12.414</v>
      </c>
      <c r="G18" s="1777">
        <v>2.645</v>
      </c>
      <c r="H18" s="1777">
        <v>8.3995000000000015</v>
      </c>
      <c r="I18" s="508"/>
      <c r="J18" s="539"/>
      <c r="K18" s="539"/>
      <c r="L18" s="539"/>
      <c r="M18" s="561"/>
      <c r="N18" s="561"/>
      <c r="O18" s="561"/>
      <c r="P18" s="561"/>
      <c r="Q18" s="508"/>
    </row>
    <row r="19" spans="1:17" s="530" customFormat="1">
      <c r="A19" s="569" t="s">
        <v>627</v>
      </c>
      <c r="B19" s="1777">
        <v>30.343</v>
      </c>
      <c r="C19" s="1777">
        <v>18.609000000000002</v>
      </c>
      <c r="D19" s="1777">
        <v>9.4190000000000005</v>
      </c>
      <c r="E19" s="1777">
        <v>74.882000000000005</v>
      </c>
      <c r="F19" s="1777">
        <v>135.50399999999996</v>
      </c>
      <c r="G19" s="1777">
        <v>10.154599999999999</v>
      </c>
      <c r="H19" s="1777">
        <v>42.503799999999998</v>
      </c>
      <c r="I19" s="508"/>
      <c r="J19" s="539"/>
      <c r="K19" s="539"/>
      <c r="L19" s="539"/>
      <c r="M19" s="561"/>
      <c r="N19" s="561"/>
      <c r="O19" s="561"/>
      <c r="P19" s="561"/>
      <c r="Q19" s="508"/>
    </row>
    <row r="20" spans="1:17" s="530" customFormat="1">
      <c r="A20" s="570" t="s">
        <v>626</v>
      </c>
      <c r="B20" s="1777">
        <v>643.71199999999999</v>
      </c>
      <c r="C20" s="1777">
        <v>383.399</v>
      </c>
      <c r="D20" s="1777">
        <v>433.45799999999997</v>
      </c>
      <c r="E20" s="1777">
        <v>576.1149999999999</v>
      </c>
      <c r="F20" s="1777">
        <v>221.57999999999998</v>
      </c>
      <c r="G20" s="1777">
        <v>250.22270000000003</v>
      </c>
      <c r="H20" s="1777">
        <v>404.59679999999997</v>
      </c>
      <c r="I20" s="508"/>
      <c r="J20" s="539"/>
      <c r="K20" s="539"/>
      <c r="L20" s="539"/>
      <c r="M20" s="561"/>
      <c r="N20" s="561"/>
      <c r="O20" s="561"/>
      <c r="P20" s="561"/>
      <c r="Q20" s="508"/>
    </row>
    <row r="21" spans="1:17" s="530" customFormat="1">
      <c r="A21" s="569" t="s">
        <v>625</v>
      </c>
      <c r="B21" s="1777">
        <v>455.279</v>
      </c>
      <c r="C21" s="1777">
        <v>256.113</v>
      </c>
      <c r="D21" s="1777">
        <v>201.49600000000001</v>
      </c>
      <c r="E21" s="1777">
        <v>192.65899999999999</v>
      </c>
      <c r="F21" s="1777">
        <v>40.710000000000008</v>
      </c>
      <c r="G21" s="1777">
        <v>20.464000000000002</v>
      </c>
      <c r="H21" s="1777">
        <v>56.230799999999988</v>
      </c>
      <c r="I21" s="508"/>
      <c r="J21" s="539"/>
      <c r="K21" s="539"/>
      <c r="L21" s="539"/>
      <c r="M21" s="561"/>
      <c r="N21" s="561"/>
      <c r="O21" s="561"/>
      <c r="P21" s="561"/>
      <c r="Q21" s="508"/>
    </row>
    <row r="22" spans="1:17" s="530" customFormat="1">
      <c r="A22" s="569" t="s">
        <v>624</v>
      </c>
      <c r="B22" s="1777">
        <v>138.13</v>
      </c>
      <c r="C22" s="1777">
        <v>117.563</v>
      </c>
      <c r="D22" s="1777">
        <v>223.17</v>
      </c>
      <c r="E22" s="1777">
        <v>350.017</v>
      </c>
      <c r="F22" s="1777">
        <v>113.081</v>
      </c>
      <c r="G22" s="1777">
        <v>68.1417</v>
      </c>
      <c r="H22" s="1777">
        <v>65.819999999999993</v>
      </c>
      <c r="I22" s="508"/>
      <c r="J22" s="539"/>
      <c r="K22" s="539"/>
      <c r="L22" s="539"/>
      <c r="M22" s="561"/>
      <c r="N22" s="561"/>
      <c r="O22" s="561"/>
      <c r="P22" s="561"/>
      <c r="Q22" s="508"/>
    </row>
    <row r="23" spans="1:17" s="530" customFormat="1">
      <c r="A23" s="569" t="s">
        <v>623</v>
      </c>
      <c r="B23" s="1777">
        <v>3.1119999999999997</v>
      </c>
      <c r="C23" s="1777">
        <v>1.5429999999999999</v>
      </c>
      <c r="D23" s="1777">
        <v>1.3640000000000001</v>
      </c>
      <c r="E23" s="1777">
        <v>1.573</v>
      </c>
      <c r="F23" s="1777">
        <v>37.449999999999996</v>
      </c>
      <c r="G23" s="1777">
        <v>74.192000000000007</v>
      </c>
      <c r="H23" s="1777">
        <v>7.2770000000000001</v>
      </c>
      <c r="I23" s="508"/>
      <c r="J23" s="539"/>
      <c r="K23" s="539"/>
      <c r="L23" s="539"/>
      <c r="M23" s="561"/>
      <c r="N23" s="561"/>
      <c r="O23" s="561"/>
      <c r="P23" s="561"/>
      <c r="Q23" s="508"/>
    </row>
    <row r="24" spans="1:17" s="530" customFormat="1">
      <c r="A24" s="568" t="s">
        <v>622</v>
      </c>
      <c r="B24" s="1778">
        <v>47.191000000000003</v>
      </c>
      <c r="C24" s="1778">
        <v>8.18</v>
      </c>
      <c r="D24" s="1778">
        <v>7.4279999999999999</v>
      </c>
      <c r="E24" s="1778">
        <v>31.866</v>
      </c>
      <c r="F24" s="1778">
        <v>30.338999999999999</v>
      </c>
      <c r="G24" s="1778">
        <v>87.424999999999997</v>
      </c>
      <c r="H24" s="1778">
        <v>275.26900000000001</v>
      </c>
      <c r="I24" s="508"/>
      <c r="J24" s="539"/>
      <c r="K24" s="539"/>
      <c r="L24" s="539"/>
      <c r="M24" s="561"/>
      <c r="N24" s="561"/>
      <c r="O24" s="561"/>
      <c r="P24" s="561"/>
      <c r="Q24" s="508"/>
    </row>
    <row r="25" spans="1:17">
      <c r="A25" s="567" t="s">
        <v>183</v>
      </c>
      <c r="B25" s="1779">
        <v>1188.7370000000001</v>
      </c>
      <c r="C25" s="1779">
        <v>686.99199999999996</v>
      </c>
      <c r="D25" s="1779">
        <v>780.23800000000006</v>
      </c>
      <c r="E25" s="1779">
        <v>1075.634</v>
      </c>
      <c r="F25" s="1779">
        <v>737.32899999999995</v>
      </c>
      <c r="G25" s="1779">
        <v>613.78649999999993</v>
      </c>
      <c r="H25" s="1779">
        <v>1063.0075000000002</v>
      </c>
      <c r="J25" s="539"/>
      <c r="K25" s="539"/>
      <c r="L25" s="539"/>
      <c r="M25" s="561"/>
      <c r="N25" s="561"/>
      <c r="O25" s="561"/>
      <c r="P25" s="561"/>
    </row>
    <row r="26" spans="1:17">
      <c r="A26" s="542" t="s">
        <v>608</v>
      </c>
      <c r="B26" s="513"/>
      <c r="C26" s="566"/>
      <c r="D26" s="513"/>
      <c r="E26" s="566"/>
      <c r="F26" s="566"/>
      <c r="H26" s="565" t="s">
        <v>586</v>
      </c>
    </row>
    <row r="27" spans="1:17" ht="28.5" customHeight="1">
      <c r="A27" s="1871" t="s">
        <v>621</v>
      </c>
      <c r="B27" s="1871"/>
      <c r="C27" s="1871"/>
      <c r="D27" s="513"/>
      <c r="E27" s="513"/>
      <c r="F27" s="513"/>
      <c r="G27" s="513"/>
    </row>
    <row r="28" spans="1:17">
      <c r="A28" s="564" t="s">
        <v>286</v>
      </c>
      <c r="B28" s="542"/>
      <c r="C28" s="542"/>
      <c r="D28" s="513"/>
      <c r="E28" s="513"/>
      <c r="F28" s="513"/>
      <c r="G28" s="513"/>
    </row>
    <row r="29" spans="1:17">
      <c r="A29" s="563"/>
      <c r="B29" s="563"/>
      <c r="C29" s="513"/>
      <c r="D29" s="513"/>
      <c r="E29" s="513"/>
      <c r="F29" s="513"/>
      <c r="G29" s="513"/>
      <c r="H29" s="561"/>
      <c r="I29" s="561"/>
      <c r="J29" s="561"/>
      <c r="K29" s="561"/>
      <c r="L29" s="561"/>
    </row>
    <row r="30" spans="1:17">
      <c r="H30" s="561"/>
      <c r="I30" s="561"/>
      <c r="J30" s="561"/>
      <c r="K30" s="561"/>
      <c r="L30" s="561"/>
    </row>
    <row r="31" spans="1:17">
      <c r="H31" s="561"/>
      <c r="I31" s="561"/>
      <c r="J31" s="561"/>
      <c r="K31" s="561"/>
      <c r="L31" s="561"/>
    </row>
    <row r="32" spans="1:17">
      <c r="H32" s="561"/>
      <c r="I32" s="561"/>
      <c r="J32" s="561"/>
      <c r="K32" s="561"/>
      <c r="L32" s="561"/>
    </row>
    <row r="33" spans="3:12">
      <c r="H33" s="561"/>
      <c r="I33" s="561"/>
      <c r="J33" s="561"/>
      <c r="K33" s="561"/>
      <c r="L33" s="561"/>
    </row>
    <row r="34" spans="3:12">
      <c r="H34" s="561"/>
      <c r="I34" s="561"/>
      <c r="J34" s="561"/>
      <c r="K34" s="561"/>
      <c r="L34" s="561"/>
    </row>
    <row r="35" spans="3:12">
      <c r="H35" s="561"/>
      <c r="I35" s="561"/>
      <c r="J35" s="561"/>
      <c r="K35" s="561"/>
      <c r="L35" s="561"/>
    </row>
    <row r="36" spans="3:12">
      <c r="H36" s="561"/>
      <c r="I36" s="561"/>
      <c r="J36" s="561"/>
      <c r="K36" s="561"/>
      <c r="L36" s="561"/>
    </row>
    <row r="37" spans="3:12">
      <c r="H37" s="561"/>
      <c r="I37" s="561"/>
      <c r="J37" s="561"/>
      <c r="K37" s="561"/>
      <c r="L37" s="561"/>
    </row>
    <row r="38" spans="3:12">
      <c r="H38" s="561"/>
      <c r="I38" s="561"/>
      <c r="J38" s="561"/>
      <c r="K38" s="561"/>
      <c r="L38" s="561"/>
    </row>
    <row r="39" spans="3:12">
      <c r="H39" s="561"/>
      <c r="I39" s="561"/>
      <c r="J39" s="561"/>
      <c r="K39" s="561"/>
      <c r="L39" s="561"/>
    </row>
    <row r="40" spans="3:12">
      <c r="H40" s="561"/>
      <c r="I40" s="561"/>
      <c r="J40" s="561"/>
      <c r="K40" s="561"/>
      <c r="L40" s="561"/>
    </row>
    <row r="41" spans="3:12">
      <c r="H41" s="561"/>
      <c r="I41" s="561"/>
      <c r="J41" s="561"/>
      <c r="K41" s="561"/>
      <c r="L41" s="561"/>
    </row>
    <row r="42" spans="3:12">
      <c r="H42" s="561"/>
      <c r="I42" s="561"/>
      <c r="J42" s="561"/>
      <c r="K42" s="561"/>
      <c r="L42" s="561"/>
    </row>
    <row r="43" spans="3:12">
      <c r="H43" s="561"/>
      <c r="I43" s="561"/>
      <c r="J43" s="561"/>
      <c r="K43" s="561"/>
      <c r="L43" s="561"/>
    </row>
    <row r="44" spans="3:12">
      <c r="H44" s="561"/>
      <c r="I44" s="561"/>
      <c r="J44" s="561"/>
      <c r="K44" s="561"/>
      <c r="L44" s="561"/>
    </row>
    <row r="45" spans="3:12">
      <c r="H45" s="561"/>
      <c r="I45" s="561"/>
      <c r="J45" s="561"/>
      <c r="K45" s="561"/>
      <c r="L45" s="561"/>
    </row>
    <row r="46" spans="3:12">
      <c r="H46" s="561"/>
      <c r="I46" s="561"/>
      <c r="J46" s="561"/>
      <c r="K46" s="561"/>
      <c r="L46" s="561"/>
    </row>
    <row r="47" spans="3:12">
      <c r="H47" s="561"/>
      <c r="I47" s="561"/>
      <c r="J47" s="561"/>
      <c r="K47" s="561"/>
      <c r="L47" s="561"/>
    </row>
    <row r="48" spans="3:12">
      <c r="C48" s="562"/>
      <c r="H48" s="561"/>
      <c r="I48" s="561"/>
      <c r="J48" s="561"/>
      <c r="K48" s="561"/>
      <c r="L48" s="561"/>
    </row>
  </sheetData>
  <mergeCells count="3">
    <mergeCell ref="A3:G3"/>
    <mergeCell ref="A27:C27"/>
    <mergeCell ref="F2:H2"/>
  </mergeCells>
  <hyperlinks>
    <hyperlink ref="F2" location="Contents!A1" display="Back to Contents ç" xr:uid="{7CAE139E-43CD-49CD-9BF6-6533F2E890CC}"/>
    <hyperlink ref="E2:G2" location="உள்ளடக்கம்!A1" display="cs;slf;fj;jpw;F jpUk;Gtjw;F" xr:uid="{F18D02A9-DFF8-43CE-AB9A-790B0DBEB506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9A4A-6A8A-42C4-9406-E1850544C6A7}">
  <dimension ref="A1:O29"/>
  <sheetViews>
    <sheetView workbookViewId="0"/>
  </sheetViews>
  <sheetFormatPr defaultColWidth="9.140625" defaultRowHeight="15.75"/>
  <cols>
    <col min="1" max="1" width="67" style="579" customWidth="1"/>
    <col min="2" max="7" width="9.5703125" style="579" customWidth="1"/>
    <col min="8" max="16384" width="9.140625" style="579"/>
  </cols>
  <sheetData>
    <row r="1" spans="1:15">
      <c r="A1" s="538" t="s">
        <v>132</v>
      </c>
      <c r="B1" s="535"/>
      <c r="C1" s="605"/>
      <c r="D1" s="605"/>
      <c r="E1" s="605"/>
      <c r="F1" s="605"/>
      <c r="G1" s="607" t="s">
        <v>664</v>
      </c>
    </row>
    <row r="2" spans="1:15">
      <c r="A2" s="606"/>
      <c r="B2" s="606"/>
      <c r="C2" s="605"/>
      <c r="D2" s="1787" t="s">
        <v>130</v>
      </c>
      <c r="E2" s="1787"/>
      <c r="F2" s="1787"/>
      <c r="G2" s="1787"/>
    </row>
    <row r="3" spans="1:15">
      <c r="A3" s="1872" t="s">
        <v>38</v>
      </c>
      <c r="B3" s="1872"/>
      <c r="C3" s="1872"/>
      <c r="D3" s="1872"/>
      <c r="E3" s="1872"/>
      <c r="F3" s="1872"/>
      <c r="G3" s="1872"/>
    </row>
    <row r="4" spans="1:15" s="601" customFormat="1" ht="15">
      <c r="A4" s="604"/>
      <c r="B4" s="604"/>
      <c r="D4" s="603"/>
      <c r="E4" s="603"/>
      <c r="F4" s="603"/>
      <c r="G4" s="602" t="s">
        <v>527</v>
      </c>
    </row>
    <row r="5" spans="1:15">
      <c r="A5" s="600" t="s">
        <v>663</v>
      </c>
      <c r="B5" s="599">
        <v>2019</v>
      </c>
      <c r="C5" s="599">
        <v>2020</v>
      </c>
      <c r="D5" s="599">
        <v>2021</v>
      </c>
      <c r="E5" s="599">
        <v>2022</v>
      </c>
      <c r="F5" s="599">
        <v>2023</v>
      </c>
      <c r="G5" s="598" t="s">
        <v>340</v>
      </c>
      <c r="H5" s="598" t="s">
        <v>662</v>
      </c>
    </row>
    <row r="6" spans="1:15">
      <c r="A6" s="597" t="s">
        <v>661</v>
      </c>
      <c r="B6" s="596">
        <v>83.079581851334794</v>
      </c>
      <c r="C6" s="596">
        <v>82.094569757710701</v>
      </c>
      <c r="D6" s="596">
        <v>80.925833333333344</v>
      </c>
      <c r="E6" s="596">
        <v>64.544166666666669</v>
      </c>
      <c r="F6" s="596">
        <v>70.580833333333331</v>
      </c>
      <c r="G6" s="596">
        <v>77.24666666666667</v>
      </c>
      <c r="H6" s="596">
        <v>69.355000000000004</v>
      </c>
      <c r="I6" s="590"/>
      <c r="J6" s="590"/>
      <c r="K6" s="590"/>
      <c r="L6" s="590"/>
      <c r="M6" s="590"/>
      <c r="N6" s="590"/>
      <c r="O6" s="590"/>
    </row>
    <row r="7" spans="1:15">
      <c r="A7" s="594" t="s">
        <v>660</v>
      </c>
      <c r="B7" s="593">
        <v>71.663317025801206</v>
      </c>
      <c r="C7" s="593">
        <v>65.591603417452333</v>
      </c>
      <c r="D7" s="593">
        <v>68.86</v>
      </c>
      <c r="E7" s="593">
        <v>74.160000000000011</v>
      </c>
      <c r="F7" s="593">
        <v>64.61333333333333</v>
      </c>
      <c r="G7" s="593">
        <v>65.24499999999999</v>
      </c>
      <c r="H7" s="593">
        <v>67.123333333333335</v>
      </c>
      <c r="I7" s="590"/>
      <c r="J7" s="590"/>
      <c r="K7" s="590"/>
      <c r="L7" s="590"/>
      <c r="M7" s="590"/>
      <c r="N7" s="590"/>
      <c r="O7" s="590"/>
    </row>
    <row r="8" spans="1:15">
      <c r="A8" s="594" t="s">
        <v>659</v>
      </c>
      <c r="B8" s="593">
        <v>77.490812420587162</v>
      </c>
      <c r="C8" s="593">
        <v>68.534672771049287</v>
      </c>
      <c r="D8" s="593">
        <v>74.452500000000001</v>
      </c>
      <c r="E8" s="593">
        <v>74.81</v>
      </c>
      <c r="F8" s="593">
        <v>70.92916666666666</v>
      </c>
      <c r="G8" s="593">
        <v>67.674166666666665</v>
      </c>
      <c r="H8" s="593">
        <v>64.676666666666662</v>
      </c>
      <c r="I8" s="590"/>
      <c r="J8" s="590"/>
      <c r="K8" s="590"/>
      <c r="L8" s="590"/>
      <c r="M8" s="590"/>
      <c r="N8" s="590"/>
      <c r="O8" s="590"/>
    </row>
    <row r="9" spans="1:15">
      <c r="A9" s="594" t="s">
        <v>658</v>
      </c>
      <c r="B9" s="593">
        <v>87.115578251545557</v>
      </c>
      <c r="C9" s="593">
        <v>73.916789547363933</v>
      </c>
      <c r="D9" s="593">
        <v>83.445833333333326</v>
      </c>
      <c r="E9" s="593">
        <v>65.479166666666657</v>
      </c>
      <c r="F9" s="593">
        <v>61.416666666666664</v>
      </c>
      <c r="G9" s="593">
        <v>69.503333333333345</v>
      </c>
      <c r="H9" s="593">
        <v>62.977499999999999</v>
      </c>
      <c r="I9" s="590"/>
      <c r="J9" s="590"/>
      <c r="K9" s="590"/>
      <c r="L9" s="590"/>
      <c r="M9" s="590"/>
      <c r="N9" s="590"/>
      <c r="O9" s="590"/>
    </row>
    <row r="10" spans="1:15">
      <c r="A10" s="594" t="s">
        <v>657</v>
      </c>
      <c r="B10" s="593">
        <v>83.359617568628721</v>
      </c>
      <c r="C10" s="593">
        <v>56.422789349869589</v>
      </c>
      <c r="D10" s="593">
        <v>62.983333333333327</v>
      </c>
      <c r="E10" s="593">
        <v>66.869166666666658</v>
      </c>
      <c r="F10" s="593">
        <v>55.664999999999999</v>
      </c>
      <c r="G10" s="593">
        <v>58.282499999999992</v>
      </c>
      <c r="H10" s="593">
        <v>68.344999999999999</v>
      </c>
      <c r="I10" s="590"/>
      <c r="J10" s="590"/>
      <c r="K10" s="590"/>
      <c r="L10" s="590"/>
      <c r="M10" s="590"/>
      <c r="N10" s="590"/>
      <c r="O10" s="590"/>
    </row>
    <row r="11" spans="1:15">
      <c r="A11" s="594" t="s">
        <v>656</v>
      </c>
      <c r="B11" s="593">
        <v>87.322271815218514</v>
      </c>
      <c r="C11" s="593">
        <v>66.127180356465942</v>
      </c>
      <c r="D11" s="593">
        <v>57.387499999999996</v>
      </c>
      <c r="E11" s="593">
        <v>56.668333333333329</v>
      </c>
      <c r="F11" s="593">
        <v>63.443333333333349</v>
      </c>
      <c r="G11" s="593">
        <v>61.87833333333333</v>
      </c>
      <c r="H11" s="593">
        <v>66.2</v>
      </c>
      <c r="I11" s="590"/>
      <c r="J11" s="590"/>
      <c r="K11" s="590"/>
      <c r="L11" s="590"/>
      <c r="M11" s="590"/>
      <c r="N11" s="590"/>
      <c r="O11" s="590"/>
    </row>
    <row r="12" spans="1:15" ht="25.5">
      <c r="A12" s="595" t="s">
        <v>655</v>
      </c>
      <c r="B12" s="593">
        <v>73.424677501449906</v>
      </c>
      <c r="C12" s="593">
        <v>52.16015374650442</v>
      </c>
      <c r="D12" s="593">
        <v>63.081666666666671</v>
      </c>
      <c r="E12" s="593">
        <v>63.967500000000001</v>
      </c>
      <c r="F12" s="593">
        <v>38.6875</v>
      </c>
      <c r="G12" s="593">
        <v>21.679999999999996</v>
      </c>
      <c r="H12" s="593">
        <v>20.325000000000003</v>
      </c>
      <c r="I12" s="590"/>
      <c r="J12" s="590"/>
      <c r="K12" s="590"/>
      <c r="L12" s="590"/>
      <c r="M12" s="590"/>
      <c r="N12" s="590"/>
      <c r="O12" s="590"/>
    </row>
    <row r="13" spans="1:15">
      <c r="A13" s="594" t="s">
        <v>654</v>
      </c>
      <c r="B13" s="593">
        <v>70.075964827968235</v>
      </c>
      <c r="C13" s="593">
        <v>63.498942909788255</v>
      </c>
      <c r="D13" s="593">
        <v>50.147500000000001</v>
      </c>
      <c r="E13" s="593">
        <v>31.926666666666666</v>
      </c>
      <c r="F13" s="593">
        <v>18.09416666666667</v>
      </c>
      <c r="G13" s="593">
        <v>28.756666666666664</v>
      </c>
      <c r="H13" s="593">
        <v>25.639166666666668</v>
      </c>
      <c r="I13" s="590"/>
      <c r="J13" s="590"/>
      <c r="K13" s="590"/>
      <c r="L13" s="590"/>
      <c r="M13" s="590"/>
      <c r="N13" s="590"/>
      <c r="O13" s="590"/>
    </row>
    <row r="14" spans="1:15">
      <c r="A14" s="594" t="s">
        <v>653</v>
      </c>
      <c r="B14" s="593">
        <v>92.26963224698585</v>
      </c>
      <c r="C14" s="593">
        <v>73.86669510960877</v>
      </c>
      <c r="D14" s="593">
        <v>46.983333333333327</v>
      </c>
      <c r="E14" s="593">
        <v>31.94916666666667</v>
      </c>
      <c r="F14" s="593">
        <v>33.870833333333337</v>
      </c>
      <c r="G14" s="593">
        <v>34.229999999999997</v>
      </c>
      <c r="H14" s="593">
        <v>17.266666666666669</v>
      </c>
      <c r="I14" s="590"/>
      <c r="J14" s="590"/>
      <c r="K14" s="590"/>
      <c r="L14" s="590"/>
      <c r="M14" s="590"/>
      <c r="N14" s="590"/>
      <c r="O14" s="590"/>
    </row>
    <row r="15" spans="1:15">
      <c r="A15" s="594" t="s">
        <v>652</v>
      </c>
      <c r="B15" s="593">
        <v>77.351842849839713</v>
      </c>
      <c r="C15" s="593">
        <v>70.994354533880554</v>
      </c>
      <c r="D15" s="593">
        <v>52.06333333333334</v>
      </c>
      <c r="E15" s="593">
        <v>20.853333333333335</v>
      </c>
      <c r="F15" s="593">
        <v>71.669166666666669</v>
      </c>
      <c r="G15" s="593">
        <v>53.30916666666667</v>
      </c>
      <c r="H15" s="593">
        <v>78.041666666666671</v>
      </c>
      <c r="I15" s="590"/>
      <c r="J15" s="590"/>
      <c r="K15" s="590"/>
      <c r="L15" s="590"/>
      <c r="M15" s="590"/>
      <c r="N15" s="590"/>
      <c r="O15" s="590"/>
    </row>
    <row r="16" spans="1:15">
      <c r="A16" s="594" t="s">
        <v>651</v>
      </c>
      <c r="B16" s="593">
        <v>65.698380314853878</v>
      </c>
      <c r="C16" s="593">
        <v>50.165683990090493</v>
      </c>
      <c r="D16" s="593">
        <v>42.575833333333328</v>
      </c>
      <c r="E16" s="593">
        <v>42.110833333333332</v>
      </c>
      <c r="F16" s="593">
        <v>31.701666666666664</v>
      </c>
      <c r="G16" s="593">
        <v>29.425000000000001</v>
      </c>
      <c r="H16" s="593">
        <v>34.856666666666662</v>
      </c>
      <c r="I16" s="590"/>
      <c r="J16" s="590"/>
      <c r="K16" s="590"/>
      <c r="L16" s="590"/>
      <c r="M16" s="590"/>
      <c r="N16" s="590"/>
      <c r="O16" s="590"/>
    </row>
    <row r="17" spans="1:15" ht="25.5">
      <c r="A17" s="595" t="s">
        <v>650</v>
      </c>
      <c r="B17" s="593">
        <v>79.498400385719947</v>
      </c>
      <c r="C17" s="593">
        <v>83.147269532924867</v>
      </c>
      <c r="D17" s="593">
        <v>88.045000000000016</v>
      </c>
      <c r="E17" s="593">
        <v>68.355000000000004</v>
      </c>
      <c r="F17" s="593">
        <v>76.578333333333333</v>
      </c>
      <c r="G17" s="593">
        <v>78.211666666666673</v>
      </c>
      <c r="H17" s="593">
        <v>63.5</v>
      </c>
      <c r="I17" s="590"/>
      <c r="J17" s="590"/>
      <c r="K17" s="590"/>
      <c r="L17" s="590"/>
      <c r="M17" s="590"/>
      <c r="N17" s="590"/>
      <c r="O17" s="590"/>
    </row>
    <row r="18" spans="1:15">
      <c r="A18" s="594" t="s">
        <v>649</v>
      </c>
      <c r="B18" s="593">
        <v>77.34959109458616</v>
      </c>
      <c r="C18" s="593">
        <v>56.672223626184561</v>
      </c>
      <c r="D18" s="593">
        <v>76.320833333333326</v>
      </c>
      <c r="E18" s="593">
        <v>68.51333333333335</v>
      </c>
      <c r="F18" s="593">
        <v>57.249166666666675</v>
      </c>
      <c r="G18" s="593">
        <v>61.954166666666673</v>
      </c>
      <c r="H18" s="593">
        <v>53.725833333333334</v>
      </c>
      <c r="I18" s="590"/>
      <c r="J18" s="590"/>
      <c r="K18" s="590"/>
      <c r="L18" s="590"/>
      <c r="M18" s="590"/>
      <c r="N18" s="590"/>
      <c r="O18" s="590"/>
    </row>
    <row r="19" spans="1:15">
      <c r="A19" s="594" t="s">
        <v>648</v>
      </c>
      <c r="B19" s="593">
        <v>80.246431461183064</v>
      </c>
      <c r="C19" s="593">
        <v>75.117898852234603</v>
      </c>
      <c r="D19" s="593">
        <v>87.399999999999991</v>
      </c>
      <c r="E19" s="593">
        <v>68.750833333333333</v>
      </c>
      <c r="F19" s="593">
        <v>58.877499999999998</v>
      </c>
      <c r="G19" s="593">
        <v>58.642499999999991</v>
      </c>
      <c r="H19" s="593">
        <v>72.665833333333325</v>
      </c>
      <c r="I19" s="590"/>
      <c r="J19" s="590"/>
      <c r="K19" s="590"/>
      <c r="L19" s="590"/>
      <c r="M19" s="590"/>
      <c r="N19" s="590"/>
      <c r="O19" s="590"/>
    </row>
    <row r="20" spans="1:15">
      <c r="A20" s="594" t="s">
        <v>647</v>
      </c>
      <c r="B20" s="593">
        <v>73.548157928568529</v>
      </c>
      <c r="C20" s="593">
        <v>45.11867806358633</v>
      </c>
      <c r="D20" s="593">
        <v>39.390833333333333</v>
      </c>
      <c r="E20" s="593">
        <v>23.887499999999999</v>
      </c>
      <c r="F20" s="593">
        <v>27.186666666666667</v>
      </c>
      <c r="G20" s="593">
        <v>27.38666666666667</v>
      </c>
      <c r="H20" s="593">
        <v>45.492500000000007</v>
      </c>
      <c r="I20" s="590"/>
      <c r="J20" s="590"/>
      <c r="K20" s="590"/>
      <c r="L20" s="590"/>
      <c r="M20" s="590"/>
      <c r="N20" s="590"/>
      <c r="O20" s="590"/>
    </row>
    <row r="21" spans="1:15" ht="25.5">
      <c r="A21" s="595" t="s">
        <v>646</v>
      </c>
      <c r="B21" s="593">
        <v>63.576759183971838</v>
      </c>
      <c r="C21" s="593">
        <v>53.959131402341342</v>
      </c>
      <c r="D21" s="593">
        <v>62.685833333333335</v>
      </c>
      <c r="E21" s="593">
        <v>35.044166666666662</v>
      </c>
      <c r="F21" s="593">
        <v>26.152499999999993</v>
      </c>
      <c r="G21" s="593">
        <v>32.606666666666676</v>
      </c>
      <c r="H21" s="593">
        <v>31.186666666666667</v>
      </c>
      <c r="I21" s="590"/>
      <c r="J21" s="590"/>
      <c r="K21" s="590"/>
      <c r="L21" s="590"/>
      <c r="M21" s="590"/>
      <c r="N21" s="590"/>
      <c r="O21" s="590"/>
    </row>
    <row r="22" spans="1:15">
      <c r="A22" s="594" t="s">
        <v>645</v>
      </c>
      <c r="B22" s="593">
        <v>80.989810039891111</v>
      </c>
      <c r="C22" s="593">
        <v>71.148103795401951</v>
      </c>
      <c r="D22" s="593">
        <v>75.959166666666661</v>
      </c>
      <c r="E22" s="593">
        <v>54.193333333333349</v>
      </c>
      <c r="F22" s="593">
        <v>43.164166666666659</v>
      </c>
      <c r="G22" s="593">
        <v>55.169166666666662</v>
      </c>
      <c r="H22" s="593">
        <v>53.87916666666667</v>
      </c>
      <c r="I22" s="590"/>
      <c r="J22" s="590"/>
      <c r="K22" s="590"/>
      <c r="L22" s="590"/>
      <c r="M22" s="590"/>
      <c r="N22" s="590"/>
      <c r="O22" s="590"/>
    </row>
    <row r="23" spans="1:15">
      <c r="A23" s="594" t="s">
        <v>644</v>
      </c>
      <c r="B23" s="593">
        <v>71.523941399834385</v>
      </c>
      <c r="C23" s="593">
        <v>68.653011497328762</v>
      </c>
      <c r="D23" s="593">
        <v>75.737500000000011</v>
      </c>
      <c r="E23" s="593">
        <v>67.716666666666669</v>
      </c>
      <c r="F23" s="593">
        <v>49.224166666666662</v>
      </c>
      <c r="G23" s="593">
        <v>49.168333333333344</v>
      </c>
      <c r="H23" s="593">
        <v>56.229166666666679</v>
      </c>
      <c r="I23" s="590"/>
      <c r="J23" s="590"/>
      <c r="K23" s="590"/>
      <c r="L23" s="590"/>
      <c r="M23" s="590"/>
      <c r="N23" s="590"/>
      <c r="O23" s="590"/>
    </row>
    <row r="24" spans="1:15">
      <c r="A24" s="594" t="s">
        <v>643</v>
      </c>
      <c r="B24" s="593">
        <v>79.019877398401917</v>
      </c>
      <c r="C24" s="593">
        <v>68.535775538153686</v>
      </c>
      <c r="D24" s="593">
        <v>65.834166666666661</v>
      </c>
      <c r="E24" s="593">
        <v>55.401666666666664</v>
      </c>
      <c r="F24" s="593">
        <v>56.145833333333336</v>
      </c>
      <c r="G24" s="593">
        <v>54.638333333333328</v>
      </c>
      <c r="H24" s="593">
        <v>38.442499999999995</v>
      </c>
      <c r="I24" s="590"/>
      <c r="J24" s="590"/>
      <c r="K24" s="590"/>
      <c r="L24" s="590"/>
      <c r="M24" s="590"/>
      <c r="N24" s="590"/>
      <c r="O24" s="590"/>
    </row>
    <row r="25" spans="1:15">
      <c r="A25" s="594" t="s">
        <v>642</v>
      </c>
      <c r="B25" s="593">
        <v>63.386710680711168</v>
      </c>
      <c r="C25" s="593">
        <v>64.338774899630167</v>
      </c>
      <c r="D25" s="593">
        <v>49.297500000000007</v>
      </c>
      <c r="E25" s="593">
        <v>45.283333333333339</v>
      </c>
      <c r="F25" s="593">
        <v>35.159999999999997</v>
      </c>
      <c r="G25" s="593">
        <v>27.267499999999998</v>
      </c>
      <c r="H25" s="593">
        <v>21.759166666666662</v>
      </c>
      <c r="I25" s="590"/>
      <c r="J25" s="590"/>
      <c r="K25" s="590"/>
      <c r="L25" s="590"/>
      <c r="M25" s="590"/>
      <c r="N25" s="590"/>
      <c r="O25" s="590"/>
    </row>
    <row r="26" spans="1:15">
      <c r="A26" s="592" t="s">
        <v>641</v>
      </c>
      <c r="B26" s="591">
        <v>81.300171884436395</v>
      </c>
      <c r="C26" s="591">
        <v>66.819879624149451</v>
      </c>
      <c r="D26" s="591">
        <v>69.494684693614573</v>
      </c>
      <c r="E26" s="591">
        <v>61.507783752618458</v>
      </c>
      <c r="F26" s="591">
        <v>59.737829546881301</v>
      </c>
      <c r="G26" s="591">
        <v>62.376985822281263</v>
      </c>
      <c r="H26" s="591">
        <v>65.255895945258331</v>
      </c>
      <c r="I26" s="590"/>
      <c r="J26" s="590"/>
      <c r="K26" s="590"/>
      <c r="L26" s="590"/>
      <c r="M26" s="590"/>
      <c r="N26" s="590"/>
      <c r="O26" s="590"/>
    </row>
    <row r="27" spans="1:15">
      <c r="A27" s="542" t="s">
        <v>608</v>
      </c>
      <c r="B27" s="589"/>
      <c r="C27" s="588"/>
      <c r="D27" s="588"/>
      <c r="E27" s="587"/>
      <c r="F27" s="587"/>
      <c r="G27" s="586" t="s">
        <v>65</v>
      </c>
    </row>
    <row r="28" spans="1:15">
      <c r="A28" s="1873" t="s">
        <v>399</v>
      </c>
      <c r="B28" s="1873"/>
      <c r="C28" s="584"/>
      <c r="D28" s="583"/>
      <c r="E28" s="583"/>
      <c r="F28" s="583"/>
      <c r="G28" s="582"/>
    </row>
    <row r="29" spans="1:15">
      <c r="C29" s="581"/>
      <c r="D29" s="580"/>
      <c r="E29" s="580"/>
      <c r="F29" s="580"/>
    </row>
  </sheetData>
  <mergeCells count="3">
    <mergeCell ref="A3:G3"/>
    <mergeCell ref="A28:B28"/>
    <mergeCell ref="D2:G2"/>
  </mergeCells>
  <hyperlinks>
    <hyperlink ref="D2" location="Contents!A1" display="Back to Contents ç" xr:uid="{36A9B7E5-D978-4262-A39E-99580549CAFC}"/>
    <hyperlink ref="D2:G2" location="உள்ளடக்கம்!A1" display="cs;slf;fj;jpw;F jpUk;Gtjw;F" xr:uid="{3980380D-1762-4F1A-A373-F00747D09DB4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EC8A3-E292-4FB8-99B1-5CB58205558A}">
  <dimension ref="A1:Q30"/>
  <sheetViews>
    <sheetView workbookViewId="0"/>
  </sheetViews>
  <sheetFormatPr defaultColWidth="9.140625" defaultRowHeight="15.75"/>
  <cols>
    <col min="1" max="1" width="51.140625" style="508" customWidth="1"/>
    <col min="2" max="7" width="10.140625" style="508" customWidth="1"/>
    <col min="8" max="16384" width="9.140625" style="508"/>
  </cols>
  <sheetData>
    <row r="1" spans="1:17">
      <c r="A1" s="538" t="s">
        <v>132</v>
      </c>
      <c r="B1" s="535"/>
      <c r="C1" s="633"/>
      <c r="D1" s="633"/>
      <c r="E1" s="537"/>
      <c r="F1" s="537"/>
      <c r="G1" s="632" t="s">
        <v>685</v>
      </c>
    </row>
    <row r="2" spans="1:17">
      <c r="A2" s="537"/>
      <c r="B2" s="537"/>
      <c r="C2" s="537"/>
      <c r="D2" s="1787" t="s">
        <v>130</v>
      </c>
      <c r="E2" s="1787"/>
      <c r="F2" s="1787"/>
      <c r="G2" s="1787"/>
    </row>
    <row r="3" spans="1:17">
      <c r="A3" s="1855" t="s">
        <v>39</v>
      </c>
      <c r="B3" s="1855"/>
      <c r="C3" s="1855"/>
      <c r="D3" s="1855"/>
      <c r="E3" s="1855"/>
      <c r="F3" s="1855"/>
      <c r="G3" s="1855"/>
    </row>
    <row r="4" spans="1:17">
      <c r="A4" s="513"/>
      <c r="B4" s="513"/>
      <c r="C4" s="631"/>
      <c r="D4" s="631"/>
      <c r="E4" s="631"/>
      <c r="F4" s="513"/>
      <c r="G4" s="630" t="s">
        <v>684</v>
      </c>
    </row>
    <row r="5" spans="1:17">
      <c r="A5" s="629" t="s">
        <v>683</v>
      </c>
      <c r="B5" s="628">
        <v>2019</v>
      </c>
      <c r="C5" s="627">
        <v>2020</v>
      </c>
      <c r="D5" s="627">
        <v>2021</v>
      </c>
      <c r="E5" s="627">
        <v>2022</v>
      </c>
      <c r="F5" s="627" t="s">
        <v>682</v>
      </c>
      <c r="G5" s="627" t="s">
        <v>681</v>
      </c>
      <c r="H5" s="627" t="s">
        <v>680</v>
      </c>
    </row>
    <row r="6" spans="1:17">
      <c r="A6" s="624" t="s">
        <v>679</v>
      </c>
      <c r="B6" s="623">
        <v>1542</v>
      </c>
      <c r="C6" s="622">
        <v>1563</v>
      </c>
      <c r="D6" s="622">
        <v>1403</v>
      </c>
      <c r="E6" s="622">
        <v>1520</v>
      </c>
      <c r="F6" s="622">
        <v>1635</v>
      </c>
      <c r="G6" s="622">
        <v>1661</v>
      </c>
      <c r="H6" s="621" t="s">
        <v>671</v>
      </c>
      <c r="I6" s="540"/>
      <c r="J6" s="540"/>
      <c r="K6" s="540"/>
      <c r="L6" s="540"/>
      <c r="M6" s="540"/>
      <c r="N6" s="540"/>
      <c r="O6" s="540"/>
      <c r="P6" s="540"/>
      <c r="Q6" s="540"/>
    </row>
    <row r="7" spans="1:17">
      <c r="A7" s="624" t="s">
        <v>678</v>
      </c>
      <c r="B7" s="623">
        <v>1939</v>
      </c>
      <c r="C7" s="622">
        <v>1839</v>
      </c>
      <c r="D7" s="622">
        <v>1734</v>
      </c>
      <c r="E7" s="622">
        <v>1614</v>
      </c>
      <c r="F7" s="622">
        <v>1390</v>
      </c>
      <c r="G7" s="621" t="s">
        <v>671</v>
      </c>
      <c r="H7" s="621" t="s">
        <v>671</v>
      </c>
      <c r="I7" s="540"/>
      <c r="J7" s="540"/>
      <c r="K7" s="540"/>
      <c r="L7" s="540"/>
      <c r="M7" s="540"/>
      <c r="N7" s="540"/>
      <c r="O7" s="540"/>
      <c r="P7" s="540"/>
      <c r="Q7" s="540"/>
    </row>
    <row r="8" spans="1:17">
      <c r="A8" s="624" t="s">
        <v>677</v>
      </c>
      <c r="B8" s="623">
        <v>30</v>
      </c>
      <c r="C8" s="622">
        <v>20</v>
      </c>
      <c r="D8" s="622">
        <v>23</v>
      </c>
      <c r="E8" s="622">
        <v>32</v>
      </c>
      <c r="F8" s="622">
        <v>103</v>
      </c>
      <c r="G8" s="622">
        <v>104</v>
      </c>
      <c r="H8" s="622">
        <v>118</v>
      </c>
      <c r="I8" s="540"/>
      <c r="J8" s="540"/>
      <c r="K8" s="540"/>
      <c r="L8" s="540"/>
      <c r="M8" s="540"/>
      <c r="N8" s="540"/>
      <c r="O8" s="540"/>
      <c r="P8" s="540"/>
      <c r="Q8" s="540"/>
    </row>
    <row r="9" spans="1:17">
      <c r="A9" s="624" t="s">
        <v>676</v>
      </c>
      <c r="B9" s="623">
        <v>599</v>
      </c>
      <c r="C9" s="622">
        <v>584</v>
      </c>
      <c r="D9" s="622">
        <v>551</v>
      </c>
      <c r="E9" s="622">
        <v>501</v>
      </c>
      <c r="F9" s="622">
        <v>482</v>
      </c>
      <c r="G9" s="622">
        <v>459</v>
      </c>
      <c r="H9" s="621" t="s">
        <v>671</v>
      </c>
      <c r="I9" s="540"/>
      <c r="J9" s="540"/>
      <c r="K9" s="540"/>
      <c r="L9" s="540"/>
      <c r="M9" s="540"/>
      <c r="N9" s="540"/>
      <c r="O9" s="540"/>
      <c r="P9" s="540"/>
      <c r="Q9" s="540"/>
    </row>
    <row r="10" spans="1:17">
      <c r="A10" s="624" t="s">
        <v>675</v>
      </c>
      <c r="B10" s="623">
        <v>340</v>
      </c>
      <c r="C10" s="622">
        <v>316</v>
      </c>
      <c r="D10" s="622">
        <v>332</v>
      </c>
      <c r="E10" s="622">
        <v>317</v>
      </c>
      <c r="F10" s="622">
        <v>337</v>
      </c>
      <c r="G10" s="622">
        <v>329</v>
      </c>
      <c r="H10" s="622">
        <v>322</v>
      </c>
      <c r="I10" s="540"/>
      <c r="J10" s="540"/>
      <c r="K10" s="540"/>
      <c r="L10" s="540"/>
      <c r="M10" s="540"/>
      <c r="N10" s="540"/>
      <c r="O10" s="540"/>
      <c r="P10" s="540"/>
      <c r="Q10" s="540"/>
    </row>
    <row r="11" spans="1:17">
      <c r="A11" s="624" t="s">
        <v>674</v>
      </c>
      <c r="B11" s="626">
        <v>5258</v>
      </c>
      <c r="C11" s="625">
        <v>5094</v>
      </c>
      <c r="D11" s="625">
        <v>4933</v>
      </c>
      <c r="E11" s="625">
        <v>4707</v>
      </c>
      <c r="F11" s="625">
        <v>4381</v>
      </c>
      <c r="G11" s="625">
        <v>4144</v>
      </c>
      <c r="H11" s="621" t="s">
        <v>671</v>
      </c>
      <c r="I11" s="540"/>
      <c r="J11" s="540"/>
      <c r="K11" s="540"/>
      <c r="L11" s="540"/>
      <c r="M11" s="540"/>
      <c r="N11" s="540"/>
      <c r="O11" s="540"/>
      <c r="P11" s="540"/>
      <c r="Q11" s="540"/>
    </row>
    <row r="12" spans="1:17">
      <c r="A12" s="624" t="s">
        <v>673</v>
      </c>
      <c r="B12" s="623">
        <v>645</v>
      </c>
      <c r="C12" s="622">
        <v>662</v>
      </c>
      <c r="D12" s="622">
        <v>607</v>
      </c>
      <c r="E12" s="622">
        <v>585</v>
      </c>
      <c r="F12" s="622">
        <v>589</v>
      </c>
      <c r="G12" s="621" t="s">
        <v>671</v>
      </c>
      <c r="H12" s="621" t="s">
        <v>671</v>
      </c>
      <c r="I12" s="540"/>
      <c r="J12" s="540"/>
      <c r="K12" s="540"/>
      <c r="L12" s="540"/>
      <c r="M12" s="540"/>
      <c r="N12" s="540"/>
      <c r="O12" s="540"/>
      <c r="P12" s="540"/>
      <c r="Q12" s="540"/>
    </row>
    <row r="13" spans="1:17" s="530" customFormat="1">
      <c r="A13" s="618" t="s">
        <v>672</v>
      </c>
      <c r="B13" s="620">
        <v>336</v>
      </c>
      <c r="C13" s="619">
        <v>325</v>
      </c>
      <c r="D13" s="619">
        <v>325</v>
      </c>
      <c r="E13" s="619">
        <v>325</v>
      </c>
      <c r="F13" s="619">
        <v>302</v>
      </c>
      <c r="G13" s="619">
        <v>308</v>
      </c>
      <c r="H13" s="621" t="s">
        <v>671</v>
      </c>
      <c r="I13" s="540"/>
      <c r="J13" s="540"/>
      <c r="K13" s="540"/>
      <c r="L13" s="540"/>
      <c r="M13" s="540"/>
      <c r="N13" s="540"/>
      <c r="O13" s="540"/>
      <c r="P13" s="540"/>
      <c r="Q13" s="540"/>
    </row>
    <row r="14" spans="1:17" s="530" customFormat="1">
      <c r="A14" s="618" t="s">
        <v>670</v>
      </c>
      <c r="B14" s="620">
        <v>135</v>
      </c>
      <c r="C14" s="619">
        <v>124</v>
      </c>
      <c r="D14" s="619">
        <v>129</v>
      </c>
      <c r="E14" s="619">
        <v>123</v>
      </c>
      <c r="F14" s="619">
        <v>114</v>
      </c>
      <c r="G14" s="619">
        <v>106</v>
      </c>
      <c r="H14" s="619">
        <v>105</v>
      </c>
      <c r="I14" s="540"/>
      <c r="J14" s="540"/>
      <c r="K14" s="540"/>
      <c r="L14" s="540"/>
      <c r="M14" s="540"/>
      <c r="N14" s="540"/>
      <c r="O14" s="540"/>
      <c r="P14" s="540"/>
      <c r="Q14" s="540"/>
    </row>
    <row r="15" spans="1:17" s="530" customFormat="1">
      <c r="A15" s="618" t="s">
        <v>669</v>
      </c>
      <c r="B15" s="617">
        <v>282</v>
      </c>
      <c r="C15" s="616">
        <v>283</v>
      </c>
      <c r="D15" s="616">
        <v>314</v>
      </c>
      <c r="E15" s="616">
        <v>323</v>
      </c>
      <c r="F15" s="616">
        <v>324</v>
      </c>
      <c r="G15" s="616">
        <v>342</v>
      </c>
      <c r="H15" s="616">
        <v>326</v>
      </c>
      <c r="I15" s="540"/>
      <c r="J15" s="540"/>
      <c r="K15" s="540"/>
      <c r="L15" s="540"/>
      <c r="M15" s="540"/>
      <c r="N15" s="540"/>
      <c r="O15" s="540"/>
      <c r="P15" s="540"/>
      <c r="Q15" s="540"/>
    </row>
    <row r="16" spans="1:17" s="530" customFormat="1">
      <c r="A16" s="615" t="s">
        <v>668</v>
      </c>
      <c r="B16" s="614">
        <v>11106</v>
      </c>
      <c r="C16" s="613">
        <v>10810</v>
      </c>
      <c r="D16" s="613">
        <v>10351</v>
      </c>
      <c r="E16" s="613">
        <v>10047</v>
      </c>
      <c r="F16" s="613">
        <v>9657</v>
      </c>
      <c r="G16" s="613">
        <v>7453</v>
      </c>
      <c r="H16" s="613">
        <v>871</v>
      </c>
      <c r="I16" s="540"/>
      <c r="J16" s="540"/>
      <c r="K16" s="540"/>
      <c r="L16" s="540"/>
      <c r="M16" s="540"/>
      <c r="N16" s="540"/>
      <c r="O16" s="540"/>
      <c r="P16" s="540"/>
      <c r="Q16" s="540"/>
    </row>
    <row r="17" spans="1:17">
      <c r="A17" s="612" t="s">
        <v>289</v>
      </c>
      <c r="B17" s="611"/>
      <c r="C17" s="610"/>
      <c r="D17" s="610"/>
      <c r="E17" s="610"/>
      <c r="F17" s="513"/>
      <c r="G17" s="609" t="s">
        <v>667</v>
      </c>
      <c r="N17" s="540"/>
      <c r="O17" s="540"/>
      <c r="P17" s="540"/>
      <c r="Q17" s="540"/>
    </row>
    <row r="18" spans="1:17">
      <c r="A18" s="542" t="s">
        <v>286</v>
      </c>
      <c r="B18" s="542"/>
      <c r="C18" s="513"/>
      <c r="D18" s="513"/>
      <c r="E18" s="513"/>
      <c r="F18" s="513"/>
      <c r="G18" s="513"/>
    </row>
    <row r="19" spans="1:17">
      <c r="A19" s="1871" t="s">
        <v>666</v>
      </c>
      <c r="B19" s="1871"/>
      <c r="C19" s="1871"/>
      <c r="D19" s="513"/>
      <c r="E19" s="513"/>
      <c r="F19" s="513"/>
      <c r="G19" s="513"/>
    </row>
    <row r="20" spans="1:17">
      <c r="A20" s="1874" t="s">
        <v>665</v>
      </c>
      <c r="B20" s="1874"/>
      <c r="C20" s="540"/>
      <c r="D20" s="540"/>
      <c r="E20" s="540"/>
      <c r="F20" s="540"/>
      <c r="G20" s="540"/>
    </row>
    <row r="21" spans="1:17">
      <c r="C21" s="540"/>
      <c r="D21" s="540"/>
      <c r="E21" s="540"/>
      <c r="F21" s="540"/>
      <c r="G21" s="540"/>
    </row>
    <row r="24" spans="1:17">
      <c r="A24" s="608"/>
      <c r="B24" s="608"/>
    </row>
    <row r="25" spans="1:17">
      <c r="A25" s="608"/>
      <c r="B25" s="608"/>
      <c r="C25" s="540"/>
      <c r="D25" s="540"/>
      <c r="E25" s="540"/>
      <c r="F25" s="540"/>
      <c r="G25" s="540"/>
    </row>
    <row r="30" spans="1:17">
      <c r="C30" s="540"/>
      <c r="D30" s="540"/>
      <c r="E30" s="540"/>
      <c r="F30" s="540"/>
      <c r="G30" s="540"/>
    </row>
  </sheetData>
  <mergeCells count="4">
    <mergeCell ref="A3:G3"/>
    <mergeCell ref="A19:C19"/>
    <mergeCell ref="A20:B20"/>
    <mergeCell ref="D2:G2"/>
  </mergeCells>
  <hyperlinks>
    <hyperlink ref="D2" location="Contents!A1" display="Back to Contents ç" xr:uid="{30DFD862-66E3-489E-A065-CF87461BCD0F}"/>
    <hyperlink ref="D2:G2" location="உள்ளடக்கம்!A1" display="cs;slf;fj;jpw;F jpUk;Gtjw;F" xr:uid="{D1700F4B-42ED-4500-9279-CBB39D816B4C}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647D5-0848-4150-AC81-4A335A2BD1A2}">
  <dimension ref="A1:W102"/>
  <sheetViews>
    <sheetView workbookViewId="0"/>
  </sheetViews>
  <sheetFormatPr defaultColWidth="9.140625" defaultRowHeight="15.75"/>
  <cols>
    <col min="1" max="1" width="44.140625" style="508" customWidth="1"/>
    <col min="2" max="2" width="19.7109375" style="634" customWidth="1"/>
    <col min="3" max="4" width="8.42578125" style="508" customWidth="1"/>
    <col min="5" max="5" width="10" style="508" customWidth="1"/>
    <col min="6" max="7" width="8.42578125" style="508" customWidth="1"/>
    <col min="8" max="8" width="11.140625" style="508" customWidth="1"/>
    <col min="9" max="10" width="8.42578125" style="508" customWidth="1"/>
    <col min="11" max="11" width="11.28515625" style="508" customWidth="1"/>
    <col min="12" max="13" width="8.42578125" style="508" customWidth="1"/>
    <col min="14" max="14" width="10.7109375" style="508" customWidth="1"/>
    <col min="15" max="16" width="8.42578125" style="508" customWidth="1"/>
    <col min="17" max="17" width="10.42578125" style="508" customWidth="1"/>
    <col min="18" max="19" width="8.42578125" style="508" customWidth="1"/>
    <col min="20" max="20" width="9.42578125" style="508" customWidth="1"/>
    <col min="21" max="16384" width="9.140625" style="508"/>
  </cols>
  <sheetData>
    <row r="1" spans="1:23" ht="23.25" customHeight="1">
      <c r="A1" s="672" t="s">
        <v>132</v>
      </c>
      <c r="B1" s="670"/>
      <c r="C1" s="537"/>
      <c r="D1" s="537"/>
      <c r="E1" s="669"/>
      <c r="F1" s="669"/>
      <c r="G1" s="669"/>
      <c r="H1" s="669"/>
      <c r="I1" s="537"/>
      <c r="J1" s="537"/>
      <c r="K1" s="669"/>
      <c r="L1" s="537"/>
      <c r="M1" s="537"/>
      <c r="N1" s="669"/>
      <c r="O1" s="669"/>
      <c r="P1" s="669"/>
      <c r="Q1" s="669"/>
      <c r="R1" s="537"/>
      <c r="S1" s="537"/>
      <c r="T1" s="536" t="s">
        <v>734</v>
      </c>
    </row>
    <row r="2" spans="1:23" ht="18.75" customHeight="1">
      <c r="A2" s="671"/>
      <c r="B2" s="670"/>
      <c r="C2" s="537"/>
      <c r="D2" s="537"/>
      <c r="E2" s="669"/>
      <c r="F2" s="669"/>
      <c r="G2" s="669"/>
      <c r="H2" s="669"/>
      <c r="I2" s="537"/>
      <c r="J2" s="537"/>
      <c r="K2" s="669"/>
      <c r="L2" s="537"/>
      <c r="M2" s="537"/>
      <c r="N2" s="669"/>
      <c r="O2" s="669"/>
      <c r="P2" s="669"/>
      <c r="Q2" s="1787" t="s">
        <v>130</v>
      </c>
      <c r="R2" s="1787"/>
      <c r="S2" s="1787"/>
      <c r="T2" s="1787"/>
    </row>
    <row r="3" spans="1:23">
      <c r="A3" s="1879" t="s">
        <v>40</v>
      </c>
      <c r="B3" s="1879"/>
      <c r="C3" s="1879"/>
      <c r="D3" s="1879"/>
      <c r="E3" s="1879"/>
      <c r="F3" s="1879"/>
      <c r="G3" s="1879"/>
      <c r="H3" s="1879"/>
      <c r="I3" s="1879"/>
      <c r="J3" s="1879"/>
      <c r="K3" s="1879"/>
      <c r="L3" s="1879"/>
      <c r="M3" s="1879"/>
      <c r="N3" s="1879"/>
      <c r="O3" s="1879"/>
      <c r="P3" s="1879"/>
      <c r="Q3" s="1879"/>
      <c r="R3" s="1879"/>
      <c r="S3" s="1879"/>
      <c r="T3" s="1879"/>
    </row>
    <row r="5" spans="1:23">
      <c r="A5" s="1880" t="s">
        <v>733</v>
      </c>
      <c r="B5" s="1882" t="s">
        <v>342</v>
      </c>
      <c r="C5" s="1884">
        <v>2019</v>
      </c>
      <c r="D5" s="1885"/>
      <c r="E5" s="1886"/>
      <c r="F5" s="1887">
        <v>2020</v>
      </c>
      <c r="G5" s="1885"/>
      <c r="H5" s="1886"/>
      <c r="I5" s="1887">
        <v>2021</v>
      </c>
      <c r="J5" s="1885"/>
      <c r="K5" s="1886"/>
      <c r="L5" s="1887">
        <v>2022</v>
      </c>
      <c r="M5" s="1885"/>
      <c r="N5" s="1886"/>
      <c r="O5" s="1875">
        <v>2023</v>
      </c>
      <c r="P5" s="1876"/>
      <c r="Q5" s="1877"/>
      <c r="R5" s="1875" t="s">
        <v>732</v>
      </c>
      <c r="S5" s="1876"/>
      <c r="T5" s="1877"/>
      <c r="U5" s="1875" t="s">
        <v>731</v>
      </c>
      <c r="V5" s="1876"/>
      <c r="W5" s="1877"/>
    </row>
    <row r="6" spans="1:23" s="634" customFormat="1">
      <c r="A6" s="1881"/>
      <c r="B6" s="1883"/>
      <c r="C6" s="668" t="s">
        <v>730</v>
      </c>
      <c r="D6" s="668" t="s">
        <v>729</v>
      </c>
      <c r="E6" s="668" t="s">
        <v>728</v>
      </c>
      <c r="F6" s="668" t="s">
        <v>730</v>
      </c>
      <c r="G6" s="668" t="s">
        <v>729</v>
      </c>
      <c r="H6" s="668" t="s">
        <v>728</v>
      </c>
      <c r="I6" s="668" t="s">
        <v>730</v>
      </c>
      <c r="J6" s="668" t="s">
        <v>729</v>
      </c>
      <c r="K6" s="668" t="s">
        <v>728</v>
      </c>
      <c r="L6" s="668" t="s">
        <v>730</v>
      </c>
      <c r="M6" s="668" t="s">
        <v>729</v>
      </c>
      <c r="N6" s="668" t="s">
        <v>728</v>
      </c>
      <c r="O6" s="668" t="s">
        <v>730</v>
      </c>
      <c r="P6" s="668" t="s">
        <v>729</v>
      </c>
      <c r="Q6" s="668" t="s">
        <v>728</v>
      </c>
      <c r="R6" s="668" t="s">
        <v>730</v>
      </c>
      <c r="S6" s="668" t="s">
        <v>729</v>
      </c>
      <c r="T6" s="668" t="s">
        <v>728</v>
      </c>
      <c r="U6" s="668" t="s">
        <v>730</v>
      </c>
      <c r="V6" s="668" t="s">
        <v>729</v>
      </c>
      <c r="W6" s="668" t="s">
        <v>728</v>
      </c>
    </row>
    <row r="7" spans="1:23" ht="17.25" customHeight="1">
      <c r="A7" s="649" t="s">
        <v>679</v>
      </c>
      <c r="B7" s="667"/>
      <c r="C7" s="645"/>
      <c r="D7" s="645"/>
      <c r="E7" s="657"/>
      <c r="F7" s="645"/>
      <c r="G7" s="645"/>
      <c r="H7" s="657"/>
      <c r="I7" s="645"/>
      <c r="J7" s="645"/>
      <c r="K7" s="657"/>
      <c r="L7" s="645"/>
      <c r="M7" s="645"/>
      <c r="N7" s="657"/>
      <c r="O7" s="645"/>
      <c r="P7" s="645"/>
      <c r="Q7" s="657"/>
      <c r="R7" s="645"/>
      <c r="S7" s="645"/>
      <c r="T7" s="657"/>
      <c r="U7" s="645"/>
      <c r="V7" s="645"/>
      <c r="W7" s="657"/>
    </row>
    <row r="8" spans="1:23">
      <c r="A8" s="651" t="s">
        <v>727</v>
      </c>
      <c r="B8" s="650" t="s">
        <v>694</v>
      </c>
      <c r="C8" s="645">
        <v>70000</v>
      </c>
      <c r="D8" s="645">
        <v>57290</v>
      </c>
      <c r="E8" s="645">
        <v>62274.514000000003</v>
      </c>
      <c r="F8" s="645">
        <v>70000</v>
      </c>
      <c r="G8" s="645">
        <v>60076</v>
      </c>
      <c r="H8" s="645">
        <v>56988</v>
      </c>
      <c r="I8" s="645">
        <v>100000</v>
      </c>
      <c r="J8" s="645">
        <v>63254</v>
      </c>
      <c r="K8" s="645">
        <v>78725.899999999994</v>
      </c>
      <c r="L8" s="645">
        <v>100000</v>
      </c>
      <c r="M8" s="645">
        <v>111000</v>
      </c>
      <c r="N8" s="645">
        <v>60923</v>
      </c>
      <c r="O8" s="645">
        <v>125000</v>
      </c>
      <c r="P8" s="645">
        <v>94612.6</v>
      </c>
      <c r="Q8" s="645">
        <v>77916.099000000002</v>
      </c>
      <c r="R8" s="645">
        <v>128000</v>
      </c>
      <c r="S8" s="645">
        <v>40573</v>
      </c>
      <c r="T8" s="645">
        <v>60895.389000000003</v>
      </c>
      <c r="U8" s="653" t="s">
        <v>696</v>
      </c>
      <c r="V8" s="653" t="s">
        <v>696</v>
      </c>
      <c r="W8" s="653" t="s">
        <v>696</v>
      </c>
    </row>
    <row r="9" spans="1:23">
      <c r="A9" s="649"/>
      <c r="B9" s="646"/>
      <c r="C9" s="645"/>
      <c r="D9" s="645"/>
      <c r="E9" s="657"/>
      <c r="F9" s="645"/>
      <c r="G9" s="645"/>
      <c r="H9" s="657"/>
      <c r="I9" s="645"/>
      <c r="J9" s="645"/>
      <c r="K9" s="657"/>
      <c r="L9" s="645"/>
      <c r="M9" s="645"/>
      <c r="N9" s="657"/>
      <c r="O9" s="645"/>
      <c r="P9" s="645"/>
      <c r="Q9" s="657"/>
      <c r="R9" s="645"/>
      <c r="S9" s="645"/>
      <c r="T9" s="657"/>
      <c r="U9" s="645"/>
      <c r="V9" s="645"/>
      <c r="W9" s="657"/>
    </row>
    <row r="10" spans="1:23">
      <c r="A10" s="649" t="s">
        <v>726</v>
      </c>
      <c r="B10" s="646"/>
      <c r="C10" s="645"/>
      <c r="D10" s="645"/>
      <c r="E10" s="657"/>
      <c r="F10" s="645"/>
      <c r="G10" s="645"/>
      <c r="H10" s="657"/>
      <c r="I10" s="645"/>
      <c r="J10" s="645"/>
      <c r="K10" s="657"/>
      <c r="L10" s="645"/>
      <c r="M10" s="645"/>
      <c r="N10" s="657"/>
      <c r="O10" s="645"/>
      <c r="P10" s="645"/>
      <c r="Q10" s="657"/>
      <c r="R10" s="645"/>
      <c r="S10" s="645"/>
      <c r="T10" s="657"/>
      <c r="U10" s="645"/>
      <c r="V10" s="645"/>
      <c r="W10" s="657"/>
    </row>
    <row r="11" spans="1:23">
      <c r="A11" s="664" t="s">
        <v>725</v>
      </c>
      <c r="B11" s="646" t="s">
        <v>724</v>
      </c>
      <c r="C11" s="645">
        <v>3.895</v>
      </c>
      <c r="D11" s="645">
        <v>4.774</v>
      </c>
      <c r="E11" s="644">
        <v>295</v>
      </c>
      <c r="F11" s="645">
        <v>7.1050000000000004</v>
      </c>
      <c r="G11" s="645">
        <v>3.387</v>
      </c>
      <c r="H11" s="644">
        <v>221.92099999999999</v>
      </c>
      <c r="I11" s="645">
        <v>7.9720000000000004</v>
      </c>
      <c r="J11" s="645">
        <v>3.9239999999999999</v>
      </c>
      <c r="K11" s="644">
        <v>308.767</v>
      </c>
      <c r="L11" s="645">
        <v>8.7279999999999998</v>
      </c>
      <c r="M11" s="645">
        <v>3.4319999999999999</v>
      </c>
      <c r="N11" s="644">
        <v>372.84070200000002</v>
      </c>
      <c r="O11" s="645">
        <v>3.62</v>
      </c>
      <c r="P11" s="645">
        <v>4.5279999999999996</v>
      </c>
      <c r="Q11" s="644">
        <v>294</v>
      </c>
      <c r="R11" s="653" t="s">
        <v>696</v>
      </c>
      <c r="S11" s="653" t="s">
        <v>696</v>
      </c>
      <c r="T11" s="653" t="s">
        <v>696</v>
      </c>
      <c r="U11" s="653" t="s">
        <v>696</v>
      </c>
      <c r="V11" s="653" t="s">
        <v>696</v>
      </c>
      <c r="W11" s="653" t="s">
        <v>696</v>
      </c>
    </row>
    <row r="12" spans="1:23">
      <c r="A12" s="664" t="s">
        <v>723</v>
      </c>
      <c r="B12" s="646" t="s">
        <v>364</v>
      </c>
      <c r="C12" s="645">
        <v>108.64700000000001</v>
      </c>
      <c r="D12" s="645">
        <v>123.206</v>
      </c>
      <c r="E12" s="644">
        <v>3445</v>
      </c>
      <c r="F12" s="645">
        <v>101.39700000000001</v>
      </c>
      <c r="G12" s="645">
        <v>106.60899999999999</v>
      </c>
      <c r="H12" s="644">
        <v>3299.39</v>
      </c>
      <c r="I12" s="645">
        <v>103.81399999999999</v>
      </c>
      <c r="J12" s="645">
        <v>127.69799999999999</v>
      </c>
      <c r="K12" s="644">
        <v>4928.777</v>
      </c>
      <c r="L12" s="645">
        <v>107.6185</v>
      </c>
      <c r="M12" s="645">
        <v>103.121</v>
      </c>
      <c r="N12" s="644">
        <v>3623.6456210000001</v>
      </c>
      <c r="O12" s="645">
        <v>90.707999999999998</v>
      </c>
      <c r="P12" s="645">
        <v>93.102999999999994</v>
      </c>
      <c r="Q12" s="644">
        <v>3081</v>
      </c>
      <c r="R12" s="653" t="s">
        <v>696</v>
      </c>
      <c r="S12" s="653" t="s">
        <v>696</v>
      </c>
      <c r="T12" s="653" t="s">
        <v>696</v>
      </c>
      <c r="U12" s="653" t="s">
        <v>696</v>
      </c>
      <c r="V12" s="653" t="s">
        <v>696</v>
      </c>
      <c r="W12" s="653" t="s">
        <v>696</v>
      </c>
    </row>
    <row r="13" spans="1:23">
      <c r="A13" s="664" t="s">
        <v>722</v>
      </c>
      <c r="B13" s="646" t="s">
        <v>721</v>
      </c>
      <c r="C13" s="645">
        <v>49</v>
      </c>
      <c r="D13" s="645">
        <v>36.701000000000001</v>
      </c>
      <c r="E13" s="644">
        <v>530</v>
      </c>
      <c r="F13" s="645">
        <v>50</v>
      </c>
      <c r="G13" s="645">
        <v>38.380000000000003</v>
      </c>
      <c r="H13" s="644">
        <v>371.18099999999998</v>
      </c>
      <c r="I13" s="645">
        <v>40</v>
      </c>
      <c r="J13" s="645">
        <v>29.048999999999999</v>
      </c>
      <c r="K13" s="644">
        <v>287.12599999999998</v>
      </c>
      <c r="L13" s="645">
        <v>29.23</v>
      </c>
      <c r="M13" s="645">
        <v>34.113</v>
      </c>
      <c r="N13" s="644">
        <v>603.04934200000002</v>
      </c>
      <c r="O13" s="645">
        <v>30</v>
      </c>
      <c r="P13" s="645">
        <v>22.876000000000001</v>
      </c>
      <c r="Q13" s="644">
        <v>715.3</v>
      </c>
      <c r="R13" s="653" t="s">
        <v>696</v>
      </c>
      <c r="S13" s="653" t="s">
        <v>696</v>
      </c>
      <c r="T13" s="653" t="s">
        <v>696</v>
      </c>
      <c r="U13" s="653" t="s">
        <v>696</v>
      </c>
      <c r="V13" s="653" t="s">
        <v>696</v>
      </c>
      <c r="W13" s="653" t="s">
        <v>696</v>
      </c>
    </row>
    <row r="14" spans="1:23">
      <c r="A14" s="649"/>
      <c r="B14" s="646"/>
      <c r="C14" s="645"/>
      <c r="D14" s="645"/>
      <c r="E14" s="644"/>
      <c r="F14" s="645"/>
      <c r="G14" s="645"/>
      <c r="H14" s="644"/>
      <c r="I14" s="645"/>
      <c r="J14" s="645"/>
      <c r="K14" s="644"/>
      <c r="L14" s="645"/>
      <c r="M14" s="645"/>
      <c r="N14" s="644"/>
      <c r="O14" s="645"/>
      <c r="P14" s="645"/>
      <c r="Q14" s="644"/>
      <c r="R14" s="645"/>
      <c r="S14" s="645"/>
      <c r="T14" s="644"/>
      <c r="U14" s="645"/>
      <c r="V14" s="645"/>
      <c r="W14" s="644"/>
    </row>
    <row r="15" spans="1:23">
      <c r="A15" s="649" t="s">
        <v>720</v>
      </c>
      <c r="B15" s="646"/>
      <c r="C15" s="645"/>
      <c r="D15" s="645"/>
      <c r="E15" s="657"/>
      <c r="F15" s="645"/>
      <c r="G15" s="645"/>
      <c r="H15" s="657"/>
      <c r="I15" s="645"/>
      <c r="J15" s="645"/>
      <c r="K15" s="657"/>
      <c r="L15" s="645"/>
      <c r="M15" s="645"/>
      <c r="N15" s="657"/>
      <c r="O15" s="645"/>
      <c r="P15" s="645"/>
      <c r="Q15" s="657"/>
      <c r="R15" s="645"/>
      <c r="S15" s="645"/>
      <c r="T15" s="657"/>
      <c r="U15" s="645"/>
      <c r="V15" s="645"/>
      <c r="W15" s="657"/>
    </row>
    <row r="16" spans="1:23">
      <c r="A16" s="651" t="s">
        <v>719</v>
      </c>
      <c r="B16" s="650" t="s">
        <v>694</v>
      </c>
      <c r="C16" s="666">
        <v>0</v>
      </c>
      <c r="D16" s="666">
        <v>0</v>
      </c>
      <c r="E16" s="666">
        <v>0</v>
      </c>
      <c r="F16" s="645">
        <v>750</v>
      </c>
      <c r="G16" s="645">
        <v>81.12</v>
      </c>
      <c r="H16" s="665">
        <v>8.1999999999999993</v>
      </c>
      <c r="I16" s="645">
        <v>6000</v>
      </c>
      <c r="J16" s="645">
        <v>1154</v>
      </c>
      <c r="K16" s="644">
        <v>125</v>
      </c>
      <c r="L16" s="645">
        <v>6000</v>
      </c>
      <c r="M16" s="645">
        <v>1877.5</v>
      </c>
      <c r="N16" s="644">
        <v>465.6</v>
      </c>
      <c r="O16" s="645">
        <v>6000</v>
      </c>
      <c r="P16" s="645">
        <v>1765.5</v>
      </c>
      <c r="Q16" s="644">
        <v>428.52</v>
      </c>
      <c r="R16" s="645" t="s">
        <v>718</v>
      </c>
      <c r="S16" s="645">
        <v>1355.59</v>
      </c>
      <c r="T16" s="644">
        <v>248.28</v>
      </c>
      <c r="U16" s="645">
        <v>12000</v>
      </c>
      <c r="V16" s="645">
        <v>2826</v>
      </c>
      <c r="W16" s="644">
        <v>390</v>
      </c>
    </row>
    <row r="17" spans="1:23">
      <c r="A17" s="664"/>
      <c r="B17" s="646"/>
      <c r="C17" s="645"/>
      <c r="D17" s="663"/>
      <c r="E17" s="644"/>
      <c r="F17" s="645"/>
      <c r="G17" s="663"/>
      <c r="H17" s="644"/>
      <c r="I17" s="645"/>
      <c r="J17" s="663"/>
      <c r="K17" s="644"/>
      <c r="L17" s="645"/>
      <c r="M17" s="663"/>
      <c r="N17" s="644"/>
      <c r="O17" s="645"/>
      <c r="P17" s="663"/>
      <c r="Q17" s="644"/>
      <c r="R17" s="645"/>
      <c r="S17" s="663"/>
      <c r="T17" s="644"/>
      <c r="U17" s="645"/>
      <c r="V17" s="663"/>
      <c r="W17" s="644"/>
    </row>
    <row r="18" spans="1:23">
      <c r="A18" s="649" t="s">
        <v>717</v>
      </c>
      <c r="B18" s="646"/>
      <c r="C18" s="645"/>
      <c r="D18" s="645"/>
      <c r="E18" s="659"/>
      <c r="F18" s="645"/>
      <c r="G18" s="645"/>
      <c r="H18" s="659"/>
      <c r="I18" s="645"/>
      <c r="J18" s="645"/>
      <c r="K18" s="659"/>
      <c r="L18" s="645"/>
      <c r="M18" s="645"/>
      <c r="N18" s="659"/>
      <c r="O18" s="645"/>
      <c r="P18" s="645"/>
      <c r="Q18" s="659"/>
      <c r="R18" s="645"/>
      <c r="S18" s="645"/>
      <c r="T18" s="659"/>
      <c r="U18" s="645"/>
      <c r="V18" s="645"/>
      <c r="W18" s="659"/>
    </row>
    <row r="19" spans="1:23">
      <c r="A19" s="651" t="s">
        <v>716</v>
      </c>
      <c r="B19" s="650" t="s">
        <v>691</v>
      </c>
      <c r="C19" s="645">
        <v>10</v>
      </c>
      <c r="D19" s="645">
        <v>5.7</v>
      </c>
      <c r="E19" s="661">
        <v>166</v>
      </c>
      <c r="F19" s="645">
        <v>11</v>
      </c>
      <c r="G19" s="645">
        <v>5.4</v>
      </c>
      <c r="H19" s="661">
        <v>122</v>
      </c>
      <c r="I19" s="645">
        <v>10</v>
      </c>
      <c r="J19" s="645">
        <v>4.59</v>
      </c>
      <c r="K19" s="661">
        <v>138</v>
      </c>
      <c r="L19" s="645">
        <v>12</v>
      </c>
      <c r="M19" s="645">
        <v>2</v>
      </c>
      <c r="N19" s="661">
        <v>219</v>
      </c>
      <c r="O19" s="645">
        <v>12</v>
      </c>
      <c r="P19" s="645">
        <v>5.5</v>
      </c>
      <c r="Q19" s="661">
        <v>355</v>
      </c>
      <c r="R19" s="645">
        <v>17.2</v>
      </c>
      <c r="S19" s="645">
        <v>3.9</v>
      </c>
      <c r="T19" s="661">
        <v>237</v>
      </c>
      <c r="U19" s="653" t="s">
        <v>696</v>
      </c>
      <c r="V19" s="653" t="s">
        <v>696</v>
      </c>
      <c r="W19" s="653" t="s">
        <v>696</v>
      </c>
    </row>
    <row r="20" spans="1:23">
      <c r="A20" s="651" t="s">
        <v>715</v>
      </c>
      <c r="B20" s="646" t="s">
        <v>364</v>
      </c>
      <c r="C20" s="645">
        <v>13</v>
      </c>
      <c r="D20" s="645">
        <v>9.5</v>
      </c>
      <c r="E20" s="661">
        <v>979</v>
      </c>
      <c r="F20" s="645">
        <v>20</v>
      </c>
      <c r="G20" s="645">
        <v>13.89</v>
      </c>
      <c r="H20" s="661">
        <v>1096</v>
      </c>
      <c r="I20" s="645">
        <v>20</v>
      </c>
      <c r="J20" s="645">
        <v>14.6</v>
      </c>
      <c r="K20" s="661">
        <v>1030</v>
      </c>
      <c r="L20" s="645">
        <v>22</v>
      </c>
      <c r="M20" s="645">
        <v>14.7</v>
      </c>
      <c r="N20" s="662">
        <v>0</v>
      </c>
      <c r="O20" s="645">
        <v>24</v>
      </c>
      <c r="P20" s="645">
        <v>23.6</v>
      </c>
      <c r="Q20" s="661">
        <v>7470</v>
      </c>
      <c r="R20" s="645">
        <v>13.5</v>
      </c>
      <c r="S20" s="645">
        <v>7.2</v>
      </c>
      <c r="T20" s="661">
        <v>1802</v>
      </c>
      <c r="U20" s="653" t="s">
        <v>696</v>
      </c>
      <c r="V20" s="653" t="s">
        <v>696</v>
      </c>
      <c r="W20" s="653" t="s">
        <v>696</v>
      </c>
    </row>
    <row r="21" spans="1:23">
      <c r="A21" s="651" t="s">
        <v>714</v>
      </c>
      <c r="B21" s="646" t="s">
        <v>364</v>
      </c>
      <c r="C21" s="645">
        <v>525</v>
      </c>
      <c r="D21" s="645">
        <v>503</v>
      </c>
      <c r="E21" s="1890">
        <v>427</v>
      </c>
      <c r="F21" s="645">
        <v>756</v>
      </c>
      <c r="G21" s="645">
        <v>537</v>
      </c>
      <c r="H21" s="1890">
        <v>332</v>
      </c>
      <c r="I21" s="645">
        <v>756</v>
      </c>
      <c r="J21" s="645">
        <v>495</v>
      </c>
      <c r="K21" s="1890">
        <v>270</v>
      </c>
      <c r="L21" s="645">
        <v>760</v>
      </c>
      <c r="M21" s="645">
        <v>585</v>
      </c>
      <c r="N21" s="1878">
        <v>490</v>
      </c>
      <c r="O21" s="645">
        <v>648</v>
      </c>
      <c r="P21" s="645">
        <v>420</v>
      </c>
      <c r="Q21" s="1878">
        <v>493</v>
      </c>
      <c r="R21" s="645">
        <v>379</v>
      </c>
      <c r="S21" s="645">
        <v>509</v>
      </c>
      <c r="T21" s="1878">
        <v>729</v>
      </c>
      <c r="U21" s="653" t="s">
        <v>696</v>
      </c>
      <c r="V21" s="653" t="s">
        <v>696</v>
      </c>
      <c r="W21" s="653" t="s">
        <v>696</v>
      </c>
    </row>
    <row r="22" spans="1:23">
      <c r="A22" s="651" t="s">
        <v>713</v>
      </c>
      <c r="B22" s="650" t="s">
        <v>551</v>
      </c>
      <c r="C22" s="645">
        <v>1200</v>
      </c>
      <c r="D22" s="645">
        <v>448</v>
      </c>
      <c r="E22" s="1890"/>
      <c r="F22" s="645">
        <v>1200</v>
      </c>
      <c r="G22" s="645">
        <v>306</v>
      </c>
      <c r="H22" s="1890"/>
      <c r="I22" s="645">
        <v>1200</v>
      </c>
      <c r="J22" s="645">
        <v>306</v>
      </c>
      <c r="K22" s="1890"/>
      <c r="L22" s="645">
        <v>1200</v>
      </c>
      <c r="M22" s="645">
        <v>280</v>
      </c>
      <c r="N22" s="1878"/>
      <c r="O22" s="645">
        <v>1300</v>
      </c>
      <c r="P22" s="645">
        <v>260</v>
      </c>
      <c r="Q22" s="1878"/>
      <c r="R22" s="645">
        <v>1200</v>
      </c>
      <c r="S22" s="653" t="s">
        <v>696</v>
      </c>
      <c r="T22" s="1878"/>
      <c r="U22" s="653" t="s">
        <v>696</v>
      </c>
      <c r="V22" s="653" t="s">
        <v>696</v>
      </c>
      <c r="W22" s="653" t="s">
        <v>696</v>
      </c>
    </row>
    <row r="23" spans="1:23">
      <c r="A23" s="660"/>
      <c r="B23" s="646"/>
      <c r="C23" s="645"/>
      <c r="D23" s="645"/>
      <c r="E23" s="659"/>
      <c r="F23" s="645"/>
      <c r="G23" s="645"/>
      <c r="H23" s="659"/>
      <c r="I23" s="645"/>
      <c r="J23" s="645"/>
      <c r="K23" s="659"/>
      <c r="L23" s="645"/>
      <c r="M23" s="645"/>
      <c r="N23" s="659"/>
      <c r="O23" s="645"/>
      <c r="P23" s="645"/>
      <c r="Q23" s="659"/>
      <c r="R23" s="645"/>
      <c r="S23" s="645"/>
      <c r="T23" s="659"/>
      <c r="U23" s="645"/>
      <c r="V23" s="645"/>
      <c r="W23" s="659"/>
    </row>
    <row r="24" spans="1:23">
      <c r="A24" s="649" t="s">
        <v>712</v>
      </c>
      <c r="B24" s="646"/>
      <c r="C24" s="645"/>
      <c r="D24" s="645"/>
      <c r="E24" s="657"/>
      <c r="F24" s="645"/>
      <c r="G24" s="645"/>
      <c r="H24" s="657"/>
      <c r="I24" s="645"/>
      <c r="J24" s="645"/>
      <c r="K24" s="657"/>
      <c r="L24" s="645"/>
      <c r="M24" s="645"/>
      <c r="N24" s="657"/>
      <c r="O24" s="645"/>
      <c r="P24" s="645"/>
      <c r="Q24" s="657"/>
      <c r="R24" s="645"/>
      <c r="S24" s="645"/>
      <c r="T24" s="657"/>
      <c r="U24" s="645"/>
      <c r="V24" s="645"/>
      <c r="W24" s="657"/>
    </row>
    <row r="25" spans="1:23">
      <c r="A25" s="651" t="s">
        <v>711</v>
      </c>
      <c r="B25" s="650" t="s">
        <v>694</v>
      </c>
      <c r="C25" s="648">
        <v>639.54999999999995</v>
      </c>
      <c r="D25" s="645">
        <v>507.26</v>
      </c>
      <c r="E25" s="644">
        <v>405.3</v>
      </c>
      <c r="F25" s="648">
        <v>692.13496970304698</v>
      </c>
      <c r="G25" s="645">
        <v>424.51089474000003</v>
      </c>
      <c r="H25" s="644">
        <v>326.22139800000002</v>
      </c>
      <c r="I25" s="648">
        <v>754.77</v>
      </c>
      <c r="J25" s="645">
        <v>544.75</v>
      </c>
      <c r="K25" s="644">
        <v>343.94</v>
      </c>
      <c r="L25" s="648">
        <v>844.72</v>
      </c>
      <c r="M25" s="645">
        <v>402.19</v>
      </c>
      <c r="N25" s="644">
        <v>315.77</v>
      </c>
      <c r="O25" s="648">
        <v>646.04</v>
      </c>
      <c r="P25" s="645">
        <v>714.87</v>
      </c>
      <c r="Q25" s="644">
        <v>333.22</v>
      </c>
      <c r="R25" s="648">
        <v>628.61</v>
      </c>
      <c r="S25" s="645">
        <v>405.78</v>
      </c>
      <c r="T25" s="644">
        <v>423.47</v>
      </c>
      <c r="U25" s="648">
        <v>721.91</v>
      </c>
      <c r="V25" s="645">
        <v>472.07</v>
      </c>
      <c r="W25" s="644">
        <v>460.06</v>
      </c>
    </row>
    <row r="26" spans="1:23">
      <c r="A26" s="651" t="s">
        <v>710</v>
      </c>
      <c r="B26" s="650" t="s">
        <v>694</v>
      </c>
      <c r="C26" s="648">
        <v>145.74</v>
      </c>
      <c r="D26" s="645">
        <v>102.32</v>
      </c>
      <c r="E26" s="644">
        <v>61.34</v>
      </c>
      <c r="F26" s="648">
        <v>123.0745</v>
      </c>
      <c r="G26" s="645">
        <v>85.888998666666666</v>
      </c>
      <c r="H26" s="644">
        <v>63.372971666666665</v>
      </c>
      <c r="I26" s="648">
        <v>106.7</v>
      </c>
      <c r="J26" s="645">
        <v>170.25</v>
      </c>
      <c r="K26" s="644">
        <v>62.74</v>
      </c>
      <c r="L26" s="648">
        <v>128.02000000000001</v>
      </c>
      <c r="M26" s="645">
        <v>64.23</v>
      </c>
      <c r="N26" s="644">
        <v>48.27</v>
      </c>
      <c r="O26" s="648">
        <v>117.9</v>
      </c>
      <c r="P26" s="645">
        <v>259.43</v>
      </c>
      <c r="Q26" s="644">
        <v>190.22</v>
      </c>
      <c r="R26" s="648">
        <v>118.69</v>
      </c>
      <c r="S26" s="645">
        <v>81.16</v>
      </c>
      <c r="T26" s="644">
        <v>79.69</v>
      </c>
      <c r="U26" s="648">
        <v>153.88</v>
      </c>
      <c r="V26" s="645">
        <v>98.07</v>
      </c>
      <c r="W26" s="644">
        <v>83.15</v>
      </c>
    </row>
    <row r="27" spans="1:23">
      <c r="A27" s="649"/>
      <c r="B27" s="658"/>
      <c r="C27" s="645"/>
      <c r="D27" s="645"/>
      <c r="E27" s="657"/>
      <c r="F27" s="645"/>
      <c r="G27" s="645"/>
      <c r="H27" s="657"/>
      <c r="I27" s="645"/>
      <c r="J27" s="645"/>
      <c r="K27" s="657"/>
      <c r="L27" s="645"/>
      <c r="M27" s="645"/>
      <c r="N27" s="657"/>
      <c r="O27" s="645"/>
      <c r="P27" s="645"/>
      <c r="Q27" s="657"/>
      <c r="R27" s="645"/>
      <c r="S27" s="645"/>
      <c r="T27" s="657"/>
      <c r="U27" s="645"/>
      <c r="V27" s="645"/>
      <c r="W27" s="657"/>
    </row>
    <row r="28" spans="1:23">
      <c r="A28" s="649" t="s">
        <v>709</v>
      </c>
      <c r="B28" s="646"/>
      <c r="C28" s="645"/>
      <c r="D28" s="645"/>
      <c r="E28" s="657"/>
      <c r="F28" s="645"/>
      <c r="G28" s="645"/>
      <c r="H28" s="657"/>
      <c r="I28" s="645"/>
      <c r="J28" s="645"/>
      <c r="K28" s="657"/>
      <c r="L28" s="645"/>
      <c r="M28" s="645"/>
      <c r="N28" s="657"/>
      <c r="O28" s="645"/>
      <c r="P28" s="645"/>
      <c r="Q28" s="657"/>
      <c r="R28" s="645"/>
      <c r="S28" s="645"/>
      <c r="T28" s="657"/>
      <c r="U28" s="645"/>
      <c r="V28" s="645"/>
      <c r="W28" s="657"/>
    </row>
    <row r="29" spans="1:23">
      <c r="A29" s="651" t="s">
        <v>708</v>
      </c>
      <c r="B29" s="650" t="s">
        <v>694</v>
      </c>
      <c r="C29" s="656">
        <v>180500</v>
      </c>
      <c r="D29" s="645">
        <v>185915</v>
      </c>
      <c r="E29" s="644">
        <v>1148482</v>
      </c>
      <c r="F29" s="656">
        <v>187790</v>
      </c>
      <c r="G29" s="645">
        <v>164416</v>
      </c>
      <c r="H29" s="644">
        <v>1025126</v>
      </c>
      <c r="I29" s="656">
        <v>168889</v>
      </c>
      <c r="J29" s="645">
        <v>124092</v>
      </c>
      <c r="K29" s="644">
        <v>1102737</v>
      </c>
      <c r="L29" s="656">
        <v>187790</v>
      </c>
      <c r="M29" s="645">
        <v>38666</v>
      </c>
      <c r="N29" s="644">
        <v>964996</v>
      </c>
      <c r="O29" s="656">
        <v>187790</v>
      </c>
      <c r="P29" s="645">
        <v>171186</v>
      </c>
      <c r="Q29" s="644">
        <v>983094</v>
      </c>
      <c r="R29" s="656">
        <v>165881</v>
      </c>
      <c r="S29" s="645">
        <v>150665</v>
      </c>
      <c r="T29" s="644">
        <v>804419</v>
      </c>
      <c r="U29" s="653" t="s">
        <v>696</v>
      </c>
      <c r="V29" s="653" t="s">
        <v>696</v>
      </c>
      <c r="W29" s="653" t="s">
        <v>696</v>
      </c>
    </row>
    <row r="30" spans="1:23">
      <c r="A30" s="651" t="s">
        <v>707</v>
      </c>
      <c r="B30" s="646" t="s">
        <v>364</v>
      </c>
      <c r="C30" s="656">
        <v>62610</v>
      </c>
      <c r="D30" s="645">
        <v>38345</v>
      </c>
      <c r="E30" s="644">
        <v>202841</v>
      </c>
      <c r="F30" s="656">
        <v>69300</v>
      </c>
      <c r="G30" s="645">
        <v>109165</v>
      </c>
      <c r="H30" s="644">
        <v>175568</v>
      </c>
      <c r="I30" s="656">
        <v>60102</v>
      </c>
      <c r="J30" s="645">
        <v>98284</v>
      </c>
      <c r="K30" s="644">
        <v>185330</v>
      </c>
      <c r="L30" s="656">
        <v>66780</v>
      </c>
      <c r="M30" s="645">
        <v>25289</v>
      </c>
      <c r="N30" s="644">
        <v>98377</v>
      </c>
      <c r="O30" s="656">
        <v>68040</v>
      </c>
      <c r="P30" s="645">
        <v>49484</v>
      </c>
      <c r="Q30" s="644">
        <v>79440</v>
      </c>
      <c r="R30" s="656">
        <v>60102</v>
      </c>
      <c r="S30" s="645">
        <v>72618</v>
      </c>
      <c r="T30" s="644">
        <v>134475</v>
      </c>
      <c r="U30" s="653" t="s">
        <v>696</v>
      </c>
      <c r="V30" s="653" t="s">
        <v>696</v>
      </c>
      <c r="W30" s="653" t="s">
        <v>696</v>
      </c>
    </row>
    <row r="31" spans="1:23">
      <c r="A31" s="651" t="s">
        <v>706</v>
      </c>
      <c r="B31" s="646" t="s">
        <v>364</v>
      </c>
      <c r="C31" s="656">
        <v>130600</v>
      </c>
      <c r="D31" s="645">
        <v>162019</v>
      </c>
      <c r="E31" s="644">
        <v>161960</v>
      </c>
      <c r="F31" s="656">
        <v>157720</v>
      </c>
      <c r="G31" s="645">
        <v>156953</v>
      </c>
      <c r="H31" s="644">
        <v>164649</v>
      </c>
      <c r="I31" s="656">
        <v>143485</v>
      </c>
      <c r="J31" s="645">
        <v>106956</v>
      </c>
      <c r="K31" s="644">
        <v>10624</v>
      </c>
      <c r="L31" s="656">
        <v>158044</v>
      </c>
      <c r="M31" s="645">
        <v>30835</v>
      </c>
      <c r="N31" s="644">
        <v>32259</v>
      </c>
      <c r="O31" s="656">
        <v>158006</v>
      </c>
      <c r="P31" s="645">
        <v>129058</v>
      </c>
      <c r="Q31" s="644">
        <v>120080</v>
      </c>
      <c r="R31" s="656">
        <v>140812</v>
      </c>
      <c r="S31" s="645">
        <v>121449</v>
      </c>
      <c r="T31" s="644">
        <v>101541</v>
      </c>
      <c r="U31" s="653" t="s">
        <v>696</v>
      </c>
      <c r="V31" s="653" t="s">
        <v>696</v>
      </c>
      <c r="W31" s="653" t="s">
        <v>696</v>
      </c>
    </row>
    <row r="32" spans="1:23">
      <c r="A32" s="651" t="s">
        <v>705</v>
      </c>
      <c r="B32" s="646" t="s">
        <v>364</v>
      </c>
      <c r="C32" s="656">
        <v>570900</v>
      </c>
      <c r="D32" s="645">
        <v>624462</v>
      </c>
      <c r="E32" s="644">
        <v>1998724</v>
      </c>
      <c r="F32" s="656">
        <v>629953</v>
      </c>
      <c r="G32" s="645">
        <v>537645</v>
      </c>
      <c r="H32" s="644">
        <v>1574490</v>
      </c>
      <c r="I32" s="656">
        <v>568544</v>
      </c>
      <c r="J32" s="645">
        <v>370594</v>
      </c>
      <c r="K32" s="644">
        <v>1706155</v>
      </c>
      <c r="L32" s="656">
        <v>608253</v>
      </c>
      <c r="M32" s="645">
        <v>128165</v>
      </c>
      <c r="N32" s="644">
        <v>1475628</v>
      </c>
      <c r="O32" s="656">
        <v>619253</v>
      </c>
      <c r="P32" s="645">
        <v>505676</v>
      </c>
      <c r="Q32" s="644">
        <v>1253343</v>
      </c>
      <c r="R32" s="656">
        <v>541376</v>
      </c>
      <c r="S32" s="645">
        <v>443933</v>
      </c>
      <c r="T32" s="644">
        <v>1020066</v>
      </c>
      <c r="U32" s="653" t="s">
        <v>696</v>
      </c>
      <c r="V32" s="653" t="s">
        <v>696</v>
      </c>
      <c r="W32" s="653" t="s">
        <v>696</v>
      </c>
    </row>
    <row r="33" spans="1:23">
      <c r="A33" s="651" t="s">
        <v>704</v>
      </c>
      <c r="B33" s="646" t="s">
        <v>364</v>
      </c>
      <c r="C33" s="656">
        <v>250430</v>
      </c>
      <c r="D33" s="645">
        <v>258986</v>
      </c>
      <c r="E33" s="644">
        <v>473780</v>
      </c>
      <c r="F33" s="656">
        <v>277200</v>
      </c>
      <c r="G33" s="645">
        <v>157279</v>
      </c>
      <c r="H33" s="644">
        <v>188731</v>
      </c>
      <c r="I33" s="656">
        <v>240408</v>
      </c>
      <c r="J33" s="645">
        <v>130572</v>
      </c>
      <c r="K33" s="644">
        <v>223854</v>
      </c>
      <c r="L33" s="656">
        <v>267120</v>
      </c>
      <c r="M33" s="645">
        <v>57346</v>
      </c>
      <c r="N33" s="644">
        <v>245838</v>
      </c>
      <c r="O33" s="656">
        <v>272160</v>
      </c>
      <c r="P33" s="645">
        <v>233652</v>
      </c>
      <c r="Q33" s="644">
        <v>377608</v>
      </c>
      <c r="R33" s="656">
        <v>240532</v>
      </c>
      <c r="S33" s="645">
        <v>207434</v>
      </c>
      <c r="T33" s="644">
        <v>468158</v>
      </c>
      <c r="U33" s="653" t="s">
        <v>696</v>
      </c>
      <c r="V33" s="653" t="s">
        <v>696</v>
      </c>
      <c r="W33" s="653" t="s">
        <v>696</v>
      </c>
    </row>
    <row r="34" spans="1:23">
      <c r="A34" s="651" t="s">
        <v>703</v>
      </c>
      <c r="B34" s="646" t="s">
        <v>364</v>
      </c>
      <c r="C34" s="656">
        <v>553390</v>
      </c>
      <c r="D34" s="645">
        <v>483241</v>
      </c>
      <c r="E34" s="644">
        <v>757297</v>
      </c>
      <c r="F34" s="656">
        <v>516594</v>
      </c>
      <c r="G34" s="645">
        <v>465419</v>
      </c>
      <c r="H34" s="644">
        <v>822319</v>
      </c>
      <c r="I34" s="656">
        <v>436590</v>
      </c>
      <c r="J34" s="645">
        <v>359021</v>
      </c>
      <c r="K34" s="644">
        <v>580114</v>
      </c>
      <c r="L34" s="656">
        <v>485100</v>
      </c>
      <c r="M34" s="645">
        <v>194197</v>
      </c>
      <c r="N34" s="644">
        <v>354505</v>
      </c>
      <c r="O34" s="656">
        <v>500150</v>
      </c>
      <c r="P34" s="645">
        <v>482126</v>
      </c>
      <c r="Q34" s="644">
        <v>526211</v>
      </c>
      <c r="R34" s="656">
        <v>435646</v>
      </c>
      <c r="S34" s="645">
        <v>427447</v>
      </c>
      <c r="T34" s="644">
        <v>428325</v>
      </c>
      <c r="U34" s="653" t="s">
        <v>696</v>
      </c>
      <c r="V34" s="653" t="s">
        <v>696</v>
      </c>
      <c r="W34" s="653" t="s">
        <v>696</v>
      </c>
    </row>
    <row r="35" spans="1:23">
      <c r="A35" s="649"/>
      <c r="B35" s="646"/>
      <c r="C35" s="645"/>
      <c r="D35" s="645"/>
      <c r="E35" s="644"/>
      <c r="F35" s="645"/>
      <c r="G35" s="645"/>
      <c r="H35" s="644"/>
      <c r="I35" s="645"/>
      <c r="J35" s="645"/>
      <c r="K35" s="644"/>
      <c r="L35" s="645"/>
      <c r="M35" s="645"/>
      <c r="N35" s="644"/>
      <c r="O35" s="645"/>
      <c r="P35" s="645"/>
      <c r="Q35" s="644"/>
      <c r="R35" s="645"/>
      <c r="S35" s="645"/>
      <c r="T35" s="644"/>
      <c r="U35" s="645"/>
      <c r="V35" s="645"/>
      <c r="W35" s="644"/>
    </row>
    <row r="36" spans="1:23">
      <c r="A36" s="649" t="s">
        <v>702</v>
      </c>
      <c r="B36" s="646"/>
      <c r="C36" s="645"/>
      <c r="D36" s="645"/>
      <c r="E36" s="644"/>
      <c r="F36" s="645"/>
      <c r="G36" s="645"/>
      <c r="H36" s="644"/>
      <c r="I36" s="645"/>
      <c r="J36" s="645"/>
      <c r="K36" s="644"/>
      <c r="L36" s="645"/>
      <c r="M36" s="645"/>
      <c r="N36" s="644"/>
      <c r="O36" s="645"/>
      <c r="P36" s="645"/>
      <c r="Q36" s="644"/>
      <c r="R36" s="645"/>
      <c r="S36" s="645"/>
      <c r="T36" s="644"/>
      <c r="U36" s="645"/>
      <c r="V36" s="645"/>
      <c r="W36" s="644"/>
    </row>
    <row r="37" spans="1:23">
      <c r="A37" s="651" t="s">
        <v>701</v>
      </c>
      <c r="B37" s="650" t="s">
        <v>694</v>
      </c>
      <c r="C37" s="648">
        <v>65000</v>
      </c>
      <c r="D37" s="645">
        <v>43789</v>
      </c>
      <c r="E37" s="644">
        <v>34349</v>
      </c>
      <c r="F37" s="648">
        <v>65000</v>
      </c>
      <c r="G37" s="645">
        <v>18016</v>
      </c>
      <c r="H37" s="644">
        <v>13489</v>
      </c>
      <c r="I37" s="648">
        <v>65000</v>
      </c>
      <c r="J37" s="645">
        <v>49068</v>
      </c>
      <c r="K37" s="644">
        <v>79947.47</v>
      </c>
      <c r="L37" s="648">
        <v>66250</v>
      </c>
      <c r="M37" s="645">
        <v>29741</v>
      </c>
      <c r="N37" s="644">
        <v>60150</v>
      </c>
      <c r="O37" s="648">
        <v>60000</v>
      </c>
      <c r="P37" s="645">
        <v>53856</v>
      </c>
      <c r="Q37" s="655">
        <v>1.052</v>
      </c>
      <c r="R37" s="653" t="s">
        <v>696</v>
      </c>
      <c r="S37" s="653" t="s">
        <v>696</v>
      </c>
      <c r="T37" s="653" t="s">
        <v>696</v>
      </c>
      <c r="U37" s="653" t="s">
        <v>696</v>
      </c>
      <c r="V37" s="653" t="s">
        <v>696</v>
      </c>
      <c r="W37" s="653" t="s">
        <v>696</v>
      </c>
    </row>
    <row r="38" spans="1:23">
      <c r="A38" s="651" t="s">
        <v>700</v>
      </c>
      <c r="B38" s="646" t="s">
        <v>364</v>
      </c>
      <c r="C38" s="648">
        <v>3500</v>
      </c>
      <c r="D38" s="645">
        <v>1959.3</v>
      </c>
      <c r="E38" s="644">
        <v>3173</v>
      </c>
      <c r="F38" s="648">
        <v>3500</v>
      </c>
      <c r="G38" s="645">
        <v>1311</v>
      </c>
      <c r="H38" s="644">
        <v>1000</v>
      </c>
      <c r="I38" s="648">
        <v>3500</v>
      </c>
      <c r="J38" s="645">
        <v>1880.6</v>
      </c>
      <c r="K38" s="644">
        <v>750.13</v>
      </c>
      <c r="L38" s="648">
        <v>4100</v>
      </c>
      <c r="M38" s="645">
        <v>740</v>
      </c>
      <c r="N38" s="644">
        <v>2300</v>
      </c>
      <c r="O38" s="648">
        <v>1800</v>
      </c>
      <c r="P38" s="645">
        <v>2150</v>
      </c>
      <c r="Q38" s="655">
        <v>1E-3</v>
      </c>
      <c r="R38" s="653" t="s">
        <v>696</v>
      </c>
      <c r="S38" s="653" t="s">
        <v>696</v>
      </c>
      <c r="T38" s="653" t="s">
        <v>696</v>
      </c>
      <c r="U38" s="653" t="s">
        <v>696</v>
      </c>
      <c r="V38" s="653" t="s">
        <v>696</v>
      </c>
      <c r="W38" s="653" t="s">
        <v>696</v>
      </c>
    </row>
    <row r="39" spans="1:23">
      <c r="A39" s="651" t="s">
        <v>699</v>
      </c>
      <c r="B39" s="646" t="s">
        <v>364</v>
      </c>
      <c r="C39" s="648">
        <v>1500</v>
      </c>
      <c r="D39" s="645">
        <v>971.17</v>
      </c>
      <c r="E39" s="644">
        <v>1278</v>
      </c>
      <c r="F39" s="648">
        <v>1500</v>
      </c>
      <c r="G39" s="645">
        <v>419</v>
      </c>
      <c r="H39" s="644">
        <v>466</v>
      </c>
      <c r="I39" s="648">
        <v>1500</v>
      </c>
      <c r="J39" s="645">
        <v>399.54</v>
      </c>
      <c r="K39" s="644">
        <v>432</v>
      </c>
      <c r="L39" s="648">
        <v>1250</v>
      </c>
      <c r="M39" s="645">
        <v>267</v>
      </c>
      <c r="N39" s="644">
        <v>156</v>
      </c>
      <c r="O39" s="648">
        <v>840</v>
      </c>
      <c r="P39" s="645">
        <v>556</v>
      </c>
      <c r="Q39" s="644">
        <v>51</v>
      </c>
      <c r="R39" s="653" t="s">
        <v>696</v>
      </c>
      <c r="S39" s="653" t="s">
        <v>696</v>
      </c>
      <c r="T39" s="653" t="s">
        <v>696</v>
      </c>
      <c r="U39" s="653" t="s">
        <v>696</v>
      </c>
      <c r="V39" s="653" t="s">
        <v>696</v>
      </c>
      <c r="W39" s="653" t="s">
        <v>696</v>
      </c>
    </row>
    <row r="40" spans="1:23">
      <c r="A40" s="649"/>
      <c r="B40" s="646"/>
      <c r="C40" s="645"/>
      <c r="D40" s="645"/>
      <c r="E40" s="654"/>
      <c r="F40" s="645"/>
      <c r="G40" s="645"/>
      <c r="H40" s="654"/>
      <c r="I40" s="645"/>
      <c r="J40" s="645"/>
      <c r="K40" s="654"/>
      <c r="L40" s="645"/>
      <c r="M40" s="645"/>
      <c r="N40" s="654"/>
      <c r="O40" s="645"/>
      <c r="P40" s="645"/>
      <c r="Q40" s="654"/>
      <c r="R40" s="645"/>
      <c r="S40" s="645"/>
      <c r="T40" s="654"/>
      <c r="U40" s="645"/>
      <c r="V40" s="645"/>
      <c r="W40" s="654"/>
    </row>
    <row r="41" spans="1:23">
      <c r="A41" s="649" t="s">
        <v>698</v>
      </c>
      <c r="B41" s="646"/>
      <c r="C41" s="645"/>
      <c r="D41" s="645"/>
      <c r="E41" s="644"/>
      <c r="F41" s="645"/>
      <c r="G41" s="645"/>
      <c r="H41" s="644"/>
      <c r="I41" s="645"/>
      <c r="J41" s="645"/>
      <c r="K41" s="644"/>
      <c r="L41" s="645"/>
      <c r="M41" s="645"/>
      <c r="N41" s="644"/>
      <c r="O41" s="645"/>
      <c r="P41" s="645"/>
      <c r="Q41" s="644"/>
      <c r="R41" s="645"/>
      <c r="S41" s="645"/>
      <c r="T41" s="644"/>
      <c r="U41" s="645"/>
      <c r="V41" s="645"/>
      <c r="W41" s="644"/>
    </row>
    <row r="42" spans="1:23">
      <c r="A42" s="651" t="s">
        <v>697</v>
      </c>
      <c r="B42" s="650" t="s">
        <v>694</v>
      </c>
      <c r="C42" s="645">
        <v>61200</v>
      </c>
      <c r="D42" s="645">
        <v>47438</v>
      </c>
      <c r="E42" s="644">
        <v>47084</v>
      </c>
      <c r="F42" s="645">
        <v>84000</v>
      </c>
      <c r="G42" s="645">
        <v>52103</v>
      </c>
      <c r="H42" s="644">
        <v>53013</v>
      </c>
      <c r="I42" s="645">
        <v>98000</v>
      </c>
      <c r="J42" s="645">
        <v>68217</v>
      </c>
      <c r="K42" s="644">
        <v>68022</v>
      </c>
      <c r="L42" s="645">
        <v>109824</v>
      </c>
      <c r="M42" s="645">
        <v>35309</v>
      </c>
      <c r="N42" s="644">
        <v>32267</v>
      </c>
      <c r="O42" s="645">
        <v>109824</v>
      </c>
      <c r="P42" s="645">
        <v>46664</v>
      </c>
      <c r="Q42" s="644">
        <v>46131</v>
      </c>
      <c r="R42" s="645">
        <v>109824</v>
      </c>
      <c r="S42" s="645">
        <v>54793</v>
      </c>
      <c r="T42" s="644">
        <v>54709</v>
      </c>
      <c r="U42" s="653" t="s">
        <v>696</v>
      </c>
      <c r="V42" s="653" t="s">
        <v>696</v>
      </c>
      <c r="W42" s="653" t="s">
        <v>696</v>
      </c>
    </row>
    <row r="43" spans="1:23">
      <c r="A43" s="649"/>
      <c r="B43" s="646"/>
      <c r="C43" s="648"/>
      <c r="D43" s="645"/>
      <c r="E43" s="644"/>
      <c r="F43" s="648"/>
      <c r="G43" s="645"/>
      <c r="H43" s="644"/>
      <c r="I43" s="648"/>
      <c r="J43" s="645"/>
      <c r="K43" s="644"/>
      <c r="L43" s="648"/>
      <c r="M43" s="645"/>
      <c r="N43" s="644"/>
      <c r="O43" s="648"/>
      <c r="P43" s="645"/>
      <c r="Q43" s="644"/>
      <c r="R43" s="648"/>
      <c r="S43" s="645"/>
      <c r="T43" s="644"/>
      <c r="U43" s="648"/>
      <c r="V43" s="645"/>
      <c r="W43" s="644"/>
    </row>
    <row r="44" spans="1:23">
      <c r="A44" s="652" t="s">
        <v>670</v>
      </c>
      <c r="B44" s="646"/>
      <c r="C44" s="648"/>
      <c r="D44" s="645"/>
      <c r="E44" s="644"/>
      <c r="F44" s="648"/>
      <c r="G44" s="645"/>
      <c r="H44" s="644"/>
      <c r="I44" s="648"/>
      <c r="J44" s="645"/>
      <c r="K44" s="644"/>
      <c r="L44" s="648"/>
      <c r="M44" s="645"/>
      <c r="N44" s="644"/>
      <c r="O44" s="648"/>
      <c r="P44" s="645"/>
      <c r="Q44" s="644"/>
      <c r="R44" s="648"/>
      <c r="S44" s="645"/>
      <c r="T44" s="644"/>
      <c r="U44" s="648"/>
      <c r="V44" s="645"/>
      <c r="W44" s="644"/>
    </row>
    <row r="45" spans="1:23">
      <c r="A45" s="651" t="s">
        <v>695</v>
      </c>
      <c r="B45" s="650" t="s">
        <v>694</v>
      </c>
      <c r="C45" s="648">
        <v>780</v>
      </c>
      <c r="D45" s="645">
        <v>710</v>
      </c>
      <c r="E45" s="644">
        <v>411</v>
      </c>
      <c r="F45" s="648">
        <v>780</v>
      </c>
      <c r="G45" s="645">
        <v>579</v>
      </c>
      <c r="H45" s="644">
        <v>340</v>
      </c>
      <c r="I45" s="648">
        <v>780</v>
      </c>
      <c r="J45" s="645">
        <v>422</v>
      </c>
      <c r="K45" s="644">
        <v>364</v>
      </c>
      <c r="L45" s="648">
        <v>780</v>
      </c>
      <c r="M45" s="645">
        <v>396</v>
      </c>
      <c r="N45" s="644">
        <v>353</v>
      </c>
      <c r="O45" s="648">
        <v>780</v>
      </c>
      <c r="P45" s="645">
        <v>498</v>
      </c>
      <c r="Q45" s="644">
        <v>325</v>
      </c>
      <c r="R45" s="648">
        <v>720</v>
      </c>
      <c r="S45" s="645">
        <v>372</v>
      </c>
      <c r="T45" s="644">
        <v>246</v>
      </c>
      <c r="U45" s="648">
        <v>700</v>
      </c>
      <c r="V45" s="645">
        <v>377</v>
      </c>
      <c r="W45" s="644">
        <v>377</v>
      </c>
    </row>
    <row r="46" spans="1:23">
      <c r="A46" s="649"/>
      <c r="B46" s="646"/>
      <c r="C46" s="648"/>
      <c r="D46" s="645"/>
      <c r="E46" s="644"/>
      <c r="F46" s="648"/>
      <c r="G46" s="645"/>
      <c r="H46" s="644"/>
      <c r="I46" s="648"/>
      <c r="J46" s="645"/>
      <c r="K46" s="644"/>
      <c r="L46" s="648"/>
      <c r="M46" s="645"/>
      <c r="N46" s="644"/>
      <c r="O46" s="648"/>
      <c r="P46" s="645"/>
      <c r="Q46" s="644"/>
      <c r="R46" s="648"/>
      <c r="S46" s="645"/>
      <c r="T46" s="644"/>
      <c r="U46" s="648"/>
      <c r="V46" s="645"/>
      <c r="W46" s="644"/>
    </row>
    <row r="47" spans="1:23" ht="27" customHeight="1">
      <c r="A47" s="647" t="s">
        <v>693</v>
      </c>
      <c r="B47" s="646"/>
      <c r="C47" s="645"/>
      <c r="D47" s="645"/>
      <c r="E47" s="644"/>
      <c r="F47" s="645"/>
      <c r="G47" s="645"/>
      <c r="H47" s="644"/>
      <c r="I47" s="645"/>
      <c r="J47" s="645"/>
      <c r="K47" s="644"/>
      <c r="L47" s="645"/>
      <c r="M47" s="645"/>
      <c r="N47" s="644"/>
      <c r="O47" s="645"/>
      <c r="P47" s="645"/>
      <c r="Q47" s="644"/>
      <c r="R47" s="645"/>
      <c r="S47" s="645"/>
      <c r="T47" s="644"/>
      <c r="U47" s="645"/>
      <c r="V47" s="645"/>
      <c r="W47" s="644"/>
    </row>
    <row r="48" spans="1:23">
      <c r="A48" s="643" t="s">
        <v>692</v>
      </c>
      <c r="B48" s="642" t="s">
        <v>691</v>
      </c>
      <c r="C48" s="641">
        <v>2100</v>
      </c>
      <c r="D48" s="641">
        <v>2400</v>
      </c>
      <c r="E48" s="640">
        <v>5646</v>
      </c>
      <c r="F48" s="641">
        <v>3000</v>
      </c>
      <c r="G48" s="641">
        <v>3015</v>
      </c>
      <c r="H48" s="640">
        <v>7647</v>
      </c>
      <c r="I48" s="641">
        <v>2800</v>
      </c>
      <c r="J48" s="641">
        <v>3044</v>
      </c>
      <c r="K48" s="640">
        <v>8539</v>
      </c>
      <c r="L48" s="641">
        <v>3200</v>
      </c>
      <c r="M48" s="641">
        <v>3301</v>
      </c>
      <c r="N48" s="640">
        <v>16627</v>
      </c>
      <c r="O48" s="641">
        <v>3300</v>
      </c>
      <c r="P48" s="641">
        <v>3559</v>
      </c>
      <c r="Q48" s="640">
        <v>29332</v>
      </c>
      <c r="R48" s="641">
        <v>3300</v>
      </c>
      <c r="S48" s="641">
        <v>3172</v>
      </c>
      <c r="T48" s="640">
        <v>28202</v>
      </c>
      <c r="U48" s="641">
        <v>3500</v>
      </c>
      <c r="V48" s="641">
        <v>3625</v>
      </c>
      <c r="W48" s="640">
        <v>24625</v>
      </c>
    </row>
    <row r="49" spans="1:20">
      <c r="A49" s="637" t="s">
        <v>289</v>
      </c>
      <c r="B49" s="636"/>
      <c r="C49" s="513"/>
      <c r="D49" s="513"/>
      <c r="E49" s="639"/>
      <c r="F49" s="639"/>
      <c r="G49" s="639"/>
      <c r="H49" s="639"/>
      <c r="I49" s="513"/>
      <c r="J49" s="513"/>
      <c r="K49" s="639"/>
      <c r="L49" s="513"/>
      <c r="M49" s="513"/>
      <c r="N49" s="639"/>
      <c r="O49" s="639"/>
      <c r="P49" s="639"/>
      <c r="Q49" s="639"/>
      <c r="R49" s="513"/>
      <c r="S49" s="513"/>
      <c r="T49" s="638" t="s">
        <v>690</v>
      </c>
    </row>
    <row r="50" spans="1:20">
      <c r="A50" s="637" t="s">
        <v>286</v>
      </c>
      <c r="B50" s="636"/>
      <c r="C50" s="513"/>
      <c r="D50" s="513"/>
      <c r="E50" s="513"/>
      <c r="F50" s="513"/>
      <c r="G50" s="513"/>
      <c r="H50" s="513"/>
      <c r="I50" s="513"/>
      <c r="J50" s="513"/>
      <c r="K50" s="513"/>
      <c r="L50" s="513"/>
      <c r="M50" s="513"/>
      <c r="N50" s="513"/>
      <c r="O50" s="513"/>
      <c r="P50" s="513"/>
      <c r="Q50" s="513"/>
      <c r="R50" s="513"/>
      <c r="S50" s="513"/>
      <c r="T50" s="513"/>
    </row>
    <row r="51" spans="1:20" ht="30.75" customHeight="1">
      <c r="A51" s="1888" t="s">
        <v>689</v>
      </c>
      <c r="B51" s="1888"/>
      <c r="C51" s="1888"/>
      <c r="D51" s="1888"/>
      <c r="E51" s="1888"/>
      <c r="F51" s="1888"/>
      <c r="G51" s="1888"/>
      <c r="H51" s="1888"/>
      <c r="I51" s="1888"/>
      <c r="J51" s="1888"/>
      <c r="K51" s="1888"/>
      <c r="L51" s="1888"/>
      <c r="M51" s="1888"/>
      <c r="N51" s="1888"/>
      <c r="O51" s="1888"/>
      <c r="P51" s="513"/>
      <c r="Q51" s="513"/>
      <c r="R51" s="513"/>
      <c r="S51" s="513"/>
      <c r="T51" s="513"/>
    </row>
    <row r="52" spans="1:20">
      <c r="A52" s="637" t="s">
        <v>688</v>
      </c>
      <c r="B52" s="636"/>
      <c r="C52" s="513"/>
      <c r="D52" s="513"/>
      <c r="E52" s="513"/>
      <c r="F52" s="513"/>
      <c r="G52" s="513"/>
      <c r="H52" s="513"/>
      <c r="I52" s="513"/>
      <c r="J52" s="513"/>
      <c r="K52" s="513"/>
      <c r="L52" s="513"/>
      <c r="M52" s="513"/>
      <c r="N52" s="513"/>
      <c r="O52" s="513"/>
      <c r="P52" s="513"/>
      <c r="Q52" s="513"/>
      <c r="R52" s="513"/>
      <c r="S52" s="513"/>
      <c r="T52" s="513"/>
    </row>
    <row r="53" spans="1:20">
      <c r="A53" s="637" t="s">
        <v>687</v>
      </c>
      <c r="B53" s="636"/>
      <c r="C53" s="513"/>
      <c r="D53" s="513"/>
      <c r="E53" s="513"/>
      <c r="F53" s="513"/>
      <c r="G53" s="513"/>
      <c r="H53" s="513"/>
      <c r="I53" s="513"/>
      <c r="J53" s="513"/>
      <c r="K53" s="513"/>
      <c r="L53" s="513"/>
      <c r="M53" s="513"/>
      <c r="N53" s="513"/>
      <c r="O53" s="513"/>
      <c r="P53" s="513"/>
      <c r="Q53" s="513"/>
      <c r="R53" s="513"/>
      <c r="S53" s="513"/>
      <c r="T53" s="513"/>
    </row>
    <row r="54" spans="1:20" ht="27.75" customHeight="1">
      <c r="A54" s="1889" t="s">
        <v>686</v>
      </c>
      <c r="B54" s="1889"/>
      <c r="C54" s="1889"/>
      <c r="D54" s="1889"/>
      <c r="E54" s="1889"/>
      <c r="F54" s="1889"/>
      <c r="G54" s="1889"/>
      <c r="H54" s="1889"/>
      <c r="I54" s="1889"/>
      <c r="J54" s="1889"/>
      <c r="K54" s="1889"/>
      <c r="L54" s="1889"/>
      <c r="M54" s="1889"/>
      <c r="N54" s="513"/>
      <c r="O54" s="513"/>
      <c r="P54" s="513"/>
      <c r="Q54" s="513"/>
      <c r="R54" s="513"/>
      <c r="S54" s="513"/>
      <c r="T54" s="513"/>
    </row>
    <row r="56" spans="1:20">
      <c r="C56" s="540"/>
      <c r="D56" s="540"/>
      <c r="E56" s="540"/>
      <c r="F56" s="540"/>
      <c r="G56" s="540"/>
      <c r="H56" s="540"/>
      <c r="I56" s="540"/>
      <c r="J56" s="540"/>
      <c r="K56" s="540"/>
      <c r="L56" s="540"/>
      <c r="M56" s="540"/>
      <c r="N56" s="540"/>
      <c r="O56" s="540"/>
      <c r="P56" s="540"/>
      <c r="Q56" s="540"/>
    </row>
    <row r="58" spans="1:20">
      <c r="E58" s="540"/>
      <c r="H58" s="540"/>
      <c r="K58" s="540"/>
      <c r="N58" s="540"/>
      <c r="O58" s="540"/>
      <c r="P58" s="540"/>
      <c r="Q58" s="540"/>
    </row>
    <row r="60" spans="1:20">
      <c r="A60" s="635"/>
      <c r="C60" s="540"/>
      <c r="L60" s="540"/>
      <c r="M60" s="540"/>
    </row>
    <row r="62" spans="1:20">
      <c r="K62" s="540"/>
      <c r="N62" s="540"/>
      <c r="O62" s="540"/>
      <c r="P62" s="540"/>
      <c r="Q62" s="540"/>
    </row>
    <row r="64" spans="1:20">
      <c r="F64" s="540"/>
      <c r="I64" s="540"/>
      <c r="L64" s="540"/>
    </row>
    <row r="66" spans="3:17">
      <c r="E66" s="540"/>
      <c r="H66" s="540"/>
      <c r="K66" s="540"/>
      <c r="N66" s="540"/>
      <c r="O66" s="540"/>
      <c r="P66" s="540"/>
      <c r="Q66" s="540"/>
    </row>
    <row r="67" spans="3:17">
      <c r="C67" s="540"/>
      <c r="D67" s="540"/>
      <c r="E67" s="540"/>
      <c r="F67" s="540"/>
      <c r="G67" s="540"/>
      <c r="H67" s="540"/>
      <c r="I67" s="540"/>
      <c r="J67" s="540"/>
      <c r="K67" s="540"/>
      <c r="L67" s="540"/>
      <c r="M67" s="540"/>
      <c r="N67" s="540"/>
      <c r="O67" s="540"/>
      <c r="P67" s="540"/>
      <c r="Q67" s="540"/>
    </row>
    <row r="68" spans="3:17">
      <c r="C68" s="540"/>
      <c r="D68" s="540"/>
      <c r="E68" s="540"/>
      <c r="F68" s="540"/>
      <c r="G68" s="540"/>
      <c r="H68" s="540"/>
      <c r="I68" s="540"/>
      <c r="J68" s="540"/>
      <c r="K68" s="540"/>
      <c r="L68" s="540"/>
      <c r="M68" s="540"/>
      <c r="N68" s="540"/>
      <c r="O68" s="540"/>
      <c r="P68" s="540"/>
      <c r="Q68" s="540"/>
    </row>
    <row r="69" spans="3:17">
      <c r="C69" s="540"/>
      <c r="D69" s="540"/>
      <c r="E69" s="540"/>
      <c r="F69" s="540"/>
      <c r="G69" s="540"/>
      <c r="H69" s="540"/>
      <c r="I69" s="540"/>
      <c r="J69" s="540"/>
      <c r="K69" s="540"/>
      <c r="L69" s="540"/>
      <c r="M69" s="540"/>
      <c r="N69" s="540"/>
      <c r="O69" s="540"/>
      <c r="P69" s="540"/>
      <c r="Q69" s="540"/>
    </row>
    <row r="70" spans="3:17">
      <c r="C70" s="540"/>
      <c r="D70" s="540"/>
      <c r="E70" s="540"/>
      <c r="F70" s="540"/>
      <c r="G70" s="540"/>
      <c r="H70" s="540"/>
      <c r="I70" s="540"/>
      <c r="J70" s="540"/>
      <c r="K70" s="540"/>
      <c r="L70" s="540"/>
      <c r="M70" s="540"/>
      <c r="N70" s="540"/>
      <c r="O70" s="540"/>
      <c r="P70" s="540"/>
      <c r="Q70" s="540"/>
    </row>
    <row r="71" spans="3:17">
      <c r="C71" s="540"/>
      <c r="D71" s="540"/>
      <c r="E71" s="540"/>
      <c r="F71" s="540"/>
      <c r="G71" s="540"/>
      <c r="H71" s="540"/>
      <c r="I71" s="540"/>
      <c r="J71" s="540"/>
      <c r="K71" s="540"/>
      <c r="L71" s="540"/>
      <c r="M71" s="540"/>
      <c r="N71" s="540"/>
      <c r="O71" s="540"/>
      <c r="P71" s="540"/>
      <c r="Q71" s="540"/>
    </row>
    <row r="72" spans="3:17">
      <c r="C72" s="540"/>
      <c r="D72" s="540"/>
      <c r="E72" s="540"/>
      <c r="F72" s="540"/>
      <c r="G72" s="540"/>
      <c r="H72" s="540"/>
      <c r="I72" s="540"/>
      <c r="J72" s="540"/>
      <c r="K72" s="540"/>
      <c r="L72" s="540"/>
      <c r="M72" s="540"/>
      <c r="N72" s="540"/>
      <c r="O72" s="540"/>
      <c r="P72" s="540"/>
      <c r="Q72" s="540"/>
    </row>
    <row r="73" spans="3:17">
      <c r="C73" s="540"/>
      <c r="D73" s="540"/>
      <c r="E73" s="540"/>
      <c r="F73" s="540"/>
      <c r="G73" s="540"/>
      <c r="H73" s="540"/>
      <c r="I73" s="540"/>
      <c r="J73" s="540"/>
      <c r="K73" s="540"/>
      <c r="L73" s="540"/>
      <c r="M73" s="540"/>
    </row>
    <row r="74" spans="3:17">
      <c r="C74" s="540"/>
      <c r="D74" s="540"/>
      <c r="F74" s="540"/>
      <c r="G74" s="540"/>
      <c r="H74" s="540"/>
      <c r="I74" s="540"/>
      <c r="J74" s="540"/>
      <c r="L74" s="540"/>
      <c r="M74" s="540"/>
    </row>
    <row r="75" spans="3:17">
      <c r="E75" s="540"/>
      <c r="F75" s="540"/>
      <c r="H75" s="540"/>
      <c r="I75" s="540"/>
      <c r="K75" s="540"/>
      <c r="L75" s="540"/>
      <c r="N75" s="540"/>
      <c r="O75" s="540"/>
      <c r="P75" s="540"/>
      <c r="Q75" s="540"/>
    </row>
    <row r="76" spans="3:17">
      <c r="C76" s="540"/>
      <c r="D76" s="540"/>
      <c r="F76" s="540"/>
      <c r="G76" s="540"/>
      <c r="I76" s="540"/>
      <c r="J76" s="540"/>
      <c r="L76" s="540"/>
      <c r="M76" s="540"/>
    </row>
    <row r="77" spans="3:17">
      <c r="E77" s="540"/>
      <c r="H77" s="540"/>
      <c r="K77" s="540"/>
      <c r="N77" s="540"/>
      <c r="O77" s="540"/>
      <c r="P77" s="540"/>
      <c r="Q77" s="540"/>
    </row>
    <row r="78" spans="3:17">
      <c r="C78" s="540"/>
      <c r="D78" s="540"/>
      <c r="F78" s="540"/>
      <c r="G78" s="540"/>
      <c r="I78" s="540"/>
      <c r="J78" s="540"/>
      <c r="L78" s="540"/>
      <c r="M78" s="540"/>
    </row>
    <row r="80" spans="3:17">
      <c r="C80" s="540"/>
      <c r="D80" s="540"/>
      <c r="E80" s="540"/>
      <c r="F80" s="540"/>
      <c r="G80" s="540"/>
      <c r="H80" s="540"/>
      <c r="I80" s="540"/>
      <c r="J80" s="540"/>
      <c r="K80" s="540"/>
      <c r="L80" s="540"/>
      <c r="M80" s="540"/>
      <c r="N80" s="540"/>
      <c r="O80" s="540"/>
      <c r="P80" s="540"/>
      <c r="Q80" s="540"/>
    </row>
    <row r="81" spans="3:17">
      <c r="C81" s="540"/>
      <c r="D81" s="540"/>
      <c r="E81" s="540"/>
      <c r="F81" s="540"/>
      <c r="G81" s="540"/>
      <c r="H81" s="540"/>
      <c r="I81" s="540"/>
      <c r="J81" s="540"/>
      <c r="K81" s="540"/>
      <c r="L81" s="540"/>
      <c r="M81" s="540"/>
      <c r="N81" s="540"/>
      <c r="O81" s="540"/>
      <c r="P81" s="540"/>
      <c r="Q81" s="540"/>
    </row>
    <row r="82" spans="3:17">
      <c r="C82" s="540"/>
      <c r="D82" s="540"/>
      <c r="E82" s="540"/>
      <c r="F82" s="540"/>
      <c r="G82" s="540"/>
      <c r="H82" s="540"/>
      <c r="I82" s="540"/>
      <c r="J82" s="540"/>
      <c r="K82" s="540"/>
      <c r="L82" s="540"/>
      <c r="M82" s="540"/>
      <c r="N82" s="540"/>
      <c r="O82" s="540"/>
      <c r="P82" s="540"/>
      <c r="Q82" s="540"/>
    </row>
    <row r="83" spans="3:17">
      <c r="C83" s="540"/>
      <c r="D83" s="540"/>
      <c r="E83" s="540"/>
      <c r="F83" s="540"/>
      <c r="G83" s="540"/>
      <c r="H83" s="540"/>
      <c r="I83" s="540"/>
      <c r="J83" s="540"/>
      <c r="K83" s="540"/>
      <c r="L83" s="540"/>
      <c r="M83" s="540"/>
      <c r="N83" s="540"/>
      <c r="O83" s="540"/>
      <c r="P83" s="540"/>
      <c r="Q83" s="540"/>
    </row>
    <row r="84" spans="3:17">
      <c r="C84" s="540"/>
      <c r="D84" s="540"/>
      <c r="E84" s="540"/>
      <c r="F84" s="540"/>
      <c r="G84" s="540"/>
      <c r="H84" s="540"/>
      <c r="I84" s="540"/>
      <c r="J84" s="540"/>
      <c r="K84" s="540"/>
      <c r="L84" s="540"/>
      <c r="M84" s="540"/>
      <c r="N84" s="540"/>
      <c r="O84" s="540"/>
      <c r="P84" s="540"/>
      <c r="Q84" s="540"/>
    </row>
    <row r="85" spans="3:17">
      <c r="C85" s="540"/>
      <c r="D85" s="540"/>
      <c r="E85" s="540"/>
      <c r="F85" s="540"/>
      <c r="G85" s="540"/>
      <c r="H85" s="540"/>
      <c r="I85" s="540"/>
      <c r="J85" s="540"/>
      <c r="K85" s="540"/>
      <c r="L85" s="540"/>
      <c r="M85" s="540"/>
      <c r="N85" s="540"/>
      <c r="O85" s="540"/>
      <c r="P85" s="540"/>
      <c r="Q85" s="540"/>
    </row>
    <row r="86" spans="3:17">
      <c r="C86" s="540"/>
      <c r="D86" s="540"/>
      <c r="E86" s="540"/>
      <c r="F86" s="540"/>
      <c r="G86" s="540"/>
      <c r="H86" s="540"/>
      <c r="I86" s="540"/>
      <c r="J86" s="540"/>
      <c r="K86" s="540"/>
      <c r="L86" s="540"/>
      <c r="M86" s="540"/>
      <c r="N86" s="540"/>
      <c r="O86" s="540"/>
      <c r="P86" s="540"/>
      <c r="Q86" s="540"/>
    </row>
    <row r="87" spans="3:17">
      <c r="C87" s="540"/>
      <c r="D87" s="540"/>
      <c r="E87" s="540"/>
      <c r="F87" s="540"/>
      <c r="G87" s="540"/>
      <c r="H87" s="540"/>
      <c r="I87" s="540"/>
      <c r="J87" s="540"/>
      <c r="K87" s="540"/>
      <c r="L87" s="540"/>
      <c r="M87" s="540"/>
      <c r="N87" s="540"/>
      <c r="O87" s="540"/>
      <c r="P87" s="540"/>
      <c r="Q87" s="540"/>
    </row>
    <row r="88" spans="3:17">
      <c r="C88" s="540"/>
      <c r="D88" s="540"/>
      <c r="E88" s="540"/>
      <c r="F88" s="540"/>
      <c r="G88" s="540"/>
      <c r="H88" s="540"/>
      <c r="I88" s="540"/>
      <c r="J88" s="540"/>
      <c r="K88" s="540"/>
      <c r="L88" s="540"/>
      <c r="M88" s="540"/>
      <c r="N88" s="540"/>
      <c r="O88" s="540"/>
      <c r="P88" s="540"/>
      <c r="Q88" s="540"/>
    </row>
    <row r="89" spans="3:17">
      <c r="C89" s="540"/>
      <c r="D89" s="540"/>
      <c r="E89" s="540"/>
      <c r="F89" s="540"/>
      <c r="G89" s="540"/>
      <c r="H89" s="540"/>
      <c r="I89" s="540"/>
      <c r="J89" s="540"/>
      <c r="K89" s="540"/>
      <c r="L89" s="540"/>
      <c r="M89" s="540"/>
      <c r="N89" s="540"/>
      <c r="O89" s="540"/>
      <c r="P89" s="540"/>
      <c r="Q89" s="540"/>
    </row>
    <row r="90" spans="3:17">
      <c r="C90" s="540"/>
      <c r="D90" s="540"/>
      <c r="E90" s="540"/>
      <c r="F90" s="540"/>
      <c r="G90" s="540"/>
      <c r="H90" s="540"/>
      <c r="I90" s="540"/>
      <c r="J90" s="540"/>
      <c r="K90" s="540"/>
      <c r="L90" s="540"/>
      <c r="M90" s="540"/>
      <c r="N90" s="540"/>
      <c r="O90" s="540"/>
      <c r="P90" s="540"/>
      <c r="Q90" s="540"/>
    </row>
    <row r="91" spans="3:17">
      <c r="C91" s="540"/>
      <c r="D91" s="540"/>
      <c r="E91" s="540"/>
      <c r="F91" s="540"/>
      <c r="G91" s="540"/>
      <c r="H91" s="540"/>
      <c r="I91" s="540"/>
      <c r="J91" s="540"/>
      <c r="K91" s="540"/>
      <c r="L91" s="540"/>
      <c r="M91" s="540"/>
      <c r="N91" s="540"/>
      <c r="O91" s="540"/>
      <c r="P91" s="540"/>
      <c r="Q91" s="540"/>
    </row>
    <row r="92" spans="3:17">
      <c r="C92" s="540"/>
      <c r="D92" s="540"/>
      <c r="E92" s="540"/>
      <c r="F92" s="540"/>
      <c r="G92" s="540"/>
      <c r="H92" s="540"/>
      <c r="I92" s="540"/>
      <c r="J92" s="540"/>
      <c r="K92" s="540"/>
      <c r="L92" s="540"/>
      <c r="M92" s="540"/>
      <c r="N92" s="540"/>
      <c r="O92" s="540"/>
      <c r="P92" s="540"/>
      <c r="Q92" s="540"/>
    </row>
    <row r="93" spans="3:17">
      <c r="C93" s="540"/>
      <c r="D93" s="540"/>
      <c r="E93" s="540"/>
      <c r="F93" s="540"/>
      <c r="G93" s="540"/>
      <c r="H93" s="540"/>
      <c r="I93" s="540"/>
      <c r="J93" s="540"/>
      <c r="K93" s="540"/>
      <c r="L93" s="540"/>
      <c r="M93" s="540"/>
      <c r="N93" s="540"/>
      <c r="O93" s="540"/>
      <c r="P93" s="540"/>
      <c r="Q93" s="540"/>
    </row>
    <row r="94" spans="3:17">
      <c r="C94" s="540"/>
      <c r="D94" s="540"/>
      <c r="E94" s="540"/>
      <c r="F94" s="540"/>
      <c r="G94" s="540"/>
      <c r="H94" s="540"/>
      <c r="I94" s="540"/>
      <c r="J94" s="540"/>
      <c r="K94" s="540"/>
      <c r="L94" s="540"/>
      <c r="M94" s="540"/>
      <c r="N94" s="540"/>
      <c r="O94" s="540"/>
      <c r="P94" s="540"/>
      <c r="Q94" s="540"/>
    </row>
    <row r="95" spans="3:17">
      <c r="C95" s="540"/>
      <c r="D95" s="540"/>
      <c r="E95" s="540"/>
      <c r="F95" s="540"/>
      <c r="G95" s="540"/>
      <c r="H95" s="540"/>
      <c r="I95" s="540"/>
      <c r="J95" s="540"/>
      <c r="K95" s="540"/>
      <c r="L95" s="540"/>
      <c r="M95" s="540"/>
      <c r="N95" s="540"/>
      <c r="O95" s="540"/>
      <c r="P95" s="540"/>
      <c r="Q95" s="540"/>
    </row>
    <row r="96" spans="3:17">
      <c r="C96" s="540"/>
      <c r="D96" s="540"/>
      <c r="E96" s="540"/>
      <c r="F96" s="540"/>
      <c r="G96" s="540"/>
      <c r="H96" s="540"/>
      <c r="I96" s="540"/>
      <c r="J96" s="540"/>
      <c r="K96" s="540"/>
      <c r="L96" s="540"/>
      <c r="M96" s="540"/>
      <c r="N96" s="540"/>
      <c r="O96" s="540"/>
      <c r="P96" s="540"/>
      <c r="Q96" s="540"/>
    </row>
    <row r="97" spans="3:17">
      <c r="C97" s="540"/>
      <c r="D97" s="540"/>
      <c r="E97" s="540"/>
      <c r="F97" s="540"/>
      <c r="G97" s="540"/>
      <c r="H97" s="540"/>
      <c r="I97" s="540"/>
      <c r="J97" s="540"/>
      <c r="K97" s="540"/>
      <c r="L97" s="540"/>
      <c r="M97" s="540"/>
      <c r="N97" s="540"/>
      <c r="O97" s="540"/>
      <c r="P97" s="540"/>
      <c r="Q97" s="540"/>
    </row>
    <row r="98" spans="3:17">
      <c r="C98" s="540"/>
      <c r="D98" s="540"/>
      <c r="E98" s="540"/>
      <c r="F98" s="540"/>
      <c r="G98" s="540"/>
      <c r="H98" s="540"/>
      <c r="I98" s="540"/>
      <c r="J98" s="540"/>
      <c r="K98" s="540"/>
      <c r="L98" s="540"/>
      <c r="M98" s="540"/>
      <c r="N98" s="540"/>
      <c r="O98" s="540"/>
      <c r="P98" s="540"/>
      <c r="Q98" s="540"/>
    </row>
    <row r="99" spans="3:17">
      <c r="C99" s="540"/>
      <c r="D99" s="540"/>
      <c r="E99" s="540"/>
      <c r="F99" s="540"/>
      <c r="G99" s="540"/>
      <c r="H99" s="540"/>
      <c r="I99" s="540"/>
      <c r="J99" s="540"/>
      <c r="K99" s="540"/>
      <c r="L99" s="540"/>
      <c r="M99" s="540"/>
      <c r="N99" s="540"/>
      <c r="O99" s="540"/>
      <c r="P99" s="540"/>
      <c r="Q99" s="540"/>
    </row>
    <row r="100" spans="3:17">
      <c r="C100" s="540"/>
      <c r="D100" s="540"/>
      <c r="E100" s="540"/>
      <c r="F100" s="540"/>
      <c r="G100" s="540"/>
      <c r="H100" s="540"/>
      <c r="I100" s="540"/>
      <c r="J100" s="540"/>
      <c r="K100" s="540"/>
      <c r="L100" s="540"/>
      <c r="M100" s="540"/>
      <c r="N100" s="540"/>
      <c r="O100" s="540"/>
      <c r="P100" s="540"/>
      <c r="Q100" s="540"/>
    </row>
    <row r="101" spans="3:17">
      <c r="C101" s="540"/>
      <c r="D101" s="540"/>
      <c r="E101" s="540"/>
      <c r="F101" s="540"/>
      <c r="G101" s="540"/>
      <c r="H101" s="540"/>
      <c r="I101" s="540"/>
      <c r="J101" s="540"/>
      <c r="K101" s="540"/>
      <c r="L101" s="540"/>
      <c r="M101" s="540"/>
      <c r="N101" s="540"/>
      <c r="O101" s="540"/>
      <c r="P101" s="540"/>
      <c r="Q101" s="540"/>
    </row>
    <row r="102" spans="3:17">
      <c r="C102" s="540"/>
      <c r="D102" s="540"/>
      <c r="E102" s="540"/>
      <c r="F102" s="540"/>
      <c r="G102" s="540"/>
      <c r="H102" s="540"/>
      <c r="I102" s="540"/>
      <c r="J102" s="540"/>
      <c r="K102" s="540"/>
      <c r="L102" s="540"/>
      <c r="M102" s="540"/>
      <c r="N102" s="540"/>
      <c r="O102" s="540"/>
      <c r="P102" s="540"/>
      <c r="Q102" s="540"/>
    </row>
  </sheetData>
  <mergeCells count="19">
    <mergeCell ref="A51:O51"/>
    <mergeCell ref="A54:M54"/>
    <mergeCell ref="E21:E22"/>
    <mergeCell ref="H21:H22"/>
    <mergeCell ref="K21:K22"/>
    <mergeCell ref="N21:N22"/>
    <mergeCell ref="U5:W5"/>
    <mergeCell ref="Q2:T2"/>
    <mergeCell ref="Q21:Q22"/>
    <mergeCell ref="T21:T22"/>
    <mergeCell ref="A3:T3"/>
    <mergeCell ref="A5:A6"/>
    <mergeCell ref="B5:B6"/>
    <mergeCell ref="C5:E5"/>
    <mergeCell ref="F5:H5"/>
    <mergeCell ref="I5:K5"/>
    <mergeCell ref="L5:N5"/>
    <mergeCell ref="O5:Q5"/>
    <mergeCell ref="R5:T5"/>
  </mergeCells>
  <hyperlinks>
    <hyperlink ref="Q2" location="Contents!A1" display="Back to Contents ç" xr:uid="{F4A209AB-FAC1-494D-9156-05607848D680}"/>
    <hyperlink ref="Q2:T2" location="உள்ளடக்கம்!A1" display="cs;slf;fj;jpw;F jpUk;Gtjw;F" xr:uid="{DDE76A49-FBA0-4D46-B610-B8B7E0B0203D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D3609-648E-499E-9372-7B1139E355F1}">
  <dimension ref="A1:BJ126"/>
  <sheetViews>
    <sheetView workbookViewId="0"/>
  </sheetViews>
  <sheetFormatPr defaultColWidth="9.140625" defaultRowHeight="12.75"/>
  <cols>
    <col min="1" max="1" width="5.28515625" style="513" customWidth="1"/>
    <col min="2" max="2" width="15.85546875" style="513" customWidth="1"/>
    <col min="3" max="4" width="8.140625" style="513" customWidth="1"/>
    <col min="5" max="6" width="8.28515625" style="513" customWidth="1"/>
    <col min="7" max="8" width="7.7109375" style="513" customWidth="1"/>
    <col min="9" max="9" width="8" style="513" customWidth="1"/>
    <col min="10" max="10" width="8.42578125" style="513" customWidth="1"/>
    <col min="11" max="11" width="8.140625" style="513" customWidth="1"/>
    <col min="12" max="12" width="7.5703125" style="513" customWidth="1"/>
    <col min="13" max="13" width="8" style="513" customWidth="1"/>
    <col min="14" max="14" width="8.140625" style="513" customWidth="1"/>
    <col min="15" max="25" width="6.85546875" style="513" customWidth="1"/>
    <col min="26" max="26" width="7.140625" style="513" customWidth="1"/>
    <col min="27" max="27" width="8.7109375" style="513" customWidth="1"/>
    <col min="28" max="28" width="8" style="513" customWidth="1"/>
    <col min="29" max="29" width="8.42578125" style="513" customWidth="1"/>
    <col min="30" max="30" width="8.140625" style="513" customWidth="1"/>
    <col min="31" max="31" width="7.42578125" style="513" customWidth="1"/>
    <col min="32" max="32" width="8" style="513" customWidth="1"/>
    <col min="33" max="43" width="9.140625" style="513"/>
    <col min="44" max="44" width="10.5703125" style="513" bestFit="1" customWidth="1"/>
    <col min="45" max="45" width="9.140625" style="513"/>
    <col min="46" max="50" width="10.5703125" style="513" bestFit="1" customWidth="1"/>
    <col min="51" max="51" width="9.140625" style="513"/>
    <col min="52" max="53" width="10.5703125" style="513" bestFit="1" customWidth="1"/>
    <col min="54" max="16384" width="9.140625" style="513"/>
  </cols>
  <sheetData>
    <row r="1" spans="1:62" s="508" customFormat="1" ht="15.75">
      <c r="A1" s="538" t="s">
        <v>132</v>
      </c>
      <c r="B1" s="537"/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  <c r="O1" s="537"/>
      <c r="P1" s="537"/>
      <c r="Q1" s="537"/>
      <c r="R1" s="537"/>
      <c r="S1" s="537"/>
      <c r="T1" s="537"/>
      <c r="U1" s="537"/>
      <c r="V1" s="537"/>
      <c r="W1" s="537"/>
      <c r="X1" s="537"/>
      <c r="Y1" s="537"/>
      <c r="Z1" s="537"/>
      <c r="AA1" s="537"/>
      <c r="AB1" s="711"/>
      <c r="AC1" s="711"/>
      <c r="AD1" s="537"/>
      <c r="AE1" s="537"/>
      <c r="AF1" s="710" t="s">
        <v>758</v>
      </c>
    </row>
    <row r="2" spans="1:62" s="508" customFormat="1" ht="15.75">
      <c r="A2" s="535"/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1787" t="s">
        <v>130</v>
      </c>
      <c r="AC2" s="1787"/>
      <c r="AD2" s="1787"/>
      <c r="AE2" s="1787"/>
      <c r="AF2" s="53"/>
    </row>
    <row r="3" spans="1:62" s="508" customFormat="1" ht="15.75">
      <c r="A3" s="1893" t="s">
        <v>757</v>
      </c>
      <c r="B3" s="1893"/>
      <c r="C3" s="1893"/>
      <c r="D3" s="1893"/>
      <c r="E3" s="1893"/>
      <c r="F3" s="1893"/>
      <c r="G3" s="1893"/>
      <c r="H3" s="1893"/>
      <c r="I3" s="1893"/>
      <c r="J3" s="1893"/>
      <c r="K3" s="1893"/>
      <c r="L3" s="1893"/>
      <c r="M3" s="1893"/>
      <c r="N3" s="1893"/>
      <c r="O3" s="1893"/>
      <c r="P3" s="1893"/>
      <c r="Q3" s="1893"/>
      <c r="R3" s="1893"/>
      <c r="S3" s="1893"/>
      <c r="T3" s="1893"/>
      <c r="U3" s="1893"/>
      <c r="V3" s="1893"/>
      <c r="W3" s="1893"/>
      <c r="X3" s="1893"/>
      <c r="Y3" s="1893"/>
      <c r="Z3" s="1893"/>
      <c r="AA3" s="1893"/>
      <c r="AB3" s="1893"/>
      <c r="AC3" s="1893"/>
      <c r="AD3" s="1893"/>
      <c r="AE3" s="1893"/>
      <c r="AF3" s="1893"/>
    </row>
    <row r="4" spans="1:62">
      <c r="I4" s="709"/>
      <c r="J4" s="709"/>
      <c r="K4" s="709"/>
      <c r="L4" s="709"/>
      <c r="M4" s="709"/>
      <c r="N4" s="709"/>
      <c r="O4" s="709"/>
      <c r="P4" s="709"/>
      <c r="Q4" s="709"/>
      <c r="R4" s="709"/>
      <c r="S4" s="709"/>
      <c r="T4" s="709"/>
      <c r="U4" s="709"/>
      <c r="V4" s="709"/>
      <c r="W4" s="709"/>
      <c r="X4" s="709"/>
      <c r="Y4" s="709"/>
      <c r="Z4" s="709"/>
      <c r="AB4" s="708"/>
      <c r="AC4" s="708"/>
      <c r="AF4" s="707" t="s">
        <v>551</v>
      </c>
    </row>
    <row r="5" spans="1:62" ht="12.75" customHeight="1">
      <c r="A5" s="1894" t="s">
        <v>756</v>
      </c>
      <c r="B5" s="1895"/>
      <c r="C5" s="1900" t="s">
        <v>755</v>
      </c>
      <c r="D5" s="1901"/>
      <c r="E5" s="1901"/>
      <c r="F5" s="1901"/>
      <c r="G5" s="1901"/>
      <c r="H5" s="1902"/>
      <c r="I5" s="1906" t="s">
        <v>754</v>
      </c>
      <c r="J5" s="1907"/>
      <c r="K5" s="1907"/>
      <c r="L5" s="1907"/>
      <c r="M5" s="1907"/>
      <c r="N5" s="1907"/>
      <c r="O5" s="1907"/>
      <c r="P5" s="1907"/>
      <c r="Q5" s="1907"/>
      <c r="R5" s="1907"/>
      <c r="S5" s="1907"/>
      <c r="T5" s="1907"/>
      <c r="U5" s="1907"/>
      <c r="V5" s="1907"/>
      <c r="W5" s="1907"/>
      <c r="X5" s="1907"/>
      <c r="Y5" s="1907"/>
      <c r="Z5" s="1908"/>
      <c r="AA5" s="1909" t="s">
        <v>183</v>
      </c>
      <c r="AB5" s="1910"/>
      <c r="AC5" s="1910"/>
      <c r="AD5" s="1910"/>
      <c r="AE5" s="1910"/>
      <c r="AF5" s="1911"/>
      <c r="AG5" s="1787"/>
      <c r="AH5" s="1787"/>
      <c r="AI5" s="1787"/>
      <c r="AJ5" s="1787"/>
    </row>
    <row r="6" spans="1:62" s="679" customFormat="1" ht="15.75" customHeight="1">
      <c r="A6" s="1896"/>
      <c r="B6" s="1897"/>
      <c r="C6" s="1903"/>
      <c r="D6" s="1904"/>
      <c r="E6" s="1904"/>
      <c r="F6" s="1904"/>
      <c r="G6" s="1904"/>
      <c r="H6" s="1905"/>
      <c r="I6" s="1915" t="s">
        <v>753</v>
      </c>
      <c r="J6" s="1916"/>
      <c r="K6" s="1916"/>
      <c r="L6" s="1916"/>
      <c r="M6" s="1916"/>
      <c r="N6" s="1917"/>
      <c r="O6" s="1918" t="s">
        <v>752</v>
      </c>
      <c r="P6" s="1919"/>
      <c r="Q6" s="1919"/>
      <c r="R6" s="1919"/>
      <c r="S6" s="1919"/>
      <c r="T6" s="1920"/>
      <c r="U6" s="1921" t="s">
        <v>751</v>
      </c>
      <c r="V6" s="1922"/>
      <c r="W6" s="1922"/>
      <c r="X6" s="1922"/>
      <c r="Y6" s="1922"/>
      <c r="Z6" s="1923"/>
      <c r="AA6" s="1912"/>
      <c r="AB6" s="1913"/>
      <c r="AC6" s="1913"/>
      <c r="AD6" s="1913"/>
      <c r="AE6" s="1913"/>
      <c r="AF6" s="1914"/>
      <c r="AG6" s="513"/>
      <c r="AH6" s="513"/>
      <c r="AI6" s="513"/>
      <c r="AJ6" s="513"/>
      <c r="AK6" s="513"/>
      <c r="AL6" s="513"/>
    </row>
    <row r="7" spans="1:62" s="703" customFormat="1" ht="28.5">
      <c r="A7" s="1898"/>
      <c r="B7" s="1899"/>
      <c r="C7" s="704">
        <v>2019</v>
      </c>
      <c r="D7" s="704">
        <v>2020</v>
      </c>
      <c r="E7" s="704">
        <v>2021</v>
      </c>
      <c r="F7" s="704">
        <v>2022</v>
      </c>
      <c r="G7" s="704" t="s">
        <v>750</v>
      </c>
      <c r="H7" s="704" t="s">
        <v>749</v>
      </c>
      <c r="I7" s="704">
        <v>2019</v>
      </c>
      <c r="J7" s="704">
        <v>2020</v>
      </c>
      <c r="K7" s="704">
        <v>2021</v>
      </c>
      <c r="L7" s="704">
        <v>2022</v>
      </c>
      <c r="M7" s="704" t="s">
        <v>750</v>
      </c>
      <c r="N7" s="704" t="s">
        <v>749</v>
      </c>
      <c r="O7" s="704">
        <v>2019</v>
      </c>
      <c r="P7" s="704">
        <v>2020</v>
      </c>
      <c r="Q7" s="704">
        <v>2021</v>
      </c>
      <c r="R7" s="704">
        <v>2022</v>
      </c>
      <c r="S7" s="704" t="s">
        <v>750</v>
      </c>
      <c r="T7" s="704" t="s">
        <v>749</v>
      </c>
      <c r="U7" s="704">
        <v>2019</v>
      </c>
      <c r="V7" s="704">
        <v>2020</v>
      </c>
      <c r="W7" s="704">
        <v>2021</v>
      </c>
      <c r="X7" s="704">
        <v>2022</v>
      </c>
      <c r="Y7" s="704" t="s">
        <v>750</v>
      </c>
      <c r="Z7" s="704" t="s">
        <v>749</v>
      </c>
      <c r="AA7" s="704">
        <v>2019</v>
      </c>
      <c r="AB7" s="704">
        <v>2020</v>
      </c>
      <c r="AC7" s="704">
        <v>2021</v>
      </c>
      <c r="AD7" s="704">
        <v>2022</v>
      </c>
      <c r="AE7" s="704" t="s">
        <v>750</v>
      </c>
      <c r="AF7" s="704" t="s">
        <v>749</v>
      </c>
      <c r="AG7" s="513"/>
      <c r="AH7" s="513"/>
      <c r="AI7" s="513"/>
      <c r="AJ7" s="513"/>
      <c r="AK7" s="513"/>
      <c r="AL7" s="513"/>
    </row>
    <row r="8" spans="1:62">
      <c r="A8" s="702">
        <v>1</v>
      </c>
      <c r="B8" s="701" t="s">
        <v>408</v>
      </c>
      <c r="C8" s="698">
        <v>1553</v>
      </c>
      <c r="D8" s="697">
        <v>1599</v>
      </c>
      <c r="E8" s="697">
        <v>1664</v>
      </c>
      <c r="F8" s="697">
        <v>1728</v>
      </c>
      <c r="G8" s="697">
        <v>1809</v>
      </c>
      <c r="H8" s="697">
        <v>1854</v>
      </c>
      <c r="I8" s="697">
        <v>1889</v>
      </c>
      <c r="J8" s="697">
        <v>628</v>
      </c>
      <c r="K8" s="697">
        <v>626</v>
      </c>
      <c r="L8" s="697">
        <v>646</v>
      </c>
      <c r="M8" s="697">
        <v>643</v>
      </c>
      <c r="N8" s="697">
        <v>630</v>
      </c>
      <c r="O8" s="697">
        <v>632</v>
      </c>
      <c r="P8" s="697">
        <v>638</v>
      </c>
      <c r="Q8" s="697">
        <v>20</v>
      </c>
      <c r="R8" s="697">
        <v>23</v>
      </c>
      <c r="S8" s="697">
        <v>30</v>
      </c>
      <c r="T8" s="697">
        <v>27</v>
      </c>
      <c r="U8" s="697">
        <v>25</v>
      </c>
      <c r="V8" s="697">
        <v>27</v>
      </c>
      <c r="W8" s="697">
        <v>25</v>
      </c>
      <c r="X8" s="697">
        <v>318</v>
      </c>
      <c r="Y8" s="697">
        <v>311</v>
      </c>
      <c r="Z8" s="697">
        <v>298</v>
      </c>
      <c r="AA8" s="694">
        <v>287</v>
      </c>
      <c r="AB8" s="694">
        <v>265</v>
      </c>
      <c r="AC8" s="694">
        <v>304</v>
      </c>
      <c r="AD8" s="694">
        <v>255</v>
      </c>
      <c r="AE8" s="694">
        <v>2519</v>
      </c>
      <c r="AF8" s="694">
        <v>2559</v>
      </c>
      <c r="AG8" s="513">
        <v>2638</v>
      </c>
      <c r="AH8" s="541">
        <v>2685</v>
      </c>
      <c r="AI8" s="541">
        <v>2729</v>
      </c>
      <c r="AJ8" s="541">
        <v>2817</v>
      </c>
      <c r="AK8" s="541">
        <v>2807</v>
      </c>
      <c r="AL8" s="541"/>
      <c r="BB8" s="541"/>
      <c r="BC8" s="541"/>
      <c r="BD8" s="541"/>
      <c r="BE8" s="541"/>
      <c r="BF8" s="541"/>
      <c r="BJ8" s="677"/>
    </row>
    <row r="9" spans="1:62">
      <c r="A9" s="693">
        <v>2</v>
      </c>
      <c r="B9" s="699" t="s">
        <v>445</v>
      </c>
      <c r="C9" s="698">
        <v>565</v>
      </c>
      <c r="D9" s="697">
        <v>622</v>
      </c>
      <c r="E9" s="697">
        <v>692</v>
      </c>
      <c r="F9" s="697">
        <v>737</v>
      </c>
      <c r="G9" s="697">
        <v>819</v>
      </c>
      <c r="H9" s="697">
        <v>854</v>
      </c>
      <c r="I9" s="697">
        <v>882</v>
      </c>
      <c r="J9" s="697">
        <v>549</v>
      </c>
      <c r="K9" s="697">
        <v>609</v>
      </c>
      <c r="L9" s="697">
        <v>646</v>
      </c>
      <c r="M9" s="697">
        <v>653</v>
      </c>
      <c r="N9" s="697">
        <v>662</v>
      </c>
      <c r="O9" s="697">
        <v>707</v>
      </c>
      <c r="P9" s="697">
        <v>704</v>
      </c>
      <c r="Q9" s="697">
        <v>10</v>
      </c>
      <c r="R9" s="697">
        <v>10</v>
      </c>
      <c r="S9" s="697">
        <v>10</v>
      </c>
      <c r="T9" s="697">
        <v>9</v>
      </c>
      <c r="U9" s="697">
        <v>10</v>
      </c>
      <c r="V9" s="697">
        <v>9</v>
      </c>
      <c r="W9" s="697">
        <v>10</v>
      </c>
      <c r="X9" s="697">
        <v>87</v>
      </c>
      <c r="Y9" s="697">
        <v>84</v>
      </c>
      <c r="Z9" s="697">
        <v>83</v>
      </c>
      <c r="AA9" s="694">
        <v>79</v>
      </c>
      <c r="AB9" s="694">
        <v>75</v>
      </c>
      <c r="AC9" s="694">
        <v>86</v>
      </c>
      <c r="AD9" s="694">
        <v>72</v>
      </c>
      <c r="AE9" s="694">
        <v>1211</v>
      </c>
      <c r="AF9" s="694">
        <v>1325</v>
      </c>
      <c r="AG9" s="513">
        <v>1431</v>
      </c>
      <c r="AH9" s="513">
        <v>1478</v>
      </c>
      <c r="AI9" s="513">
        <v>1566</v>
      </c>
      <c r="AJ9" s="513">
        <v>1656</v>
      </c>
      <c r="AK9" s="513">
        <v>1668</v>
      </c>
      <c r="BB9" s="541"/>
      <c r="BC9" s="541"/>
      <c r="BD9" s="541"/>
      <c r="BE9" s="541"/>
      <c r="BF9" s="541"/>
      <c r="BJ9" s="687"/>
    </row>
    <row r="10" spans="1:62">
      <c r="A10" s="693">
        <v>3</v>
      </c>
      <c r="B10" s="699" t="s">
        <v>444</v>
      </c>
      <c r="C10" s="698">
        <v>180</v>
      </c>
      <c r="D10" s="697">
        <v>196</v>
      </c>
      <c r="E10" s="697">
        <v>223</v>
      </c>
      <c r="F10" s="697">
        <v>240</v>
      </c>
      <c r="G10" s="697">
        <v>256</v>
      </c>
      <c r="H10" s="697">
        <v>268</v>
      </c>
      <c r="I10" s="697">
        <v>278</v>
      </c>
      <c r="J10" s="697">
        <v>148</v>
      </c>
      <c r="K10" s="697">
        <v>147</v>
      </c>
      <c r="L10" s="697">
        <v>159</v>
      </c>
      <c r="M10" s="697">
        <v>165</v>
      </c>
      <c r="N10" s="697">
        <v>167</v>
      </c>
      <c r="O10" s="697">
        <v>176</v>
      </c>
      <c r="P10" s="697">
        <v>179</v>
      </c>
      <c r="Q10" s="697">
        <v>5</v>
      </c>
      <c r="R10" s="697">
        <v>7</v>
      </c>
      <c r="S10" s="697">
        <v>9</v>
      </c>
      <c r="T10" s="697">
        <v>7</v>
      </c>
      <c r="U10" s="697">
        <v>7</v>
      </c>
      <c r="V10" s="697">
        <v>6</v>
      </c>
      <c r="W10" s="697">
        <v>7</v>
      </c>
      <c r="X10" s="697">
        <v>20</v>
      </c>
      <c r="Y10" s="697">
        <v>19</v>
      </c>
      <c r="Z10" s="697">
        <v>19</v>
      </c>
      <c r="AA10" s="694">
        <v>16</v>
      </c>
      <c r="AB10" s="694">
        <v>15</v>
      </c>
      <c r="AC10" s="694">
        <v>19</v>
      </c>
      <c r="AD10" s="694">
        <v>14</v>
      </c>
      <c r="AE10" s="694">
        <v>353</v>
      </c>
      <c r="AF10" s="694">
        <v>369</v>
      </c>
      <c r="AG10" s="513">
        <v>410</v>
      </c>
      <c r="AH10" s="513">
        <v>428</v>
      </c>
      <c r="AI10" s="513">
        <v>445</v>
      </c>
      <c r="AJ10" s="513">
        <v>469</v>
      </c>
      <c r="AK10" s="513">
        <v>478</v>
      </c>
      <c r="BJ10" s="687"/>
    </row>
    <row r="11" spans="1:62">
      <c r="A11" s="693">
        <v>4</v>
      </c>
      <c r="B11" s="699" t="s">
        <v>437</v>
      </c>
      <c r="C11" s="698">
        <v>80</v>
      </c>
      <c r="D11" s="697">
        <v>83</v>
      </c>
      <c r="E11" s="697">
        <v>110</v>
      </c>
      <c r="F11" s="697">
        <v>125</v>
      </c>
      <c r="G11" s="697">
        <v>143</v>
      </c>
      <c r="H11" s="697">
        <v>168</v>
      </c>
      <c r="I11" s="697">
        <v>177</v>
      </c>
      <c r="J11" s="697">
        <v>77</v>
      </c>
      <c r="K11" s="697">
        <v>83</v>
      </c>
      <c r="L11" s="697">
        <v>91</v>
      </c>
      <c r="M11" s="697">
        <v>90</v>
      </c>
      <c r="N11" s="697">
        <v>90</v>
      </c>
      <c r="O11" s="697">
        <v>99</v>
      </c>
      <c r="P11" s="697">
        <v>100</v>
      </c>
      <c r="Q11" s="697">
        <v>6</v>
      </c>
      <c r="R11" s="697">
        <v>6</v>
      </c>
      <c r="S11" s="697">
        <v>7</v>
      </c>
      <c r="T11" s="697">
        <v>8</v>
      </c>
      <c r="U11" s="697">
        <v>8</v>
      </c>
      <c r="V11" s="697">
        <v>9</v>
      </c>
      <c r="W11" s="697">
        <v>8</v>
      </c>
      <c r="X11" s="697">
        <v>6</v>
      </c>
      <c r="Y11" s="697">
        <v>6</v>
      </c>
      <c r="Z11" s="697">
        <v>7</v>
      </c>
      <c r="AA11" s="694">
        <v>5</v>
      </c>
      <c r="AB11" s="694">
        <v>5</v>
      </c>
      <c r="AC11" s="694">
        <v>8</v>
      </c>
      <c r="AD11" s="694">
        <v>5</v>
      </c>
      <c r="AE11" s="694">
        <v>169</v>
      </c>
      <c r="AF11" s="694">
        <v>178</v>
      </c>
      <c r="AG11" s="513">
        <v>215</v>
      </c>
      <c r="AH11" s="513">
        <v>228</v>
      </c>
      <c r="AI11" s="513">
        <v>246</v>
      </c>
      <c r="AJ11" s="513">
        <v>284</v>
      </c>
      <c r="AK11" s="513">
        <v>290</v>
      </c>
      <c r="BJ11" s="687"/>
    </row>
    <row r="12" spans="1:62">
      <c r="A12" s="693">
        <v>5</v>
      </c>
      <c r="B12" s="699" t="s">
        <v>440</v>
      </c>
      <c r="C12" s="698">
        <v>103</v>
      </c>
      <c r="D12" s="697">
        <v>105</v>
      </c>
      <c r="E12" s="697">
        <v>108</v>
      </c>
      <c r="F12" s="697">
        <v>116</v>
      </c>
      <c r="G12" s="697">
        <v>127</v>
      </c>
      <c r="H12" s="697">
        <v>128</v>
      </c>
      <c r="I12" s="697">
        <v>133</v>
      </c>
      <c r="J12" s="697">
        <v>75</v>
      </c>
      <c r="K12" s="697">
        <v>77</v>
      </c>
      <c r="L12" s="697">
        <v>77</v>
      </c>
      <c r="M12" s="697">
        <v>94</v>
      </c>
      <c r="N12" s="697">
        <v>77</v>
      </c>
      <c r="O12" s="697">
        <v>93</v>
      </c>
      <c r="P12" s="697">
        <v>92</v>
      </c>
      <c r="Q12" s="697">
        <v>4</v>
      </c>
      <c r="R12" s="697">
        <v>4</v>
      </c>
      <c r="S12" s="697">
        <v>4</v>
      </c>
      <c r="T12" s="697">
        <v>4</v>
      </c>
      <c r="U12" s="697">
        <v>4</v>
      </c>
      <c r="V12" s="697">
        <v>4</v>
      </c>
      <c r="W12" s="697">
        <v>4</v>
      </c>
      <c r="X12" s="697">
        <v>24</v>
      </c>
      <c r="Y12" s="697">
        <v>21</v>
      </c>
      <c r="Z12" s="697">
        <v>20</v>
      </c>
      <c r="AA12" s="694">
        <v>7</v>
      </c>
      <c r="AB12" s="694">
        <v>18</v>
      </c>
      <c r="AC12" s="694">
        <v>13</v>
      </c>
      <c r="AD12" s="694">
        <v>10</v>
      </c>
      <c r="AE12" s="694">
        <v>206</v>
      </c>
      <c r="AF12" s="694">
        <v>207</v>
      </c>
      <c r="AG12" s="513">
        <v>209</v>
      </c>
      <c r="AH12" s="513">
        <v>221</v>
      </c>
      <c r="AI12" s="513">
        <v>226</v>
      </c>
      <c r="AJ12" s="513">
        <v>238</v>
      </c>
      <c r="AK12" s="513">
        <v>239</v>
      </c>
      <c r="BJ12" s="687"/>
    </row>
    <row r="13" spans="1:62">
      <c r="A13" s="693">
        <v>6</v>
      </c>
      <c r="B13" s="699" t="s">
        <v>443</v>
      </c>
      <c r="C13" s="698">
        <v>57</v>
      </c>
      <c r="D13" s="697">
        <v>58</v>
      </c>
      <c r="E13" s="697">
        <v>61</v>
      </c>
      <c r="F13" s="697">
        <v>62</v>
      </c>
      <c r="G13" s="697">
        <v>92</v>
      </c>
      <c r="H13" s="697">
        <v>102</v>
      </c>
      <c r="I13" s="697">
        <v>103</v>
      </c>
      <c r="J13" s="697">
        <v>78</v>
      </c>
      <c r="K13" s="697">
        <v>86</v>
      </c>
      <c r="L13" s="697">
        <v>88</v>
      </c>
      <c r="M13" s="697">
        <v>91</v>
      </c>
      <c r="N13" s="697">
        <v>95</v>
      </c>
      <c r="O13" s="697">
        <v>99</v>
      </c>
      <c r="P13" s="697">
        <v>92</v>
      </c>
      <c r="Q13" s="697">
        <v>4</v>
      </c>
      <c r="R13" s="697">
        <v>7</v>
      </c>
      <c r="S13" s="697">
        <v>11</v>
      </c>
      <c r="T13" s="697">
        <v>7</v>
      </c>
      <c r="U13" s="697">
        <v>7</v>
      </c>
      <c r="V13" s="697">
        <v>7</v>
      </c>
      <c r="W13" s="697">
        <v>7</v>
      </c>
      <c r="X13" s="697">
        <v>52</v>
      </c>
      <c r="Y13" s="697">
        <v>53</v>
      </c>
      <c r="Z13" s="697">
        <v>51</v>
      </c>
      <c r="AA13" s="694">
        <v>48</v>
      </c>
      <c r="AB13" s="694">
        <v>48</v>
      </c>
      <c r="AC13" s="694">
        <v>51</v>
      </c>
      <c r="AD13" s="694">
        <v>47</v>
      </c>
      <c r="AE13" s="694">
        <v>191</v>
      </c>
      <c r="AF13" s="694">
        <v>204</v>
      </c>
      <c r="AG13" s="513">
        <v>211</v>
      </c>
      <c r="AH13" s="513">
        <v>208</v>
      </c>
      <c r="AI13" s="513">
        <v>242</v>
      </c>
      <c r="AJ13" s="513">
        <v>259</v>
      </c>
      <c r="AK13" s="513">
        <v>249</v>
      </c>
      <c r="BJ13" s="687"/>
    </row>
    <row r="14" spans="1:62">
      <c r="A14" s="693">
        <v>7</v>
      </c>
      <c r="B14" s="699" t="s">
        <v>436</v>
      </c>
      <c r="C14" s="698">
        <v>69</v>
      </c>
      <c r="D14" s="697">
        <v>75</v>
      </c>
      <c r="E14" s="697">
        <v>88</v>
      </c>
      <c r="F14" s="697">
        <v>97</v>
      </c>
      <c r="G14" s="697">
        <v>106</v>
      </c>
      <c r="H14" s="697">
        <v>111</v>
      </c>
      <c r="I14" s="697">
        <v>117</v>
      </c>
      <c r="J14" s="697">
        <v>87</v>
      </c>
      <c r="K14" s="697">
        <v>88</v>
      </c>
      <c r="L14" s="697">
        <v>93</v>
      </c>
      <c r="M14" s="697">
        <v>78</v>
      </c>
      <c r="N14" s="697">
        <v>93</v>
      </c>
      <c r="O14" s="697">
        <v>78</v>
      </c>
      <c r="P14" s="697">
        <v>76</v>
      </c>
      <c r="Q14" s="697">
        <v>4</v>
      </c>
      <c r="R14" s="697">
        <v>4</v>
      </c>
      <c r="S14" s="697">
        <v>4</v>
      </c>
      <c r="T14" s="697">
        <v>4</v>
      </c>
      <c r="U14" s="697">
        <v>4</v>
      </c>
      <c r="V14" s="697">
        <v>4</v>
      </c>
      <c r="W14" s="697">
        <v>4</v>
      </c>
      <c r="X14" s="697">
        <v>7</v>
      </c>
      <c r="Y14" s="697">
        <v>7</v>
      </c>
      <c r="Z14" s="697">
        <v>7</v>
      </c>
      <c r="AA14" s="694">
        <v>20</v>
      </c>
      <c r="AB14" s="694">
        <v>8</v>
      </c>
      <c r="AC14" s="694">
        <v>19</v>
      </c>
      <c r="AD14" s="694">
        <v>18</v>
      </c>
      <c r="AE14" s="694">
        <v>167</v>
      </c>
      <c r="AF14" s="694">
        <v>174</v>
      </c>
      <c r="AG14" s="513">
        <v>192</v>
      </c>
      <c r="AH14" s="513">
        <v>199</v>
      </c>
      <c r="AI14" s="513">
        <v>211</v>
      </c>
      <c r="AJ14" s="513">
        <v>212</v>
      </c>
      <c r="AK14" s="513">
        <v>215</v>
      </c>
      <c r="BJ14" s="687"/>
    </row>
    <row r="15" spans="1:62">
      <c r="A15" s="693">
        <v>8</v>
      </c>
      <c r="B15" s="699" t="s">
        <v>442</v>
      </c>
      <c r="C15" s="698">
        <v>49</v>
      </c>
      <c r="D15" s="697">
        <v>50</v>
      </c>
      <c r="E15" s="697">
        <v>54</v>
      </c>
      <c r="F15" s="697">
        <v>61</v>
      </c>
      <c r="G15" s="697">
        <v>83</v>
      </c>
      <c r="H15" s="697">
        <v>94</v>
      </c>
      <c r="I15" s="697">
        <v>97</v>
      </c>
      <c r="J15" s="697">
        <v>29</v>
      </c>
      <c r="K15" s="697">
        <v>29</v>
      </c>
      <c r="L15" s="697">
        <v>33</v>
      </c>
      <c r="M15" s="697">
        <v>68</v>
      </c>
      <c r="N15" s="697">
        <v>46</v>
      </c>
      <c r="O15" s="697">
        <v>70</v>
      </c>
      <c r="P15" s="697">
        <v>70</v>
      </c>
      <c r="Q15" s="697">
        <v>1</v>
      </c>
      <c r="R15" s="697">
        <v>1</v>
      </c>
      <c r="S15" s="697">
        <v>1</v>
      </c>
      <c r="T15" s="697">
        <v>5</v>
      </c>
      <c r="U15" s="697">
        <v>5</v>
      </c>
      <c r="V15" s="697">
        <v>4</v>
      </c>
      <c r="W15" s="697">
        <v>4</v>
      </c>
      <c r="X15" s="697">
        <v>6</v>
      </c>
      <c r="Y15" s="697">
        <v>6</v>
      </c>
      <c r="Z15" s="697">
        <v>6</v>
      </c>
      <c r="AA15" s="694">
        <v>1</v>
      </c>
      <c r="AB15" s="694">
        <v>3</v>
      </c>
      <c r="AC15" s="694">
        <v>2</v>
      </c>
      <c r="AD15" s="694">
        <v>1</v>
      </c>
      <c r="AE15" s="694">
        <v>85</v>
      </c>
      <c r="AF15" s="694">
        <v>86</v>
      </c>
      <c r="AG15" s="513">
        <v>94</v>
      </c>
      <c r="AH15" s="513">
        <v>135</v>
      </c>
      <c r="AI15" s="513">
        <v>137</v>
      </c>
      <c r="AJ15" s="513">
        <v>170</v>
      </c>
      <c r="AK15" s="513">
        <v>172</v>
      </c>
      <c r="BJ15" s="687"/>
    </row>
    <row r="16" spans="1:62">
      <c r="A16" s="693">
        <v>9</v>
      </c>
      <c r="B16" s="699" t="s">
        <v>404</v>
      </c>
      <c r="C16" s="698">
        <v>49</v>
      </c>
      <c r="D16" s="697">
        <v>49</v>
      </c>
      <c r="E16" s="697">
        <v>54</v>
      </c>
      <c r="F16" s="697">
        <v>61</v>
      </c>
      <c r="G16" s="697">
        <v>84</v>
      </c>
      <c r="H16" s="697">
        <v>94</v>
      </c>
      <c r="I16" s="697">
        <v>97</v>
      </c>
      <c r="J16" s="697">
        <v>52</v>
      </c>
      <c r="K16" s="697">
        <v>48</v>
      </c>
      <c r="L16" s="697">
        <v>50</v>
      </c>
      <c r="M16" s="697">
        <v>44</v>
      </c>
      <c r="N16" s="697">
        <v>17</v>
      </c>
      <c r="O16" s="697">
        <v>43</v>
      </c>
      <c r="P16" s="697">
        <v>43</v>
      </c>
      <c r="Q16" s="697">
        <v>6</v>
      </c>
      <c r="R16" s="697">
        <v>6</v>
      </c>
      <c r="S16" s="697">
        <v>7</v>
      </c>
      <c r="T16" s="697">
        <v>1</v>
      </c>
      <c r="U16" s="697">
        <v>5</v>
      </c>
      <c r="V16" s="697">
        <v>1</v>
      </c>
      <c r="W16" s="697">
        <v>1</v>
      </c>
      <c r="X16" s="697">
        <v>5</v>
      </c>
      <c r="Y16" s="697">
        <v>4</v>
      </c>
      <c r="Z16" s="697">
        <v>4</v>
      </c>
      <c r="AA16" s="694">
        <v>4</v>
      </c>
      <c r="AB16" s="694">
        <v>0</v>
      </c>
      <c r="AC16" s="694">
        <v>6</v>
      </c>
      <c r="AD16" s="694">
        <v>4</v>
      </c>
      <c r="AE16" s="694">
        <v>112</v>
      </c>
      <c r="AF16" s="694">
        <v>107</v>
      </c>
      <c r="AG16" s="513">
        <v>115</v>
      </c>
      <c r="AH16" s="513">
        <v>110</v>
      </c>
      <c r="AI16" s="513">
        <v>106</v>
      </c>
      <c r="AJ16" s="513">
        <v>144</v>
      </c>
      <c r="AK16" s="513">
        <v>145</v>
      </c>
      <c r="BJ16" s="687"/>
    </row>
    <row r="17" spans="1:62">
      <c r="A17" s="693">
        <v>10</v>
      </c>
      <c r="B17" s="699" t="s">
        <v>441</v>
      </c>
      <c r="C17" s="698">
        <v>34</v>
      </c>
      <c r="D17" s="697">
        <v>35</v>
      </c>
      <c r="E17" s="697">
        <v>39</v>
      </c>
      <c r="F17" s="697">
        <v>45</v>
      </c>
      <c r="G17" s="697">
        <v>54</v>
      </c>
      <c r="H17" s="697">
        <v>64</v>
      </c>
      <c r="I17" s="697">
        <v>68</v>
      </c>
      <c r="J17" s="697">
        <v>40</v>
      </c>
      <c r="K17" s="697">
        <v>41</v>
      </c>
      <c r="L17" s="697">
        <v>48</v>
      </c>
      <c r="M17" s="697">
        <v>32</v>
      </c>
      <c r="N17" s="697">
        <v>67</v>
      </c>
      <c r="O17" s="697">
        <v>31</v>
      </c>
      <c r="P17" s="697">
        <v>33</v>
      </c>
      <c r="Q17" s="697">
        <v>6</v>
      </c>
      <c r="R17" s="697">
        <v>6</v>
      </c>
      <c r="S17" s="697">
        <v>6</v>
      </c>
      <c r="T17" s="697">
        <v>1</v>
      </c>
      <c r="U17" s="697">
        <v>3</v>
      </c>
      <c r="V17" s="697">
        <v>1</v>
      </c>
      <c r="W17" s="697">
        <v>1</v>
      </c>
      <c r="X17" s="697">
        <v>3</v>
      </c>
      <c r="Y17" s="697">
        <v>3</v>
      </c>
      <c r="Z17" s="697">
        <v>3</v>
      </c>
      <c r="AA17" s="694">
        <v>6</v>
      </c>
      <c r="AB17" s="694">
        <v>1</v>
      </c>
      <c r="AC17" s="694">
        <v>7</v>
      </c>
      <c r="AD17" s="694">
        <v>6</v>
      </c>
      <c r="AE17" s="694">
        <v>83</v>
      </c>
      <c r="AF17" s="694">
        <v>85</v>
      </c>
      <c r="AG17" s="513">
        <v>96</v>
      </c>
      <c r="AH17" s="513">
        <v>84</v>
      </c>
      <c r="AI17" s="513">
        <v>125</v>
      </c>
      <c r="AJ17" s="513">
        <v>103</v>
      </c>
      <c r="AK17" s="513">
        <v>108</v>
      </c>
      <c r="BJ17" s="687"/>
    </row>
    <row r="18" spans="1:62">
      <c r="A18" s="693">
        <v>11</v>
      </c>
      <c r="B18" s="699" t="s">
        <v>407</v>
      </c>
      <c r="C18" s="698">
        <v>16</v>
      </c>
      <c r="D18" s="697">
        <v>16</v>
      </c>
      <c r="E18" s="697">
        <v>20</v>
      </c>
      <c r="F18" s="697">
        <v>21</v>
      </c>
      <c r="G18" s="697">
        <v>37</v>
      </c>
      <c r="H18" s="697">
        <v>45</v>
      </c>
      <c r="I18" s="697">
        <v>46</v>
      </c>
      <c r="J18" s="697">
        <v>33</v>
      </c>
      <c r="K18" s="697">
        <v>32</v>
      </c>
      <c r="L18" s="697">
        <v>37</v>
      </c>
      <c r="M18" s="697">
        <v>48</v>
      </c>
      <c r="N18" s="697">
        <v>43</v>
      </c>
      <c r="O18" s="697">
        <v>45</v>
      </c>
      <c r="P18" s="697">
        <v>47</v>
      </c>
      <c r="Q18" s="697">
        <v>4</v>
      </c>
      <c r="R18" s="697">
        <v>5</v>
      </c>
      <c r="S18" s="697">
        <v>4</v>
      </c>
      <c r="T18" s="697">
        <v>7</v>
      </c>
      <c r="U18" s="697">
        <v>1</v>
      </c>
      <c r="V18" s="697">
        <v>8</v>
      </c>
      <c r="W18" s="697">
        <v>8</v>
      </c>
      <c r="X18" s="697">
        <v>9</v>
      </c>
      <c r="Y18" s="697">
        <v>9</v>
      </c>
      <c r="Z18" s="697">
        <v>9</v>
      </c>
      <c r="AA18" s="694">
        <v>4</v>
      </c>
      <c r="AB18" s="694">
        <v>4</v>
      </c>
      <c r="AC18" s="694">
        <v>4</v>
      </c>
      <c r="AD18" s="694">
        <v>2</v>
      </c>
      <c r="AE18" s="694">
        <v>62</v>
      </c>
      <c r="AF18" s="694">
        <v>62</v>
      </c>
      <c r="AG18" s="513">
        <v>70</v>
      </c>
      <c r="AH18" s="513">
        <v>80</v>
      </c>
      <c r="AI18" s="513">
        <v>85</v>
      </c>
      <c r="AJ18" s="513">
        <v>102</v>
      </c>
      <c r="AK18" s="513">
        <v>103</v>
      </c>
      <c r="BJ18" s="687"/>
    </row>
    <row r="19" spans="1:62">
      <c r="A19" s="693">
        <v>12</v>
      </c>
      <c r="B19" s="699" t="s">
        <v>428</v>
      </c>
      <c r="C19" s="698">
        <v>17</v>
      </c>
      <c r="D19" s="697">
        <v>17</v>
      </c>
      <c r="E19" s="697">
        <v>17</v>
      </c>
      <c r="F19" s="697">
        <v>19</v>
      </c>
      <c r="G19" s="697">
        <v>20</v>
      </c>
      <c r="H19" s="697">
        <v>20</v>
      </c>
      <c r="I19" s="697">
        <v>20</v>
      </c>
      <c r="J19" s="697">
        <v>21</v>
      </c>
      <c r="K19" s="697">
        <v>19</v>
      </c>
      <c r="L19" s="697">
        <v>20</v>
      </c>
      <c r="M19" s="697">
        <v>39</v>
      </c>
      <c r="N19" s="697">
        <v>46</v>
      </c>
      <c r="O19" s="697">
        <v>42</v>
      </c>
      <c r="P19" s="697">
        <v>45</v>
      </c>
      <c r="Q19" s="697">
        <v>3</v>
      </c>
      <c r="R19" s="697">
        <v>4</v>
      </c>
      <c r="S19" s="697">
        <v>4</v>
      </c>
      <c r="T19" s="697">
        <v>4</v>
      </c>
      <c r="U19" s="695">
        <v>7</v>
      </c>
      <c r="V19" s="695">
        <v>4</v>
      </c>
      <c r="W19" s="695">
        <v>4</v>
      </c>
      <c r="X19" s="695">
        <v>0</v>
      </c>
      <c r="Y19" s="695">
        <v>0</v>
      </c>
      <c r="Z19" s="695">
        <v>0</v>
      </c>
      <c r="AA19" s="694">
        <v>9</v>
      </c>
      <c r="AB19" s="694">
        <v>3</v>
      </c>
      <c r="AC19" s="694">
        <v>9</v>
      </c>
      <c r="AD19" s="694">
        <v>9</v>
      </c>
      <c r="AE19" s="694">
        <v>41</v>
      </c>
      <c r="AF19" s="694">
        <v>40</v>
      </c>
      <c r="AG19" s="513">
        <v>41</v>
      </c>
      <c r="AH19" s="513">
        <v>71</v>
      </c>
      <c r="AI19" s="513">
        <v>76</v>
      </c>
      <c r="AJ19" s="513">
        <v>75</v>
      </c>
      <c r="AK19" s="513">
        <v>78</v>
      </c>
      <c r="BJ19" s="687"/>
    </row>
    <row r="20" spans="1:62">
      <c r="A20" s="693">
        <v>13</v>
      </c>
      <c r="B20" s="699" t="s">
        <v>405</v>
      </c>
      <c r="C20" s="698">
        <v>6</v>
      </c>
      <c r="D20" s="697">
        <v>6</v>
      </c>
      <c r="E20" s="697">
        <v>7</v>
      </c>
      <c r="F20" s="697">
        <v>8</v>
      </c>
      <c r="G20" s="697">
        <v>8</v>
      </c>
      <c r="H20" s="697">
        <v>8</v>
      </c>
      <c r="I20" s="697">
        <v>10</v>
      </c>
      <c r="J20" s="697">
        <v>67</v>
      </c>
      <c r="K20" s="697">
        <v>67</v>
      </c>
      <c r="L20" s="697">
        <v>67</v>
      </c>
      <c r="M20" s="697">
        <v>46</v>
      </c>
      <c r="N20" s="697">
        <v>33</v>
      </c>
      <c r="O20" s="697">
        <v>49</v>
      </c>
      <c r="P20" s="697">
        <v>49</v>
      </c>
      <c r="Q20" s="697">
        <v>5</v>
      </c>
      <c r="R20" s="697">
        <v>5</v>
      </c>
      <c r="S20" s="697">
        <v>4</v>
      </c>
      <c r="T20" s="697">
        <v>6</v>
      </c>
      <c r="U20" s="697">
        <v>1</v>
      </c>
      <c r="V20" s="697">
        <v>4</v>
      </c>
      <c r="W20" s="697">
        <v>4</v>
      </c>
      <c r="X20" s="697">
        <v>2</v>
      </c>
      <c r="Y20" s="697">
        <v>2</v>
      </c>
      <c r="Z20" s="697">
        <v>2</v>
      </c>
      <c r="AA20" s="694">
        <v>3</v>
      </c>
      <c r="AB20" s="694">
        <v>7</v>
      </c>
      <c r="AC20" s="694">
        <v>2</v>
      </c>
      <c r="AD20" s="694">
        <v>2</v>
      </c>
      <c r="AE20" s="694">
        <v>80</v>
      </c>
      <c r="AF20" s="694">
        <v>80</v>
      </c>
      <c r="AG20" s="513">
        <v>80</v>
      </c>
      <c r="AH20" s="513">
        <v>63</v>
      </c>
      <c r="AI20" s="513">
        <v>49</v>
      </c>
      <c r="AJ20" s="513">
        <v>63</v>
      </c>
      <c r="AK20" s="513">
        <v>65</v>
      </c>
      <c r="BJ20" s="687"/>
    </row>
    <row r="21" spans="1:62">
      <c r="A21" s="693">
        <v>14</v>
      </c>
      <c r="B21" s="699" t="s">
        <v>435</v>
      </c>
      <c r="C21" s="698">
        <v>24</v>
      </c>
      <c r="D21" s="697">
        <v>29</v>
      </c>
      <c r="E21" s="697">
        <v>32</v>
      </c>
      <c r="F21" s="697">
        <v>34</v>
      </c>
      <c r="G21" s="697">
        <v>44</v>
      </c>
      <c r="H21" s="697">
        <v>46</v>
      </c>
      <c r="I21" s="697">
        <v>46</v>
      </c>
      <c r="J21" s="697">
        <v>42</v>
      </c>
      <c r="K21" s="697">
        <v>42</v>
      </c>
      <c r="L21" s="697">
        <v>42</v>
      </c>
      <c r="M21" s="697">
        <v>18</v>
      </c>
      <c r="N21" s="697">
        <v>38</v>
      </c>
      <c r="O21" s="697">
        <v>20</v>
      </c>
      <c r="P21" s="697">
        <v>20</v>
      </c>
      <c r="Q21" s="697">
        <v>1</v>
      </c>
      <c r="R21" s="697">
        <v>1</v>
      </c>
      <c r="S21" s="697">
        <v>1</v>
      </c>
      <c r="T21" s="697">
        <v>5</v>
      </c>
      <c r="U21" s="697">
        <v>4</v>
      </c>
      <c r="V21" s="697">
        <v>4</v>
      </c>
      <c r="W21" s="697">
        <v>5</v>
      </c>
      <c r="X21" s="697">
        <v>4</v>
      </c>
      <c r="Y21" s="697">
        <v>4</v>
      </c>
      <c r="Z21" s="697">
        <v>4</v>
      </c>
      <c r="AA21" s="694">
        <v>0</v>
      </c>
      <c r="AB21" s="694">
        <v>9</v>
      </c>
      <c r="AC21" s="694">
        <v>0</v>
      </c>
      <c r="AD21" s="694">
        <v>0</v>
      </c>
      <c r="AE21" s="694">
        <v>71</v>
      </c>
      <c r="AF21" s="694">
        <v>76</v>
      </c>
      <c r="AG21" s="513">
        <v>79</v>
      </c>
      <c r="AH21" s="513">
        <v>57</v>
      </c>
      <c r="AI21" s="513">
        <v>95</v>
      </c>
      <c r="AJ21" s="513">
        <v>70</v>
      </c>
      <c r="AK21" s="513">
        <v>71</v>
      </c>
      <c r="BJ21" s="687"/>
    </row>
    <row r="22" spans="1:62">
      <c r="A22" s="693">
        <v>15</v>
      </c>
      <c r="B22" s="699" t="s">
        <v>439</v>
      </c>
      <c r="C22" s="698">
        <v>8</v>
      </c>
      <c r="D22" s="697">
        <v>9</v>
      </c>
      <c r="E22" s="697">
        <v>9</v>
      </c>
      <c r="F22" s="697">
        <v>9</v>
      </c>
      <c r="G22" s="697">
        <v>11</v>
      </c>
      <c r="H22" s="697">
        <v>14</v>
      </c>
      <c r="I22" s="697">
        <v>14</v>
      </c>
      <c r="J22" s="697">
        <v>35</v>
      </c>
      <c r="K22" s="697">
        <v>35</v>
      </c>
      <c r="L22" s="697">
        <v>36</v>
      </c>
      <c r="M22" s="697">
        <v>37</v>
      </c>
      <c r="N22" s="697">
        <v>37</v>
      </c>
      <c r="O22" s="697">
        <v>39</v>
      </c>
      <c r="P22" s="697">
        <v>38</v>
      </c>
      <c r="Q22" s="697">
        <v>1</v>
      </c>
      <c r="R22" s="697">
        <v>1</v>
      </c>
      <c r="S22" s="697">
        <v>1</v>
      </c>
      <c r="T22" s="697">
        <v>1</v>
      </c>
      <c r="U22" s="697">
        <v>0</v>
      </c>
      <c r="V22" s="697">
        <v>0</v>
      </c>
      <c r="W22" s="697">
        <v>0</v>
      </c>
      <c r="X22" s="697">
        <v>2</v>
      </c>
      <c r="Y22" s="697">
        <v>2</v>
      </c>
      <c r="Z22" s="697">
        <v>2</v>
      </c>
      <c r="AA22" s="694">
        <v>2</v>
      </c>
      <c r="AB22" s="694">
        <v>2</v>
      </c>
      <c r="AC22" s="694">
        <v>1</v>
      </c>
      <c r="AD22" s="694">
        <v>1</v>
      </c>
      <c r="AE22" s="694">
        <v>46</v>
      </c>
      <c r="AF22" s="694">
        <v>47</v>
      </c>
      <c r="AG22" s="513">
        <v>48</v>
      </c>
      <c r="AH22" s="513">
        <v>49</v>
      </c>
      <c r="AI22" s="513">
        <v>50</v>
      </c>
      <c r="AJ22" s="513">
        <v>54</v>
      </c>
      <c r="AK22" s="513">
        <v>53</v>
      </c>
      <c r="BJ22" s="687"/>
    </row>
    <row r="23" spans="1:62">
      <c r="A23" s="693">
        <v>16</v>
      </c>
      <c r="B23" s="699" t="s">
        <v>426</v>
      </c>
      <c r="C23" s="698">
        <v>16</v>
      </c>
      <c r="D23" s="697">
        <v>17</v>
      </c>
      <c r="E23" s="697">
        <v>18</v>
      </c>
      <c r="F23" s="697">
        <v>21</v>
      </c>
      <c r="G23" s="697">
        <v>24</v>
      </c>
      <c r="H23" s="697">
        <v>24</v>
      </c>
      <c r="I23" s="697">
        <v>26</v>
      </c>
      <c r="J23" s="697">
        <v>9</v>
      </c>
      <c r="K23" s="697">
        <v>8</v>
      </c>
      <c r="L23" s="697">
        <v>8</v>
      </c>
      <c r="M23" s="697">
        <v>17</v>
      </c>
      <c r="N23" s="697">
        <v>8</v>
      </c>
      <c r="O23" s="697">
        <v>17</v>
      </c>
      <c r="P23" s="697">
        <v>16</v>
      </c>
      <c r="Q23" s="697">
        <v>4</v>
      </c>
      <c r="R23" s="697">
        <v>4</v>
      </c>
      <c r="S23" s="697">
        <v>7</v>
      </c>
      <c r="T23" s="697">
        <v>2</v>
      </c>
      <c r="U23" s="700">
        <v>2</v>
      </c>
      <c r="V23" s="700">
        <v>2</v>
      </c>
      <c r="W23" s="700">
        <v>2</v>
      </c>
      <c r="X23" s="700">
        <v>3</v>
      </c>
      <c r="Y23" s="700">
        <v>3</v>
      </c>
      <c r="Z23" s="700">
        <v>3</v>
      </c>
      <c r="AA23" s="694">
        <v>0</v>
      </c>
      <c r="AB23" s="694">
        <v>0</v>
      </c>
      <c r="AC23" s="694">
        <v>0</v>
      </c>
      <c r="AD23" s="694">
        <v>0</v>
      </c>
      <c r="AE23" s="694">
        <v>32</v>
      </c>
      <c r="AF23" s="694">
        <v>32</v>
      </c>
      <c r="AG23" s="513">
        <v>36</v>
      </c>
      <c r="AH23" s="513">
        <v>40</v>
      </c>
      <c r="AI23" s="513">
        <v>34</v>
      </c>
      <c r="AJ23" s="513">
        <v>43</v>
      </c>
      <c r="AK23" s="513">
        <v>44</v>
      </c>
      <c r="BJ23" s="687"/>
    </row>
    <row r="24" spans="1:62">
      <c r="A24" s="693">
        <v>17</v>
      </c>
      <c r="B24" s="699" t="s">
        <v>748</v>
      </c>
      <c r="C24" s="698">
        <v>10</v>
      </c>
      <c r="D24" s="697">
        <v>10</v>
      </c>
      <c r="E24" s="697">
        <v>16</v>
      </c>
      <c r="F24" s="697">
        <v>18</v>
      </c>
      <c r="G24" s="697">
        <v>18</v>
      </c>
      <c r="H24" s="697">
        <v>19</v>
      </c>
      <c r="I24" s="697">
        <v>19</v>
      </c>
      <c r="J24" s="697">
        <v>8</v>
      </c>
      <c r="K24" s="697">
        <v>6</v>
      </c>
      <c r="L24" s="697">
        <v>6</v>
      </c>
      <c r="M24" s="697">
        <v>8</v>
      </c>
      <c r="N24" s="697">
        <v>17</v>
      </c>
      <c r="O24" s="697">
        <v>8</v>
      </c>
      <c r="P24" s="697">
        <v>8</v>
      </c>
      <c r="Q24" s="697">
        <v>2</v>
      </c>
      <c r="R24" s="697">
        <v>2</v>
      </c>
      <c r="S24" s="697">
        <v>2</v>
      </c>
      <c r="T24" s="697">
        <v>7</v>
      </c>
      <c r="U24" s="696">
        <v>2</v>
      </c>
      <c r="V24" s="696">
        <v>7</v>
      </c>
      <c r="W24" s="696">
        <v>3</v>
      </c>
      <c r="X24" s="696">
        <v>0</v>
      </c>
      <c r="Y24" s="696">
        <v>0</v>
      </c>
      <c r="Z24" s="696">
        <v>0</v>
      </c>
      <c r="AA24" s="694">
        <v>3</v>
      </c>
      <c r="AB24" s="694">
        <v>0</v>
      </c>
      <c r="AC24" s="694">
        <v>3</v>
      </c>
      <c r="AD24" s="694">
        <v>2</v>
      </c>
      <c r="AE24" s="694">
        <v>20</v>
      </c>
      <c r="AF24" s="694">
        <v>18</v>
      </c>
      <c r="AG24" s="513">
        <v>24</v>
      </c>
      <c r="AH24" s="513">
        <v>36</v>
      </c>
      <c r="AI24" s="513">
        <v>37</v>
      </c>
      <c r="AJ24" s="513">
        <v>37</v>
      </c>
      <c r="AK24" s="513">
        <v>32</v>
      </c>
      <c r="BJ24" s="687"/>
    </row>
    <row r="25" spans="1:62">
      <c r="A25" s="693">
        <v>18</v>
      </c>
      <c r="B25" s="699" t="s">
        <v>434</v>
      </c>
      <c r="C25" s="698">
        <v>3</v>
      </c>
      <c r="D25" s="697">
        <v>3</v>
      </c>
      <c r="E25" s="697">
        <v>3</v>
      </c>
      <c r="F25" s="697">
        <v>3</v>
      </c>
      <c r="G25" s="697">
        <v>3</v>
      </c>
      <c r="H25" s="697">
        <v>6</v>
      </c>
      <c r="I25" s="697">
        <v>7</v>
      </c>
      <c r="J25" s="697">
        <v>10</v>
      </c>
      <c r="K25" s="697">
        <v>9</v>
      </c>
      <c r="L25" s="697">
        <v>11</v>
      </c>
      <c r="M25" s="697">
        <v>24</v>
      </c>
      <c r="N25" s="697">
        <v>11</v>
      </c>
      <c r="O25" s="697">
        <v>24</v>
      </c>
      <c r="P25" s="697">
        <v>24</v>
      </c>
      <c r="Q25" s="697">
        <v>1</v>
      </c>
      <c r="R25" s="697">
        <v>1</v>
      </c>
      <c r="S25" s="697">
        <v>0</v>
      </c>
      <c r="T25" s="697">
        <v>0</v>
      </c>
      <c r="U25" s="695">
        <v>0</v>
      </c>
      <c r="V25" s="695">
        <v>0</v>
      </c>
      <c r="W25" s="695">
        <v>0</v>
      </c>
      <c r="X25" s="695">
        <v>0</v>
      </c>
      <c r="Y25" s="695">
        <v>0</v>
      </c>
      <c r="Z25" s="695">
        <v>0</v>
      </c>
      <c r="AA25" s="694">
        <v>0</v>
      </c>
      <c r="AB25" s="694">
        <v>0</v>
      </c>
      <c r="AC25" s="694">
        <v>0</v>
      </c>
      <c r="AD25" s="694">
        <v>0</v>
      </c>
      <c r="AE25" s="694">
        <v>14</v>
      </c>
      <c r="AF25" s="694">
        <v>13</v>
      </c>
      <c r="AG25" s="513">
        <v>14</v>
      </c>
      <c r="AH25" s="513">
        <v>27</v>
      </c>
      <c r="AI25" s="513">
        <v>14</v>
      </c>
      <c r="AJ25" s="513">
        <v>30</v>
      </c>
      <c r="AK25" s="513">
        <v>31</v>
      </c>
      <c r="BJ25" s="687"/>
    </row>
    <row r="26" spans="1:62">
      <c r="A26" s="693">
        <v>19</v>
      </c>
      <c r="B26" s="699" t="s">
        <v>425</v>
      </c>
      <c r="C26" s="698">
        <v>15</v>
      </c>
      <c r="D26" s="697">
        <v>16</v>
      </c>
      <c r="E26" s="697">
        <v>16</v>
      </c>
      <c r="F26" s="697">
        <v>17</v>
      </c>
      <c r="G26" s="697">
        <v>22</v>
      </c>
      <c r="H26" s="697">
        <v>23</v>
      </c>
      <c r="I26" s="697">
        <v>28</v>
      </c>
      <c r="J26" s="697">
        <v>13</v>
      </c>
      <c r="K26" s="697">
        <v>14</v>
      </c>
      <c r="L26" s="697">
        <v>17</v>
      </c>
      <c r="M26" s="697">
        <v>7</v>
      </c>
      <c r="N26" s="697">
        <v>8</v>
      </c>
      <c r="O26" s="697">
        <v>8</v>
      </c>
      <c r="P26" s="697">
        <v>5</v>
      </c>
      <c r="Q26" s="697">
        <v>1</v>
      </c>
      <c r="R26" s="697">
        <v>2</v>
      </c>
      <c r="S26" s="697">
        <v>2</v>
      </c>
      <c r="T26" s="697">
        <v>2</v>
      </c>
      <c r="U26" s="696">
        <v>7</v>
      </c>
      <c r="V26" s="696">
        <v>2</v>
      </c>
      <c r="W26" s="696">
        <v>1</v>
      </c>
      <c r="X26" s="696">
        <v>0</v>
      </c>
      <c r="Y26" s="696">
        <v>0</v>
      </c>
      <c r="Z26" s="696">
        <v>0</v>
      </c>
      <c r="AA26" s="694">
        <v>0</v>
      </c>
      <c r="AB26" s="694">
        <v>3</v>
      </c>
      <c r="AC26" s="694">
        <v>0</v>
      </c>
      <c r="AD26" s="694">
        <v>0</v>
      </c>
      <c r="AE26" s="694">
        <v>29</v>
      </c>
      <c r="AF26" s="694">
        <v>32</v>
      </c>
      <c r="AG26" s="513">
        <v>35</v>
      </c>
      <c r="AH26" s="513">
        <v>26</v>
      </c>
      <c r="AI26" s="513">
        <v>40</v>
      </c>
      <c r="AJ26" s="513">
        <v>33</v>
      </c>
      <c r="AK26" s="513">
        <v>34</v>
      </c>
      <c r="BJ26" s="687"/>
    </row>
    <row r="27" spans="1:62">
      <c r="A27" s="693">
        <v>20</v>
      </c>
      <c r="B27" s="699" t="s">
        <v>403</v>
      </c>
      <c r="C27" s="698">
        <v>9</v>
      </c>
      <c r="D27" s="697">
        <v>11</v>
      </c>
      <c r="E27" s="697">
        <v>11</v>
      </c>
      <c r="F27" s="697">
        <v>11</v>
      </c>
      <c r="G27" s="697">
        <v>12</v>
      </c>
      <c r="H27" s="697">
        <v>13</v>
      </c>
      <c r="I27" s="697">
        <v>13</v>
      </c>
      <c r="J27" s="697">
        <v>25</v>
      </c>
      <c r="K27" s="697">
        <v>24</v>
      </c>
      <c r="L27" s="697">
        <v>25</v>
      </c>
      <c r="M27" s="697">
        <v>12</v>
      </c>
      <c r="N27" s="697">
        <v>22</v>
      </c>
      <c r="O27" s="697">
        <v>13</v>
      </c>
      <c r="P27" s="697">
        <v>13</v>
      </c>
      <c r="Q27" s="697">
        <v>1</v>
      </c>
      <c r="R27" s="697">
        <v>1</v>
      </c>
      <c r="S27" s="697">
        <v>1</v>
      </c>
      <c r="T27" s="697">
        <v>0</v>
      </c>
      <c r="U27" s="696">
        <v>0</v>
      </c>
      <c r="V27" s="696">
        <v>0</v>
      </c>
      <c r="W27" s="696">
        <v>0</v>
      </c>
      <c r="X27" s="696">
        <v>0</v>
      </c>
      <c r="Y27" s="696">
        <v>0</v>
      </c>
      <c r="Z27" s="696">
        <v>0</v>
      </c>
      <c r="AA27" s="694">
        <v>0</v>
      </c>
      <c r="AB27" s="694">
        <v>0</v>
      </c>
      <c r="AC27" s="694">
        <v>0</v>
      </c>
      <c r="AD27" s="694">
        <v>0</v>
      </c>
      <c r="AE27" s="694">
        <v>35</v>
      </c>
      <c r="AF27" s="694">
        <v>36</v>
      </c>
      <c r="AG27" s="513">
        <v>37</v>
      </c>
      <c r="AH27" s="513">
        <v>23</v>
      </c>
      <c r="AI27" s="513">
        <v>34</v>
      </c>
      <c r="AJ27" s="513">
        <v>26</v>
      </c>
      <c r="AK27" s="513">
        <v>26</v>
      </c>
      <c r="BJ27" s="687"/>
    </row>
    <row r="28" spans="1:62">
      <c r="A28" s="693">
        <v>21</v>
      </c>
      <c r="B28" s="699" t="s">
        <v>747</v>
      </c>
      <c r="C28" s="698">
        <v>6</v>
      </c>
      <c r="D28" s="697">
        <v>7</v>
      </c>
      <c r="E28" s="697">
        <v>9</v>
      </c>
      <c r="F28" s="697">
        <v>10</v>
      </c>
      <c r="G28" s="697">
        <v>12</v>
      </c>
      <c r="H28" s="697">
        <v>17</v>
      </c>
      <c r="I28" s="697">
        <v>20</v>
      </c>
      <c r="J28" s="697">
        <v>7</v>
      </c>
      <c r="K28" s="697">
        <v>10</v>
      </c>
      <c r="L28" s="697">
        <v>10</v>
      </c>
      <c r="M28" s="697">
        <v>10</v>
      </c>
      <c r="N28" s="697">
        <v>12</v>
      </c>
      <c r="O28" s="695">
        <v>10</v>
      </c>
      <c r="P28" s="696">
        <v>10</v>
      </c>
      <c r="Q28" s="696">
        <v>0</v>
      </c>
      <c r="R28" s="696">
        <v>0</v>
      </c>
      <c r="S28" s="696">
        <v>1</v>
      </c>
      <c r="T28" s="696">
        <v>0</v>
      </c>
      <c r="U28" s="696">
        <v>0</v>
      </c>
      <c r="V28" s="696">
        <v>0</v>
      </c>
      <c r="W28" s="696">
        <v>0</v>
      </c>
      <c r="X28" s="696">
        <v>0</v>
      </c>
      <c r="Y28" s="696">
        <v>0</v>
      </c>
      <c r="Z28" s="696">
        <v>0</v>
      </c>
      <c r="AA28" s="694">
        <v>0</v>
      </c>
      <c r="AB28" s="694">
        <v>0</v>
      </c>
      <c r="AC28" s="694">
        <v>0</v>
      </c>
      <c r="AD28" s="694">
        <v>0</v>
      </c>
      <c r="AE28" s="694">
        <v>13</v>
      </c>
      <c r="AF28" s="694">
        <v>17</v>
      </c>
      <c r="AG28" s="513">
        <v>20</v>
      </c>
      <c r="AH28" s="513">
        <v>20</v>
      </c>
      <c r="AI28" s="513">
        <v>24</v>
      </c>
      <c r="AJ28" s="513">
        <v>27</v>
      </c>
      <c r="AK28" s="513">
        <v>30</v>
      </c>
      <c r="BJ28" s="687"/>
    </row>
    <row r="29" spans="1:62">
      <c r="A29" s="693">
        <v>22</v>
      </c>
      <c r="B29" s="699" t="s">
        <v>429</v>
      </c>
      <c r="C29" s="698">
        <v>3</v>
      </c>
      <c r="D29" s="697">
        <v>3</v>
      </c>
      <c r="E29" s="697">
        <v>4</v>
      </c>
      <c r="F29" s="697">
        <v>4</v>
      </c>
      <c r="G29" s="697">
        <v>4</v>
      </c>
      <c r="H29" s="697">
        <v>9</v>
      </c>
      <c r="I29" s="697">
        <v>9</v>
      </c>
      <c r="J29" s="697">
        <v>7</v>
      </c>
      <c r="K29" s="697">
        <v>8</v>
      </c>
      <c r="L29" s="697">
        <v>10</v>
      </c>
      <c r="M29" s="697">
        <v>11</v>
      </c>
      <c r="N29" s="697">
        <v>10</v>
      </c>
      <c r="O29" s="695">
        <v>13</v>
      </c>
      <c r="P29" s="696">
        <v>13</v>
      </c>
      <c r="Q29" s="696">
        <v>0</v>
      </c>
      <c r="R29" s="696">
        <v>0</v>
      </c>
      <c r="S29" s="696">
        <v>0</v>
      </c>
      <c r="T29" s="696">
        <v>0</v>
      </c>
      <c r="U29" s="696">
        <v>0</v>
      </c>
      <c r="V29" s="696">
        <v>0</v>
      </c>
      <c r="W29" s="696">
        <v>0</v>
      </c>
      <c r="X29" s="696">
        <v>0</v>
      </c>
      <c r="Y29" s="696">
        <v>0</v>
      </c>
      <c r="Z29" s="696">
        <v>0</v>
      </c>
      <c r="AA29" s="694">
        <v>0</v>
      </c>
      <c r="AB29" s="694">
        <v>0</v>
      </c>
      <c r="AC29" s="694">
        <v>0</v>
      </c>
      <c r="AD29" s="694">
        <v>0</v>
      </c>
      <c r="AE29" s="694">
        <v>10</v>
      </c>
      <c r="AF29" s="694">
        <v>11</v>
      </c>
      <c r="AG29" s="513">
        <v>14</v>
      </c>
      <c r="AH29" s="513">
        <v>15</v>
      </c>
      <c r="AI29" s="513">
        <v>14</v>
      </c>
      <c r="AJ29" s="513">
        <v>22</v>
      </c>
      <c r="AK29" s="513">
        <v>22</v>
      </c>
      <c r="BJ29" s="687"/>
    </row>
    <row r="30" spans="1:62">
      <c r="A30" s="693">
        <v>23</v>
      </c>
      <c r="B30" s="699" t="s">
        <v>746</v>
      </c>
      <c r="C30" s="698">
        <v>2</v>
      </c>
      <c r="D30" s="697">
        <v>2</v>
      </c>
      <c r="E30" s="697">
        <v>2</v>
      </c>
      <c r="F30" s="697">
        <v>2</v>
      </c>
      <c r="G30" s="697">
        <v>2</v>
      </c>
      <c r="H30" s="697">
        <v>4</v>
      </c>
      <c r="I30" s="697">
        <v>4</v>
      </c>
      <c r="J30" s="697">
        <v>2</v>
      </c>
      <c r="K30" s="697">
        <v>1</v>
      </c>
      <c r="L30" s="697">
        <v>2</v>
      </c>
      <c r="M30" s="697">
        <v>6</v>
      </c>
      <c r="N30" s="697">
        <v>3</v>
      </c>
      <c r="O30" s="698">
        <v>6</v>
      </c>
      <c r="P30" s="698">
        <v>6</v>
      </c>
      <c r="Q30" s="698">
        <v>1</v>
      </c>
      <c r="R30" s="698">
        <v>0</v>
      </c>
      <c r="S30" s="698">
        <v>0</v>
      </c>
      <c r="T30" s="698">
        <v>0</v>
      </c>
      <c r="U30" s="697">
        <v>0</v>
      </c>
      <c r="V30" s="697">
        <v>0</v>
      </c>
      <c r="W30" s="697">
        <v>0</v>
      </c>
      <c r="X30" s="697">
        <v>1</v>
      </c>
      <c r="Y30" s="697">
        <v>1</v>
      </c>
      <c r="Z30" s="697">
        <v>1</v>
      </c>
      <c r="AA30" s="694">
        <v>0</v>
      </c>
      <c r="AB30" s="694">
        <v>1</v>
      </c>
      <c r="AC30" s="694">
        <v>0</v>
      </c>
      <c r="AD30" s="694">
        <v>0</v>
      </c>
      <c r="AE30" s="694">
        <v>6</v>
      </c>
      <c r="AF30" s="694">
        <v>4</v>
      </c>
      <c r="AG30" s="513">
        <v>5</v>
      </c>
      <c r="AH30" s="513">
        <v>8</v>
      </c>
      <c r="AI30" s="513">
        <v>6</v>
      </c>
      <c r="AJ30" s="513">
        <v>10</v>
      </c>
      <c r="AK30" s="513">
        <v>10</v>
      </c>
      <c r="BJ30" s="687"/>
    </row>
    <row r="31" spans="1:62">
      <c r="A31" s="693">
        <v>24</v>
      </c>
      <c r="B31" s="699" t="s">
        <v>432</v>
      </c>
      <c r="C31" s="698">
        <v>1</v>
      </c>
      <c r="D31" s="697">
        <v>1</v>
      </c>
      <c r="E31" s="697">
        <v>1</v>
      </c>
      <c r="F31" s="697">
        <v>1</v>
      </c>
      <c r="G31" s="697">
        <v>1</v>
      </c>
      <c r="H31" s="697">
        <v>2</v>
      </c>
      <c r="I31" s="697">
        <v>2</v>
      </c>
      <c r="J31" s="697">
        <v>5</v>
      </c>
      <c r="K31" s="697">
        <v>5</v>
      </c>
      <c r="L31" s="697">
        <v>6</v>
      </c>
      <c r="M31" s="697">
        <v>2</v>
      </c>
      <c r="N31" s="697">
        <v>6</v>
      </c>
      <c r="O31" s="696">
        <v>3</v>
      </c>
      <c r="P31" s="696">
        <v>3</v>
      </c>
      <c r="Q31" s="696">
        <v>0</v>
      </c>
      <c r="R31" s="696">
        <v>0</v>
      </c>
      <c r="S31" s="696">
        <v>0</v>
      </c>
      <c r="T31" s="696">
        <v>0</v>
      </c>
      <c r="U31" s="695">
        <v>0</v>
      </c>
      <c r="V31" s="695">
        <v>0</v>
      </c>
      <c r="W31" s="695">
        <v>0</v>
      </c>
      <c r="X31" s="695">
        <v>0</v>
      </c>
      <c r="Y31" s="695">
        <v>0</v>
      </c>
      <c r="Z31" s="695">
        <v>0</v>
      </c>
      <c r="AA31" s="694">
        <v>1</v>
      </c>
      <c r="AB31" s="694">
        <v>0</v>
      </c>
      <c r="AC31" s="694">
        <v>1</v>
      </c>
      <c r="AD31" s="694">
        <v>1</v>
      </c>
      <c r="AE31" s="694">
        <v>6</v>
      </c>
      <c r="AF31" s="694">
        <v>6</v>
      </c>
      <c r="AG31" s="513">
        <v>7</v>
      </c>
      <c r="AH31" s="513">
        <v>4</v>
      </c>
      <c r="AI31" s="513">
        <v>7</v>
      </c>
      <c r="AJ31" s="513">
        <v>6</v>
      </c>
      <c r="AK31" s="513">
        <v>6</v>
      </c>
      <c r="BJ31" s="687"/>
    </row>
    <row r="32" spans="1:62" s="679" customFormat="1">
      <c r="A32" s="693">
        <v>25</v>
      </c>
      <c r="B32" s="692" t="s">
        <v>430</v>
      </c>
      <c r="C32" s="691">
        <v>1</v>
      </c>
      <c r="D32" s="690">
        <v>1</v>
      </c>
      <c r="E32" s="690">
        <v>1</v>
      </c>
      <c r="F32" s="690">
        <v>1</v>
      </c>
      <c r="G32" s="690">
        <v>1</v>
      </c>
      <c r="H32" s="690">
        <v>2</v>
      </c>
      <c r="I32" s="690">
        <v>2</v>
      </c>
      <c r="J32" s="690">
        <v>1</v>
      </c>
      <c r="K32" s="690">
        <v>1</v>
      </c>
      <c r="L32" s="690">
        <v>2</v>
      </c>
      <c r="M32" s="690">
        <v>2</v>
      </c>
      <c r="N32" s="690">
        <v>2</v>
      </c>
      <c r="O32" s="689">
        <v>2</v>
      </c>
      <c r="P32" s="689">
        <v>2</v>
      </c>
      <c r="Q32" s="689">
        <v>0</v>
      </c>
      <c r="R32" s="689">
        <v>0</v>
      </c>
      <c r="S32" s="689">
        <v>0</v>
      </c>
      <c r="T32" s="689">
        <v>0</v>
      </c>
      <c r="U32" s="688">
        <v>0</v>
      </c>
      <c r="V32" s="688">
        <v>0</v>
      </c>
      <c r="W32" s="688">
        <v>0</v>
      </c>
      <c r="X32" s="688">
        <v>0</v>
      </c>
      <c r="Y32" s="688">
        <v>0</v>
      </c>
      <c r="Z32" s="688">
        <v>0</v>
      </c>
      <c r="AA32" s="688">
        <v>0</v>
      </c>
      <c r="AB32" s="688">
        <v>0</v>
      </c>
      <c r="AC32" s="688">
        <v>0</v>
      </c>
      <c r="AD32" s="688">
        <v>0</v>
      </c>
      <c r="AE32" s="688">
        <v>2</v>
      </c>
      <c r="AF32" s="688">
        <v>2</v>
      </c>
      <c r="AG32" s="513">
        <v>3</v>
      </c>
      <c r="AH32" s="513">
        <v>3</v>
      </c>
      <c r="AI32" s="513">
        <v>3</v>
      </c>
      <c r="AJ32" s="513">
        <v>4</v>
      </c>
      <c r="AK32" s="513">
        <v>4</v>
      </c>
      <c r="AL32" s="513"/>
      <c r="BJ32" s="687"/>
    </row>
    <row r="33" spans="1:58" s="679" customFormat="1" ht="19.5" customHeight="1">
      <c r="A33" s="686" t="s">
        <v>183</v>
      </c>
      <c r="B33" s="685"/>
      <c r="C33" s="684">
        <v>2876</v>
      </c>
      <c r="D33" s="683">
        <v>3020</v>
      </c>
      <c r="E33" s="683">
        <v>3259</v>
      </c>
      <c r="F33" s="683">
        <v>3451</v>
      </c>
      <c r="G33" s="683">
        <v>3792</v>
      </c>
      <c r="H33" s="683">
        <v>3989</v>
      </c>
      <c r="I33" s="682">
        <v>4107</v>
      </c>
      <c r="J33" s="682">
        <v>2048</v>
      </c>
      <c r="K33" s="682">
        <v>2115</v>
      </c>
      <c r="L33" s="682">
        <v>2230</v>
      </c>
      <c r="M33" s="682">
        <v>2245</v>
      </c>
      <c r="N33" s="682">
        <v>2240</v>
      </c>
      <c r="O33" s="682">
        <v>2327</v>
      </c>
      <c r="P33" s="682">
        <v>2326</v>
      </c>
      <c r="Q33" s="682">
        <v>90</v>
      </c>
      <c r="R33" s="682">
        <v>100</v>
      </c>
      <c r="S33" s="682">
        <v>116</v>
      </c>
      <c r="T33" s="682">
        <v>107</v>
      </c>
      <c r="U33" s="681">
        <v>102</v>
      </c>
      <c r="V33" s="681">
        <v>103</v>
      </c>
      <c r="W33" s="681">
        <v>98</v>
      </c>
      <c r="X33" s="681">
        <v>549</v>
      </c>
      <c r="Y33" s="681">
        <v>535</v>
      </c>
      <c r="Z33" s="681">
        <v>519</v>
      </c>
      <c r="AA33" s="681">
        <v>495</v>
      </c>
      <c r="AB33" s="681">
        <v>467</v>
      </c>
      <c r="AC33" s="681">
        <v>535</v>
      </c>
      <c r="AD33" s="681">
        <v>449</v>
      </c>
      <c r="AE33" s="681">
        <v>5563</v>
      </c>
      <c r="AF33" s="681">
        <v>5770</v>
      </c>
      <c r="AG33" s="513">
        <v>6124</v>
      </c>
      <c r="AH33" s="541">
        <v>6298</v>
      </c>
      <c r="AI33" s="541">
        <v>6601</v>
      </c>
      <c r="AJ33" s="541">
        <v>6954</v>
      </c>
      <c r="AK33" s="541">
        <v>6980</v>
      </c>
      <c r="AL33" s="541"/>
      <c r="AM33" s="680"/>
      <c r="AN33" s="680"/>
      <c r="AO33" s="680"/>
      <c r="AP33" s="680"/>
      <c r="AQ33" s="680"/>
      <c r="BB33" s="680"/>
      <c r="BC33" s="680"/>
      <c r="BD33" s="680"/>
      <c r="BE33" s="680"/>
      <c r="BF33" s="680"/>
    </row>
    <row r="34" spans="1:58" ht="15" customHeight="1">
      <c r="A34" s="637" t="s">
        <v>745</v>
      </c>
      <c r="B34" s="637" t="s">
        <v>744</v>
      </c>
      <c r="C34" s="677"/>
      <c r="D34" s="677"/>
      <c r="E34" s="677"/>
      <c r="F34" s="677"/>
      <c r="G34" s="677"/>
      <c r="H34" s="677"/>
      <c r="I34" s="677"/>
      <c r="J34" s="677"/>
      <c r="K34" s="677"/>
      <c r="L34" s="677"/>
      <c r="M34" s="677"/>
      <c r="N34" s="677"/>
      <c r="O34" s="677"/>
      <c r="P34" s="677"/>
      <c r="Q34" s="677"/>
      <c r="R34" s="677"/>
      <c r="S34" s="677"/>
      <c r="T34" s="677"/>
      <c r="AB34" s="678"/>
      <c r="AC34" s="1891" t="s">
        <v>743</v>
      </c>
      <c r="AD34" s="1892"/>
      <c r="AE34" s="1892"/>
      <c r="AF34" s="1892"/>
    </row>
    <row r="35" spans="1:58" ht="12.75" customHeight="1">
      <c r="A35" s="637" t="s">
        <v>742</v>
      </c>
      <c r="B35" s="637" t="s">
        <v>741</v>
      </c>
      <c r="C35" s="677"/>
      <c r="D35" s="677"/>
      <c r="E35" s="677"/>
      <c r="F35" s="677"/>
      <c r="G35" s="677"/>
      <c r="H35" s="677"/>
      <c r="I35" s="677"/>
      <c r="J35" s="677"/>
      <c r="K35" s="677"/>
      <c r="L35" s="677"/>
      <c r="M35" s="677"/>
      <c r="N35" s="677"/>
      <c r="O35" s="677"/>
      <c r="P35" s="677"/>
      <c r="Q35" s="677"/>
      <c r="R35" s="677"/>
      <c r="S35" s="677"/>
      <c r="T35" s="677"/>
      <c r="AB35" s="676"/>
      <c r="AC35" s="1892"/>
      <c r="AD35" s="1892"/>
      <c r="AE35" s="1892"/>
      <c r="AF35" s="1892"/>
    </row>
    <row r="36" spans="1:58" ht="12.75" customHeight="1">
      <c r="A36" s="637" t="s">
        <v>740</v>
      </c>
      <c r="B36" s="637" t="s">
        <v>739</v>
      </c>
      <c r="AH36" s="673"/>
      <c r="AI36" s="673"/>
      <c r="AJ36" s="673"/>
      <c r="AK36" s="673"/>
      <c r="AL36" s="673"/>
      <c r="AM36" s="673"/>
      <c r="AN36" s="673"/>
      <c r="AO36" s="673"/>
      <c r="AP36" s="673"/>
      <c r="AQ36" s="673"/>
      <c r="AR36" s="673"/>
      <c r="AS36" s="673"/>
      <c r="AT36" s="673"/>
      <c r="AU36" s="673"/>
      <c r="AV36" s="673"/>
      <c r="AW36" s="673"/>
      <c r="AX36" s="673"/>
      <c r="AY36" s="673"/>
      <c r="AZ36" s="673"/>
      <c r="BA36" s="673"/>
      <c r="BB36" s="673"/>
      <c r="BC36" s="673"/>
      <c r="BD36" s="673"/>
      <c r="BE36" s="673"/>
      <c r="BF36" s="673"/>
    </row>
    <row r="37" spans="1:58">
      <c r="A37" s="637" t="s">
        <v>738</v>
      </c>
      <c r="B37" s="637" t="s">
        <v>737</v>
      </c>
      <c r="AH37" s="673"/>
      <c r="AI37" s="673"/>
      <c r="AJ37" s="673"/>
      <c r="AK37" s="673"/>
      <c r="AL37" s="673"/>
      <c r="AM37" s="673"/>
      <c r="AN37" s="673"/>
      <c r="AO37" s="673"/>
      <c r="AP37" s="673"/>
      <c r="AQ37" s="673"/>
      <c r="AR37" s="673"/>
      <c r="AS37" s="673"/>
      <c r="AT37" s="673"/>
      <c r="AU37" s="673"/>
      <c r="AV37" s="673"/>
      <c r="AW37" s="673"/>
      <c r="AX37" s="673"/>
      <c r="AY37" s="673"/>
      <c r="AZ37" s="673"/>
      <c r="BA37" s="673"/>
      <c r="BB37" s="673"/>
      <c r="BC37" s="673"/>
      <c r="BD37" s="673"/>
      <c r="BE37" s="673"/>
      <c r="BF37" s="673"/>
    </row>
    <row r="38" spans="1:58">
      <c r="A38" s="637" t="s">
        <v>736</v>
      </c>
      <c r="B38" s="637" t="s">
        <v>735</v>
      </c>
      <c r="AC38" s="1891"/>
      <c r="AD38" s="1892"/>
      <c r="AE38" s="1892"/>
      <c r="AF38" s="1892"/>
      <c r="AH38" s="673"/>
      <c r="AI38" s="673"/>
      <c r="AJ38" s="673"/>
      <c r="AK38" s="673"/>
      <c r="AL38" s="673"/>
      <c r="AM38" s="673"/>
      <c r="AN38" s="673"/>
      <c r="AO38" s="673"/>
      <c r="AP38" s="673"/>
      <c r="AQ38" s="673"/>
      <c r="AR38" s="673"/>
      <c r="AS38" s="673"/>
      <c r="AT38" s="673"/>
      <c r="AU38" s="673"/>
      <c r="AV38" s="673"/>
      <c r="AW38" s="673"/>
      <c r="AX38" s="673"/>
      <c r="AY38" s="673"/>
      <c r="AZ38" s="673"/>
      <c r="BA38" s="673"/>
      <c r="BB38" s="673"/>
      <c r="BC38" s="673"/>
      <c r="BD38" s="673"/>
      <c r="BE38" s="673"/>
      <c r="BF38" s="673"/>
    </row>
    <row r="39" spans="1:58">
      <c r="AC39" s="1892"/>
      <c r="AD39" s="1892"/>
      <c r="AE39" s="1892"/>
      <c r="AF39" s="1892"/>
      <c r="AH39" s="673"/>
      <c r="AI39" s="673"/>
      <c r="AJ39" s="673"/>
      <c r="AK39" s="673"/>
      <c r="AL39" s="673"/>
      <c r="AM39" s="673"/>
      <c r="AN39" s="673"/>
      <c r="AO39" s="673"/>
      <c r="AP39" s="673"/>
      <c r="AQ39" s="673"/>
      <c r="AR39" s="673"/>
      <c r="AS39" s="673"/>
      <c r="AT39" s="673"/>
      <c r="AU39" s="673"/>
      <c r="AV39" s="673"/>
      <c r="AW39" s="673"/>
      <c r="AX39" s="673"/>
      <c r="AY39" s="673"/>
      <c r="AZ39" s="673"/>
      <c r="BA39" s="673"/>
      <c r="BB39" s="673"/>
      <c r="BC39" s="673"/>
      <c r="BD39" s="673"/>
      <c r="BE39" s="673"/>
      <c r="BF39" s="673"/>
    </row>
    <row r="40" spans="1:58">
      <c r="I40" s="675"/>
      <c r="J40" s="675"/>
      <c r="K40" s="675"/>
      <c r="L40" s="675"/>
      <c r="M40" s="675"/>
      <c r="N40" s="675"/>
      <c r="O40" s="675"/>
      <c r="P40" s="675"/>
      <c r="Q40" s="675"/>
      <c r="R40" s="675"/>
      <c r="S40" s="675"/>
      <c r="T40" s="675"/>
      <c r="U40" s="675"/>
      <c r="V40" s="675"/>
      <c r="W40" s="675"/>
      <c r="X40" s="675"/>
      <c r="Y40" s="675"/>
      <c r="Z40" s="675"/>
      <c r="AH40" s="673"/>
      <c r="AI40" s="673"/>
      <c r="AJ40" s="673"/>
      <c r="AK40" s="673"/>
      <c r="AL40" s="673"/>
      <c r="AM40" s="673"/>
      <c r="AN40" s="673"/>
      <c r="AO40" s="673"/>
      <c r="AP40" s="673"/>
      <c r="AQ40" s="673"/>
      <c r="AR40" s="673"/>
      <c r="AS40" s="673"/>
      <c r="AT40" s="673"/>
      <c r="AU40" s="673"/>
      <c r="AV40" s="673"/>
      <c r="AW40" s="673"/>
      <c r="AX40" s="673"/>
      <c r="AY40" s="673"/>
      <c r="AZ40" s="673"/>
      <c r="BA40" s="673"/>
      <c r="BB40" s="673"/>
      <c r="BC40" s="673"/>
      <c r="BD40" s="673"/>
      <c r="BE40" s="673"/>
      <c r="BF40" s="673"/>
    </row>
    <row r="41" spans="1:58">
      <c r="B41" s="675"/>
      <c r="C41" s="675"/>
      <c r="D41" s="675"/>
      <c r="E41" s="675"/>
      <c r="F41" s="675"/>
      <c r="G41" s="675"/>
      <c r="H41" s="675"/>
      <c r="I41" s="675"/>
      <c r="J41" s="675"/>
      <c r="K41" s="675"/>
      <c r="L41" s="675"/>
      <c r="M41" s="675"/>
      <c r="N41" s="675"/>
      <c r="O41" s="675"/>
      <c r="P41" s="675"/>
      <c r="Q41" s="675"/>
      <c r="R41" s="675"/>
      <c r="S41" s="675"/>
      <c r="T41" s="675"/>
      <c r="U41" s="675"/>
      <c r="V41" s="675"/>
      <c r="W41" s="675"/>
      <c r="X41" s="675"/>
      <c r="Y41" s="675"/>
      <c r="Z41" s="675"/>
      <c r="AH41" s="673"/>
      <c r="AI41" s="673"/>
      <c r="AJ41" s="673"/>
      <c r="AK41" s="673"/>
      <c r="AL41" s="673"/>
      <c r="AM41" s="673"/>
      <c r="AN41" s="673"/>
      <c r="AO41" s="673"/>
      <c r="AP41" s="673"/>
      <c r="AQ41" s="673"/>
      <c r="AR41" s="673"/>
      <c r="AS41" s="673"/>
      <c r="AT41" s="673"/>
      <c r="AU41" s="673"/>
      <c r="AV41" s="673"/>
      <c r="AW41" s="673"/>
      <c r="AX41" s="673"/>
      <c r="AY41" s="673"/>
      <c r="AZ41" s="673"/>
      <c r="BA41" s="673"/>
      <c r="BB41" s="673"/>
      <c r="BC41" s="673"/>
      <c r="BD41" s="673"/>
      <c r="BE41" s="673"/>
      <c r="BF41" s="673"/>
    </row>
    <row r="42" spans="1:58">
      <c r="B42" s="675"/>
      <c r="C42" s="675"/>
      <c r="D42" s="675"/>
      <c r="E42" s="675"/>
      <c r="F42" s="675"/>
      <c r="G42" s="675"/>
      <c r="H42" s="675"/>
      <c r="AH42" s="673"/>
      <c r="AI42" s="673"/>
      <c r="AJ42" s="673"/>
      <c r="AK42" s="673"/>
      <c r="AL42" s="673"/>
      <c r="AM42" s="673"/>
      <c r="AN42" s="673"/>
      <c r="AO42" s="673"/>
      <c r="AP42" s="673"/>
      <c r="AQ42" s="673"/>
      <c r="AR42" s="673"/>
      <c r="AS42" s="673"/>
      <c r="AT42" s="673"/>
      <c r="AU42" s="673"/>
      <c r="AV42" s="673"/>
      <c r="AW42" s="673"/>
      <c r="AX42" s="673"/>
      <c r="AY42" s="673"/>
      <c r="AZ42" s="673"/>
      <c r="BA42" s="673"/>
      <c r="BB42" s="673"/>
      <c r="BC42" s="673"/>
      <c r="BD42" s="673"/>
      <c r="BE42" s="673"/>
      <c r="BF42" s="673"/>
    </row>
    <row r="43" spans="1:58">
      <c r="B43" s="675"/>
      <c r="C43" s="675"/>
      <c r="D43" s="675"/>
      <c r="E43" s="675"/>
      <c r="F43" s="675"/>
      <c r="G43" s="675"/>
      <c r="H43" s="675"/>
      <c r="I43" s="675"/>
      <c r="J43" s="675"/>
      <c r="K43" s="675"/>
      <c r="L43" s="675"/>
      <c r="M43" s="675"/>
      <c r="N43" s="675"/>
      <c r="O43" s="675"/>
      <c r="P43" s="675"/>
      <c r="Q43" s="675"/>
      <c r="R43" s="675"/>
      <c r="S43" s="675"/>
      <c r="T43" s="675"/>
      <c r="U43" s="675"/>
      <c r="V43" s="675"/>
      <c r="W43" s="675"/>
      <c r="X43" s="675"/>
      <c r="Y43" s="675"/>
      <c r="Z43" s="675"/>
      <c r="AH43" s="673"/>
      <c r="AI43" s="673"/>
      <c r="AJ43" s="673"/>
      <c r="AK43" s="673"/>
      <c r="AL43" s="673"/>
      <c r="AM43" s="673"/>
      <c r="AN43" s="673"/>
      <c r="AO43" s="673"/>
      <c r="AP43" s="673"/>
      <c r="AQ43" s="673"/>
      <c r="AR43" s="673"/>
      <c r="AS43" s="673"/>
      <c r="AT43" s="673"/>
      <c r="AU43" s="673"/>
      <c r="AV43" s="673"/>
      <c r="AW43" s="673"/>
      <c r="AX43" s="673"/>
      <c r="AY43" s="673"/>
      <c r="AZ43" s="673"/>
      <c r="BA43" s="673"/>
      <c r="BB43" s="673"/>
      <c r="BC43" s="673"/>
      <c r="BD43" s="673"/>
      <c r="BE43" s="673"/>
      <c r="BF43" s="673"/>
    </row>
    <row r="44" spans="1:58">
      <c r="B44" s="675"/>
      <c r="C44" s="675"/>
      <c r="D44" s="675"/>
      <c r="E44" s="675"/>
      <c r="F44" s="675"/>
      <c r="G44" s="675"/>
      <c r="H44" s="675"/>
      <c r="I44" s="675"/>
      <c r="J44" s="675"/>
      <c r="K44" s="675"/>
      <c r="L44" s="675"/>
      <c r="M44" s="675"/>
      <c r="N44" s="675"/>
      <c r="O44" s="675"/>
      <c r="P44" s="675"/>
      <c r="Q44" s="675"/>
      <c r="R44" s="675"/>
      <c r="S44" s="675"/>
      <c r="T44" s="675"/>
      <c r="U44" s="675"/>
      <c r="V44" s="675"/>
      <c r="W44" s="675"/>
      <c r="X44" s="675"/>
      <c r="Y44" s="675"/>
      <c r="Z44" s="675"/>
      <c r="AH44" s="673"/>
      <c r="AI44" s="673"/>
      <c r="AJ44" s="673"/>
      <c r="AK44" s="673"/>
      <c r="AL44" s="673"/>
      <c r="AM44" s="673"/>
      <c r="AN44" s="673"/>
      <c r="AO44" s="673"/>
      <c r="AP44" s="673"/>
      <c r="AQ44" s="673"/>
      <c r="AR44" s="673"/>
      <c r="AS44" s="673"/>
      <c r="AT44" s="673"/>
      <c r="AU44" s="673"/>
      <c r="AV44" s="673"/>
      <c r="AW44" s="673"/>
      <c r="AX44" s="673"/>
      <c r="AY44" s="673"/>
      <c r="AZ44" s="673"/>
      <c r="BA44" s="673"/>
      <c r="BB44" s="673"/>
      <c r="BC44" s="673"/>
      <c r="BD44" s="673"/>
      <c r="BE44" s="673"/>
      <c r="BF44" s="673"/>
    </row>
    <row r="45" spans="1:58">
      <c r="B45" s="675"/>
      <c r="C45" s="675"/>
      <c r="D45" s="675"/>
      <c r="E45" s="675"/>
      <c r="F45" s="675"/>
      <c r="G45" s="675"/>
      <c r="H45" s="675"/>
      <c r="I45" s="675"/>
      <c r="J45" s="675"/>
      <c r="K45" s="675"/>
      <c r="L45" s="675"/>
      <c r="M45" s="675"/>
      <c r="N45" s="675"/>
      <c r="O45" s="675"/>
      <c r="P45" s="675"/>
      <c r="Q45" s="675"/>
      <c r="R45" s="675"/>
      <c r="S45" s="675"/>
      <c r="T45" s="675"/>
      <c r="U45" s="675"/>
      <c r="V45" s="675"/>
      <c r="W45" s="675"/>
      <c r="X45" s="675"/>
      <c r="Y45" s="675"/>
      <c r="Z45" s="675"/>
      <c r="AH45" s="673"/>
      <c r="AI45" s="673"/>
      <c r="AJ45" s="673"/>
      <c r="AK45" s="673"/>
      <c r="AL45" s="673"/>
      <c r="AM45" s="673"/>
      <c r="AN45" s="673"/>
      <c r="AO45" s="673"/>
      <c r="AP45" s="673"/>
      <c r="AQ45" s="673"/>
      <c r="AR45" s="673"/>
      <c r="AS45" s="673"/>
      <c r="AT45" s="673"/>
      <c r="AU45" s="673"/>
      <c r="AV45" s="673"/>
      <c r="AW45" s="673"/>
      <c r="AX45" s="673"/>
      <c r="AY45" s="673"/>
      <c r="AZ45" s="673"/>
      <c r="BA45" s="673"/>
      <c r="BB45" s="673"/>
      <c r="BC45" s="673"/>
      <c r="BD45" s="673"/>
      <c r="BE45" s="673"/>
      <c r="BF45" s="673"/>
    </row>
    <row r="46" spans="1:58">
      <c r="B46" s="675"/>
      <c r="C46" s="675"/>
      <c r="D46" s="675"/>
      <c r="E46" s="675"/>
      <c r="F46" s="675"/>
      <c r="G46" s="675"/>
      <c r="H46" s="675"/>
      <c r="I46" s="675"/>
      <c r="J46" s="675"/>
      <c r="K46" s="675"/>
      <c r="L46" s="675"/>
      <c r="M46" s="675"/>
      <c r="N46" s="675"/>
      <c r="O46" s="675"/>
      <c r="P46" s="675"/>
      <c r="Q46" s="675"/>
      <c r="R46" s="675"/>
      <c r="S46" s="675"/>
      <c r="T46" s="675"/>
      <c r="U46" s="675"/>
      <c r="V46" s="675"/>
      <c r="W46" s="675"/>
      <c r="X46" s="675"/>
      <c r="Y46" s="675"/>
      <c r="Z46" s="675"/>
      <c r="AH46" s="673"/>
      <c r="AI46" s="673"/>
      <c r="AJ46" s="673"/>
      <c r="AK46" s="673"/>
      <c r="AL46" s="673"/>
      <c r="AM46" s="673"/>
      <c r="AN46" s="673"/>
      <c r="AO46" s="673"/>
      <c r="AP46" s="673"/>
      <c r="AQ46" s="673"/>
      <c r="AR46" s="673"/>
      <c r="AS46" s="673"/>
      <c r="AT46" s="673"/>
      <c r="AU46" s="673"/>
      <c r="AV46" s="673"/>
      <c r="AW46" s="673"/>
      <c r="AX46" s="673"/>
      <c r="AY46" s="673"/>
      <c r="AZ46" s="673"/>
      <c r="BA46" s="673"/>
      <c r="BB46" s="673"/>
      <c r="BC46" s="673"/>
      <c r="BD46" s="673"/>
      <c r="BE46" s="673"/>
      <c r="BF46" s="673"/>
    </row>
    <row r="47" spans="1:58">
      <c r="B47" s="675"/>
      <c r="C47" s="675"/>
      <c r="D47" s="675"/>
      <c r="E47" s="675"/>
      <c r="F47" s="675"/>
      <c r="G47" s="675"/>
      <c r="H47" s="675"/>
      <c r="I47" s="675"/>
      <c r="J47" s="675"/>
      <c r="K47" s="675"/>
      <c r="L47" s="675"/>
      <c r="M47" s="675"/>
      <c r="N47" s="675"/>
      <c r="O47" s="675"/>
      <c r="P47" s="675"/>
      <c r="Q47" s="675"/>
      <c r="R47" s="675"/>
      <c r="S47" s="675"/>
      <c r="T47" s="675"/>
      <c r="U47" s="675"/>
      <c r="V47" s="675"/>
      <c r="W47" s="675"/>
      <c r="X47" s="675"/>
      <c r="Y47" s="675"/>
      <c r="Z47" s="675"/>
      <c r="AH47" s="673"/>
      <c r="AI47" s="673"/>
      <c r="AJ47" s="673"/>
      <c r="AK47" s="673"/>
      <c r="AL47" s="673"/>
      <c r="AM47" s="673"/>
      <c r="AN47" s="673"/>
      <c r="AO47" s="673"/>
      <c r="AP47" s="673"/>
      <c r="AQ47" s="673"/>
      <c r="AR47" s="673"/>
      <c r="AS47" s="673"/>
      <c r="AT47" s="673"/>
      <c r="AU47" s="673"/>
      <c r="AV47" s="673"/>
      <c r="AW47" s="673"/>
      <c r="AX47" s="673"/>
      <c r="AY47" s="673"/>
      <c r="AZ47" s="673"/>
      <c r="BA47" s="673"/>
      <c r="BB47" s="673"/>
      <c r="BC47" s="673"/>
      <c r="BD47" s="673"/>
      <c r="BE47" s="673"/>
      <c r="BF47" s="673"/>
    </row>
    <row r="48" spans="1:58">
      <c r="B48" s="675"/>
      <c r="C48" s="675"/>
      <c r="D48" s="675"/>
      <c r="E48" s="675"/>
      <c r="F48" s="675"/>
      <c r="G48" s="675"/>
      <c r="H48" s="675"/>
      <c r="I48" s="675"/>
      <c r="J48" s="675"/>
      <c r="K48" s="675"/>
      <c r="L48" s="675"/>
      <c r="M48" s="675"/>
      <c r="N48" s="675"/>
      <c r="O48" s="675"/>
      <c r="P48" s="675"/>
      <c r="Q48" s="675"/>
      <c r="R48" s="675"/>
      <c r="S48" s="675"/>
      <c r="T48" s="675"/>
      <c r="U48" s="675"/>
      <c r="V48" s="675"/>
      <c r="W48" s="675"/>
      <c r="X48" s="675"/>
      <c r="Y48" s="675"/>
      <c r="Z48" s="675"/>
      <c r="AH48" s="673"/>
      <c r="AI48" s="673"/>
      <c r="AJ48" s="673"/>
      <c r="AK48" s="673"/>
      <c r="AL48" s="673"/>
      <c r="AM48" s="673"/>
      <c r="AN48" s="673"/>
      <c r="AO48" s="673"/>
      <c r="AP48" s="673"/>
      <c r="AQ48" s="673"/>
      <c r="AR48" s="673"/>
      <c r="AS48" s="673"/>
      <c r="AT48" s="673"/>
      <c r="AU48" s="673"/>
      <c r="AV48" s="673"/>
      <c r="AW48" s="673"/>
      <c r="AX48" s="673"/>
      <c r="AY48" s="673"/>
      <c r="AZ48" s="673"/>
      <c r="BA48" s="673"/>
      <c r="BB48" s="673"/>
      <c r="BC48" s="673"/>
      <c r="BD48" s="673"/>
      <c r="BE48" s="673"/>
      <c r="BF48" s="673"/>
    </row>
    <row r="49" spans="2:58">
      <c r="B49" s="675"/>
      <c r="C49" s="675"/>
      <c r="D49" s="675"/>
      <c r="E49" s="675"/>
      <c r="F49" s="675"/>
      <c r="G49" s="675"/>
      <c r="H49" s="675"/>
      <c r="I49" s="675"/>
      <c r="J49" s="675"/>
      <c r="K49" s="675"/>
      <c r="L49" s="675"/>
      <c r="M49" s="675"/>
      <c r="N49" s="675"/>
      <c r="O49" s="675"/>
      <c r="P49" s="675"/>
      <c r="Q49" s="675"/>
      <c r="R49" s="675"/>
      <c r="S49" s="675"/>
      <c r="T49" s="675"/>
      <c r="U49" s="675"/>
      <c r="V49" s="675"/>
      <c r="W49" s="675"/>
      <c r="X49" s="675"/>
      <c r="Y49" s="675"/>
      <c r="Z49" s="675"/>
      <c r="AH49" s="673"/>
      <c r="AI49" s="673"/>
      <c r="AJ49" s="673"/>
      <c r="AK49" s="673"/>
      <c r="AL49" s="673"/>
      <c r="AM49" s="673"/>
      <c r="AN49" s="673"/>
      <c r="AO49" s="673"/>
      <c r="AP49" s="673"/>
      <c r="AQ49" s="673"/>
      <c r="AR49" s="673"/>
      <c r="AS49" s="673"/>
      <c r="AT49" s="673"/>
      <c r="AU49" s="673"/>
      <c r="AV49" s="673"/>
      <c r="AW49" s="673"/>
      <c r="AX49" s="673"/>
      <c r="AY49" s="673"/>
      <c r="AZ49" s="673"/>
      <c r="BA49" s="673"/>
      <c r="BB49" s="673"/>
      <c r="BC49" s="673"/>
      <c r="BD49" s="673"/>
      <c r="BE49" s="673"/>
      <c r="BF49" s="673"/>
    </row>
    <row r="50" spans="2:58">
      <c r="B50" s="675"/>
      <c r="C50" s="675"/>
      <c r="D50" s="675"/>
      <c r="E50" s="675"/>
      <c r="F50" s="675"/>
      <c r="G50" s="675"/>
      <c r="H50" s="675"/>
      <c r="I50" s="675"/>
      <c r="J50" s="675"/>
      <c r="K50" s="675"/>
      <c r="L50" s="675"/>
      <c r="M50" s="675"/>
      <c r="N50" s="675"/>
      <c r="O50" s="675"/>
      <c r="P50" s="675"/>
      <c r="Q50" s="675"/>
      <c r="R50" s="675"/>
      <c r="S50" s="675"/>
      <c r="T50" s="675"/>
      <c r="U50" s="675"/>
      <c r="V50" s="675"/>
      <c r="W50" s="675"/>
      <c r="X50" s="675"/>
      <c r="Y50" s="675"/>
      <c r="Z50" s="675"/>
      <c r="AH50" s="673"/>
      <c r="AI50" s="673"/>
      <c r="AJ50" s="673"/>
      <c r="AK50" s="673"/>
      <c r="AL50" s="673"/>
      <c r="AM50" s="673"/>
      <c r="AN50" s="673"/>
      <c r="AO50" s="673"/>
      <c r="AP50" s="673"/>
      <c r="AQ50" s="673"/>
      <c r="AR50" s="673"/>
      <c r="AS50" s="673"/>
      <c r="AT50" s="673"/>
      <c r="AU50" s="673"/>
      <c r="AV50" s="673"/>
      <c r="AW50" s="673"/>
      <c r="AX50" s="673"/>
      <c r="AY50" s="673"/>
      <c r="AZ50" s="673"/>
      <c r="BA50" s="673"/>
      <c r="BB50" s="673"/>
      <c r="BC50" s="673"/>
      <c r="BD50" s="673"/>
      <c r="BE50" s="673"/>
      <c r="BF50" s="673"/>
    </row>
    <row r="51" spans="2:58">
      <c r="B51" s="675"/>
      <c r="C51" s="675"/>
      <c r="D51" s="675"/>
      <c r="E51" s="675"/>
      <c r="F51" s="675"/>
      <c r="G51" s="675"/>
      <c r="H51" s="675"/>
      <c r="I51" s="675"/>
      <c r="J51" s="675"/>
      <c r="K51" s="675"/>
      <c r="L51" s="675"/>
      <c r="M51" s="675"/>
      <c r="N51" s="675"/>
      <c r="O51" s="675"/>
      <c r="P51" s="675"/>
      <c r="Q51" s="675"/>
      <c r="R51" s="675"/>
      <c r="S51" s="675"/>
      <c r="T51" s="675"/>
      <c r="U51" s="675"/>
      <c r="V51" s="675"/>
      <c r="W51" s="675"/>
      <c r="X51" s="675"/>
      <c r="Y51" s="675"/>
      <c r="Z51" s="675"/>
      <c r="AH51" s="673"/>
      <c r="AI51" s="673"/>
      <c r="AJ51" s="673"/>
      <c r="AK51" s="673"/>
      <c r="AL51" s="673"/>
      <c r="AM51" s="673"/>
      <c r="AN51" s="673"/>
      <c r="AO51" s="673"/>
      <c r="AP51" s="673"/>
      <c r="AQ51" s="673"/>
      <c r="AR51" s="673"/>
      <c r="AS51" s="673"/>
      <c r="AT51" s="673"/>
      <c r="AU51" s="673"/>
      <c r="AV51" s="673"/>
      <c r="AW51" s="673"/>
      <c r="AX51" s="673"/>
      <c r="AY51" s="673"/>
      <c r="AZ51" s="673"/>
      <c r="BA51" s="673"/>
      <c r="BB51" s="673"/>
      <c r="BC51" s="673"/>
      <c r="BD51" s="673"/>
      <c r="BE51" s="673"/>
      <c r="BF51" s="673"/>
    </row>
    <row r="52" spans="2:58">
      <c r="B52" s="675"/>
      <c r="C52" s="675"/>
      <c r="D52" s="675"/>
      <c r="E52" s="675"/>
      <c r="F52" s="675"/>
      <c r="G52" s="675"/>
      <c r="H52" s="675"/>
      <c r="I52" s="675"/>
      <c r="J52" s="675"/>
      <c r="K52" s="675"/>
      <c r="L52" s="675"/>
      <c r="M52" s="675"/>
      <c r="N52" s="675"/>
      <c r="O52" s="675"/>
      <c r="P52" s="675"/>
      <c r="Q52" s="675"/>
      <c r="R52" s="675"/>
      <c r="S52" s="675"/>
      <c r="T52" s="675"/>
      <c r="U52" s="675"/>
      <c r="V52" s="675"/>
      <c r="W52" s="675"/>
      <c r="X52" s="675"/>
      <c r="Y52" s="675"/>
      <c r="Z52" s="675"/>
      <c r="AH52" s="673"/>
      <c r="AI52" s="673"/>
      <c r="AJ52" s="673"/>
      <c r="AK52" s="673"/>
      <c r="AL52" s="673"/>
      <c r="AM52" s="673"/>
      <c r="AN52" s="673"/>
      <c r="AO52" s="673"/>
      <c r="AP52" s="673"/>
      <c r="AQ52" s="673"/>
      <c r="AR52" s="673"/>
      <c r="AS52" s="673"/>
      <c r="AT52" s="673"/>
      <c r="AU52" s="673"/>
      <c r="AV52" s="673"/>
      <c r="AW52" s="673"/>
      <c r="AX52" s="673"/>
      <c r="AY52" s="673"/>
      <c r="AZ52" s="673"/>
      <c r="BA52" s="673"/>
      <c r="BB52" s="673"/>
      <c r="BC52" s="673"/>
      <c r="BD52" s="673"/>
      <c r="BE52" s="673"/>
      <c r="BF52" s="673"/>
    </row>
    <row r="53" spans="2:58">
      <c r="B53" s="675"/>
      <c r="C53" s="675"/>
      <c r="D53" s="675"/>
      <c r="E53" s="675"/>
      <c r="F53" s="675"/>
      <c r="G53" s="675"/>
      <c r="H53" s="675"/>
      <c r="I53" s="675"/>
      <c r="J53" s="675"/>
      <c r="K53" s="675"/>
      <c r="L53" s="675"/>
      <c r="M53" s="675"/>
      <c r="N53" s="675"/>
      <c r="O53" s="675"/>
      <c r="P53" s="675"/>
      <c r="Q53" s="675"/>
      <c r="R53" s="675"/>
      <c r="S53" s="675"/>
      <c r="T53" s="675"/>
      <c r="U53" s="675"/>
      <c r="V53" s="675"/>
      <c r="W53" s="675"/>
      <c r="X53" s="675"/>
      <c r="Y53" s="675"/>
      <c r="Z53" s="675"/>
      <c r="AH53" s="673"/>
      <c r="AI53" s="673"/>
      <c r="AJ53" s="673"/>
      <c r="AK53" s="673"/>
      <c r="AL53" s="673"/>
      <c r="AM53" s="673"/>
      <c r="AN53" s="673"/>
      <c r="AO53" s="673"/>
      <c r="AP53" s="673"/>
      <c r="AQ53" s="673"/>
      <c r="AR53" s="673"/>
      <c r="AS53" s="673"/>
      <c r="AT53" s="673"/>
      <c r="AU53" s="673"/>
      <c r="AV53" s="673"/>
      <c r="AW53" s="673"/>
      <c r="AX53" s="673"/>
      <c r="AY53" s="673"/>
      <c r="AZ53" s="673"/>
      <c r="BA53" s="673"/>
      <c r="BB53" s="673"/>
      <c r="BC53" s="673"/>
      <c r="BD53" s="673"/>
      <c r="BE53" s="673"/>
      <c r="BF53" s="673"/>
    </row>
    <row r="54" spans="2:58">
      <c r="B54" s="675"/>
      <c r="C54" s="675"/>
      <c r="D54" s="675"/>
      <c r="E54" s="675"/>
      <c r="F54" s="675"/>
      <c r="G54" s="675"/>
      <c r="H54" s="675"/>
      <c r="I54" s="675"/>
      <c r="J54" s="675"/>
      <c r="K54" s="675"/>
      <c r="L54" s="675"/>
      <c r="M54" s="675"/>
      <c r="N54" s="675"/>
      <c r="O54" s="675"/>
      <c r="P54" s="675"/>
      <c r="Q54" s="675"/>
      <c r="R54" s="675"/>
      <c r="S54" s="675"/>
      <c r="T54" s="675"/>
      <c r="U54" s="675"/>
      <c r="V54" s="675"/>
      <c r="W54" s="675"/>
      <c r="X54" s="675"/>
      <c r="Y54" s="675"/>
      <c r="Z54" s="675"/>
      <c r="AH54" s="673"/>
      <c r="AI54" s="673"/>
      <c r="AJ54" s="673"/>
      <c r="AK54" s="673"/>
      <c r="AL54" s="673"/>
      <c r="AM54" s="673"/>
      <c r="AN54" s="673"/>
      <c r="AO54" s="673"/>
      <c r="AP54" s="673"/>
      <c r="AQ54" s="673"/>
      <c r="AR54" s="673"/>
      <c r="AS54" s="673"/>
      <c r="AT54" s="673"/>
      <c r="AU54" s="673"/>
      <c r="AV54" s="673"/>
      <c r="AW54" s="673"/>
      <c r="AX54" s="673"/>
      <c r="AY54" s="673"/>
      <c r="AZ54" s="673"/>
      <c r="BA54" s="673"/>
      <c r="BB54" s="673"/>
      <c r="BC54" s="673"/>
      <c r="BD54" s="673"/>
      <c r="BE54" s="673"/>
      <c r="BF54" s="673"/>
    </row>
    <row r="55" spans="2:58">
      <c r="B55" s="675"/>
      <c r="C55" s="675"/>
      <c r="D55" s="675"/>
      <c r="E55" s="675"/>
      <c r="F55" s="675"/>
      <c r="G55" s="675"/>
      <c r="H55" s="675"/>
      <c r="I55" s="675"/>
      <c r="J55" s="675"/>
      <c r="K55" s="675"/>
      <c r="L55" s="675"/>
      <c r="M55" s="675"/>
      <c r="N55" s="675"/>
      <c r="O55" s="675"/>
      <c r="P55" s="675"/>
      <c r="Q55" s="675"/>
      <c r="R55" s="675"/>
      <c r="S55" s="675"/>
      <c r="T55" s="675"/>
      <c r="U55" s="675"/>
      <c r="V55" s="675"/>
      <c r="W55" s="675"/>
      <c r="X55" s="675"/>
      <c r="Y55" s="675"/>
      <c r="Z55" s="675"/>
      <c r="AH55" s="673"/>
      <c r="AI55" s="673"/>
      <c r="AJ55" s="673"/>
      <c r="AK55" s="673"/>
      <c r="AL55" s="673"/>
      <c r="AM55" s="673"/>
      <c r="AN55" s="673"/>
      <c r="AO55" s="673"/>
      <c r="AP55" s="673"/>
      <c r="AQ55" s="673"/>
      <c r="AR55" s="673"/>
      <c r="AS55" s="673"/>
      <c r="AT55" s="673"/>
      <c r="AU55" s="673"/>
      <c r="AV55" s="673"/>
      <c r="AW55" s="673"/>
      <c r="AX55" s="673"/>
      <c r="AY55" s="673"/>
      <c r="AZ55" s="673"/>
      <c r="BA55" s="673"/>
      <c r="BB55" s="673"/>
      <c r="BC55" s="673"/>
      <c r="BD55" s="673"/>
      <c r="BE55" s="673"/>
      <c r="BF55" s="673"/>
    </row>
    <row r="56" spans="2:58">
      <c r="B56" s="675"/>
      <c r="C56" s="675"/>
      <c r="D56" s="675"/>
      <c r="E56" s="675"/>
      <c r="F56" s="675"/>
      <c r="G56" s="675"/>
      <c r="H56" s="675"/>
      <c r="I56" s="675"/>
      <c r="J56" s="675"/>
      <c r="K56" s="675"/>
      <c r="L56" s="675"/>
      <c r="M56" s="675"/>
      <c r="N56" s="675"/>
      <c r="O56" s="675"/>
      <c r="P56" s="675"/>
      <c r="Q56" s="675"/>
      <c r="R56" s="675"/>
      <c r="S56" s="675"/>
      <c r="T56" s="675"/>
      <c r="U56" s="675"/>
      <c r="V56" s="675"/>
      <c r="W56" s="675"/>
      <c r="X56" s="675"/>
      <c r="Y56" s="675"/>
      <c r="Z56" s="675"/>
      <c r="AH56" s="673"/>
      <c r="AI56" s="673"/>
      <c r="AJ56" s="673"/>
      <c r="AK56" s="673"/>
      <c r="AL56" s="673"/>
      <c r="AM56" s="673"/>
      <c r="AN56" s="673"/>
      <c r="AO56" s="673"/>
      <c r="AP56" s="673"/>
      <c r="AQ56" s="673"/>
      <c r="AR56" s="673"/>
      <c r="AS56" s="673"/>
      <c r="AT56" s="673"/>
      <c r="AU56" s="673"/>
      <c r="AV56" s="673"/>
      <c r="AW56" s="673"/>
      <c r="AX56" s="673"/>
      <c r="AY56" s="673"/>
      <c r="AZ56" s="673"/>
      <c r="BA56" s="673"/>
      <c r="BB56" s="673"/>
      <c r="BC56" s="673"/>
      <c r="BD56" s="673"/>
      <c r="BE56" s="673"/>
      <c r="BF56" s="673"/>
    </row>
    <row r="57" spans="2:58">
      <c r="B57" s="675"/>
      <c r="C57" s="675"/>
      <c r="D57" s="675"/>
      <c r="E57" s="675"/>
      <c r="F57" s="675"/>
      <c r="G57" s="675"/>
      <c r="H57" s="675"/>
      <c r="I57" s="675"/>
      <c r="J57" s="675"/>
      <c r="K57" s="675"/>
      <c r="L57" s="675"/>
      <c r="M57" s="675"/>
      <c r="N57" s="675"/>
      <c r="O57" s="675"/>
      <c r="P57" s="675"/>
      <c r="Q57" s="675"/>
      <c r="R57" s="675"/>
      <c r="S57" s="675"/>
      <c r="T57" s="675"/>
      <c r="U57" s="675"/>
      <c r="V57" s="675"/>
      <c r="W57" s="675"/>
      <c r="X57" s="675"/>
      <c r="Y57" s="675"/>
      <c r="Z57" s="675"/>
      <c r="AH57" s="673"/>
      <c r="AI57" s="673"/>
      <c r="AJ57" s="673"/>
      <c r="AK57" s="673"/>
      <c r="AL57" s="673"/>
      <c r="AM57" s="673"/>
      <c r="AN57" s="673"/>
      <c r="AO57" s="673"/>
      <c r="AP57" s="673"/>
      <c r="AQ57" s="673"/>
      <c r="AR57" s="673"/>
      <c r="AS57" s="673"/>
      <c r="AT57" s="673"/>
      <c r="AU57" s="673"/>
      <c r="AV57" s="673"/>
      <c r="AW57" s="673"/>
      <c r="AX57" s="673"/>
      <c r="AY57" s="673"/>
      <c r="AZ57" s="673"/>
      <c r="BA57" s="673"/>
      <c r="BB57" s="673"/>
      <c r="BC57" s="673"/>
      <c r="BD57" s="673"/>
      <c r="BE57" s="673"/>
      <c r="BF57" s="673"/>
    </row>
    <row r="58" spans="2:58">
      <c r="B58" s="675"/>
      <c r="C58" s="675"/>
      <c r="D58" s="675"/>
      <c r="E58" s="675"/>
      <c r="F58" s="675"/>
      <c r="G58" s="675"/>
      <c r="H58" s="675"/>
      <c r="I58" s="675"/>
      <c r="J58" s="675"/>
      <c r="K58" s="675"/>
      <c r="L58" s="675"/>
      <c r="M58" s="675"/>
      <c r="N58" s="675"/>
      <c r="O58" s="675"/>
      <c r="P58" s="675"/>
      <c r="Q58" s="675"/>
      <c r="R58" s="675"/>
      <c r="S58" s="675"/>
      <c r="T58" s="675"/>
      <c r="U58" s="675"/>
      <c r="V58" s="675"/>
      <c r="W58" s="675"/>
      <c r="X58" s="675"/>
      <c r="Y58" s="675"/>
      <c r="Z58" s="675"/>
      <c r="AH58" s="673"/>
      <c r="AI58" s="673"/>
      <c r="AJ58" s="673"/>
      <c r="AK58" s="673"/>
      <c r="AL58" s="673"/>
      <c r="AM58" s="673"/>
      <c r="AN58" s="673"/>
      <c r="AO58" s="673"/>
      <c r="AP58" s="673"/>
      <c r="AQ58" s="673"/>
      <c r="AR58" s="673"/>
      <c r="AS58" s="673"/>
      <c r="AT58" s="673"/>
      <c r="AU58" s="673"/>
      <c r="AV58" s="673"/>
      <c r="AW58" s="673"/>
      <c r="AX58" s="673"/>
      <c r="AY58" s="673"/>
      <c r="AZ58" s="673"/>
      <c r="BA58" s="673"/>
      <c r="BB58" s="673"/>
      <c r="BC58" s="673"/>
      <c r="BD58" s="673"/>
      <c r="BE58" s="673"/>
      <c r="BF58" s="673"/>
    </row>
    <row r="59" spans="2:58">
      <c r="B59" s="675"/>
      <c r="C59" s="675"/>
      <c r="D59" s="675"/>
      <c r="E59" s="675"/>
      <c r="F59" s="675"/>
      <c r="G59" s="675"/>
      <c r="H59" s="675"/>
      <c r="I59" s="675"/>
      <c r="J59" s="675"/>
      <c r="K59" s="675"/>
      <c r="L59" s="675"/>
      <c r="M59" s="675"/>
      <c r="N59" s="675"/>
      <c r="O59" s="675"/>
      <c r="P59" s="675"/>
      <c r="Q59" s="675"/>
      <c r="R59" s="675"/>
      <c r="S59" s="675"/>
      <c r="T59" s="675"/>
      <c r="U59" s="675"/>
      <c r="V59" s="675"/>
      <c r="W59" s="675"/>
      <c r="X59" s="675"/>
      <c r="Y59" s="675"/>
      <c r="Z59" s="675"/>
      <c r="AH59" s="673"/>
      <c r="AI59" s="673"/>
      <c r="AJ59" s="673"/>
      <c r="AK59" s="673"/>
      <c r="AL59" s="673"/>
      <c r="AM59" s="673"/>
      <c r="AN59" s="673"/>
      <c r="AO59" s="673"/>
      <c r="AP59" s="673"/>
      <c r="AQ59" s="673"/>
      <c r="AR59" s="673"/>
      <c r="AS59" s="673"/>
      <c r="AT59" s="673"/>
      <c r="AU59" s="673"/>
      <c r="AV59" s="673"/>
      <c r="AW59" s="673"/>
      <c r="AX59" s="673"/>
      <c r="AY59" s="673"/>
      <c r="AZ59" s="673"/>
      <c r="BA59" s="673"/>
      <c r="BB59" s="673"/>
      <c r="BC59" s="673"/>
      <c r="BD59" s="673"/>
      <c r="BE59" s="673"/>
      <c r="BF59" s="673"/>
    </row>
    <row r="60" spans="2:58">
      <c r="B60" s="675"/>
      <c r="C60" s="675"/>
      <c r="D60" s="675"/>
      <c r="E60" s="675"/>
      <c r="F60" s="675"/>
      <c r="G60" s="675"/>
      <c r="H60" s="675"/>
      <c r="I60" s="675"/>
      <c r="J60" s="675"/>
      <c r="K60" s="675"/>
      <c r="L60" s="675"/>
      <c r="M60" s="675"/>
      <c r="N60" s="675"/>
      <c r="O60" s="675"/>
      <c r="P60" s="675"/>
      <c r="Q60" s="675"/>
      <c r="R60" s="675"/>
      <c r="S60" s="675"/>
      <c r="T60" s="675"/>
      <c r="U60" s="675"/>
      <c r="V60" s="675"/>
      <c r="W60" s="675"/>
      <c r="X60" s="675"/>
      <c r="Y60" s="675"/>
      <c r="Z60" s="675"/>
      <c r="AH60" s="673"/>
      <c r="AI60" s="673"/>
      <c r="AJ60" s="673"/>
      <c r="AK60" s="673"/>
      <c r="AL60" s="673"/>
      <c r="AM60" s="673"/>
      <c r="AN60" s="673"/>
      <c r="AO60" s="673"/>
      <c r="AP60" s="673"/>
      <c r="AQ60" s="673"/>
      <c r="AR60" s="673"/>
      <c r="AS60" s="673"/>
      <c r="AT60" s="673"/>
      <c r="AU60" s="673"/>
      <c r="AV60" s="673"/>
      <c r="AW60" s="673"/>
      <c r="AX60" s="673"/>
      <c r="AY60" s="673"/>
      <c r="AZ60" s="673"/>
      <c r="BA60" s="673"/>
      <c r="BB60" s="673"/>
      <c r="BC60" s="673"/>
      <c r="BD60" s="673"/>
      <c r="BE60" s="673"/>
      <c r="BF60" s="673"/>
    </row>
    <row r="61" spans="2:58">
      <c r="B61" s="675"/>
      <c r="C61" s="675"/>
      <c r="D61" s="675"/>
      <c r="E61" s="675"/>
      <c r="F61" s="675"/>
      <c r="G61" s="675"/>
      <c r="H61" s="675"/>
      <c r="I61" s="675"/>
      <c r="J61" s="675"/>
      <c r="K61" s="675"/>
      <c r="L61" s="675"/>
      <c r="M61" s="675"/>
      <c r="N61" s="675"/>
      <c r="O61" s="675"/>
      <c r="P61" s="675"/>
      <c r="Q61" s="675"/>
      <c r="R61" s="675"/>
      <c r="S61" s="675"/>
      <c r="T61" s="675"/>
      <c r="U61" s="675"/>
      <c r="V61" s="675"/>
      <c r="W61" s="675"/>
      <c r="X61" s="675"/>
      <c r="Y61" s="675"/>
      <c r="Z61" s="675"/>
      <c r="AH61" s="673"/>
      <c r="AI61" s="673"/>
      <c r="AJ61" s="673"/>
      <c r="AK61" s="673"/>
      <c r="AL61" s="673"/>
      <c r="AM61" s="673"/>
      <c r="AN61" s="673"/>
      <c r="AO61" s="673"/>
      <c r="AP61" s="673"/>
      <c r="AQ61" s="673"/>
      <c r="AR61" s="673"/>
      <c r="AS61" s="673"/>
      <c r="AT61" s="673"/>
      <c r="AU61" s="673"/>
      <c r="AV61" s="673"/>
      <c r="AW61" s="673"/>
      <c r="AX61" s="673"/>
      <c r="AY61" s="673"/>
      <c r="AZ61" s="673"/>
      <c r="BA61" s="673"/>
      <c r="BB61" s="673"/>
      <c r="BC61" s="673"/>
      <c r="BD61" s="673"/>
      <c r="BE61" s="673"/>
      <c r="BF61" s="673"/>
    </row>
    <row r="62" spans="2:58">
      <c r="B62" s="675"/>
      <c r="C62" s="675"/>
      <c r="D62" s="675"/>
      <c r="E62" s="675"/>
      <c r="F62" s="675"/>
      <c r="G62" s="675"/>
      <c r="H62" s="675"/>
    </row>
    <row r="63" spans="2:58">
      <c r="B63" s="675"/>
      <c r="C63" s="675"/>
      <c r="D63" s="675"/>
      <c r="E63" s="675"/>
      <c r="F63" s="675"/>
      <c r="G63" s="675"/>
      <c r="H63" s="675"/>
      <c r="J63" s="673"/>
      <c r="K63" s="673"/>
      <c r="L63" s="673"/>
      <c r="M63" s="673"/>
      <c r="N63" s="673"/>
    </row>
    <row r="64" spans="2:58">
      <c r="B64" s="675"/>
      <c r="C64" s="675"/>
      <c r="D64" s="675"/>
      <c r="E64" s="675"/>
      <c r="F64" s="675"/>
      <c r="G64" s="675"/>
      <c r="H64" s="675"/>
      <c r="J64" s="673"/>
      <c r="K64" s="673"/>
      <c r="L64" s="673"/>
      <c r="M64" s="673"/>
      <c r="N64" s="673"/>
    </row>
    <row r="65" spans="2:29">
      <c r="B65" s="675"/>
      <c r="C65" s="675"/>
      <c r="D65" s="675"/>
      <c r="E65" s="675"/>
      <c r="F65" s="675"/>
      <c r="G65" s="675"/>
      <c r="H65" s="675"/>
      <c r="J65" s="673"/>
      <c r="K65" s="673"/>
      <c r="L65" s="673"/>
      <c r="M65" s="673"/>
      <c r="N65" s="673"/>
    </row>
    <row r="66" spans="2:29">
      <c r="B66" s="675"/>
      <c r="C66" s="675"/>
      <c r="D66" s="675"/>
      <c r="E66" s="675"/>
      <c r="F66" s="675"/>
      <c r="G66" s="675"/>
      <c r="H66" s="675"/>
      <c r="J66" s="673"/>
      <c r="K66" s="673"/>
      <c r="L66" s="673"/>
      <c r="M66" s="673"/>
      <c r="N66" s="673"/>
    </row>
    <row r="67" spans="2:29">
      <c r="B67" s="675"/>
      <c r="C67" s="675"/>
      <c r="D67" s="675"/>
      <c r="E67" s="675"/>
      <c r="F67" s="675"/>
      <c r="G67" s="675"/>
      <c r="H67" s="675"/>
      <c r="J67" s="673"/>
      <c r="K67" s="673"/>
      <c r="L67" s="673"/>
      <c r="M67" s="673"/>
      <c r="N67" s="673"/>
    </row>
    <row r="68" spans="2:29">
      <c r="B68" s="675"/>
      <c r="C68" s="675"/>
      <c r="D68" s="675"/>
      <c r="E68" s="675"/>
      <c r="F68" s="675"/>
      <c r="G68" s="675"/>
      <c r="H68" s="675"/>
      <c r="J68" s="673"/>
      <c r="K68" s="673"/>
      <c r="L68" s="673"/>
      <c r="M68" s="673"/>
      <c r="N68" s="673"/>
      <c r="AC68" s="673"/>
    </row>
    <row r="69" spans="2:29">
      <c r="B69" s="675"/>
      <c r="C69" s="675"/>
      <c r="D69" s="675"/>
      <c r="E69" s="675"/>
      <c r="F69" s="675"/>
      <c r="G69" s="675"/>
      <c r="H69" s="675"/>
      <c r="J69" s="673"/>
      <c r="K69" s="673"/>
      <c r="L69" s="673"/>
      <c r="M69" s="673"/>
      <c r="N69" s="673"/>
      <c r="AC69" s="673"/>
    </row>
    <row r="70" spans="2:29">
      <c r="B70" s="675"/>
      <c r="C70" s="675"/>
      <c r="D70" s="675"/>
      <c r="E70" s="675"/>
      <c r="F70" s="675"/>
      <c r="G70" s="675"/>
      <c r="H70" s="675"/>
      <c r="J70" s="673"/>
      <c r="K70" s="673"/>
      <c r="L70" s="673"/>
      <c r="M70" s="673"/>
      <c r="N70" s="673"/>
      <c r="AC70" s="673"/>
    </row>
    <row r="71" spans="2:29">
      <c r="B71" s="675"/>
      <c r="C71" s="675"/>
      <c r="D71" s="675"/>
      <c r="E71" s="675"/>
      <c r="F71" s="675"/>
      <c r="G71" s="675"/>
      <c r="H71" s="675"/>
      <c r="J71" s="673"/>
      <c r="K71" s="673"/>
      <c r="L71" s="673"/>
      <c r="M71" s="673"/>
      <c r="N71" s="673"/>
      <c r="AC71" s="673"/>
    </row>
    <row r="72" spans="2:29">
      <c r="J72" s="673"/>
      <c r="K72" s="673"/>
      <c r="L72" s="673"/>
      <c r="M72" s="673"/>
      <c r="N72" s="673"/>
      <c r="AC72" s="673"/>
    </row>
    <row r="73" spans="2:29">
      <c r="J73" s="673"/>
      <c r="K73" s="673"/>
      <c r="L73" s="673"/>
      <c r="M73" s="673"/>
      <c r="N73" s="673"/>
      <c r="AC73" s="673"/>
    </row>
    <row r="74" spans="2:29">
      <c r="J74" s="673"/>
      <c r="K74" s="673"/>
      <c r="L74" s="673"/>
      <c r="M74" s="673"/>
      <c r="N74" s="673"/>
      <c r="AC74" s="673"/>
    </row>
    <row r="75" spans="2:29">
      <c r="J75" s="673"/>
      <c r="K75" s="673"/>
      <c r="L75" s="673"/>
      <c r="M75" s="673"/>
      <c r="N75" s="673"/>
      <c r="AC75" s="673"/>
    </row>
    <row r="76" spans="2:29">
      <c r="J76" s="673"/>
      <c r="K76" s="673"/>
      <c r="L76" s="673"/>
      <c r="M76" s="673"/>
      <c r="N76" s="673"/>
      <c r="AC76" s="673"/>
    </row>
    <row r="77" spans="2:29">
      <c r="J77" s="673"/>
      <c r="K77" s="673"/>
      <c r="L77" s="673"/>
      <c r="M77" s="673"/>
      <c r="N77" s="673"/>
      <c r="AC77" s="673"/>
    </row>
    <row r="78" spans="2:29">
      <c r="J78" s="673"/>
      <c r="K78" s="673"/>
      <c r="L78" s="673"/>
      <c r="M78" s="673"/>
      <c r="N78" s="673"/>
      <c r="AC78" s="673"/>
    </row>
    <row r="79" spans="2:29">
      <c r="J79" s="673"/>
      <c r="K79" s="673"/>
      <c r="L79" s="673"/>
      <c r="M79" s="673"/>
      <c r="N79" s="673"/>
      <c r="AC79" s="673"/>
    </row>
    <row r="80" spans="2:29">
      <c r="J80" s="673"/>
      <c r="K80" s="673"/>
      <c r="L80" s="673"/>
      <c r="M80" s="673"/>
      <c r="N80" s="673"/>
      <c r="AC80" s="673"/>
    </row>
    <row r="81" spans="10:29">
      <c r="J81" s="673"/>
      <c r="K81" s="673"/>
      <c r="L81" s="673"/>
      <c r="M81" s="673"/>
      <c r="N81" s="673"/>
      <c r="AC81" s="673"/>
    </row>
    <row r="82" spans="10:29">
      <c r="J82" s="673"/>
      <c r="K82" s="673"/>
      <c r="L82" s="673"/>
      <c r="M82" s="673"/>
      <c r="N82" s="673"/>
      <c r="AC82" s="673"/>
    </row>
    <row r="83" spans="10:29">
      <c r="J83" s="673"/>
      <c r="K83" s="673"/>
      <c r="L83" s="673"/>
      <c r="M83" s="673"/>
      <c r="N83" s="673"/>
      <c r="AC83" s="673"/>
    </row>
    <row r="84" spans="10:29">
      <c r="J84" s="673"/>
      <c r="K84" s="673"/>
      <c r="L84" s="673"/>
      <c r="M84" s="673"/>
      <c r="N84" s="673"/>
      <c r="AC84" s="673"/>
    </row>
    <row r="85" spans="10:29">
      <c r="J85" s="673"/>
      <c r="K85" s="673"/>
      <c r="L85" s="673"/>
      <c r="M85" s="673"/>
      <c r="N85" s="673"/>
      <c r="AC85" s="673"/>
    </row>
    <row r="86" spans="10:29">
      <c r="J86" s="673"/>
      <c r="K86" s="673"/>
      <c r="L86" s="673"/>
      <c r="M86" s="673"/>
      <c r="N86" s="673"/>
      <c r="AC86" s="673"/>
    </row>
    <row r="87" spans="10:29">
      <c r="J87" s="673"/>
      <c r="K87" s="673"/>
      <c r="L87" s="673"/>
      <c r="M87" s="673"/>
      <c r="N87" s="673"/>
      <c r="AC87" s="673"/>
    </row>
    <row r="88" spans="10:29">
      <c r="J88" s="673"/>
      <c r="K88" s="673"/>
      <c r="L88" s="673"/>
      <c r="M88" s="673"/>
      <c r="N88" s="673"/>
      <c r="AC88" s="673"/>
    </row>
    <row r="89" spans="10:29">
      <c r="J89" s="673"/>
      <c r="K89" s="673"/>
      <c r="L89" s="673"/>
      <c r="M89" s="673"/>
      <c r="N89" s="673"/>
      <c r="AC89" s="673"/>
    </row>
    <row r="90" spans="10:29">
      <c r="J90" s="673"/>
      <c r="K90" s="673"/>
      <c r="L90" s="673"/>
      <c r="M90" s="673"/>
      <c r="N90" s="673"/>
      <c r="AC90" s="673"/>
    </row>
    <row r="91" spans="10:29">
      <c r="J91" s="674"/>
      <c r="K91" s="674"/>
      <c r="L91" s="674"/>
      <c r="M91" s="674"/>
      <c r="N91" s="674"/>
      <c r="AC91" s="673"/>
    </row>
    <row r="117" spans="27:29">
      <c r="AA117" s="673"/>
      <c r="AB117" s="673"/>
      <c r="AC117" s="673"/>
    </row>
    <row r="118" spans="27:29">
      <c r="AA118" s="673"/>
      <c r="AB118" s="673"/>
      <c r="AC118" s="673"/>
    </row>
    <row r="119" spans="27:29">
      <c r="AA119" s="673"/>
      <c r="AB119" s="673"/>
      <c r="AC119" s="673"/>
    </row>
    <row r="120" spans="27:29">
      <c r="AA120" s="673"/>
      <c r="AB120" s="673"/>
      <c r="AC120" s="673"/>
    </row>
    <row r="121" spans="27:29">
      <c r="AA121" s="673"/>
      <c r="AB121" s="673"/>
      <c r="AC121" s="673"/>
    </row>
    <row r="122" spans="27:29">
      <c r="AA122" s="673"/>
      <c r="AB122" s="673"/>
      <c r="AC122" s="673"/>
    </row>
    <row r="123" spans="27:29">
      <c r="AA123" s="673"/>
      <c r="AB123" s="673"/>
      <c r="AC123" s="673"/>
    </row>
    <row r="124" spans="27:29">
      <c r="AA124" s="673"/>
      <c r="AB124" s="673"/>
      <c r="AC124" s="673"/>
    </row>
    <row r="125" spans="27:29">
      <c r="AA125" s="673"/>
      <c r="AB125" s="673"/>
      <c r="AC125" s="673"/>
    </row>
    <row r="126" spans="27:29">
      <c r="AA126" s="673"/>
      <c r="AB126" s="673"/>
      <c r="AC126" s="673"/>
    </row>
  </sheetData>
  <mergeCells count="12">
    <mergeCell ref="AB2:AE2"/>
    <mergeCell ref="AG5:AJ5"/>
    <mergeCell ref="AC34:AF35"/>
    <mergeCell ref="AC38:AF39"/>
    <mergeCell ref="A3:AF3"/>
    <mergeCell ref="A5:B7"/>
    <mergeCell ref="C5:H6"/>
    <mergeCell ref="I5:Z5"/>
    <mergeCell ref="AA5:AF6"/>
    <mergeCell ref="I6:N6"/>
    <mergeCell ref="O6:T6"/>
    <mergeCell ref="U6:Z6"/>
  </mergeCells>
  <hyperlinks>
    <hyperlink ref="AB2" location="Contents!A1" display="Back to Contents ç" xr:uid="{075123FE-FDC2-45AC-AD75-FACE29E21AE2}"/>
    <hyperlink ref="AB2:AF2" location="உள்ளடக்கம்!A1" display="cs;slf;fj;jpw;F jpUk;Gtjw;F" xr:uid="{55267C19-6867-4CF1-88FC-12E623650A6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754FC-B6C7-40F6-B72B-303D8212580A}">
  <sheetPr>
    <pageSetUpPr fitToPage="1"/>
  </sheetPr>
  <dimension ref="A1:L65"/>
  <sheetViews>
    <sheetView zoomScaleNormal="100" zoomScaleSheetLayoutView="100" workbookViewId="0">
      <pane xSplit="1" topLeftCell="B1" activePane="topRight" state="frozen"/>
      <selection activeCell="P34" sqref="P34"/>
      <selection pane="topRight"/>
    </sheetView>
  </sheetViews>
  <sheetFormatPr defaultRowHeight="15"/>
  <cols>
    <col min="1" max="1" width="73.28515625" style="9" customWidth="1"/>
    <col min="2" max="11" width="14.140625" style="9" customWidth="1"/>
    <col min="12" max="12" width="13.7109375" style="9" customWidth="1"/>
    <col min="13" max="13" width="9.42578125" style="9" bestFit="1" customWidth="1"/>
    <col min="14" max="16384" width="9.140625" style="9"/>
  </cols>
  <sheetData>
    <row r="1" spans="1:12" s="52" customFormat="1" ht="15.75">
      <c r="A1" s="56" t="s">
        <v>132</v>
      </c>
      <c r="H1" s="69"/>
      <c r="I1" s="69"/>
      <c r="J1" s="69"/>
      <c r="K1" s="54" t="s">
        <v>139</v>
      </c>
    </row>
    <row r="2" spans="1:12" s="52" customFormat="1" ht="15.75">
      <c r="I2" s="1787" t="s">
        <v>130</v>
      </c>
      <c r="J2" s="1787"/>
      <c r="K2" s="1787"/>
    </row>
    <row r="3" spans="1:12" s="52" customFormat="1" ht="24.75" customHeight="1">
      <c r="A3" s="1785" t="s">
        <v>138</v>
      </c>
      <c r="B3" s="1786"/>
      <c r="C3" s="1786"/>
      <c r="D3" s="1786"/>
      <c r="E3" s="1786"/>
      <c r="F3" s="1786"/>
      <c r="G3" s="1786"/>
      <c r="H3" s="1786"/>
      <c r="I3" s="1786"/>
      <c r="J3" s="1786"/>
      <c r="K3" s="1786"/>
    </row>
    <row r="4" spans="1:12" s="10" customFormat="1" ht="18" customHeight="1" thickBot="1">
      <c r="H4" s="68"/>
      <c r="I4" s="68"/>
      <c r="J4" s="68"/>
      <c r="L4" s="51" t="s">
        <v>128</v>
      </c>
    </row>
    <row r="5" spans="1:12" s="10" customFormat="1" ht="18" customHeight="1" thickBot="1">
      <c r="A5" s="50" t="s">
        <v>127</v>
      </c>
      <c r="B5" s="49">
        <v>2015</v>
      </c>
      <c r="C5" s="48">
        <v>2016</v>
      </c>
      <c r="D5" s="48">
        <v>2017</v>
      </c>
      <c r="E5" s="48">
        <v>2018</v>
      </c>
      <c r="F5" s="48">
        <v>2019</v>
      </c>
      <c r="G5" s="48">
        <v>2020</v>
      </c>
      <c r="H5" s="48">
        <v>2021</v>
      </c>
      <c r="I5" s="48">
        <v>2022</v>
      </c>
      <c r="J5" s="48" t="s">
        <v>126</v>
      </c>
      <c r="K5" s="48" t="s">
        <v>137</v>
      </c>
      <c r="L5" s="67" t="s">
        <v>136</v>
      </c>
    </row>
    <row r="6" spans="1:12" s="17" customFormat="1" ht="18" customHeight="1">
      <c r="A6" s="66" t="s">
        <v>123</v>
      </c>
      <c r="B6" s="43">
        <v>950452.28230769618</v>
      </c>
      <c r="C6" s="41">
        <v>906100.21189905133</v>
      </c>
      <c r="D6" s="41">
        <v>889557.09353990469</v>
      </c>
      <c r="E6" s="41">
        <v>945291.95374204486</v>
      </c>
      <c r="F6" s="41">
        <v>949581.78413218458</v>
      </c>
      <c r="G6" s="41">
        <v>941046.05510057299</v>
      </c>
      <c r="H6" s="43">
        <v>950548.4210600995</v>
      </c>
      <c r="I6" s="41">
        <v>911252.03386211337</v>
      </c>
      <c r="J6" s="42">
        <v>911838.84363882034</v>
      </c>
      <c r="K6" s="41">
        <v>916971.04916821525</v>
      </c>
      <c r="L6" s="65">
        <v>929668.2681916625</v>
      </c>
    </row>
    <row r="7" spans="1:12" s="10" customFormat="1" ht="18" customHeight="1">
      <c r="A7" s="62" t="s">
        <v>122</v>
      </c>
      <c r="B7" s="39">
        <v>18063.138225749579</v>
      </c>
      <c r="C7" s="36">
        <v>15971.847580786143</v>
      </c>
      <c r="D7" s="36">
        <v>14370.842577521813</v>
      </c>
      <c r="E7" s="36">
        <v>14675.781628131073</v>
      </c>
      <c r="F7" s="36">
        <v>13354.958518700882</v>
      </c>
      <c r="G7" s="36">
        <v>21341.529960303822</v>
      </c>
      <c r="H7" s="39">
        <v>21949.427084609772</v>
      </c>
      <c r="I7" s="36">
        <v>16507.364644390549</v>
      </c>
      <c r="J7" s="38">
        <v>15971.026056099294</v>
      </c>
      <c r="K7" s="36">
        <v>16634.621756021108</v>
      </c>
      <c r="L7" s="37">
        <v>16675.922558298116</v>
      </c>
    </row>
    <row r="8" spans="1:12" s="10" customFormat="1" ht="18" customHeight="1">
      <c r="A8" s="64" t="s">
        <v>121</v>
      </c>
      <c r="B8" s="39">
        <v>116706.01293742812</v>
      </c>
      <c r="C8" s="36">
        <v>81150.882336363167</v>
      </c>
      <c r="D8" s="36">
        <v>73246.944468787246</v>
      </c>
      <c r="E8" s="36">
        <v>106333.20452178011</v>
      </c>
      <c r="F8" s="36">
        <v>112918.97789297</v>
      </c>
      <c r="G8" s="36">
        <v>121663.32749276356</v>
      </c>
      <c r="H8" s="39">
        <v>107358.78043640888</v>
      </c>
      <c r="I8" s="36">
        <v>94729.923313803549</v>
      </c>
      <c r="J8" s="38">
        <v>110946.09232277136</v>
      </c>
      <c r="K8" s="36">
        <v>115438.48327524676</v>
      </c>
      <c r="L8" s="37">
        <v>121533.0104188377</v>
      </c>
    </row>
    <row r="9" spans="1:12" s="10" customFormat="1" ht="18" customHeight="1">
      <c r="A9" s="62" t="s">
        <v>120</v>
      </c>
      <c r="B9" s="39">
        <v>107241.37852465489</v>
      </c>
      <c r="C9" s="36">
        <v>110669.23485975657</v>
      </c>
      <c r="D9" s="36">
        <v>104540.41421456312</v>
      </c>
      <c r="E9" s="36">
        <v>105072.00750361013</v>
      </c>
      <c r="F9" s="36">
        <v>102036.6706054395</v>
      </c>
      <c r="G9" s="36">
        <v>111087.57973324432</v>
      </c>
      <c r="H9" s="39">
        <v>109146.68764733327</v>
      </c>
      <c r="I9" s="36">
        <v>103160.85013219342</v>
      </c>
      <c r="J9" s="38">
        <v>97959.489929810283</v>
      </c>
      <c r="K9" s="36">
        <v>97173.457205444734</v>
      </c>
      <c r="L9" s="37">
        <v>90316.898172209854</v>
      </c>
    </row>
    <row r="10" spans="1:12" s="10" customFormat="1" ht="18" customHeight="1">
      <c r="A10" s="62" t="s">
        <v>119</v>
      </c>
      <c r="B10" s="39">
        <v>3310.2456523056471</v>
      </c>
      <c r="C10" s="36">
        <v>3892.0154861080414</v>
      </c>
      <c r="D10" s="36">
        <v>3266.5640165161722</v>
      </c>
      <c r="E10" s="36">
        <v>3116.0153659945508</v>
      </c>
      <c r="F10" s="36">
        <v>3274.6229288315321</v>
      </c>
      <c r="G10" s="36">
        <v>4021.1153664733392</v>
      </c>
      <c r="H10" s="39">
        <v>3728.8391235094118</v>
      </c>
      <c r="I10" s="36">
        <v>3802.7109779041989</v>
      </c>
      <c r="J10" s="38">
        <v>3741.8361289286358</v>
      </c>
      <c r="K10" s="36">
        <v>3696.813019084032</v>
      </c>
      <c r="L10" s="37">
        <v>3850.4575929740549</v>
      </c>
    </row>
    <row r="11" spans="1:12" s="10" customFormat="1" ht="18" customHeight="1">
      <c r="A11" s="62" t="s">
        <v>118</v>
      </c>
      <c r="B11" s="39">
        <v>60864.510253592249</v>
      </c>
      <c r="C11" s="36">
        <v>59190.673691074844</v>
      </c>
      <c r="D11" s="36">
        <v>63513.852108312334</v>
      </c>
      <c r="E11" s="36">
        <v>70905.520668128403</v>
      </c>
      <c r="F11" s="36">
        <v>77200.145312313252</v>
      </c>
      <c r="G11" s="36">
        <v>81822.750497321802</v>
      </c>
      <c r="H11" s="39">
        <v>72948.929990443372</v>
      </c>
      <c r="I11" s="36">
        <v>73309.641531158661</v>
      </c>
      <c r="J11" s="38">
        <v>73995.451811845167</v>
      </c>
      <c r="K11" s="36">
        <v>75471.84131423154</v>
      </c>
      <c r="L11" s="37">
        <v>76927.468152392961</v>
      </c>
    </row>
    <row r="12" spans="1:12" s="10" customFormat="1" ht="18" customHeight="1">
      <c r="A12" s="62" t="s">
        <v>117</v>
      </c>
      <c r="B12" s="39">
        <v>104257.24646603764</v>
      </c>
      <c r="C12" s="36">
        <v>103335.23225264454</v>
      </c>
      <c r="D12" s="36">
        <v>85798.329785285372</v>
      </c>
      <c r="E12" s="36">
        <v>89706.20100280366</v>
      </c>
      <c r="F12" s="36">
        <v>102799.80091321778</v>
      </c>
      <c r="G12" s="36">
        <v>92197.315755646996</v>
      </c>
      <c r="H12" s="39">
        <v>102490.31639767201</v>
      </c>
      <c r="I12" s="36">
        <v>111195.77819033651</v>
      </c>
      <c r="J12" s="38">
        <v>104757.8677033703</v>
      </c>
      <c r="K12" s="36">
        <v>92715.820129333675</v>
      </c>
      <c r="L12" s="37">
        <v>100333.6451343856</v>
      </c>
    </row>
    <row r="13" spans="1:12" s="10" customFormat="1" ht="18" customHeight="1">
      <c r="A13" s="62" t="s">
        <v>116</v>
      </c>
      <c r="B13" s="39">
        <v>80360.553304501052</v>
      </c>
      <c r="C13" s="36">
        <v>70661.910335086941</v>
      </c>
      <c r="D13" s="36">
        <v>73766.697573158599</v>
      </c>
      <c r="E13" s="36">
        <v>75218.845579415458</v>
      </c>
      <c r="F13" s="36">
        <v>72733.320184306445</v>
      </c>
      <c r="G13" s="36">
        <v>67970.556243123196</v>
      </c>
      <c r="H13" s="39">
        <v>74604.395731875236</v>
      </c>
      <c r="I13" s="36">
        <v>62866.827203642453</v>
      </c>
      <c r="J13" s="38">
        <v>61912.327475317245</v>
      </c>
      <c r="K13" s="36">
        <v>63079.922467174125</v>
      </c>
      <c r="L13" s="37">
        <v>63965.597629270211</v>
      </c>
    </row>
    <row r="14" spans="1:12" s="10" customFormat="1" ht="18" customHeight="1">
      <c r="A14" s="62" t="s">
        <v>115</v>
      </c>
      <c r="B14" s="39">
        <v>1395.5776313903161</v>
      </c>
      <c r="C14" s="36">
        <v>1491.6319048905825</v>
      </c>
      <c r="D14" s="36">
        <v>1406.9839927879334</v>
      </c>
      <c r="E14" s="36">
        <v>1747.5644726763931</v>
      </c>
      <c r="F14" s="36">
        <v>1302.0679436955986</v>
      </c>
      <c r="G14" s="36">
        <v>1613.0767007895236</v>
      </c>
      <c r="H14" s="39">
        <v>1352.2363818457113</v>
      </c>
      <c r="I14" s="36">
        <v>1228.9695180895096</v>
      </c>
      <c r="J14" s="38">
        <v>1141.1585421722207</v>
      </c>
      <c r="K14" s="36">
        <v>1169.1575246561424</v>
      </c>
      <c r="L14" s="37">
        <v>1051.2474567076451</v>
      </c>
    </row>
    <row r="15" spans="1:12" s="10" customFormat="1" ht="18" customHeight="1">
      <c r="A15" s="62" t="s">
        <v>135</v>
      </c>
      <c r="B15" s="39">
        <v>83404.338162366112</v>
      </c>
      <c r="C15" s="36">
        <v>86233.74398197222</v>
      </c>
      <c r="D15" s="36">
        <v>86727.24100024598</v>
      </c>
      <c r="E15" s="36">
        <v>91543.405667134561</v>
      </c>
      <c r="F15" s="36">
        <v>90879.774548364279</v>
      </c>
      <c r="G15" s="36">
        <v>93775.62774370733</v>
      </c>
      <c r="H15" s="39">
        <v>97766.748088987966</v>
      </c>
      <c r="I15" s="36">
        <v>101652.87750618906</v>
      </c>
      <c r="J15" s="38">
        <v>99981.632655641792</v>
      </c>
      <c r="K15" s="36">
        <v>101491.97030320467</v>
      </c>
      <c r="L15" s="37">
        <v>101792.40287917299</v>
      </c>
    </row>
    <row r="16" spans="1:12" s="10" customFormat="1" ht="18" customHeight="1">
      <c r="A16" s="63" t="s">
        <v>113</v>
      </c>
      <c r="B16" s="39">
        <v>27915.304849056381</v>
      </c>
      <c r="C16" s="36">
        <v>24525.866180119123</v>
      </c>
      <c r="D16" s="36">
        <v>25582.854943349546</v>
      </c>
      <c r="E16" s="36">
        <v>26050.153801614539</v>
      </c>
      <c r="F16" s="36">
        <v>24028.991381269265</v>
      </c>
      <c r="G16" s="36">
        <v>24081.071642688927</v>
      </c>
      <c r="H16" s="39">
        <v>26463.783484241838</v>
      </c>
      <c r="I16" s="36">
        <v>23871.463641170434</v>
      </c>
      <c r="J16" s="38">
        <v>22024.275879189834</v>
      </c>
      <c r="K16" s="36">
        <v>22910.435975590884</v>
      </c>
      <c r="L16" s="37">
        <v>21541.178302055559</v>
      </c>
    </row>
    <row r="17" spans="1:12" s="10" customFormat="1" ht="18" customHeight="1">
      <c r="A17" s="62" t="s">
        <v>112</v>
      </c>
      <c r="B17" s="39">
        <v>26077.471405896824</v>
      </c>
      <c r="C17" s="36">
        <v>25437.578557881188</v>
      </c>
      <c r="D17" s="36">
        <v>26157.431726567229</v>
      </c>
      <c r="E17" s="36">
        <v>27185.326153413203</v>
      </c>
      <c r="F17" s="36">
        <v>28751.395440514185</v>
      </c>
      <c r="G17" s="36">
        <v>29780.587628181809</v>
      </c>
      <c r="H17" s="39">
        <v>26963.05778694398</v>
      </c>
      <c r="I17" s="36">
        <v>27532.676935923395</v>
      </c>
      <c r="J17" s="38">
        <v>28086.337139019168</v>
      </c>
      <c r="K17" s="36">
        <v>25004.953991301521</v>
      </c>
      <c r="L17" s="37">
        <v>23728.841418274154</v>
      </c>
    </row>
    <row r="18" spans="1:12" s="10" customFormat="1" ht="18" customHeight="1">
      <c r="A18" s="63" t="s">
        <v>111</v>
      </c>
      <c r="B18" s="39">
        <v>76612.519452007866</v>
      </c>
      <c r="C18" s="36">
        <v>81671.86542160096</v>
      </c>
      <c r="D18" s="36">
        <v>90821.751116118598</v>
      </c>
      <c r="E18" s="36">
        <v>94582.143086079406</v>
      </c>
      <c r="F18" s="36">
        <v>90284.001870595355</v>
      </c>
      <c r="G18" s="36">
        <v>86906.552893319822</v>
      </c>
      <c r="H18" s="39">
        <v>94039.147907302788</v>
      </c>
      <c r="I18" s="36">
        <v>83306.726013386578</v>
      </c>
      <c r="J18" s="38">
        <v>83645.496358258679</v>
      </c>
      <c r="K18" s="36">
        <v>97155.377255293148</v>
      </c>
      <c r="L18" s="37">
        <v>107308.84182815463</v>
      </c>
    </row>
    <row r="19" spans="1:12" s="10" customFormat="1" ht="18" customHeight="1">
      <c r="A19" s="63" t="s">
        <v>110</v>
      </c>
      <c r="B19" s="39">
        <v>995.32600000000014</v>
      </c>
      <c r="C19" s="36">
        <v>849.029</v>
      </c>
      <c r="D19" s="36">
        <v>961.05899999999997</v>
      </c>
      <c r="E19" s="36">
        <v>794.92475558610522</v>
      </c>
      <c r="F19" s="36">
        <v>772.0255814996749</v>
      </c>
      <c r="G19" s="36">
        <v>621.83399999999983</v>
      </c>
      <c r="H19" s="39">
        <v>813.43000000000006</v>
      </c>
      <c r="I19" s="36">
        <v>965.41</v>
      </c>
      <c r="J19" s="38">
        <v>728.06600000000003</v>
      </c>
      <c r="K19" s="36">
        <v>595.99000000000012</v>
      </c>
      <c r="L19" s="37">
        <v>763.21999999999991</v>
      </c>
    </row>
    <row r="20" spans="1:12" s="10" customFormat="1" ht="18" customHeight="1">
      <c r="A20" s="63" t="s">
        <v>109</v>
      </c>
      <c r="B20" s="39">
        <v>29724.438000000002</v>
      </c>
      <c r="C20" s="36">
        <v>23155.668999999998</v>
      </c>
      <c r="D20" s="36">
        <v>16810.563999999998</v>
      </c>
      <c r="E20" s="36">
        <v>23158.929830333447</v>
      </c>
      <c r="F20" s="36">
        <v>22968.734516093071</v>
      </c>
      <c r="G20" s="36">
        <v>26102.46</v>
      </c>
      <c r="H20" s="39">
        <v>29019.172000000002</v>
      </c>
      <c r="I20" s="36">
        <v>33061.652999999998</v>
      </c>
      <c r="J20" s="38">
        <v>32888.326000000001</v>
      </c>
      <c r="K20" s="36">
        <v>28966.337</v>
      </c>
      <c r="L20" s="37">
        <v>30551.851000000002</v>
      </c>
    </row>
    <row r="21" spans="1:12" s="10" customFormat="1" ht="18" customHeight="1">
      <c r="A21" s="62" t="s">
        <v>108</v>
      </c>
      <c r="B21" s="39">
        <v>44506.961657636384</v>
      </c>
      <c r="C21" s="36">
        <v>46078.170668845094</v>
      </c>
      <c r="D21" s="36">
        <v>51611.015265914168</v>
      </c>
      <c r="E21" s="36">
        <v>44605.79331568614</v>
      </c>
      <c r="F21" s="36">
        <v>43133.078935596641</v>
      </c>
      <c r="G21" s="36">
        <v>42587.449800818918</v>
      </c>
      <c r="H21" s="39">
        <v>44348.139632415507</v>
      </c>
      <c r="I21" s="36">
        <v>50930.756367756752</v>
      </c>
      <c r="J21" s="38">
        <v>47221.226270675485</v>
      </c>
      <c r="K21" s="36">
        <v>46227.498696444825</v>
      </c>
      <c r="L21" s="37">
        <v>51190.607393715276</v>
      </c>
    </row>
    <row r="22" spans="1:12" s="10" customFormat="1" ht="18" customHeight="1">
      <c r="A22" s="62" t="s">
        <v>107</v>
      </c>
      <c r="B22" s="39">
        <v>153055.21316038884</v>
      </c>
      <c r="C22" s="36">
        <v>154248.84197546402</v>
      </c>
      <c r="D22" s="36">
        <v>151557.55574411433</v>
      </c>
      <c r="E22" s="36">
        <v>149781.54346994395</v>
      </c>
      <c r="F22" s="36">
        <v>141699.57622641374</v>
      </c>
      <c r="G22" s="36">
        <v>111306.98779203868</v>
      </c>
      <c r="H22" s="39">
        <v>112813.52360796502</v>
      </c>
      <c r="I22" s="36">
        <v>95446.670570092858</v>
      </c>
      <c r="J22" s="38">
        <v>100098.84127490652</v>
      </c>
      <c r="K22" s="36">
        <v>104948.64809247489</v>
      </c>
      <c r="L22" s="37">
        <v>104849.50724328273</v>
      </c>
    </row>
    <row r="23" spans="1:12" s="10" customFormat="1" ht="18" customHeight="1">
      <c r="A23" s="62" t="s">
        <v>106</v>
      </c>
      <c r="B23" s="39">
        <v>15962.046624684343</v>
      </c>
      <c r="C23" s="36">
        <v>17536.018666457891</v>
      </c>
      <c r="D23" s="36">
        <v>19416.99200666216</v>
      </c>
      <c r="E23" s="36">
        <v>20814.592919713799</v>
      </c>
      <c r="F23" s="36">
        <v>21443.641332363371</v>
      </c>
      <c r="G23" s="36">
        <v>24166.231850150867</v>
      </c>
      <c r="H23" s="39">
        <v>24741.805758544702</v>
      </c>
      <c r="I23" s="36">
        <v>27681.734316075366</v>
      </c>
      <c r="J23" s="38">
        <v>26739.392090814345</v>
      </c>
      <c r="K23" s="36">
        <v>24289.721162713347</v>
      </c>
      <c r="L23" s="37">
        <v>13287.571011930951</v>
      </c>
    </row>
    <row r="24" spans="1:12" s="17" customFormat="1" ht="18" customHeight="1">
      <c r="A24" s="60" t="s">
        <v>105</v>
      </c>
      <c r="B24" s="43">
        <v>3416358.0548352646</v>
      </c>
      <c r="C24" s="41">
        <v>3670105.6654274375</v>
      </c>
      <c r="D24" s="41">
        <v>4145812.6520238384</v>
      </c>
      <c r="E24" s="41">
        <v>4101466.9423834756</v>
      </c>
      <c r="F24" s="41">
        <v>3933728.0185532155</v>
      </c>
      <c r="G24" s="41">
        <v>3724566.0378653798</v>
      </c>
      <c r="H24" s="43">
        <v>3937895.3542244406</v>
      </c>
      <c r="I24" s="41">
        <v>3308573.4305837033</v>
      </c>
      <c r="J24" s="42">
        <v>3002981.0972432089</v>
      </c>
      <c r="K24" s="41">
        <v>3337230.8365213322</v>
      </c>
      <c r="L24" s="40">
        <v>3597326.1637081113</v>
      </c>
    </row>
    <row r="25" spans="1:12" s="10" customFormat="1" ht="18" customHeight="1">
      <c r="A25" s="62" t="s">
        <v>104</v>
      </c>
      <c r="B25" s="39">
        <v>260710.28029448222</v>
      </c>
      <c r="C25" s="36">
        <v>296762.6096904102</v>
      </c>
      <c r="D25" s="36">
        <v>331386.37872141902</v>
      </c>
      <c r="E25" s="36">
        <v>322522.18126424187</v>
      </c>
      <c r="F25" s="36">
        <v>318657.92098165012</v>
      </c>
      <c r="G25" s="36">
        <v>284078.97792161786</v>
      </c>
      <c r="H25" s="39">
        <v>287969.3601528001</v>
      </c>
      <c r="I25" s="36">
        <v>198612.61652870834</v>
      </c>
      <c r="J25" s="38">
        <v>154313.03273067169</v>
      </c>
      <c r="K25" s="36">
        <v>184430.42229080093</v>
      </c>
      <c r="L25" s="37">
        <v>215567.88493368629</v>
      </c>
    </row>
    <row r="26" spans="1:12" s="10" customFormat="1" ht="18" customHeight="1">
      <c r="A26" s="62" t="s">
        <v>103</v>
      </c>
      <c r="B26" s="39">
        <v>827248.29743942572</v>
      </c>
      <c r="C26" s="36">
        <v>838355.01462956332</v>
      </c>
      <c r="D26" s="36">
        <v>855603.05733680539</v>
      </c>
      <c r="E26" s="36">
        <v>896813.00031474931</v>
      </c>
      <c r="F26" s="36">
        <v>929370.69051022618</v>
      </c>
      <c r="G26" s="36">
        <v>980863.21461635595</v>
      </c>
      <c r="H26" s="39">
        <v>1014149.7103157938</v>
      </c>
      <c r="I26" s="36">
        <v>869370.84217115724</v>
      </c>
      <c r="J26" s="38">
        <v>899738.8982527086</v>
      </c>
      <c r="K26" s="36">
        <v>954559.44412662811</v>
      </c>
      <c r="L26" s="37">
        <v>1004412.7335981266</v>
      </c>
    </row>
    <row r="27" spans="1:12" s="10" customFormat="1" ht="18" customHeight="1">
      <c r="A27" s="62" t="s">
        <v>102</v>
      </c>
      <c r="B27" s="39">
        <v>407635.43264815561</v>
      </c>
      <c r="C27" s="36">
        <v>419018.20499171433</v>
      </c>
      <c r="D27" s="36">
        <v>441181.3837380684</v>
      </c>
      <c r="E27" s="36">
        <v>463618.11322567426</v>
      </c>
      <c r="F27" s="36">
        <v>469027.66692356789</v>
      </c>
      <c r="G27" s="36">
        <v>416311.53679728205</v>
      </c>
      <c r="H27" s="39">
        <v>473911.26504525682</v>
      </c>
      <c r="I27" s="36">
        <v>511859.7200099309</v>
      </c>
      <c r="J27" s="38">
        <v>450438.29596803221</v>
      </c>
      <c r="K27" s="36">
        <v>500445.44179016235</v>
      </c>
      <c r="L27" s="37">
        <v>540557.51884679566</v>
      </c>
    </row>
    <row r="28" spans="1:12" s="10" customFormat="1" ht="18" customHeight="1">
      <c r="A28" s="62" t="s">
        <v>101</v>
      </c>
      <c r="B28" s="39">
        <v>31874.22516281985</v>
      </c>
      <c r="C28" s="36">
        <v>38341.313598802401</v>
      </c>
      <c r="D28" s="36">
        <v>38345.95676727836</v>
      </c>
      <c r="E28" s="36">
        <v>39878.910655606524</v>
      </c>
      <c r="F28" s="36">
        <v>36321.163958603982</v>
      </c>
      <c r="G28" s="36">
        <v>32830.855201173596</v>
      </c>
      <c r="H28" s="39">
        <v>35579.485382031307</v>
      </c>
      <c r="I28" s="36">
        <v>29757.551612808682</v>
      </c>
      <c r="J28" s="38">
        <v>23806.719617103085</v>
      </c>
      <c r="K28" s="36">
        <v>24975.351683888781</v>
      </c>
      <c r="L28" s="37">
        <v>26231.889052009225</v>
      </c>
    </row>
    <row r="29" spans="1:12" s="10" customFormat="1" ht="18" customHeight="1">
      <c r="A29" s="62" t="s">
        <v>100</v>
      </c>
      <c r="B29" s="39">
        <v>48577.564453171115</v>
      </c>
      <c r="C29" s="36">
        <v>53084.59303454755</v>
      </c>
      <c r="D29" s="36">
        <v>56009.13234798098</v>
      </c>
      <c r="E29" s="36">
        <v>57716.194063493633</v>
      </c>
      <c r="F29" s="36">
        <v>54063.979344327352</v>
      </c>
      <c r="G29" s="36">
        <v>51895.764399354259</v>
      </c>
      <c r="H29" s="39">
        <v>56811.450447777694</v>
      </c>
      <c r="I29" s="36">
        <v>52068.581616621872</v>
      </c>
      <c r="J29" s="38">
        <v>47258.817383910718</v>
      </c>
      <c r="K29" s="36">
        <v>48733.964407165971</v>
      </c>
      <c r="L29" s="37">
        <v>53846.064322177772</v>
      </c>
    </row>
    <row r="30" spans="1:12" s="10" customFormat="1" ht="18" customHeight="1">
      <c r="A30" s="62" t="s">
        <v>99</v>
      </c>
      <c r="B30" s="39">
        <v>21738.890748157122</v>
      </c>
      <c r="C30" s="36">
        <v>22237.1220955998</v>
      </c>
      <c r="D30" s="36">
        <v>21394.931168526731</v>
      </c>
      <c r="E30" s="36">
        <v>19845.54573227276</v>
      </c>
      <c r="F30" s="36">
        <v>24629.556144648581</v>
      </c>
      <c r="G30" s="36">
        <v>22107.987488029481</v>
      </c>
      <c r="H30" s="39">
        <v>15491.625805895921</v>
      </c>
      <c r="I30" s="36">
        <v>6474.1520244055355</v>
      </c>
      <c r="J30" s="38">
        <v>21894.534560991422</v>
      </c>
      <c r="K30" s="36">
        <v>19690.36291535935</v>
      </c>
      <c r="L30" s="37">
        <v>23025.775335624145</v>
      </c>
    </row>
    <row r="31" spans="1:12" s="10" customFormat="1" ht="18" customHeight="1">
      <c r="A31" s="62" t="s">
        <v>98</v>
      </c>
      <c r="B31" s="39">
        <v>74477.779348448108</v>
      </c>
      <c r="C31" s="36">
        <v>80785.456302656195</v>
      </c>
      <c r="D31" s="36">
        <v>84781.132364332836</v>
      </c>
      <c r="E31" s="36">
        <v>88398.971683213313</v>
      </c>
      <c r="F31" s="36">
        <v>90144.200510196417</v>
      </c>
      <c r="G31" s="36">
        <v>92157.363533626893</v>
      </c>
      <c r="H31" s="39">
        <v>95792.919178428594</v>
      </c>
      <c r="I31" s="36">
        <v>82349.34519266295</v>
      </c>
      <c r="J31" s="38">
        <v>82949.138843248758</v>
      </c>
      <c r="K31" s="36">
        <v>90994.537263904145</v>
      </c>
      <c r="L31" s="37">
        <v>93548.717724830844</v>
      </c>
    </row>
    <row r="32" spans="1:12" s="10" customFormat="1" ht="18" customHeight="1">
      <c r="A32" s="62" t="s">
        <v>97</v>
      </c>
      <c r="B32" s="39">
        <v>90681.189649313281</v>
      </c>
      <c r="C32" s="36">
        <v>91787.103390791352</v>
      </c>
      <c r="D32" s="36">
        <v>102245.8437858556</v>
      </c>
      <c r="E32" s="36">
        <v>101890.41564632706</v>
      </c>
      <c r="F32" s="36">
        <v>98428.622466478264</v>
      </c>
      <c r="G32" s="36">
        <v>81182.451590984943</v>
      </c>
      <c r="H32" s="39">
        <v>97435.53201615873</v>
      </c>
      <c r="I32" s="36">
        <v>67505.460611313523</v>
      </c>
      <c r="J32" s="38">
        <v>56156.854756742352</v>
      </c>
      <c r="K32" s="36">
        <v>60972.903508331969</v>
      </c>
      <c r="L32" s="37">
        <v>62587.167015655039</v>
      </c>
    </row>
    <row r="33" spans="1:12" s="10" customFormat="1" ht="18" customHeight="1">
      <c r="A33" s="62" t="s">
        <v>96</v>
      </c>
      <c r="B33" s="39">
        <v>94374.464614346973</v>
      </c>
      <c r="C33" s="36">
        <v>87492.462892960757</v>
      </c>
      <c r="D33" s="36">
        <v>97743.190234906448</v>
      </c>
      <c r="E33" s="36">
        <v>102553.72034871014</v>
      </c>
      <c r="F33" s="36">
        <v>107061.82260858506</v>
      </c>
      <c r="G33" s="36">
        <v>102684.97146095254</v>
      </c>
      <c r="H33" s="39">
        <v>119973.20429314626</v>
      </c>
      <c r="I33" s="36">
        <v>85182.109030237712</v>
      </c>
      <c r="J33" s="38">
        <v>84670.489561186114</v>
      </c>
      <c r="K33" s="36">
        <v>86815.801158361312</v>
      </c>
      <c r="L33" s="37">
        <v>100889.73894445709</v>
      </c>
    </row>
    <row r="34" spans="1:12" s="10" customFormat="1" ht="18" customHeight="1">
      <c r="A34" s="62" t="s">
        <v>95</v>
      </c>
      <c r="B34" s="39">
        <v>50239.141457915044</v>
      </c>
      <c r="C34" s="36">
        <v>66088.872211636044</v>
      </c>
      <c r="D34" s="36">
        <v>76380.070856074366</v>
      </c>
      <c r="E34" s="36">
        <v>84101.626896405825</v>
      </c>
      <c r="F34" s="36">
        <v>80312.392759619164</v>
      </c>
      <c r="G34" s="36">
        <v>77858.928637255769</v>
      </c>
      <c r="H34" s="39">
        <v>81173.836155462515</v>
      </c>
      <c r="I34" s="36">
        <v>58780.36449665192</v>
      </c>
      <c r="J34" s="38">
        <v>60303.093740076773</v>
      </c>
      <c r="K34" s="36">
        <v>70963.495571590815</v>
      </c>
      <c r="L34" s="37">
        <v>82144.07145827412</v>
      </c>
    </row>
    <row r="35" spans="1:12" s="10" customFormat="1" ht="18" customHeight="1">
      <c r="A35" s="62" t="s">
        <v>94</v>
      </c>
      <c r="B35" s="39">
        <v>49144.047160622416</v>
      </c>
      <c r="C35" s="36">
        <v>58082.532841580047</v>
      </c>
      <c r="D35" s="36">
        <v>63884.775342124412</v>
      </c>
      <c r="E35" s="36">
        <v>64637.999988322001</v>
      </c>
      <c r="F35" s="36">
        <v>66113.636032429684</v>
      </c>
      <c r="G35" s="36">
        <v>65187.466156985131</v>
      </c>
      <c r="H35" s="39">
        <v>73090.177847719606</v>
      </c>
      <c r="I35" s="36">
        <v>59181.016689818454</v>
      </c>
      <c r="J35" s="38">
        <v>50229.316659128657</v>
      </c>
      <c r="K35" s="36">
        <v>53371.584552913511</v>
      </c>
      <c r="L35" s="37">
        <v>54145.430626099856</v>
      </c>
    </row>
    <row r="36" spans="1:12" s="10" customFormat="1" ht="18" customHeight="1">
      <c r="A36" s="62" t="s">
        <v>93</v>
      </c>
      <c r="B36" s="39">
        <v>89571.19730896657</v>
      </c>
      <c r="C36" s="36">
        <v>91297.364351217722</v>
      </c>
      <c r="D36" s="36">
        <v>92649.848891917078</v>
      </c>
      <c r="E36" s="36">
        <v>88077.745984593144</v>
      </c>
      <c r="F36" s="36">
        <v>95470.34540726745</v>
      </c>
      <c r="G36" s="36">
        <v>81650.868391862343</v>
      </c>
      <c r="H36" s="39">
        <v>82693.846285937514</v>
      </c>
      <c r="I36" s="36">
        <v>60836.547314529642</v>
      </c>
      <c r="J36" s="38">
        <v>56089.243031578422</v>
      </c>
      <c r="K36" s="36">
        <v>61740.267923647334</v>
      </c>
      <c r="L36" s="37">
        <v>63528.255364650118</v>
      </c>
    </row>
    <row r="37" spans="1:12" s="10" customFormat="1" ht="18" customHeight="1">
      <c r="A37" s="62" t="s">
        <v>92</v>
      </c>
      <c r="B37" s="39">
        <v>85624.67572407554</v>
      </c>
      <c r="C37" s="36">
        <v>88688.807210360537</v>
      </c>
      <c r="D37" s="36">
        <v>97692.310494166202</v>
      </c>
      <c r="E37" s="36">
        <v>97154.573850251822</v>
      </c>
      <c r="F37" s="36">
        <v>96431.610529632002</v>
      </c>
      <c r="G37" s="36">
        <v>87585.657761242794</v>
      </c>
      <c r="H37" s="39">
        <v>101047.86332969484</v>
      </c>
      <c r="I37" s="36">
        <v>79087.704515574849</v>
      </c>
      <c r="J37" s="38">
        <v>66746.787235208234</v>
      </c>
      <c r="K37" s="36">
        <v>72427.075025403872</v>
      </c>
      <c r="L37" s="37">
        <v>68238.581696548281</v>
      </c>
    </row>
    <row r="38" spans="1:12" s="10" customFormat="1" ht="18" customHeight="1">
      <c r="A38" s="62" t="s">
        <v>91</v>
      </c>
      <c r="B38" s="39">
        <v>150038.09081646422</v>
      </c>
      <c r="C38" s="36">
        <v>154071.88766585494</v>
      </c>
      <c r="D38" s="36">
        <v>159607.01736672042</v>
      </c>
      <c r="E38" s="36">
        <v>175518.40849777084</v>
      </c>
      <c r="F38" s="36">
        <v>184040.79640724623</v>
      </c>
      <c r="G38" s="36">
        <v>180175.64711329172</v>
      </c>
      <c r="H38" s="39">
        <v>188923.86221525894</v>
      </c>
      <c r="I38" s="36">
        <v>178059.26085146211</v>
      </c>
      <c r="J38" s="38">
        <v>174017.18690760568</v>
      </c>
      <c r="K38" s="36">
        <v>184480.49466151895</v>
      </c>
      <c r="L38" s="37">
        <v>201471.55592509068</v>
      </c>
    </row>
    <row r="39" spans="1:12" s="10" customFormat="1" ht="18" customHeight="1">
      <c r="A39" s="62" t="s">
        <v>90</v>
      </c>
      <c r="B39" s="39">
        <v>16064.714812399634</v>
      </c>
      <c r="C39" s="36">
        <v>17811.764611984108</v>
      </c>
      <c r="D39" s="36">
        <v>18948.177738715771</v>
      </c>
      <c r="E39" s="36">
        <v>15856.804689983072</v>
      </c>
      <c r="F39" s="36">
        <v>14701.005695789245</v>
      </c>
      <c r="G39" s="36">
        <v>15907.633493461559</v>
      </c>
      <c r="H39" s="39">
        <v>13098.979288726667</v>
      </c>
      <c r="I39" s="36">
        <v>14058.717933196353</v>
      </c>
      <c r="J39" s="38">
        <v>11590.210947660835</v>
      </c>
      <c r="K39" s="36">
        <v>11900.35210400902</v>
      </c>
      <c r="L39" s="37">
        <v>12584.393661149013</v>
      </c>
    </row>
    <row r="40" spans="1:12" s="10" customFormat="1" ht="18" customHeight="1">
      <c r="A40" s="62" t="s">
        <v>89</v>
      </c>
      <c r="B40" s="39">
        <v>19691.607591594613</v>
      </c>
      <c r="C40" s="36">
        <v>23195.614460278121</v>
      </c>
      <c r="D40" s="36">
        <v>25562.32562954085</v>
      </c>
      <c r="E40" s="36">
        <v>27270.861567152613</v>
      </c>
      <c r="F40" s="36">
        <v>29253.070582567456</v>
      </c>
      <c r="G40" s="36">
        <v>28959.878235526005</v>
      </c>
      <c r="H40" s="39">
        <v>27991.600130043138</v>
      </c>
      <c r="I40" s="36">
        <v>28070.345260183803</v>
      </c>
      <c r="J40" s="38">
        <v>27955.234995187358</v>
      </c>
      <c r="K40" s="36">
        <v>28318.521278607204</v>
      </c>
      <c r="L40" s="37">
        <v>30611.667740429915</v>
      </c>
    </row>
    <row r="41" spans="1:12" s="10" customFormat="1" ht="18" customHeight="1">
      <c r="A41" s="62" t="s">
        <v>88</v>
      </c>
      <c r="B41" s="39">
        <v>1098666.455604906</v>
      </c>
      <c r="C41" s="36">
        <v>1243004.9414474801</v>
      </c>
      <c r="D41" s="36">
        <v>1582397.1192394053</v>
      </c>
      <c r="E41" s="36">
        <v>1455611.8679747079</v>
      </c>
      <c r="F41" s="36">
        <v>1239699.5376903811</v>
      </c>
      <c r="G41" s="36">
        <v>1123126.8350663772</v>
      </c>
      <c r="H41" s="39">
        <v>1172760.636334308</v>
      </c>
      <c r="I41" s="36">
        <v>927319.09472444013</v>
      </c>
      <c r="J41" s="38">
        <v>734823.24205216824</v>
      </c>
      <c r="K41" s="36">
        <v>882410.81625903863</v>
      </c>
      <c r="L41" s="37">
        <v>963934.71746250731</v>
      </c>
    </row>
    <row r="42" spans="1:12" s="17" customFormat="1" ht="18" customHeight="1">
      <c r="A42" s="60" t="s">
        <v>87</v>
      </c>
      <c r="B42" s="43">
        <v>6270535.5236003911</v>
      </c>
      <c r="C42" s="41">
        <v>6567891.778461447</v>
      </c>
      <c r="D42" s="41">
        <v>6807556.9102048744</v>
      </c>
      <c r="E42" s="41">
        <v>7099083.6020952538</v>
      </c>
      <c r="F42" s="41">
        <v>7307036.0484345062</v>
      </c>
      <c r="G42" s="41">
        <v>7166505.6369202659</v>
      </c>
      <c r="H42" s="43">
        <v>7410704.9406988565</v>
      </c>
      <c r="I42" s="41">
        <v>7217485.1485427739</v>
      </c>
      <c r="J42" s="42">
        <v>7256689.9778725617</v>
      </c>
      <c r="K42" s="41">
        <v>7431129.6751419967</v>
      </c>
      <c r="L42" s="40">
        <v>7676443.1576088518</v>
      </c>
    </row>
    <row r="43" spans="1:12" s="10" customFormat="1" ht="18" customHeight="1">
      <c r="A43" s="62" t="s">
        <v>86</v>
      </c>
      <c r="B43" s="39">
        <v>1417860.9756732231</v>
      </c>
      <c r="C43" s="36">
        <v>1453288.7208045125</v>
      </c>
      <c r="D43" s="36">
        <v>1509059.0000028678</v>
      </c>
      <c r="E43" s="36">
        <v>1579590.0262309695</v>
      </c>
      <c r="F43" s="36">
        <v>1636751.8309733472</v>
      </c>
      <c r="G43" s="36">
        <v>1650888.5084362384</v>
      </c>
      <c r="H43" s="39">
        <v>1675083.0372586097</v>
      </c>
      <c r="I43" s="36">
        <v>1675527.5523029964</v>
      </c>
      <c r="J43" s="38">
        <v>1677941.0394869207</v>
      </c>
      <c r="K43" s="36">
        <v>1697913.8499367796</v>
      </c>
      <c r="L43" s="37">
        <v>1722222.8780548223</v>
      </c>
    </row>
    <row r="44" spans="1:12" s="10" customFormat="1" ht="18" customHeight="1">
      <c r="A44" s="62" t="s">
        <v>85</v>
      </c>
      <c r="B44" s="39">
        <v>1228777.4257949765</v>
      </c>
      <c r="C44" s="36">
        <v>1299605.2237860877</v>
      </c>
      <c r="D44" s="36">
        <v>1342326.0915388383</v>
      </c>
      <c r="E44" s="36">
        <v>1370263.0420060158</v>
      </c>
      <c r="F44" s="36">
        <v>1398229.6768835329</v>
      </c>
      <c r="G44" s="36">
        <v>1313311.8924560775</v>
      </c>
      <c r="H44" s="39">
        <v>1325232.5741786906</v>
      </c>
      <c r="I44" s="36">
        <v>1364676.6138449018</v>
      </c>
      <c r="J44" s="38">
        <v>1428380.9161027672</v>
      </c>
      <c r="K44" s="36">
        <v>1461417.2565628346</v>
      </c>
      <c r="L44" s="37">
        <v>1505213.9585361173</v>
      </c>
    </row>
    <row r="45" spans="1:12" s="10" customFormat="1" ht="18" customHeight="1">
      <c r="A45" s="62" t="s">
        <v>84</v>
      </c>
      <c r="B45" s="39">
        <v>15391.906038022549</v>
      </c>
      <c r="C45" s="36">
        <v>15957.233974116356</v>
      </c>
      <c r="D45" s="36">
        <v>16384.559943379576</v>
      </c>
      <c r="E45" s="36">
        <v>16495.370843650013</v>
      </c>
      <c r="F45" s="36">
        <v>17098.770960743102</v>
      </c>
      <c r="G45" s="36">
        <v>17619.647534833366</v>
      </c>
      <c r="H45" s="39">
        <v>18886.279591689403</v>
      </c>
      <c r="I45" s="36">
        <v>19779.568836637984</v>
      </c>
      <c r="J45" s="38">
        <v>20349.395294030663</v>
      </c>
      <c r="K45" s="36">
        <v>21415.867234025238</v>
      </c>
      <c r="L45" s="37">
        <v>23320.434122044568</v>
      </c>
    </row>
    <row r="46" spans="1:12" s="10" customFormat="1" ht="18" customHeight="1">
      <c r="A46" s="62" t="s">
        <v>83</v>
      </c>
      <c r="B46" s="39">
        <v>200624.11115537462</v>
      </c>
      <c r="C46" s="36">
        <v>213001.16971101088</v>
      </c>
      <c r="D46" s="36">
        <v>219700.80312884424</v>
      </c>
      <c r="E46" s="36">
        <v>230929.06601054245</v>
      </c>
      <c r="F46" s="36">
        <v>216976.12358091463</v>
      </c>
      <c r="G46" s="36">
        <v>128555.5849320128</v>
      </c>
      <c r="H46" s="39">
        <v>130742.95954368899</v>
      </c>
      <c r="I46" s="36">
        <v>166029.68999377661</v>
      </c>
      <c r="J46" s="38">
        <v>209105.82961529141</v>
      </c>
      <c r="K46" s="36">
        <v>276975.21693889628</v>
      </c>
      <c r="L46" s="37">
        <v>311444.03984861809</v>
      </c>
    </row>
    <row r="47" spans="1:12" s="10" customFormat="1" ht="18" customHeight="1">
      <c r="A47" s="62" t="s">
        <v>82</v>
      </c>
      <c r="B47" s="39">
        <v>42534.801368199667</v>
      </c>
      <c r="C47" s="36">
        <v>45735.997923071627</v>
      </c>
      <c r="D47" s="36">
        <v>45416.432526603901</v>
      </c>
      <c r="E47" s="36">
        <v>40838.999094539206</v>
      </c>
      <c r="F47" s="36">
        <v>42752.382367750339</v>
      </c>
      <c r="G47" s="36">
        <v>43840.855498633849</v>
      </c>
      <c r="H47" s="39">
        <v>42160.916315567942</v>
      </c>
      <c r="I47" s="36">
        <v>37349.527062183239</v>
      </c>
      <c r="J47" s="38">
        <v>36551.102608251473</v>
      </c>
      <c r="K47" s="36">
        <v>37759.896483749661</v>
      </c>
      <c r="L47" s="37">
        <v>38502.333121574105</v>
      </c>
    </row>
    <row r="48" spans="1:12" s="10" customFormat="1" ht="18" customHeight="1">
      <c r="A48" s="62" t="s">
        <v>81</v>
      </c>
      <c r="B48" s="39">
        <v>65273.838392833175</v>
      </c>
      <c r="C48" s="36">
        <v>70726.522920422954</v>
      </c>
      <c r="D48" s="36">
        <v>79288.084121155145</v>
      </c>
      <c r="E48" s="36">
        <v>87839.853868957085</v>
      </c>
      <c r="F48" s="36">
        <v>103324.62413533533</v>
      </c>
      <c r="G48" s="36">
        <v>118844.64286869162</v>
      </c>
      <c r="H48" s="39">
        <v>131951.99512528908</v>
      </c>
      <c r="I48" s="36">
        <v>140523.53734005513</v>
      </c>
      <c r="J48" s="38">
        <v>137078.01679878286</v>
      </c>
      <c r="K48" s="36">
        <v>142539.67779628586</v>
      </c>
      <c r="L48" s="37">
        <v>146975.95487520119</v>
      </c>
    </row>
    <row r="49" spans="1:12" s="10" customFormat="1" ht="18" customHeight="1">
      <c r="A49" s="62" t="s">
        <v>80</v>
      </c>
      <c r="B49" s="27">
        <v>113552.00523955212</v>
      </c>
      <c r="C49" s="25">
        <v>124840.42429478277</v>
      </c>
      <c r="D49" s="25">
        <v>143359.90291515493</v>
      </c>
      <c r="E49" s="25">
        <v>158564.9348863287</v>
      </c>
      <c r="F49" s="25">
        <v>175634.00901211452</v>
      </c>
      <c r="G49" s="25">
        <v>194892.51507177099</v>
      </c>
      <c r="H49" s="27">
        <v>243970.50913288468</v>
      </c>
      <c r="I49" s="25">
        <v>238454.81055590583</v>
      </c>
      <c r="J49" s="26">
        <v>232330.94300286585</v>
      </c>
      <c r="K49" s="25">
        <v>246184.95249326812</v>
      </c>
      <c r="L49" s="24">
        <v>277593.6496233886</v>
      </c>
    </row>
    <row r="50" spans="1:12" s="10" customFormat="1" ht="18" customHeight="1">
      <c r="A50" s="62" t="s">
        <v>79</v>
      </c>
      <c r="B50" s="27">
        <v>370615.5713337186</v>
      </c>
      <c r="C50" s="36">
        <v>405267.62632403011</v>
      </c>
      <c r="D50" s="36">
        <v>439437.41472843708</v>
      </c>
      <c r="E50" s="36">
        <v>511417.5574406081</v>
      </c>
      <c r="F50" s="36">
        <v>510367.07537172479</v>
      </c>
      <c r="G50" s="36">
        <v>557356.75539933494</v>
      </c>
      <c r="H50" s="27">
        <v>596105.54216712294</v>
      </c>
      <c r="I50" s="25">
        <v>529744.23068139562</v>
      </c>
      <c r="J50" s="26">
        <v>475200.63691587379</v>
      </c>
      <c r="K50" s="25">
        <v>491206.10740044015</v>
      </c>
      <c r="L50" s="24">
        <v>543448.95383696305</v>
      </c>
    </row>
    <row r="51" spans="1:12" s="10" customFormat="1" ht="18" customHeight="1">
      <c r="A51" s="62" t="s">
        <v>78</v>
      </c>
      <c r="B51" s="27">
        <v>80879.452998521476</v>
      </c>
      <c r="C51" s="25">
        <v>91882.329674810491</v>
      </c>
      <c r="D51" s="25">
        <v>95003.638080322999</v>
      </c>
      <c r="E51" s="25">
        <v>111837.80173986417</v>
      </c>
      <c r="F51" s="25">
        <v>120549.60389022515</v>
      </c>
      <c r="G51" s="25">
        <v>117594.5516168843</v>
      </c>
      <c r="H51" s="27">
        <v>148658.14989998881</v>
      </c>
      <c r="I51" s="25">
        <v>78187.009154364787</v>
      </c>
      <c r="J51" s="26">
        <v>103518.61304234847</v>
      </c>
      <c r="K51" s="25">
        <v>88933.887057568645</v>
      </c>
      <c r="L51" s="24">
        <v>101900.50361394708</v>
      </c>
    </row>
    <row r="52" spans="1:12" s="10" customFormat="1" ht="18" customHeight="1">
      <c r="A52" s="62" t="s">
        <v>77</v>
      </c>
      <c r="B52" s="27">
        <v>466485.7197330005</v>
      </c>
      <c r="C52" s="25">
        <v>512192.13544345071</v>
      </c>
      <c r="D52" s="25">
        <v>549510.75338756514</v>
      </c>
      <c r="E52" s="25">
        <v>580367.48037849821</v>
      </c>
      <c r="F52" s="25">
        <v>610230.76475902554</v>
      </c>
      <c r="G52" s="25">
        <v>604258.5928042602</v>
      </c>
      <c r="H52" s="27">
        <v>630570.46558975941</v>
      </c>
      <c r="I52" s="25">
        <v>554455.71544965543</v>
      </c>
      <c r="J52" s="26">
        <v>521463.48370341701</v>
      </c>
      <c r="K52" s="25">
        <v>543273.13685908588</v>
      </c>
      <c r="L52" s="24">
        <v>562910.52185092028</v>
      </c>
    </row>
    <row r="53" spans="1:12" s="10" customFormat="1" ht="18" customHeight="1">
      <c r="A53" s="62" t="s">
        <v>76</v>
      </c>
      <c r="B53" s="27">
        <v>261582.64846535283</v>
      </c>
      <c r="C53" s="25">
        <v>266732.62765336968</v>
      </c>
      <c r="D53" s="25">
        <v>271832.30365848076</v>
      </c>
      <c r="E53" s="25">
        <v>282095.14729412575</v>
      </c>
      <c r="F53" s="25">
        <v>297461.68418568885</v>
      </c>
      <c r="G53" s="25">
        <v>287780.62600304815</v>
      </c>
      <c r="H53" s="27">
        <v>301889.59298605495</v>
      </c>
      <c r="I53" s="25">
        <v>248467.22732607357</v>
      </c>
      <c r="J53" s="26">
        <v>254359.67980247579</v>
      </c>
      <c r="K53" s="25">
        <v>263382.33067949972</v>
      </c>
      <c r="L53" s="24">
        <v>269828.51769795327</v>
      </c>
    </row>
    <row r="54" spans="1:12" s="10" customFormat="1" ht="18" customHeight="1">
      <c r="A54" s="62" t="s">
        <v>75</v>
      </c>
      <c r="B54" s="27">
        <v>594839.82173976919</v>
      </c>
      <c r="C54" s="25">
        <v>616411.74686527194</v>
      </c>
      <c r="D54" s="25">
        <v>589828.5399788327</v>
      </c>
      <c r="E54" s="25">
        <v>600931.58307168982</v>
      </c>
      <c r="F54" s="25">
        <v>605938.47004462685</v>
      </c>
      <c r="G54" s="25">
        <v>616175.65378368297</v>
      </c>
      <c r="H54" s="27">
        <v>621834.34285295452</v>
      </c>
      <c r="I54" s="25">
        <v>629031.16259685904</v>
      </c>
      <c r="J54" s="26">
        <v>618541.96158791776</v>
      </c>
      <c r="K54" s="25">
        <v>600313.93335504737</v>
      </c>
      <c r="L54" s="24">
        <v>592528.64014613279</v>
      </c>
    </row>
    <row r="55" spans="1:12" s="10" customFormat="1" ht="18" customHeight="1">
      <c r="A55" s="62" t="s">
        <v>74</v>
      </c>
      <c r="B55" s="27">
        <v>240036.68989517266</v>
      </c>
      <c r="C55" s="25">
        <v>256480.54797549662</v>
      </c>
      <c r="D55" s="25">
        <v>269953.03770295228</v>
      </c>
      <c r="E55" s="25">
        <v>267447.87585783697</v>
      </c>
      <c r="F55" s="25">
        <v>283604.56388754293</v>
      </c>
      <c r="G55" s="25">
        <v>284750.91572172294</v>
      </c>
      <c r="H55" s="27">
        <v>290475.22468705045</v>
      </c>
      <c r="I55" s="25">
        <v>302434.55180689029</v>
      </c>
      <c r="J55" s="26">
        <v>307711.88183625217</v>
      </c>
      <c r="K55" s="25">
        <v>314759.04754431185</v>
      </c>
      <c r="L55" s="24">
        <v>318736.08206686185</v>
      </c>
    </row>
    <row r="56" spans="1:12" s="10" customFormat="1" ht="18" customHeight="1">
      <c r="A56" s="62" t="s">
        <v>134</v>
      </c>
      <c r="B56" s="27">
        <v>201178.93214835139</v>
      </c>
      <c r="C56" s="25">
        <v>207484.19587016432</v>
      </c>
      <c r="D56" s="25">
        <v>219153.4777790035</v>
      </c>
      <c r="E56" s="25">
        <v>228367.57828274445</v>
      </c>
      <c r="F56" s="25">
        <v>235136.18285846454</v>
      </c>
      <c r="G56" s="25">
        <v>246735.24383200915</v>
      </c>
      <c r="H56" s="27">
        <v>260481.84740499686</v>
      </c>
      <c r="I56" s="25">
        <v>237677.10375007772</v>
      </c>
      <c r="J56" s="26">
        <v>236087.33069790894</v>
      </c>
      <c r="K56" s="25">
        <v>234361.05365714597</v>
      </c>
      <c r="L56" s="24">
        <v>241336.6325137603</v>
      </c>
    </row>
    <row r="57" spans="1:12" s="10" customFormat="1" ht="18" customHeight="1">
      <c r="A57" s="62" t="s">
        <v>72</v>
      </c>
      <c r="B57" s="27">
        <v>970901.62362432317</v>
      </c>
      <c r="C57" s="25">
        <v>988285.27524084819</v>
      </c>
      <c r="D57" s="25">
        <v>1017302.8707124359</v>
      </c>
      <c r="E57" s="25">
        <v>1032097.2850888835</v>
      </c>
      <c r="F57" s="25">
        <v>1052980.2855234686</v>
      </c>
      <c r="G57" s="25">
        <v>983899.65096106473</v>
      </c>
      <c r="H57" s="27">
        <v>992661.50396450912</v>
      </c>
      <c r="I57" s="25">
        <v>995146.84784100053</v>
      </c>
      <c r="J57" s="26">
        <v>998069.14737745863</v>
      </c>
      <c r="K57" s="25">
        <v>1010693.461143059</v>
      </c>
      <c r="L57" s="24">
        <v>1020480.0577005474</v>
      </c>
    </row>
    <row r="58" spans="1:12" s="17" customFormat="1" ht="18" customHeight="1">
      <c r="A58" s="60" t="s">
        <v>71</v>
      </c>
      <c r="B58" s="32">
        <v>10637345.860743351</v>
      </c>
      <c r="C58" s="30">
        <v>11144097.655787935</v>
      </c>
      <c r="D58" s="30">
        <v>11842926.655768618</v>
      </c>
      <c r="E58" s="30">
        <v>12145842.498220775</v>
      </c>
      <c r="F58" s="30">
        <v>12190345.851119906</v>
      </c>
      <c r="G58" s="30">
        <v>11832117.729886219</v>
      </c>
      <c r="H58" s="32">
        <v>12299148.715983396</v>
      </c>
      <c r="I58" s="30">
        <v>11437310.612988591</v>
      </c>
      <c r="J58" s="31">
        <v>11171509.918754591</v>
      </c>
      <c r="K58" s="30">
        <v>11685331.560831543</v>
      </c>
      <c r="L58" s="29">
        <v>12203437.589508627</v>
      </c>
    </row>
    <row r="59" spans="1:12" s="10" customFormat="1" ht="18" customHeight="1">
      <c r="A59" s="61" t="s">
        <v>70</v>
      </c>
      <c r="B59" s="27">
        <v>929641.50834369007</v>
      </c>
      <c r="C59" s="25">
        <v>1007441.866</v>
      </c>
      <c r="D59" s="25">
        <v>1093685.1040000001</v>
      </c>
      <c r="E59" s="25">
        <v>1089615.8930000002</v>
      </c>
      <c r="F59" s="25">
        <v>1015930.487</v>
      </c>
      <c r="G59" s="25">
        <v>763432.37308414094</v>
      </c>
      <c r="H59" s="27">
        <v>826356.19699999993</v>
      </c>
      <c r="I59" s="25">
        <v>723575.61</v>
      </c>
      <c r="J59" s="26">
        <v>742640.46299999999</v>
      </c>
      <c r="K59" s="25">
        <v>823622.78799999994</v>
      </c>
      <c r="L59" s="24">
        <v>925139.54599999997</v>
      </c>
    </row>
    <row r="60" spans="1:12" s="17" customFormat="1" ht="18" customHeight="1">
      <c r="A60" s="60" t="s">
        <v>69</v>
      </c>
      <c r="B60" s="32">
        <v>11566987.36908704</v>
      </c>
      <c r="C60" s="30">
        <v>12151539.521787936</v>
      </c>
      <c r="D60" s="30">
        <v>12936611.759768618</v>
      </c>
      <c r="E60" s="30">
        <v>13235458.391220776</v>
      </c>
      <c r="F60" s="30">
        <v>13206276.338119905</v>
      </c>
      <c r="G60" s="30">
        <v>12595550.10297036</v>
      </c>
      <c r="H60" s="32">
        <v>13125504.912983395</v>
      </c>
      <c r="I60" s="30">
        <v>12160886.222988592</v>
      </c>
      <c r="J60" s="31">
        <v>11914150.38175459</v>
      </c>
      <c r="K60" s="30">
        <v>12508954.348831544</v>
      </c>
      <c r="L60" s="29">
        <v>13128577.135508627</v>
      </c>
    </row>
    <row r="61" spans="1:12" s="10" customFormat="1" ht="18" customHeight="1">
      <c r="A61" s="59" t="s">
        <v>133</v>
      </c>
      <c r="B61" s="27">
        <v>-274740.36908704042</v>
      </c>
      <c r="C61" s="27">
        <v>-307479.52178793587</v>
      </c>
      <c r="D61" s="27">
        <v>-315138.75976861827</v>
      </c>
      <c r="E61" s="27">
        <v>-340683.39122077636</v>
      </c>
      <c r="F61" s="27">
        <v>-372819.33811990544</v>
      </c>
      <c r="G61" s="27">
        <v>-336620.10297035985</v>
      </c>
      <c r="H61" s="27">
        <v>-294090.91298339516</v>
      </c>
      <c r="I61" s="25">
        <v>-304988.22298859246</v>
      </c>
      <c r="J61" s="26">
        <v>-353590.3817545902</v>
      </c>
      <c r="K61" s="25">
        <v>-327584.3488315437</v>
      </c>
      <c r="L61" s="24">
        <v>-253578.1355086267</v>
      </c>
    </row>
    <row r="62" spans="1:12" s="17" customFormat="1" ht="18" customHeight="1" thickBot="1">
      <c r="A62" s="58" t="s">
        <v>67</v>
      </c>
      <c r="B62" s="21">
        <v>11292247</v>
      </c>
      <c r="C62" s="21">
        <v>11844060</v>
      </c>
      <c r="D62" s="21">
        <v>12621473</v>
      </c>
      <c r="E62" s="21">
        <v>12894775</v>
      </c>
      <c r="F62" s="21">
        <v>12833457</v>
      </c>
      <c r="G62" s="21">
        <v>12258930</v>
      </c>
      <c r="H62" s="21">
        <v>12831414</v>
      </c>
      <c r="I62" s="19">
        <v>11855898</v>
      </c>
      <c r="J62" s="20">
        <v>11560560</v>
      </c>
      <c r="K62" s="19">
        <v>12181370</v>
      </c>
      <c r="L62" s="18">
        <v>12874999</v>
      </c>
    </row>
    <row r="63" spans="1:12" s="10" customFormat="1" ht="18" customHeight="1">
      <c r="A63" s="57" t="s">
        <v>66</v>
      </c>
      <c r="B63" s="15"/>
      <c r="C63" s="15"/>
      <c r="D63" s="15"/>
      <c r="E63" s="15"/>
      <c r="F63" s="15"/>
      <c r="G63" s="15"/>
      <c r="H63" s="15"/>
      <c r="I63" s="15"/>
      <c r="J63" s="15"/>
      <c r="L63" s="14" t="s">
        <v>65</v>
      </c>
    </row>
    <row r="64" spans="1:12" s="10" customFormat="1" ht="18" customHeight="1">
      <c r="A64" s="12" t="s">
        <v>64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</row>
    <row r="65" spans="1:11" s="10" customFormat="1" ht="18" customHeight="1">
      <c r="A65" s="12" t="s">
        <v>63</v>
      </c>
      <c r="B65" s="13"/>
      <c r="C65" s="13"/>
      <c r="D65" s="13"/>
      <c r="E65" s="13"/>
      <c r="F65" s="13"/>
      <c r="G65" s="13"/>
      <c r="H65" s="13"/>
      <c r="I65" s="13"/>
      <c r="J65" s="13"/>
      <c r="K65" s="13"/>
    </row>
  </sheetData>
  <mergeCells count="2">
    <mergeCell ref="A3:K3"/>
    <mergeCell ref="I2:K2"/>
  </mergeCells>
  <hyperlinks>
    <hyperlink ref="I2" location="Contents!A1" display="Back to Contents ç" xr:uid="{ECD5DD84-8D36-4BA5-BADA-C0EEA2443798}"/>
    <hyperlink ref="I2:K2" location="உள்ளடக்கம்!A1" display="cs;slf;fj;jpw;F jpUk;Gtjw;F" xr:uid="{EDC7BBE6-0BB6-4E82-AEFD-57520F357774}"/>
  </hyperlinks>
  <pageMargins left="0.59027777777777801" right="0.196527777777778" top="0.39374999999999999" bottom="0.39305555555555599" header="0.51180555555555596" footer="0.196527777777778"/>
  <pageSetup paperSize="9" scale="43" firstPageNumber="0" orientation="portrait" r:id="rId1"/>
  <headerFooter alignWithMargins="0">
    <oddHeader>&amp;L&amp;"Calibri"&amp;10&amp;K000000 [Limited Sharing]&amp;1#_x000D_</oddHeader>
    <oddFooter>&amp;L&amp;"Century Gothic,Italic"&amp;8NA &amp;D &amp;T</oddFooter>
  </headerFooter>
  <rowBreaks count="1" manualBreakCount="1">
    <brk id="6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585F9-82E5-4E60-A0E8-24E74553D05D}">
  <dimension ref="A1:XFA88"/>
  <sheetViews>
    <sheetView workbookViewId="0"/>
  </sheetViews>
  <sheetFormatPr defaultColWidth="9.140625" defaultRowHeight="12.75"/>
  <cols>
    <col min="1" max="1" width="10.140625" style="513" customWidth="1"/>
    <col min="2" max="2" width="17.140625" style="513" customWidth="1"/>
    <col min="3" max="3" width="12.5703125" style="513" customWidth="1"/>
    <col min="4" max="4" width="13.42578125" style="513" customWidth="1"/>
    <col min="5" max="5" width="14" style="513" customWidth="1"/>
    <col min="6" max="7" width="13.5703125" style="513" customWidth="1"/>
    <col min="8" max="9" width="13.28515625" style="513" customWidth="1"/>
    <col min="10" max="10" width="15.85546875" style="513" customWidth="1"/>
    <col min="11" max="11" width="15" style="513" customWidth="1"/>
    <col min="12" max="12" width="13.42578125" style="513" customWidth="1"/>
    <col min="13" max="13" width="14.85546875" style="513" customWidth="1"/>
    <col min="14" max="14" width="13.28515625" style="513" customWidth="1"/>
    <col min="15" max="16" width="13.140625" style="513" customWidth="1"/>
    <col min="17" max="16384" width="9.140625" style="513"/>
  </cols>
  <sheetData>
    <row r="1" spans="1:253" s="508" customFormat="1" ht="15.75">
      <c r="A1" s="538" t="s">
        <v>132</v>
      </c>
      <c r="B1" s="537"/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  <c r="O1" s="536" t="s">
        <v>797</v>
      </c>
    </row>
    <row r="2" spans="1:253" s="508" customFormat="1" ht="15.75">
      <c r="A2" s="535"/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1787" t="s">
        <v>130</v>
      </c>
      <c r="N2" s="1787"/>
      <c r="O2" s="1787"/>
    </row>
    <row r="3" spans="1:253" s="508" customFormat="1" ht="15.75">
      <c r="A3" s="1879" t="s">
        <v>796</v>
      </c>
      <c r="B3" s="1879"/>
      <c r="C3" s="1879"/>
      <c r="D3" s="1879"/>
      <c r="E3" s="1879"/>
      <c r="F3" s="1879"/>
      <c r="G3" s="1879"/>
      <c r="H3" s="1879"/>
      <c r="I3" s="1879"/>
      <c r="J3" s="1879"/>
      <c r="K3" s="1879"/>
      <c r="L3" s="1879"/>
      <c r="M3" s="1879"/>
      <c r="N3" s="1879"/>
      <c r="O3" s="1879"/>
    </row>
    <row r="4" spans="1:253">
      <c r="O4" s="631" t="s">
        <v>795</v>
      </c>
    </row>
    <row r="5" spans="1:253" ht="71.25" customHeight="1">
      <c r="A5" s="1924" t="s">
        <v>794</v>
      </c>
      <c r="B5" s="1924"/>
      <c r="C5" s="741" t="s">
        <v>793</v>
      </c>
      <c r="D5" s="741" t="s">
        <v>792</v>
      </c>
      <c r="E5" s="741" t="s">
        <v>660</v>
      </c>
      <c r="F5" s="741" t="s">
        <v>791</v>
      </c>
      <c r="G5" s="741" t="s">
        <v>790</v>
      </c>
      <c r="H5" s="741" t="s">
        <v>789</v>
      </c>
      <c r="I5" s="741" t="s">
        <v>788</v>
      </c>
      <c r="J5" s="741" t="s">
        <v>787</v>
      </c>
      <c r="K5" s="741" t="s">
        <v>786</v>
      </c>
      <c r="L5" s="741" t="s">
        <v>785</v>
      </c>
      <c r="M5" s="741" t="s">
        <v>784</v>
      </c>
      <c r="N5" s="741" t="s">
        <v>783</v>
      </c>
      <c r="O5" s="741" t="s">
        <v>782</v>
      </c>
      <c r="IR5" s="636"/>
      <c r="IS5" s="636"/>
    </row>
    <row r="6" spans="1:253">
      <c r="A6" s="730">
        <v>2019</v>
      </c>
      <c r="B6" s="732"/>
      <c r="C6" s="728">
        <v>108.1</v>
      </c>
      <c r="D6" s="726">
        <v>105.6</v>
      </c>
      <c r="E6" s="726">
        <v>103.4</v>
      </c>
      <c r="F6" s="726">
        <v>81</v>
      </c>
      <c r="G6" s="726">
        <v>108.3</v>
      </c>
      <c r="H6" s="726">
        <v>117.2</v>
      </c>
      <c r="I6" s="726">
        <v>96.7</v>
      </c>
      <c r="J6" s="726">
        <v>106.8</v>
      </c>
      <c r="K6" s="726">
        <v>102.2</v>
      </c>
      <c r="L6" s="726">
        <v>106.4</v>
      </c>
      <c r="M6" s="726">
        <v>117.8</v>
      </c>
      <c r="N6" s="727">
        <v>124.2</v>
      </c>
      <c r="O6" s="726">
        <v>86.9</v>
      </c>
      <c r="AC6" s="724"/>
      <c r="AD6" s="724"/>
      <c r="AE6" s="724"/>
      <c r="AF6" s="724"/>
      <c r="AG6" s="724"/>
      <c r="AH6" s="724"/>
      <c r="AI6" s="724"/>
      <c r="AJ6" s="724"/>
      <c r="AK6" s="724"/>
      <c r="AL6" s="724"/>
      <c r="AM6" s="724"/>
      <c r="AN6" s="724"/>
      <c r="AO6" s="724"/>
    </row>
    <row r="7" spans="1:253">
      <c r="A7" s="730">
        <v>2020</v>
      </c>
      <c r="B7" s="732"/>
      <c r="C7" s="728">
        <v>97.1</v>
      </c>
      <c r="D7" s="726">
        <v>109.1</v>
      </c>
      <c r="E7" s="728">
        <v>96.5</v>
      </c>
      <c r="F7" s="726">
        <v>72.099999999999994</v>
      </c>
      <c r="G7" s="728">
        <v>102.2</v>
      </c>
      <c r="H7" s="726">
        <v>81.2</v>
      </c>
      <c r="I7" s="728">
        <v>81.8</v>
      </c>
      <c r="J7" s="728">
        <v>97.2</v>
      </c>
      <c r="K7" s="726">
        <v>94.2</v>
      </c>
      <c r="L7" s="726">
        <v>75.8</v>
      </c>
      <c r="M7" s="726">
        <v>111.7</v>
      </c>
      <c r="N7" s="728">
        <v>110.7</v>
      </c>
      <c r="O7" s="726">
        <v>67.5</v>
      </c>
      <c r="AC7" s="724"/>
      <c r="AD7" s="724"/>
      <c r="AE7" s="724"/>
      <c r="AF7" s="724"/>
      <c r="AG7" s="724"/>
      <c r="AH7" s="724"/>
      <c r="AI7" s="724"/>
      <c r="AJ7" s="724"/>
      <c r="AK7" s="724"/>
      <c r="AL7" s="724"/>
      <c r="AM7" s="724"/>
      <c r="AN7" s="724"/>
      <c r="AO7" s="724"/>
    </row>
    <row r="8" spans="1:253">
      <c r="A8" s="730">
        <v>2021</v>
      </c>
      <c r="B8" s="732"/>
      <c r="C8" s="728">
        <v>104.2</v>
      </c>
      <c r="D8" s="726">
        <v>109.3</v>
      </c>
      <c r="E8" s="726">
        <v>106</v>
      </c>
      <c r="F8" s="726">
        <v>77.900000000000006</v>
      </c>
      <c r="G8" s="726">
        <v>128.69999999999999</v>
      </c>
      <c r="H8" s="726">
        <v>95.4</v>
      </c>
      <c r="I8" s="726">
        <v>86.5</v>
      </c>
      <c r="J8" s="726">
        <v>71.099999999999994</v>
      </c>
      <c r="K8" s="726">
        <v>89.8</v>
      </c>
      <c r="L8" s="726">
        <v>102.9</v>
      </c>
      <c r="M8" s="726">
        <v>137.4</v>
      </c>
      <c r="N8" s="727">
        <v>133.6</v>
      </c>
      <c r="O8" s="726">
        <v>81.400000000000006</v>
      </c>
      <c r="AC8" s="724"/>
      <c r="AD8" s="724"/>
      <c r="AE8" s="724"/>
      <c r="AF8" s="724"/>
      <c r="AG8" s="724"/>
      <c r="AH8" s="724"/>
      <c r="AI8" s="724"/>
      <c r="AJ8" s="724"/>
      <c r="AK8" s="724"/>
      <c r="AL8" s="724"/>
      <c r="AM8" s="724"/>
      <c r="AN8" s="724"/>
      <c r="AO8" s="724"/>
    </row>
    <row r="9" spans="1:253">
      <c r="A9" s="730">
        <v>2022</v>
      </c>
      <c r="B9" s="732"/>
      <c r="C9" s="728">
        <v>91.6</v>
      </c>
      <c r="D9" s="728">
        <v>93.1</v>
      </c>
      <c r="E9" s="728">
        <v>127.5</v>
      </c>
      <c r="F9" s="728">
        <v>83.2</v>
      </c>
      <c r="G9" s="728">
        <v>101.5</v>
      </c>
      <c r="H9" s="728">
        <v>100.5</v>
      </c>
      <c r="I9" s="728">
        <v>49</v>
      </c>
      <c r="J9" s="728">
        <v>30</v>
      </c>
      <c r="K9" s="728">
        <v>98.6</v>
      </c>
      <c r="L9" s="728">
        <v>92.7</v>
      </c>
      <c r="M9" s="728">
        <v>113.5</v>
      </c>
      <c r="N9" s="728">
        <v>88.1</v>
      </c>
      <c r="O9" s="733">
        <v>65.099999999999994</v>
      </c>
      <c r="AC9" s="724"/>
      <c r="AD9" s="724"/>
      <c r="AE9" s="724"/>
      <c r="AF9" s="724"/>
      <c r="AG9" s="724"/>
      <c r="AH9" s="724"/>
      <c r="AI9" s="724"/>
      <c r="AJ9" s="724"/>
      <c r="AK9" s="724"/>
      <c r="AL9" s="724"/>
      <c r="AM9" s="724"/>
      <c r="AN9" s="724"/>
      <c r="AO9" s="724"/>
    </row>
    <row r="10" spans="1:253" ht="12.75" customHeight="1">
      <c r="A10" s="730">
        <v>2023</v>
      </c>
      <c r="B10" s="732"/>
      <c r="C10" s="728">
        <v>88.2</v>
      </c>
      <c r="D10" s="728">
        <v>91.6</v>
      </c>
      <c r="E10" s="728">
        <v>118.8</v>
      </c>
      <c r="F10" s="728">
        <v>80.2</v>
      </c>
      <c r="G10" s="728">
        <v>95</v>
      </c>
      <c r="H10" s="728">
        <v>83.1</v>
      </c>
      <c r="I10" s="728">
        <v>29.9</v>
      </c>
      <c r="J10" s="728">
        <v>97.5</v>
      </c>
      <c r="K10" s="728">
        <v>71.5</v>
      </c>
      <c r="L10" s="728">
        <v>78.599999999999994</v>
      </c>
      <c r="M10" s="728">
        <v>97.7</v>
      </c>
      <c r="N10" s="728">
        <v>99.2</v>
      </c>
      <c r="O10" s="733">
        <v>50.1</v>
      </c>
      <c r="AC10" s="724"/>
      <c r="AD10" s="724"/>
      <c r="AE10" s="724"/>
      <c r="AF10" s="724"/>
      <c r="AG10" s="724"/>
      <c r="AH10" s="724"/>
      <c r="AI10" s="724"/>
      <c r="AJ10" s="724"/>
      <c r="AK10" s="724"/>
      <c r="AL10" s="724"/>
      <c r="AM10" s="724"/>
      <c r="AN10" s="724"/>
      <c r="AO10" s="724"/>
    </row>
    <row r="11" spans="1:253">
      <c r="A11" s="730" t="s">
        <v>780</v>
      </c>
      <c r="B11" s="732"/>
      <c r="C11" s="728">
        <v>93.2</v>
      </c>
      <c r="D11" s="728">
        <v>98.7</v>
      </c>
      <c r="E11" s="728">
        <v>122.6</v>
      </c>
      <c r="F11" s="728">
        <v>77</v>
      </c>
      <c r="G11" s="728">
        <v>106.1</v>
      </c>
      <c r="H11" s="728">
        <v>87.9</v>
      </c>
      <c r="I11" s="728">
        <v>50</v>
      </c>
      <c r="J11" s="728">
        <v>91.2</v>
      </c>
      <c r="K11" s="728">
        <v>79.599999999999994</v>
      </c>
      <c r="L11" s="728">
        <v>87.5</v>
      </c>
      <c r="M11" s="728">
        <v>97.1</v>
      </c>
      <c r="N11" s="728">
        <v>99.5</v>
      </c>
      <c r="O11" s="733">
        <v>67.2</v>
      </c>
      <c r="AC11" s="724"/>
      <c r="AD11" s="724"/>
      <c r="AE11" s="724"/>
      <c r="AF11" s="724"/>
      <c r="AG11" s="724"/>
      <c r="AH11" s="724"/>
      <c r="AI11" s="724"/>
      <c r="AJ11" s="724"/>
      <c r="AK11" s="724"/>
      <c r="AL11" s="724"/>
      <c r="AM11" s="724"/>
      <c r="AN11" s="724"/>
      <c r="AO11" s="724"/>
    </row>
    <row r="12" spans="1:253">
      <c r="A12" s="730" t="s">
        <v>781</v>
      </c>
      <c r="B12" s="732"/>
      <c r="C12" s="728">
        <v>97.8</v>
      </c>
      <c r="D12" s="728">
        <v>102.1</v>
      </c>
      <c r="E12" s="728">
        <v>122.5</v>
      </c>
      <c r="F12" s="728">
        <v>70.3</v>
      </c>
      <c r="G12" s="728">
        <v>103.7</v>
      </c>
      <c r="H12" s="728">
        <v>96</v>
      </c>
      <c r="I12" s="728">
        <v>48.7</v>
      </c>
      <c r="J12" s="728">
        <v>102.2</v>
      </c>
      <c r="K12" s="728">
        <v>78.5</v>
      </c>
      <c r="L12" s="728">
        <v>82.1</v>
      </c>
      <c r="M12" s="713">
        <v>112.5</v>
      </c>
      <c r="N12" s="728">
        <v>115.9</v>
      </c>
      <c r="O12" s="733">
        <v>55.5</v>
      </c>
      <c r="AC12" s="724"/>
      <c r="AD12" s="724"/>
      <c r="AE12" s="724"/>
      <c r="AF12" s="724"/>
      <c r="AG12" s="724"/>
      <c r="AH12" s="724"/>
      <c r="AI12" s="724"/>
      <c r="AJ12" s="724"/>
      <c r="AK12" s="724"/>
      <c r="AL12" s="724"/>
      <c r="AM12" s="724"/>
      <c r="AN12" s="724"/>
      <c r="AO12" s="724"/>
    </row>
    <row r="13" spans="1:253">
      <c r="A13" s="730"/>
      <c r="B13" s="732"/>
      <c r="C13" s="728"/>
      <c r="D13" s="726"/>
      <c r="E13" s="726"/>
      <c r="F13" s="726"/>
      <c r="G13" s="727"/>
      <c r="H13" s="726"/>
      <c r="I13" s="726"/>
      <c r="J13" s="726"/>
      <c r="K13" s="726"/>
      <c r="L13" s="726"/>
      <c r="M13" s="731"/>
      <c r="N13" s="727"/>
      <c r="O13" s="726"/>
      <c r="AC13" s="724"/>
      <c r="AD13" s="724"/>
      <c r="AE13" s="724"/>
      <c r="AF13" s="724"/>
      <c r="AG13" s="724"/>
      <c r="AH13" s="724"/>
      <c r="AI13" s="724"/>
      <c r="AJ13" s="724"/>
      <c r="AK13" s="724"/>
      <c r="AL13" s="724"/>
      <c r="AM13" s="724"/>
      <c r="AN13" s="724"/>
      <c r="AO13" s="724"/>
    </row>
    <row r="14" spans="1:253">
      <c r="A14" s="730">
        <v>2022</v>
      </c>
      <c r="B14" s="729" t="s">
        <v>778</v>
      </c>
      <c r="C14" s="728">
        <v>103.3</v>
      </c>
      <c r="D14" s="728">
        <v>100.6</v>
      </c>
      <c r="E14" s="728">
        <v>142.19999999999999</v>
      </c>
      <c r="F14" s="739">
        <v>83.5</v>
      </c>
      <c r="G14" s="728">
        <v>120.5</v>
      </c>
      <c r="H14" s="728">
        <v>103.8</v>
      </c>
      <c r="I14" s="739">
        <v>76.7</v>
      </c>
      <c r="J14" s="739">
        <v>41.5</v>
      </c>
      <c r="K14" s="739">
        <v>107</v>
      </c>
      <c r="L14" s="739">
        <v>104.6</v>
      </c>
      <c r="M14" s="728">
        <v>137.69999999999999</v>
      </c>
      <c r="N14" s="740">
        <v>129.5</v>
      </c>
      <c r="O14" s="739">
        <v>91</v>
      </c>
      <c r="AC14" s="724"/>
      <c r="AD14" s="724"/>
      <c r="AE14" s="724"/>
      <c r="AF14" s="724"/>
      <c r="AG14" s="724"/>
      <c r="AH14" s="724"/>
      <c r="AI14" s="724"/>
      <c r="AJ14" s="724"/>
      <c r="AK14" s="724"/>
      <c r="AL14" s="724"/>
      <c r="AM14" s="724"/>
      <c r="AN14" s="724"/>
      <c r="AO14" s="724"/>
    </row>
    <row r="15" spans="1:253">
      <c r="A15" s="706"/>
      <c r="B15" s="729" t="s">
        <v>777</v>
      </c>
      <c r="C15" s="728">
        <v>91.5</v>
      </c>
      <c r="D15" s="728">
        <v>92.8</v>
      </c>
      <c r="E15" s="728">
        <v>125.7</v>
      </c>
      <c r="F15" s="739">
        <v>87.9</v>
      </c>
      <c r="G15" s="728">
        <v>104.3</v>
      </c>
      <c r="H15" s="739">
        <v>102.7</v>
      </c>
      <c r="I15" s="739">
        <v>40.6</v>
      </c>
      <c r="J15" s="739">
        <v>19.899999999999999</v>
      </c>
      <c r="K15" s="739">
        <v>112.8</v>
      </c>
      <c r="L15" s="739">
        <v>100.7</v>
      </c>
      <c r="M15" s="728">
        <v>110.8</v>
      </c>
      <c r="N15" s="740">
        <v>88.9</v>
      </c>
      <c r="O15" s="739">
        <v>61.1</v>
      </c>
      <c r="AC15" s="724"/>
      <c r="AD15" s="724"/>
      <c r="AE15" s="724"/>
      <c r="AF15" s="724"/>
      <c r="AG15" s="724"/>
      <c r="AH15" s="724"/>
      <c r="AI15" s="724"/>
      <c r="AJ15" s="724"/>
      <c r="AK15" s="724"/>
      <c r="AL15" s="724"/>
      <c r="AM15" s="724"/>
      <c r="AN15" s="724"/>
      <c r="AO15" s="724"/>
    </row>
    <row r="16" spans="1:253">
      <c r="A16" s="706"/>
      <c r="B16" s="729" t="s">
        <v>776</v>
      </c>
      <c r="C16" s="728">
        <v>89.1</v>
      </c>
      <c r="D16" s="728">
        <v>90.4</v>
      </c>
      <c r="E16" s="728">
        <v>124.9</v>
      </c>
      <c r="F16" s="728">
        <v>79.5</v>
      </c>
      <c r="G16" s="728">
        <v>106</v>
      </c>
      <c r="H16" s="739">
        <v>99.5</v>
      </c>
      <c r="I16" s="739">
        <v>31.7</v>
      </c>
      <c r="J16" s="739">
        <v>42.6</v>
      </c>
      <c r="K16" s="728">
        <v>96.6</v>
      </c>
      <c r="L16" s="728">
        <v>88.9</v>
      </c>
      <c r="M16" s="728">
        <v>106.7</v>
      </c>
      <c r="N16" s="740">
        <v>73.3</v>
      </c>
      <c r="O16" s="739">
        <v>57.2</v>
      </c>
      <c r="AC16" s="724"/>
      <c r="AD16" s="724"/>
      <c r="AE16" s="724"/>
      <c r="AF16" s="724"/>
      <c r="AG16" s="724"/>
      <c r="AH16" s="724"/>
      <c r="AI16" s="724"/>
      <c r="AJ16" s="724"/>
      <c r="AK16" s="724"/>
      <c r="AL16" s="724"/>
      <c r="AM16" s="724"/>
      <c r="AN16" s="724"/>
      <c r="AO16" s="724"/>
    </row>
    <row r="17" spans="1:16381" s="734" customFormat="1">
      <c r="A17" s="737"/>
      <c r="B17" s="736" t="s">
        <v>775</v>
      </c>
      <c r="C17" s="728">
        <v>82.6</v>
      </c>
      <c r="D17" s="739">
        <v>88.6</v>
      </c>
      <c r="E17" s="739">
        <v>117.4</v>
      </c>
      <c r="F17" s="728">
        <v>81.8</v>
      </c>
      <c r="G17" s="728">
        <v>75.2</v>
      </c>
      <c r="H17" s="728">
        <v>95.9</v>
      </c>
      <c r="I17" s="739">
        <v>47</v>
      </c>
      <c r="J17" s="728">
        <v>16.100000000000001</v>
      </c>
      <c r="K17" s="728">
        <v>78</v>
      </c>
      <c r="L17" s="728">
        <v>76.8</v>
      </c>
      <c r="M17" s="739">
        <v>98.6</v>
      </c>
      <c r="N17" s="740">
        <v>60.8</v>
      </c>
      <c r="O17" s="733">
        <v>51</v>
      </c>
      <c r="P17" s="513"/>
      <c r="Q17" s="513"/>
      <c r="R17" s="513"/>
      <c r="S17" s="513"/>
      <c r="T17" s="513"/>
      <c r="U17" s="513"/>
      <c r="V17" s="513"/>
      <c r="W17" s="513"/>
      <c r="X17" s="513"/>
      <c r="Y17" s="513"/>
      <c r="Z17" s="513"/>
      <c r="AA17" s="513"/>
      <c r="AB17" s="513"/>
      <c r="AC17" s="724"/>
      <c r="AD17" s="724"/>
      <c r="AE17" s="724"/>
      <c r="AF17" s="724"/>
      <c r="AG17" s="724"/>
      <c r="AH17" s="724"/>
      <c r="AI17" s="724"/>
      <c r="AJ17" s="724"/>
      <c r="AK17" s="724"/>
      <c r="AL17" s="724"/>
      <c r="AM17" s="724"/>
      <c r="AN17" s="724"/>
      <c r="AO17" s="724"/>
      <c r="AP17" s="513"/>
      <c r="AQ17" s="513"/>
      <c r="AR17" s="513"/>
      <c r="AS17" s="513"/>
      <c r="AT17" s="513"/>
      <c r="AU17" s="513"/>
      <c r="AV17" s="513"/>
      <c r="AW17" s="513"/>
      <c r="AX17" s="513"/>
      <c r="AY17" s="513"/>
      <c r="AZ17" s="513"/>
      <c r="BA17" s="513"/>
      <c r="BB17" s="513"/>
      <c r="BC17" s="513"/>
      <c r="BD17" s="513"/>
      <c r="BE17" s="513"/>
      <c r="BF17" s="513"/>
      <c r="BG17" s="513"/>
      <c r="BH17" s="513"/>
      <c r="BI17" s="513"/>
      <c r="BJ17" s="513"/>
      <c r="BK17" s="513"/>
      <c r="BL17" s="513"/>
      <c r="BM17" s="513"/>
      <c r="BN17" s="513"/>
      <c r="BO17" s="513"/>
      <c r="BP17" s="513"/>
      <c r="BQ17" s="513"/>
      <c r="BR17" s="513"/>
      <c r="BS17" s="513"/>
      <c r="BT17" s="513"/>
      <c r="BU17" s="513"/>
      <c r="BV17" s="513"/>
      <c r="BW17" s="513"/>
      <c r="BX17" s="513"/>
      <c r="BY17" s="513"/>
      <c r="BZ17" s="513"/>
      <c r="CA17" s="513"/>
      <c r="CB17" s="513"/>
      <c r="CC17" s="513"/>
      <c r="CD17" s="513"/>
      <c r="CE17" s="513"/>
      <c r="CF17" s="513"/>
      <c r="CG17" s="513"/>
      <c r="CH17" s="513"/>
      <c r="CI17" s="513"/>
      <c r="CJ17" s="513"/>
      <c r="CK17" s="513"/>
      <c r="CL17" s="513"/>
      <c r="CM17" s="513"/>
      <c r="CN17" s="513"/>
      <c r="CO17" s="513"/>
      <c r="CP17" s="513"/>
      <c r="CQ17" s="513"/>
      <c r="CR17" s="513"/>
      <c r="CS17" s="513"/>
      <c r="CT17" s="513"/>
      <c r="CU17" s="513"/>
      <c r="CV17" s="513"/>
      <c r="CW17" s="513"/>
      <c r="CX17" s="513"/>
      <c r="CY17" s="513"/>
      <c r="CZ17" s="513"/>
      <c r="DA17" s="513"/>
      <c r="DB17" s="513"/>
      <c r="DC17" s="513"/>
      <c r="DD17" s="513"/>
      <c r="DE17" s="513"/>
      <c r="DF17" s="513"/>
      <c r="DG17" s="513"/>
      <c r="DH17" s="513"/>
      <c r="DI17" s="513"/>
      <c r="DJ17" s="513"/>
      <c r="DK17" s="513"/>
      <c r="DL17" s="513"/>
      <c r="DM17" s="513"/>
      <c r="DN17" s="513"/>
      <c r="DO17" s="513"/>
      <c r="DP17" s="513"/>
      <c r="DQ17" s="513"/>
      <c r="DR17" s="513"/>
      <c r="DS17" s="513"/>
      <c r="DT17" s="513"/>
      <c r="DU17" s="513"/>
      <c r="DV17" s="513"/>
      <c r="DW17" s="513"/>
      <c r="DX17" s="513"/>
      <c r="DY17" s="513"/>
      <c r="DZ17" s="513"/>
      <c r="EA17" s="513"/>
      <c r="EB17" s="513"/>
      <c r="EC17" s="513"/>
      <c r="ED17" s="513"/>
      <c r="EE17" s="513"/>
      <c r="EF17" s="513"/>
      <c r="EG17" s="513"/>
      <c r="EH17" s="513"/>
      <c r="EI17" s="513"/>
      <c r="EJ17" s="513"/>
      <c r="EK17" s="513"/>
      <c r="EL17" s="513"/>
      <c r="EM17" s="513"/>
      <c r="EN17" s="513"/>
      <c r="EO17" s="513"/>
      <c r="EP17" s="513"/>
      <c r="EQ17" s="513"/>
      <c r="ER17" s="513"/>
      <c r="ES17" s="513"/>
      <c r="ET17" s="513"/>
      <c r="EU17" s="513"/>
      <c r="EV17" s="513"/>
      <c r="EW17" s="513"/>
      <c r="EX17" s="513"/>
      <c r="EY17" s="513"/>
      <c r="EZ17" s="513"/>
      <c r="FA17" s="513"/>
      <c r="FB17" s="513"/>
      <c r="FC17" s="513"/>
      <c r="FD17" s="513"/>
      <c r="FE17" s="513"/>
      <c r="FF17" s="513"/>
      <c r="FG17" s="513"/>
      <c r="FH17" s="513"/>
      <c r="FI17" s="513"/>
      <c r="FJ17" s="513"/>
      <c r="FK17" s="513"/>
      <c r="FL17" s="513"/>
      <c r="FM17" s="513"/>
      <c r="FN17" s="513"/>
      <c r="FO17" s="513"/>
      <c r="FP17" s="513"/>
      <c r="FQ17" s="513"/>
      <c r="FR17" s="513"/>
      <c r="FS17" s="513"/>
      <c r="FT17" s="513"/>
      <c r="FU17" s="513"/>
      <c r="FV17" s="513"/>
      <c r="FW17" s="513"/>
      <c r="FX17" s="513"/>
      <c r="FY17" s="513"/>
      <c r="FZ17" s="513"/>
      <c r="GA17" s="513"/>
      <c r="GB17" s="513"/>
      <c r="GC17" s="513"/>
      <c r="GD17" s="513"/>
      <c r="GE17" s="513"/>
      <c r="GF17" s="513"/>
      <c r="GG17" s="513"/>
      <c r="GH17" s="513"/>
      <c r="GI17" s="513"/>
      <c r="GJ17" s="513"/>
      <c r="GK17" s="513"/>
      <c r="GL17" s="513"/>
      <c r="GM17" s="513"/>
      <c r="GN17" s="513"/>
      <c r="GO17" s="513"/>
      <c r="GP17" s="513"/>
      <c r="GQ17" s="513"/>
      <c r="GR17" s="513"/>
      <c r="GS17" s="513"/>
      <c r="GT17" s="513"/>
      <c r="GU17" s="513"/>
      <c r="GV17" s="513"/>
      <c r="GW17" s="513"/>
      <c r="GX17" s="513"/>
      <c r="GY17" s="513"/>
      <c r="GZ17" s="513"/>
      <c r="HA17" s="513"/>
      <c r="HB17" s="513"/>
      <c r="HC17" s="513"/>
      <c r="HD17" s="513"/>
      <c r="HE17" s="513"/>
      <c r="HF17" s="513"/>
      <c r="HG17" s="513"/>
      <c r="HH17" s="513"/>
      <c r="HI17" s="513"/>
      <c r="HJ17" s="513"/>
      <c r="HK17" s="513"/>
      <c r="HL17" s="513"/>
      <c r="HM17" s="513"/>
      <c r="HN17" s="513"/>
      <c r="HO17" s="513"/>
      <c r="HP17" s="513"/>
      <c r="HQ17" s="513"/>
      <c r="HR17" s="513"/>
      <c r="HS17" s="513"/>
      <c r="HT17" s="513"/>
      <c r="HU17" s="513"/>
      <c r="HV17" s="513"/>
      <c r="HW17" s="513"/>
      <c r="HX17" s="513"/>
      <c r="HY17" s="513"/>
      <c r="HZ17" s="513"/>
      <c r="IA17" s="513"/>
      <c r="IB17" s="513"/>
      <c r="IC17" s="513"/>
      <c r="ID17" s="513"/>
      <c r="IE17" s="513"/>
      <c r="IF17" s="513"/>
      <c r="IG17" s="513"/>
      <c r="IH17" s="513"/>
      <c r="II17" s="513"/>
      <c r="IJ17" s="513"/>
      <c r="IK17" s="513"/>
      <c r="IL17" s="513"/>
      <c r="IM17" s="513"/>
      <c r="IN17" s="513"/>
      <c r="IO17" s="513"/>
      <c r="IP17" s="513"/>
      <c r="IQ17" s="513"/>
      <c r="IR17" s="513"/>
      <c r="IS17" s="513"/>
      <c r="IT17" s="513"/>
      <c r="IU17" s="513"/>
      <c r="IV17" s="513"/>
      <c r="IW17" s="513"/>
      <c r="IX17" s="513"/>
      <c r="IY17" s="513"/>
      <c r="IZ17" s="513"/>
      <c r="JA17" s="513"/>
      <c r="JB17" s="513"/>
      <c r="JC17" s="513"/>
      <c r="JD17" s="513"/>
      <c r="JE17" s="513"/>
      <c r="JF17" s="513"/>
      <c r="JG17" s="513"/>
      <c r="JH17" s="513"/>
      <c r="JI17" s="513"/>
      <c r="JJ17" s="513"/>
      <c r="JK17" s="513"/>
      <c r="JL17" s="513"/>
      <c r="JM17" s="513"/>
      <c r="JN17" s="513"/>
      <c r="JO17" s="513"/>
      <c r="JP17" s="513"/>
      <c r="JQ17" s="513"/>
      <c r="JR17" s="513"/>
      <c r="JS17" s="513"/>
      <c r="JT17" s="513"/>
      <c r="JU17" s="513"/>
      <c r="JV17" s="513"/>
      <c r="JW17" s="513"/>
      <c r="JX17" s="513"/>
      <c r="JY17" s="513"/>
      <c r="JZ17" s="513"/>
      <c r="KA17" s="513"/>
      <c r="KB17" s="513"/>
      <c r="KC17" s="513"/>
      <c r="KD17" s="513"/>
      <c r="KE17" s="513"/>
      <c r="KF17" s="513"/>
      <c r="KG17" s="513"/>
      <c r="KH17" s="513"/>
      <c r="KI17" s="513"/>
      <c r="KJ17" s="513"/>
      <c r="KK17" s="513"/>
      <c r="KL17" s="513"/>
      <c r="KM17" s="513"/>
      <c r="KN17" s="513"/>
      <c r="KO17" s="513"/>
      <c r="KP17" s="513"/>
      <c r="KQ17" s="513"/>
      <c r="KR17" s="513"/>
      <c r="KS17" s="513"/>
      <c r="KT17" s="513"/>
      <c r="KU17" s="513"/>
      <c r="KV17" s="513"/>
      <c r="KW17" s="513"/>
      <c r="KX17" s="513"/>
      <c r="KY17" s="513"/>
      <c r="KZ17" s="513"/>
      <c r="LA17" s="513"/>
      <c r="LB17" s="513"/>
      <c r="LC17" s="513"/>
      <c r="LD17" s="513"/>
      <c r="LE17" s="513"/>
      <c r="LF17" s="513"/>
      <c r="LG17" s="513"/>
      <c r="LH17" s="513"/>
      <c r="LI17" s="513"/>
      <c r="LJ17" s="513"/>
      <c r="LK17" s="513"/>
      <c r="LL17" s="513"/>
      <c r="LM17" s="513"/>
      <c r="LN17" s="513"/>
      <c r="LO17" s="513"/>
      <c r="LP17" s="513"/>
      <c r="LQ17" s="513"/>
      <c r="LR17" s="513"/>
      <c r="LS17" s="513"/>
      <c r="LT17" s="513"/>
      <c r="LU17" s="513"/>
      <c r="LV17" s="513"/>
      <c r="LW17" s="513"/>
      <c r="LX17" s="513"/>
      <c r="LY17" s="513"/>
      <c r="LZ17" s="513"/>
      <c r="MA17" s="513"/>
      <c r="MB17" s="513"/>
      <c r="MC17" s="513"/>
      <c r="MD17" s="513"/>
      <c r="ME17" s="513"/>
      <c r="MF17" s="513"/>
      <c r="MG17" s="513"/>
      <c r="MH17" s="513"/>
      <c r="MI17" s="513"/>
      <c r="MJ17" s="513"/>
      <c r="MK17" s="513"/>
      <c r="ML17" s="513"/>
      <c r="MM17" s="513"/>
      <c r="MN17" s="513"/>
      <c r="MO17" s="513"/>
      <c r="MP17" s="513"/>
      <c r="MQ17" s="513"/>
      <c r="MR17" s="513"/>
      <c r="MS17" s="513"/>
      <c r="MT17" s="513"/>
      <c r="MU17" s="513"/>
      <c r="MV17" s="513"/>
      <c r="MW17" s="513"/>
      <c r="MX17" s="513"/>
      <c r="MY17" s="513"/>
      <c r="MZ17" s="513"/>
      <c r="NA17" s="513"/>
      <c r="NB17" s="513"/>
      <c r="NC17" s="513"/>
      <c r="ND17" s="513"/>
      <c r="NE17" s="513"/>
      <c r="NF17" s="513"/>
      <c r="NG17" s="513"/>
      <c r="NH17" s="513"/>
      <c r="NI17" s="513"/>
      <c r="NJ17" s="513"/>
      <c r="NK17" s="513"/>
      <c r="NL17" s="513"/>
      <c r="NM17" s="513"/>
      <c r="NN17" s="513"/>
      <c r="NO17" s="513"/>
      <c r="NP17" s="513"/>
      <c r="NQ17" s="513"/>
      <c r="NR17" s="513"/>
      <c r="NS17" s="513"/>
      <c r="NT17" s="513"/>
      <c r="NU17" s="513"/>
      <c r="NV17" s="513"/>
      <c r="NW17" s="513"/>
      <c r="NX17" s="513"/>
      <c r="NY17" s="513"/>
      <c r="NZ17" s="513"/>
      <c r="OA17" s="513"/>
      <c r="OB17" s="513"/>
      <c r="OC17" s="513"/>
      <c r="OD17" s="513"/>
      <c r="OE17" s="513"/>
      <c r="OF17" s="513"/>
      <c r="OG17" s="513"/>
      <c r="OH17" s="513"/>
      <c r="OI17" s="513"/>
      <c r="OJ17" s="513"/>
      <c r="OK17" s="513"/>
      <c r="OL17" s="513"/>
      <c r="OM17" s="513"/>
      <c r="ON17" s="513"/>
      <c r="OO17" s="513"/>
      <c r="OP17" s="513"/>
      <c r="OQ17" s="513"/>
      <c r="OR17" s="513"/>
      <c r="OS17" s="513"/>
      <c r="OT17" s="513"/>
      <c r="OU17" s="513"/>
      <c r="OV17" s="513"/>
      <c r="OW17" s="513"/>
      <c r="OX17" s="513"/>
      <c r="OY17" s="513"/>
      <c r="OZ17" s="513"/>
      <c r="PA17" s="513"/>
      <c r="PB17" s="513"/>
      <c r="PC17" s="513"/>
      <c r="PD17" s="513"/>
      <c r="PE17" s="513"/>
      <c r="PF17" s="513"/>
      <c r="PG17" s="513"/>
      <c r="PH17" s="513"/>
      <c r="PI17" s="513"/>
      <c r="PJ17" s="513"/>
      <c r="PK17" s="513"/>
      <c r="PL17" s="513"/>
      <c r="PM17" s="513"/>
      <c r="PN17" s="513"/>
      <c r="PO17" s="513"/>
      <c r="PP17" s="513"/>
      <c r="PQ17" s="513"/>
      <c r="PR17" s="513"/>
      <c r="PS17" s="513"/>
      <c r="PT17" s="513"/>
      <c r="PU17" s="513"/>
      <c r="PV17" s="513"/>
      <c r="PW17" s="513"/>
      <c r="PX17" s="513"/>
      <c r="PY17" s="513"/>
      <c r="PZ17" s="513"/>
      <c r="QA17" s="513"/>
      <c r="QB17" s="513"/>
      <c r="QC17" s="513"/>
      <c r="QD17" s="513"/>
      <c r="QE17" s="513"/>
      <c r="QF17" s="513"/>
      <c r="QG17" s="513"/>
      <c r="QH17" s="513"/>
      <c r="QI17" s="513"/>
      <c r="QJ17" s="513"/>
      <c r="QK17" s="513"/>
      <c r="QL17" s="513"/>
      <c r="QM17" s="513"/>
      <c r="QN17" s="513"/>
      <c r="QO17" s="513"/>
      <c r="QP17" s="513"/>
      <c r="QQ17" s="513"/>
      <c r="QR17" s="513"/>
      <c r="QS17" s="513"/>
      <c r="QT17" s="513"/>
      <c r="QU17" s="513"/>
      <c r="QV17" s="513"/>
      <c r="QW17" s="513"/>
      <c r="QX17" s="513"/>
      <c r="QY17" s="513"/>
      <c r="QZ17" s="513"/>
      <c r="RA17" s="513"/>
      <c r="RB17" s="513"/>
      <c r="RC17" s="513"/>
      <c r="RD17" s="513"/>
      <c r="RE17" s="513"/>
      <c r="RF17" s="513"/>
      <c r="RG17" s="513"/>
      <c r="RH17" s="513"/>
      <c r="RI17" s="513"/>
      <c r="RJ17" s="513"/>
      <c r="RK17" s="513"/>
      <c r="RL17" s="513"/>
      <c r="RM17" s="513"/>
      <c r="RN17" s="513"/>
      <c r="RO17" s="513"/>
      <c r="RP17" s="513"/>
      <c r="RQ17" s="513"/>
      <c r="RR17" s="513"/>
      <c r="RS17" s="513"/>
      <c r="RT17" s="513"/>
      <c r="RU17" s="513"/>
      <c r="RV17" s="513"/>
      <c r="RW17" s="513"/>
      <c r="RX17" s="513"/>
      <c r="RY17" s="513"/>
      <c r="RZ17" s="513"/>
      <c r="SA17" s="513"/>
      <c r="SB17" s="513"/>
      <c r="SC17" s="513"/>
      <c r="SD17" s="513"/>
      <c r="SE17" s="513"/>
      <c r="SF17" s="513"/>
      <c r="SG17" s="513"/>
      <c r="SH17" s="513"/>
      <c r="SI17" s="513"/>
      <c r="SJ17" s="513"/>
      <c r="SK17" s="513"/>
      <c r="SL17" s="513"/>
      <c r="SM17" s="513"/>
      <c r="SN17" s="513"/>
      <c r="SO17" s="513"/>
      <c r="SP17" s="513"/>
      <c r="SQ17" s="513"/>
      <c r="SR17" s="513"/>
      <c r="SS17" s="513"/>
      <c r="ST17" s="513"/>
      <c r="SU17" s="513"/>
      <c r="SV17" s="513"/>
      <c r="SW17" s="513"/>
      <c r="SX17" s="513"/>
      <c r="SY17" s="513"/>
      <c r="SZ17" s="513"/>
      <c r="TA17" s="513"/>
      <c r="TB17" s="513"/>
      <c r="TC17" s="513"/>
      <c r="TD17" s="513"/>
      <c r="TE17" s="513"/>
      <c r="TF17" s="513"/>
      <c r="TG17" s="513"/>
      <c r="TH17" s="513"/>
      <c r="TI17" s="513"/>
      <c r="TJ17" s="513"/>
      <c r="TK17" s="513"/>
      <c r="TL17" s="513"/>
      <c r="TM17" s="513"/>
      <c r="TN17" s="513"/>
      <c r="TO17" s="513"/>
      <c r="TP17" s="513"/>
      <c r="TQ17" s="513"/>
      <c r="TR17" s="513"/>
      <c r="TS17" s="513"/>
      <c r="TT17" s="513"/>
      <c r="TU17" s="513"/>
      <c r="TV17" s="513"/>
      <c r="TW17" s="513"/>
      <c r="TX17" s="513"/>
      <c r="TY17" s="513"/>
      <c r="TZ17" s="513"/>
      <c r="UA17" s="513"/>
      <c r="UB17" s="513"/>
      <c r="UC17" s="513"/>
      <c r="UD17" s="513"/>
      <c r="UE17" s="513"/>
      <c r="UF17" s="513"/>
      <c r="UG17" s="513"/>
      <c r="UH17" s="513"/>
      <c r="UI17" s="513"/>
      <c r="UJ17" s="513"/>
      <c r="UK17" s="513"/>
      <c r="UL17" s="513"/>
      <c r="UM17" s="513"/>
      <c r="UN17" s="513"/>
      <c r="UO17" s="513"/>
      <c r="UP17" s="513"/>
      <c r="UQ17" s="513"/>
      <c r="UR17" s="513"/>
      <c r="US17" s="513"/>
      <c r="UT17" s="513"/>
      <c r="UU17" s="513"/>
      <c r="UV17" s="513"/>
      <c r="UW17" s="513"/>
      <c r="UX17" s="513"/>
      <c r="UY17" s="513"/>
      <c r="UZ17" s="513"/>
      <c r="VA17" s="513"/>
      <c r="VB17" s="513"/>
      <c r="VC17" s="513"/>
      <c r="VD17" s="513"/>
      <c r="VE17" s="513"/>
      <c r="VF17" s="513"/>
      <c r="VG17" s="513"/>
      <c r="VH17" s="513"/>
      <c r="VI17" s="513"/>
      <c r="VJ17" s="513"/>
      <c r="VK17" s="513"/>
      <c r="VL17" s="513"/>
      <c r="VM17" s="513"/>
      <c r="VN17" s="513"/>
      <c r="VO17" s="513"/>
      <c r="VP17" s="513"/>
      <c r="VQ17" s="513"/>
      <c r="VR17" s="513"/>
      <c r="VS17" s="513"/>
      <c r="VT17" s="513"/>
      <c r="VU17" s="513"/>
      <c r="VV17" s="513"/>
      <c r="VW17" s="513"/>
      <c r="VX17" s="513"/>
      <c r="VY17" s="513"/>
      <c r="VZ17" s="513"/>
      <c r="WA17" s="513"/>
      <c r="WB17" s="513"/>
      <c r="WC17" s="513"/>
      <c r="WD17" s="513"/>
      <c r="WE17" s="513"/>
      <c r="WF17" s="513"/>
      <c r="WG17" s="513"/>
      <c r="WH17" s="513"/>
      <c r="WI17" s="513"/>
      <c r="WJ17" s="513"/>
      <c r="WK17" s="513"/>
      <c r="WL17" s="513"/>
      <c r="WM17" s="513"/>
      <c r="WN17" s="513"/>
      <c r="WO17" s="513"/>
      <c r="WP17" s="513"/>
      <c r="WQ17" s="513"/>
      <c r="WR17" s="513"/>
      <c r="WS17" s="513"/>
      <c r="WT17" s="513"/>
      <c r="WU17" s="513"/>
      <c r="WV17" s="513"/>
      <c r="WW17" s="513"/>
      <c r="WX17" s="513"/>
      <c r="WY17" s="513"/>
      <c r="WZ17" s="513"/>
      <c r="XA17" s="513"/>
      <c r="XB17" s="513"/>
      <c r="XC17" s="513"/>
      <c r="XD17" s="513"/>
      <c r="XE17" s="513"/>
      <c r="XF17" s="513"/>
      <c r="XG17" s="513"/>
      <c r="XH17" s="513"/>
      <c r="XI17" s="513"/>
      <c r="XJ17" s="513"/>
      <c r="XK17" s="513"/>
      <c r="XL17" s="513"/>
      <c r="XM17" s="513"/>
      <c r="XN17" s="513"/>
      <c r="XO17" s="513"/>
      <c r="XP17" s="513"/>
      <c r="XQ17" s="513"/>
      <c r="XR17" s="513"/>
      <c r="XS17" s="513"/>
      <c r="XT17" s="513"/>
      <c r="XU17" s="513"/>
      <c r="XV17" s="513"/>
      <c r="XW17" s="513"/>
      <c r="XX17" s="513"/>
      <c r="XY17" s="513"/>
      <c r="XZ17" s="513"/>
      <c r="YA17" s="513"/>
      <c r="YB17" s="513"/>
      <c r="YC17" s="513"/>
      <c r="YD17" s="513"/>
      <c r="YE17" s="513"/>
      <c r="YF17" s="513"/>
      <c r="YG17" s="513"/>
      <c r="YH17" s="513"/>
      <c r="YI17" s="513"/>
      <c r="YJ17" s="513"/>
      <c r="YK17" s="513"/>
      <c r="YL17" s="513"/>
      <c r="YM17" s="513"/>
      <c r="YN17" s="513"/>
      <c r="YO17" s="513"/>
      <c r="YP17" s="513"/>
      <c r="YQ17" s="513"/>
      <c r="YR17" s="513"/>
      <c r="YS17" s="513"/>
      <c r="YT17" s="513"/>
      <c r="YU17" s="513"/>
      <c r="YV17" s="513"/>
      <c r="YW17" s="513"/>
      <c r="YX17" s="513"/>
      <c r="YY17" s="513"/>
      <c r="YZ17" s="513"/>
      <c r="ZA17" s="513"/>
      <c r="ZB17" s="513"/>
      <c r="ZC17" s="513"/>
      <c r="ZD17" s="513"/>
      <c r="ZE17" s="513"/>
      <c r="ZF17" s="513"/>
      <c r="ZG17" s="513"/>
      <c r="ZH17" s="513"/>
      <c r="ZI17" s="513"/>
      <c r="ZJ17" s="513"/>
      <c r="ZK17" s="513"/>
      <c r="ZL17" s="513"/>
      <c r="ZM17" s="513"/>
      <c r="ZN17" s="513"/>
      <c r="ZO17" s="513"/>
      <c r="ZP17" s="513"/>
      <c r="ZQ17" s="513"/>
      <c r="ZR17" s="513"/>
      <c r="ZS17" s="513"/>
      <c r="ZT17" s="513"/>
      <c r="ZU17" s="513"/>
      <c r="ZV17" s="513"/>
      <c r="ZW17" s="513"/>
      <c r="ZX17" s="513"/>
      <c r="ZY17" s="513"/>
      <c r="ZZ17" s="513"/>
      <c r="AAA17" s="513"/>
      <c r="AAB17" s="513"/>
      <c r="AAC17" s="513"/>
      <c r="AAD17" s="513"/>
      <c r="AAE17" s="513"/>
      <c r="AAF17" s="513"/>
      <c r="AAG17" s="513"/>
      <c r="AAH17" s="513"/>
      <c r="AAI17" s="513"/>
      <c r="AAJ17" s="513"/>
      <c r="AAK17" s="513"/>
      <c r="AAL17" s="513"/>
      <c r="AAM17" s="513"/>
      <c r="AAN17" s="513"/>
      <c r="AAO17" s="513"/>
      <c r="AAP17" s="513"/>
      <c r="AAQ17" s="513"/>
      <c r="AAR17" s="513"/>
      <c r="AAS17" s="513"/>
      <c r="AAT17" s="513"/>
      <c r="AAU17" s="513"/>
      <c r="AAV17" s="513"/>
      <c r="AAW17" s="513"/>
      <c r="AAX17" s="513"/>
      <c r="AAY17" s="513"/>
      <c r="AAZ17" s="513"/>
      <c r="ABA17" s="513"/>
      <c r="ABB17" s="513"/>
      <c r="ABC17" s="513"/>
      <c r="ABD17" s="513"/>
      <c r="ABE17" s="513"/>
      <c r="ABF17" s="513"/>
      <c r="ABG17" s="513"/>
      <c r="ABH17" s="513"/>
      <c r="ABI17" s="513"/>
      <c r="ABJ17" s="513"/>
      <c r="ABK17" s="513"/>
      <c r="ABL17" s="513"/>
      <c r="ABM17" s="513"/>
      <c r="ABN17" s="513"/>
      <c r="ABO17" s="513"/>
      <c r="ABP17" s="513"/>
      <c r="ABQ17" s="513"/>
      <c r="ABR17" s="513"/>
      <c r="ABS17" s="513"/>
      <c r="ABT17" s="513"/>
      <c r="ABU17" s="513"/>
      <c r="ABV17" s="513"/>
      <c r="ABW17" s="513"/>
      <c r="ABX17" s="513"/>
      <c r="ABY17" s="513"/>
      <c r="ABZ17" s="513"/>
      <c r="ACA17" s="513"/>
      <c r="ACB17" s="513"/>
      <c r="ACC17" s="513"/>
      <c r="ACD17" s="513"/>
      <c r="ACE17" s="513"/>
      <c r="ACF17" s="513"/>
      <c r="ACG17" s="513"/>
      <c r="ACH17" s="513"/>
      <c r="ACI17" s="513"/>
      <c r="ACJ17" s="513"/>
      <c r="ACK17" s="513"/>
      <c r="ACL17" s="513"/>
      <c r="ACM17" s="513"/>
      <c r="ACN17" s="513"/>
      <c r="ACO17" s="513"/>
      <c r="ACP17" s="513"/>
      <c r="ACQ17" s="513"/>
      <c r="ACR17" s="513"/>
      <c r="ACS17" s="513"/>
      <c r="ACT17" s="513"/>
      <c r="ACU17" s="513"/>
      <c r="ACV17" s="513"/>
      <c r="ACW17" s="513"/>
      <c r="ACX17" s="513"/>
      <c r="ACY17" s="513"/>
      <c r="ACZ17" s="513"/>
      <c r="ADA17" s="513"/>
      <c r="ADB17" s="513"/>
      <c r="ADC17" s="513"/>
      <c r="ADD17" s="513"/>
      <c r="ADE17" s="513"/>
      <c r="ADF17" s="513"/>
      <c r="ADG17" s="513"/>
      <c r="ADH17" s="513"/>
      <c r="ADI17" s="513"/>
      <c r="ADJ17" s="513"/>
      <c r="ADK17" s="513"/>
      <c r="ADL17" s="513"/>
      <c r="ADM17" s="513"/>
      <c r="ADN17" s="513"/>
      <c r="ADO17" s="513"/>
      <c r="ADP17" s="513"/>
      <c r="ADQ17" s="513"/>
      <c r="ADR17" s="513"/>
      <c r="ADS17" s="513"/>
      <c r="ADT17" s="513"/>
      <c r="ADU17" s="513"/>
      <c r="ADV17" s="513"/>
      <c r="ADW17" s="513"/>
      <c r="ADX17" s="513"/>
      <c r="ADY17" s="513"/>
      <c r="ADZ17" s="513"/>
      <c r="AEA17" s="513"/>
      <c r="AEB17" s="513"/>
      <c r="AEC17" s="513"/>
      <c r="AED17" s="513"/>
      <c r="AEE17" s="513"/>
      <c r="AEF17" s="513"/>
      <c r="AEG17" s="513"/>
      <c r="AEH17" s="513"/>
      <c r="AEI17" s="513"/>
      <c r="AEJ17" s="513"/>
      <c r="AEK17" s="513"/>
      <c r="AEL17" s="513"/>
      <c r="AEM17" s="513"/>
      <c r="AEN17" s="513"/>
      <c r="AEO17" s="513"/>
      <c r="AEP17" s="513"/>
      <c r="AEQ17" s="513"/>
      <c r="AER17" s="513"/>
      <c r="AES17" s="513"/>
      <c r="AET17" s="513"/>
      <c r="AEU17" s="513"/>
      <c r="AEV17" s="513"/>
      <c r="AEW17" s="513"/>
      <c r="AEX17" s="513"/>
      <c r="AEY17" s="513"/>
      <c r="AEZ17" s="513"/>
      <c r="AFA17" s="513"/>
      <c r="AFB17" s="513"/>
      <c r="AFC17" s="513"/>
      <c r="AFD17" s="513"/>
      <c r="AFE17" s="513"/>
      <c r="AFF17" s="513"/>
      <c r="AFG17" s="513"/>
      <c r="AFH17" s="513"/>
      <c r="AFI17" s="513"/>
      <c r="AFJ17" s="513"/>
      <c r="AFK17" s="513"/>
      <c r="AFL17" s="513"/>
      <c r="AFM17" s="513"/>
      <c r="AFN17" s="513"/>
      <c r="AFO17" s="513"/>
      <c r="AFP17" s="513"/>
      <c r="AFQ17" s="513"/>
      <c r="AFR17" s="513"/>
      <c r="AFS17" s="513"/>
      <c r="AFT17" s="513"/>
      <c r="AFU17" s="513"/>
      <c r="AFV17" s="513"/>
      <c r="AFW17" s="513"/>
      <c r="AFX17" s="513"/>
      <c r="AFY17" s="513"/>
      <c r="AFZ17" s="513"/>
      <c r="AGA17" s="513"/>
      <c r="AGB17" s="513"/>
      <c r="AGC17" s="513"/>
      <c r="AGD17" s="513"/>
      <c r="AGE17" s="513"/>
      <c r="AGF17" s="513"/>
      <c r="AGG17" s="513"/>
      <c r="AGH17" s="513"/>
      <c r="AGI17" s="513"/>
      <c r="AGJ17" s="513"/>
      <c r="AGK17" s="513"/>
      <c r="AGL17" s="513"/>
      <c r="AGM17" s="513"/>
      <c r="AGN17" s="513"/>
      <c r="AGO17" s="513"/>
      <c r="AGP17" s="513"/>
      <c r="AGQ17" s="513"/>
      <c r="AGR17" s="513"/>
      <c r="AGS17" s="513"/>
      <c r="AGT17" s="513"/>
      <c r="AGU17" s="513"/>
      <c r="AGV17" s="513"/>
      <c r="AGW17" s="513"/>
      <c r="AGX17" s="513"/>
      <c r="AGY17" s="513"/>
      <c r="AGZ17" s="513"/>
      <c r="AHA17" s="513"/>
      <c r="AHB17" s="513"/>
      <c r="AHC17" s="513"/>
      <c r="AHD17" s="513"/>
      <c r="AHE17" s="513"/>
      <c r="AHF17" s="513"/>
      <c r="AHG17" s="513"/>
      <c r="AHH17" s="513"/>
      <c r="AHI17" s="513"/>
      <c r="AHJ17" s="513"/>
      <c r="AHK17" s="513"/>
      <c r="AHL17" s="513"/>
      <c r="AHM17" s="513"/>
      <c r="AHN17" s="513"/>
      <c r="AHO17" s="513"/>
      <c r="AHP17" s="513"/>
      <c r="AHQ17" s="513"/>
      <c r="AHR17" s="513"/>
      <c r="AHS17" s="513"/>
      <c r="AHT17" s="513"/>
      <c r="AHU17" s="513"/>
      <c r="AHV17" s="513"/>
      <c r="AHW17" s="513"/>
      <c r="AHX17" s="513"/>
      <c r="AHY17" s="513"/>
      <c r="AHZ17" s="513"/>
      <c r="AIA17" s="513"/>
      <c r="AIB17" s="513"/>
      <c r="AIC17" s="513"/>
      <c r="AID17" s="513"/>
      <c r="AIE17" s="513"/>
      <c r="AIF17" s="513"/>
      <c r="AIG17" s="513"/>
      <c r="AIH17" s="513"/>
      <c r="AII17" s="513"/>
      <c r="AIJ17" s="513"/>
      <c r="AIK17" s="513"/>
      <c r="AIL17" s="513"/>
      <c r="AIM17" s="513"/>
      <c r="AIN17" s="513"/>
      <c r="AIO17" s="513"/>
      <c r="AIP17" s="513"/>
      <c r="AIQ17" s="513"/>
      <c r="AIR17" s="513"/>
      <c r="AIS17" s="513"/>
      <c r="AIT17" s="513"/>
      <c r="AIU17" s="513"/>
      <c r="AIV17" s="513"/>
      <c r="AIW17" s="513"/>
      <c r="AIX17" s="513"/>
      <c r="AIY17" s="513"/>
      <c r="AIZ17" s="513"/>
      <c r="AJA17" s="513"/>
      <c r="AJB17" s="513"/>
      <c r="AJC17" s="513"/>
      <c r="AJD17" s="513"/>
      <c r="AJE17" s="513"/>
      <c r="AJF17" s="513"/>
      <c r="AJG17" s="513"/>
      <c r="AJH17" s="513"/>
      <c r="AJI17" s="513"/>
      <c r="AJJ17" s="513"/>
      <c r="AJK17" s="513"/>
      <c r="AJL17" s="513"/>
      <c r="AJM17" s="513"/>
      <c r="AJN17" s="513"/>
      <c r="AJO17" s="513"/>
      <c r="AJP17" s="513"/>
      <c r="AJQ17" s="513"/>
      <c r="AJR17" s="513"/>
      <c r="AJS17" s="513"/>
      <c r="AJT17" s="513"/>
      <c r="AJU17" s="513"/>
      <c r="AJV17" s="513"/>
      <c r="AJW17" s="513"/>
      <c r="AJX17" s="513"/>
      <c r="AJY17" s="513"/>
      <c r="AJZ17" s="513"/>
      <c r="AKA17" s="513"/>
      <c r="AKB17" s="513"/>
      <c r="AKC17" s="513"/>
      <c r="AKD17" s="513"/>
      <c r="AKE17" s="513"/>
      <c r="AKF17" s="513"/>
      <c r="AKG17" s="513"/>
      <c r="AKH17" s="513"/>
      <c r="AKI17" s="513"/>
      <c r="AKJ17" s="513"/>
      <c r="AKK17" s="513"/>
      <c r="AKL17" s="513"/>
      <c r="AKM17" s="513"/>
      <c r="AKN17" s="513"/>
      <c r="AKO17" s="513"/>
      <c r="AKP17" s="513"/>
      <c r="AKQ17" s="513"/>
      <c r="AKR17" s="513"/>
      <c r="AKS17" s="513"/>
      <c r="AKT17" s="513"/>
      <c r="AKU17" s="513"/>
      <c r="AKV17" s="513"/>
      <c r="AKW17" s="513"/>
      <c r="AKX17" s="513"/>
      <c r="AKY17" s="513"/>
      <c r="AKZ17" s="513"/>
      <c r="ALA17" s="513"/>
      <c r="ALB17" s="513"/>
      <c r="ALC17" s="513"/>
      <c r="ALD17" s="513"/>
      <c r="ALE17" s="513"/>
      <c r="ALF17" s="513"/>
      <c r="ALG17" s="513"/>
      <c r="ALH17" s="513"/>
      <c r="ALI17" s="513"/>
      <c r="ALJ17" s="513"/>
      <c r="ALK17" s="513"/>
      <c r="ALL17" s="513"/>
      <c r="ALM17" s="513"/>
      <c r="ALN17" s="513"/>
      <c r="ALO17" s="513"/>
      <c r="ALP17" s="513"/>
      <c r="ALQ17" s="513"/>
      <c r="ALR17" s="513"/>
      <c r="ALS17" s="513"/>
      <c r="ALT17" s="513"/>
      <c r="ALU17" s="513"/>
      <c r="ALV17" s="513"/>
      <c r="ALW17" s="513"/>
      <c r="ALX17" s="513"/>
      <c r="ALY17" s="513"/>
      <c r="ALZ17" s="513"/>
      <c r="AMA17" s="513"/>
      <c r="AMB17" s="513"/>
      <c r="AMC17" s="513"/>
      <c r="AMD17" s="513"/>
      <c r="AME17" s="513"/>
      <c r="AMF17" s="513"/>
      <c r="AMG17" s="513"/>
      <c r="AMH17" s="513"/>
      <c r="AMI17" s="513"/>
      <c r="AMJ17" s="513"/>
      <c r="AMK17" s="513"/>
      <c r="AML17" s="513"/>
      <c r="AMM17" s="513"/>
      <c r="AMN17" s="513"/>
      <c r="AMO17" s="513"/>
      <c r="AMP17" s="513"/>
      <c r="AMQ17" s="513"/>
      <c r="AMR17" s="513"/>
      <c r="AMS17" s="513"/>
      <c r="AMT17" s="513"/>
      <c r="AMU17" s="513"/>
      <c r="AMV17" s="513"/>
      <c r="AMW17" s="513"/>
      <c r="AMX17" s="513"/>
      <c r="AMY17" s="513"/>
      <c r="AMZ17" s="513"/>
      <c r="ANA17" s="513"/>
      <c r="ANB17" s="513"/>
      <c r="ANC17" s="513"/>
      <c r="AND17" s="513"/>
      <c r="ANE17" s="513"/>
      <c r="ANF17" s="513"/>
      <c r="ANG17" s="513"/>
      <c r="ANH17" s="513"/>
      <c r="ANI17" s="513"/>
      <c r="ANJ17" s="513"/>
      <c r="ANK17" s="513"/>
      <c r="ANL17" s="513"/>
      <c r="ANM17" s="513"/>
      <c r="ANN17" s="513"/>
      <c r="ANO17" s="513"/>
      <c r="ANP17" s="513"/>
      <c r="ANQ17" s="513"/>
      <c r="ANR17" s="513"/>
      <c r="ANS17" s="513"/>
      <c r="ANT17" s="513"/>
      <c r="ANU17" s="513"/>
      <c r="ANV17" s="513"/>
      <c r="ANW17" s="513"/>
      <c r="ANX17" s="513"/>
      <c r="ANY17" s="513"/>
      <c r="ANZ17" s="513"/>
      <c r="AOA17" s="513"/>
      <c r="AOB17" s="513"/>
      <c r="AOC17" s="513"/>
      <c r="AOD17" s="513"/>
      <c r="AOE17" s="513"/>
      <c r="AOF17" s="513"/>
      <c r="AOG17" s="513"/>
      <c r="AOH17" s="513"/>
      <c r="AOI17" s="513"/>
      <c r="AOJ17" s="513"/>
      <c r="AOK17" s="513"/>
      <c r="AOL17" s="513"/>
      <c r="AOM17" s="513"/>
      <c r="AON17" s="513"/>
      <c r="AOO17" s="513"/>
      <c r="AOP17" s="513"/>
      <c r="AOQ17" s="513"/>
      <c r="AOR17" s="513"/>
      <c r="AOS17" s="513"/>
      <c r="AOT17" s="513"/>
      <c r="AOU17" s="513"/>
      <c r="AOV17" s="513"/>
      <c r="AOW17" s="513"/>
      <c r="AOX17" s="513"/>
      <c r="AOY17" s="513"/>
      <c r="AOZ17" s="513"/>
      <c r="APA17" s="513"/>
      <c r="APB17" s="513"/>
      <c r="APC17" s="513"/>
      <c r="APD17" s="513"/>
      <c r="APE17" s="513"/>
      <c r="APF17" s="513"/>
      <c r="APG17" s="513"/>
      <c r="APH17" s="513"/>
      <c r="API17" s="513"/>
      <c r="APJ17" s="513"/>
      <c r="APK17" s="513"/>
      <c r="APL17" s="513"/>
      <c r="APM17" s="513"/>
      <c r="APN17" s="513"/>
      <c r="APO17" s="513"/>
      <c r="APP17" s="513"/>
      <c r="APQ17" s="513"/>
      <c r="APR17" s="513"/>
      <c r="APS17" s="513"/>
      <c r="APT17" s="513"/>
      <c r="APU17" s="513"/>
      <c r="APV17" s="513"/>
      <c r="APW17" s="513"/>
      <c r="APX17" s="513"/>
      <c r="APY17" s="513"/>
      <c r="APZ17" s="513"/>
      <c r="AQA17" s="513"/>
      <c r="AQB17" s="513"/>
      <c r="AQC17" s="513"/>
      <c r="AQD17" s="513"/>
      <c r="AQE17" s="513"/>
      <c r="AQF17" s="513"/>
      <c r="AQG17" s="513"/>
      <c r="AQH17" s="513"/>
      <c r="AQI17" s="513"/>
      <c r="AQJ17" s="513"/>
      <c r="AQK17" s="513"/>
      <c r="AQL17" s="513"/>
      <c r="AQM17" s="513"/>
      <c r="AQN17" s="513"/>
      <c r="AQO17" s="513"/>
      <c r="AQP17" s="513"/>
      <c r="AQQ17" s="513"/>
      <c r="AQR17" s="513"/>
      <c r="AQS17" s="513"/>
      <c r="AQT17" s="513"/>
      <c r="AQU17" s="513"/>
      <c r="AQV17" s="513"/>
      <c r="AQW17" s="513"/>
      <c r="AQX17" s="513"/>
      <c r="AQY17" s="513"/>
      <c r="AQZ17" s="513"/>
      <c r="ARA17" s="513"/>
      <c r="ARB17" s="513"/>
      <c r="ARC17" s="513"/>
      <c r="ARD17" s="513"/>
      <c r="ARE17" s="513"/>
      <c r="ARF17" s="513"/>
      <c r="ARG17" s="513"/>
      <c r="ARH17" s="513"/>
      <c r="ARI17" s="513"/>
      <c r="ARJ17" s="513"/>
      <c r="ARK17" s="513"/>
      <c r="ARL17" s="513"/>
      <c r="ARM17" s="513"/>
      <c r="ARN17" s="513"/>
      <c r="ARO17" s="513"/>
      <c r="ARP17" s="513"/>
      <c r="ARQ17" s="513"/>
      <c r="ARR17" s="513"/>
      <c r="ARS17" s="513"/>
      <c r="ART17" s="513"/>
      <c r="ARU17" s="513"/>
      <c r="ARV17" s="513"/>
      <c r="ARW17" s="513"/>
      <c r="ARX17" s="513"/>
      <c r="ARY17" s="513"/>
      <c r="ARZ17" s="513"/>
      <c r="ASA17" s="513"/>
      <c r="ASB17" s="513"/>
      <c r="ASC17" s="513"/>
      <c r="ASD17" s="513"/>
      <c r="ASE17" s="513"/>
      <c r="ASF17" s="513"/>
      <c r="ASG17" s="513"/>
      <c r="ASH17" s="513"/>
      <c r="ASI17" s="513"/>
      <c r="ASJ17" s="513"/>
      <c r="ASK17" s="513"/>
      <c r="ASL17" s="513"/>
      <c r="ASM17" s="513"/>
      <c r="ASN17" s="513"/>
      <c r="ASO17" s="513"/>
      <c r="ASP17" s="513"/>
      <c r="ASQ17" s="513"/>
      <c r="ASR17" s="513"/>
      <c r="ASS17" s="513"/>
      <c r="AST17" s="513"/>
      <c r="ASU17" s="513"/>
      <c r="ASV17" s="513"/>
      <c r="ASW17" s="513"/>
      <c r="ASX17" s="513"/>
      <c r="ASY17" s="513"/>
      <c r="ASZ17" s="513"/>
      <c r="ATA17" s="513"/>
      <c r="ATB17" s="513"/>
      <c r="ATC17" s="513"/>
      <c r="ATD17" s="513"/>
      <c r="ATE17" s="513"/>
      <c r="ATF17" s="513"/>
      <c r="ATG17" s="513"/>
      <c r="ATH17" s="513"/>
      <c r="ATI17" s="513"/>
      <c r="ATJ17" s="513"/>
      <c r="ATK17" s="513"/>
      <c r="ATL17" s="513"/>
      <c r="ATM17" s="513"/>
      <c r="ATN17" s="513"/>
      <c r="ATO17" s="513"/>
      <c r="ATP17" s="513"/>
      <c r="ATQ17" s="513"/>
      <c r="ATR17" s="513"/>
      <c r="ATS17" s="513"/>
      <c r="ATT17" s="513"/>
      <c r="ATU17" s="513"/>
      <c r="ATV17" s="513"/>
      <c r="ATW17" s="513"/>
      <c r="ATX17" s="513"/>
      <c r="ATY17" s="513"/>
      <c r="ATZ17" s="513"/>
      <c r="AUA17" s="513"/>
      <c r="AUB17" s="513"/>
      <c r="AUC17" s="513"/>
      <c r="AUD17" s="513"/>
      <c r="AUE17" s="513"/>
      <c r="AUF17" s="513"/>
      <c r="AUG17" s="513"/>
      <c r="AUH17" s="513"/>
      <c r="AUI17" s="513"/>
      <c r="AUJ17" s="513"/>
      <c r="AUK17" s="513"/>
      <c r="AUL17" s="513"/>
      <c r="AUM17" s="513"/>
      <c r="AUN17" s="513"/>
      <c r="AUO17" s="513"/>
      <c r="AUP17" s="513"/>
      <c r="AUQ17" s="513"/>
      <c r="AUR17" s="513"/>
      <c r="AUS17" s="513"/>
      <c r="AUT17" s="513"/>
      <c r="AUU17" s="513"/>
      <c r="AUV17" s="513"/>
      <c r="AUW17" s="513"/>
      <c r="AUX17" s="513"/>
      <c r="AUY17" s="513"/>
      <c r="AUZ17" s="513"/>
      <c r="AVA17" s="513"/>
      <c r="AVB17" s="513"/>
      <c r="AVC17" s="513"/>
      <c r="AVD17" s="513"/>
      <c r="AVE17" s="513"/>
      <c r="AVF17" s="513"/>
      <c r="AVG17" s="513"/>
      <c r="AVH17" s="513"/>
      <c r="AVI17" s="513"/>
      <c r="AVJ17" s="513"/>
      <c r="AVK17" s="513"/>
      <c r="AVL17" s="513"/>
      <c r="AVM17" s="513"/>
      <c r="AVN17" s="513"/>
      <c r="AVO17" s="513"/>
      <c r="AVP17" s="513"/>
      <c r="AVQ17" s="513"/>
      <c r="AVR17" s="513"/>
      <c r="AVS17" s="513"/>
      <c r="AVT17" s="513"/>
      <c r="AVU17" s="513"/>
      <c r="AVV17" s="513"/>
      <c r="AVW17" s="513"/>
      <c r="AVX17" s="513"/>
      <c r="AVY17" s="513"/>
      <c r="AVZ17" s="513"/>
      <c r="AWA17" s="513"/>
      <c r="AWB17" s="513"/>
      <c r="AWC17" s="513"/>
      <c r="AWD17" s="513"/>
      <c r="AWE17" s="513"/>
      <c r="AWF17" s="513"/>
      <c r="AWG17" s="513"/>
      <c r="AWH17" s="513"/>
      <c r="AWI17" s="513"/>
      <c r="AWJ17" s="513"/>
      <c r="AWK17" s="513"/>
      <c r="AWL17" s="513"/>
      <c r="AWM17" s="513"/>
      <c r="AWN17" s="513"/>
      <c r="AWO17" s="513"/>
      <c r="AWP17" s="513"/>
      <c r="AWQ17" s="513"/>
      <c r="AWR17" s="513"/>
      <c r="AWS17" s="513"/>
      <c r="AWT17" s="513"/>
      <c r="AWU17" s="513"/>
      <c r="AWV17" s="513"/>
      <c r="AWW17" s="513"/>
      <c r="AWX17" s="513"/>
      <c r="AWY17" s="513"/>
      <c r="AWZ17" s="513"/>
      <c r="AXA17" s="513"/>
      <c r="AXB17" s="513"/>
      <c r="AXC17" s="513"/>
      <c r="AXD17" s="513"/>
      <c r="AXE17" s="513"/>
      <c r="AXF17" s="513"/>
      <c r="AXG17" s="513"/>
      <c r="AXH17" s="513"/>
      <c r="AXI17" s="513"/>
      <c r="AXJ17" s="513"/>
      <c r="AXK17" s="513"/>
      <c r="AXL17" s="513"/>
      <c r="AXM17" s="513"/>
      <c r="AXN17" s="513"/>
      <c r="AXO17" s="513"/>
      <c r="AXP17" s="513"/>
      <c r="AXQ17" s="513"/>
      <c r="AXR17" s="513"/>
      <c r="AXS17" s="513"/>
      <c r="AXT17" s="513"/>
      <c r="AXU17" s="513"/>
      <c r="AXV17" s="513"/>
      <c r="AXW17" s="513"/>
      <c r="AXX17" s="513"/>
      <c r="AXY17" s="513"/>
      <c r="AXZ17" s="513"/>
      <c r="AYA17" s="513"/>
      <c r="AYB17" s="513"/>
      <c r="AYC17" s="513"/>
      <c r="AYD17" s="513"/>
      <c r="AYE17" s="513"/>
      <c r="AYF17" s="513"/>
      <c r="AYG17" s="513"/>
      <c r="AYH17" s="513"/>
      <c r="AYI17" s="513"/>
      <c r="AYJ17" s="513"/>
      <c r="AYK17" s="513"/>
      <c r="AYL17" s="513"/>
      <c r="AYM17" s="513"/>
      <c r="AYN17" s="513"/>
      <c r="AYO17" s="513"/>
      <c r="AYP17" s="513"/>
      <c r="AYQ17" s="513"/>
      <c r="AYR17" s="513"/>
      <c r="AYS17" s="513"/>
      <c r="AYT17" s="513"/>
      <c r="AYU17" s="513"/>
      <c r="AYV17" s="513"/>
      <c r="AYW17" s="513"/>
      <c r="AYX17" s="513"/>
      <c r="AYY17" s="513"/>
      <c r="AYZ17" s="513"/>
      <c r="AZA17" s="513"/>
      <c r="AZB17" s="513"/>
      <c r="AZC17" s="513"/>
      <c r="AZD17" s="513"/>
      <c r="AZE17" s="513"/>
      <c r="AZF17" s="513"/>
      <c r="AZG17" s="513"/>
      <c r="AZH17" s="513"/>
      <c r="AZI17" s="513"/>
      <c r="AZJ17" s="513"/>
      <c r="AZK17" s="513"/>
      <c r="AZL17" s="513"/>
      <c r="AZM17" s="513"/>
      <c r="AZN17" s="513"/>
      <c r="AZO17" s="513"/>
      <c r="AZP17" s="513"/>
      <c r="AZQ17" s="513"/>
      <c r="AZR17" s="513"/>
      <c r="AZS17" s="513"/>
      <c r="AZT17" s="513"/>
      <c r="AZU17" s="513"/>
      <c r="AZV17" s="513"/>
      <c r="AZW17" s="513"/>
      <c r="AZX17" s="513"/>
      <c r="AZY17" s="513"/>
      <c r="AZZ17" s="513"/>
      <c r="BAA17" s="513"/>
      <c r="BAB17" s="513"/>
      <c r="BAC17" s="513"/>
      <c r="BAD17" s="513"/>
      <c r="BAE17" s="513"/>
      <c r="BAF17" s="513"/>
      <c r="BAG17" s="513"/>
      <c r="BAH17" s="513"/>
      <c r="BAI17" s="513"/>
      <c r="BAJ17" s="513"/>
      <c r="BAK17" s="513"/>
      <c r="BAL17" s="513"/>
      <c r="BAM17" s="513"/>
      <c r="BAN17" s="513"/>
      <c r="BAO17" s="513"/>
      <c r="BAP17" s="513"/>
      <c r="BAQ17" s="513"/>
      <c r="BAR17" s="513"/>
      <c r="BAS17" s="513"/>
      <c r="BAT17" s="513"/>
      <c r="BAU17" s="513"/>
      <c r="BAV17" s="513"/>
      <c r="BAW17" s="513"/>
      <c r="BAX17" s="513"/>
      <c r="BAY17" s="513"/>
      <c r="BAZ17" s="513"/>
      <c r="BBA17" s="513"/>
      <c r="BBB17" s="513"/>
      <c r="BBC17" s="513"/>
      <c r="BBD17" s="513"/>
      <c r="BBE17" s="513"/>
      <c r="BBF17" s="513"/>
      <c r="BBG17" s="513"/>
      <c r="BBH17" s="513"/>
      <c r="BBI17" s="513"/>
      <c r="BBJ17" s="513"/>
      <c r="BBK17" s="513"/>
      <c r="BBL17" s="513"/>
      <c r="BBM17" s="513"/>
      <c r="BBN17" s="513"/>
      <c r="BBO17" s="513"/>
      <c r="BBP17" s="513"/>
      <c r="BBQ17" s="513"/>
      <c r="BBR17" s="513"/>
      <c r="BBS17" s="513"/>
      <c r="BBT17" s="513"/>
      <c r="BBU17" s="513"/>
      <c r="BBV17" s="513"/>
      <c r="BBW17" s="513"/>
      <c r="BBX17" s="513"/>
      <c r="BBY17" s="513"/>
      <c r="BBZ17" s="513"/>
      <c r="BCA17" s="513"/>
      <c r="BCB17" s="513"/>
      <c r="BCC17" s="513"/>
      <c r="BCD17" s="513"/>
      <c r="BCE17" s="513"/>
      <c r="BCF17" s="513"/>
      <c r="BCG17" s="513"/>
      <c r="BCH17" s="513"/>
      <c r="BCI17" s="513"/>
      <c r="BCJ17" s="513"/>
      <c r="BCK17" s="513"/>
      <c r="BCL17" s="513"/>
      <c r="BCM17" s="513"/>
      <c r="BCN17" s="513"/>
      <c r="BCO17" s="513"/>
      <c r="BCP17" s="513"/>
      <c r="BCQ17" s="513"/>
      <c r="BCR17" s="513"/>
      <c r="BCS17" s="513"/>
      <c r="BCT17" s="513"/>
      <c r="BCU17" s="513"/>
      <c r="BCV17" s="513"/>
      <c r="BCW17" s="513"/>
      <c r="BCX17" s="513"/>
      <c r="BCY17" s="513"/>
      <c r="BCZ17" s="513"/>
      <c r="BDA17" s="513"/>
      <c r="BDB17" s="513"/>
      <c r="BDC17" s="513"/>
      <c r="BDD17" s="513"/>
      <c r="BDE17" s="513"/>
      <c r="BDF17" s="513"/>
      <c r="BDG17" s="513"/>
      <c r="BDH17" s="513"/>
      <c r="BDI17" s="513"/>
      <c r="BDJ17" s="513"/>
      <c r="BDK17" s="513"/>
      <c r="BDL17" s="513"/>
      <c r="BDM17" s="513"/>
      <c r="BDN17" s="513"/>
      <c r="BDO17" s="513"/>
      <c r="BDP17" s="513"/>
      <c r="BDQ17" s="513"/>
      <c r="BDR17" s="513"/>
      <c r="BDS17" s="513"/>
      <c r="BDT17" s="513"/>
      <c r="BDU17" s="513"/>
      <c r="BDV17" s="513"/>
      <c r="BDW17" s="513"/>
      <c r="BDX17" s="513"/>
      <c r="BDY17" s="513"/>
      <c r="BDZ17" s="513"/>
      <c r="BEA17" s="513"/>
      <c r="BEB17" s="513"/>
      <c r="BEC17" s="513"/>
      <c r="BED17" s="513"/>
      <c r="BEE17" s="513"/>
      <c r="BEF17" s="513"/>
      <c r="BEG17" s="513"/>
      <c r="BEH17" s="513"/>
      <c r="BEI17" s="513"/>
      <c r="BEJ17" s="513"/>
      <c r="BEK17" s="513"/>
      <c r="BEL17" s="513"/>
      <c r="BEM17" s="513"/>
      <c r="BEN17" s="513"/>
      <c r="BEO17" s="513"/>
      <c r="BEP17" s="513"/>
      <c r="BEQ17" s="513"/>
      <c r="BER17" s="513"/>
      <c r="BES17" s="513"/>
      <c r="BET17" s="513"/>
      <c r="BEU17" s="513"/>
      <c r="BEV17" s="513"/>
      <c r="BEW17" s="513"/>
      <c r="BEX17" s="513"/>
      <c r="BEY17" s="513"/>
      <c r="BEZ17" s="513"/>
      <c r="BFA17" s="513"/>
      <c r="BFB17" s="513"/>
      <c r="BFC17" s="513"/>
      <c r="BFD17" s="513"/>
      <c r="BFE17" s="513"/>
      <c r="BFF17" s="513"/>
      <c r="BFG17" s="513"/>
      <c r="BFH17" s="513"/>
      <c r="BFI17" s="513"/>
      <c r="BFJ17" s="513"/>
      <c r="BFK17" s="513"/>
      <c r="BFL17" s="513"/>
      <c r="BFM17" s="513"/>
      <c r="BFN17" s="513"/>
      <c r="BFO17" s="513"/>
      <c r="BFP17" s="513"/>
      <c r="BFQ17" s="513"/>
      <c r="BFR17" s="513"/>
      <c r="BFS17" s="513"/>
      <c r="BFT17" s="513"/>
      <c r="BFU17" s="513"/>
      <c r="BFV17" s="513"/>
      <c r="BFW17" s="513"/>
      <c r="BFX17" s="513"/>
      <c r="BFY17" s="513"/>
      <c r="BFZ17" s="513"/>
      <c r="BGA17" s="513"/>
      <c r="BGB17" s="513"/>
      <c r="BGC17" s="513"/>
      <c r="BGD17" s="513"/>
      <c r="BGE17" s="513"/>
      <c r="BGF17" s="513"/>
      <c r="BGG17" s="513"/>
      <c r="BGH17" s="513"/>
      <c r="BGI17" s="513"/>
      <c r="BGJ17" s="513"/>
      <c r="BGK17" s="513"/>
      <c r="BGL17" s="513"/>
      <c r="BGM17" s="513"/>
      <c r="BGN17" s="513"/>
      <c r="BGO17" s="513"/>
      <c r="BGP17" s="513"/>
      <c r="BGQ17" s="513"/>
      <c r="BGR17" s="513"/>
      <c r="BGS17" s="513"/>
      <c r="BGT17" s="513"/>
      <c r="BGU17" s="513"/>
      <c r="BGV17" s="513"/>
      <c r="BGW17" s="513"/>
      <c r="BGX17" s="513"/>
      <c r="BGY17" s="513"/>
      <c r="BGZ17" s="513"/>
      <c r="BHA17" s="513"/>
      <c r="BHB17" s="513"/>
      <c r="BHC17" s="513"/>
      <c r="BHD17" s="513"/>
      <c r="BHE17" s="513"/>
      <c r="BHF17" s="513"/>
      <c r="BHG17" s="513"/>
      <c r="BHH17" s="513"/>
      <c r="BHI17" s="513"/>
      <c r="BHJ17" s="513"/>
      <c r="BHK17" s="513"/>
      <c r="BHL17" s="513"/>
      <c r="BHM17" s="513"/>
      <c r="BHN17" s="513"/>
      <c r="BHO17" s="513"/>
      <c r="BHP17" s="513"/>
      <c r="BHQ17" s="513"/>
      <c r="BHR17" s="513"/>
      <c r="BHS17" s="513"/>
      <c r="BHT17" s="513"/>
      <c r="BHU17" s="513"/>
      <c r="BHV17" s="513"/>
      <c r="BHW17" s="513"/>
      <c r="BHX17" s="513"/>
      <c r="BHY17" s="513"/>
      <c r="BHZ17" s="513"/>
      <c r="BIA17" s="513"/>
      <c r="BIB17" s="513"/>
      <c r="BIC17" s="513"/>
      <c r="BID17" s="513"/>
      <c r="BIE17" s="513"/>
      <c r="BIF17" s="513"/>
      <c r="BIG17" s="513"/>
      <c r="BIH17" s="513"/>
      <c r="BII17" s="513"/>
      <c r="BIJ17" s="513"/>
      <c r="BIK17" s="513"/>
      <c r="BIL17" s="513"/>
      <c r="BIM17" s="513"/>
      <c r="BIN17" s="513"/>
      <c r="BIO17" s="513"/>
      <c r="BIP17" s="513"/>
      <c r="BIQ17" s="513"/>
      <c r="BIR17" s="513"/>
      <c r="BIS17" s="513"/>
      <c r="BIT17" s="513"/>
      <c r="BIU17" s="513"/>
      <c r="BIV17" s="513"/>
      <c r="BIW17" s="513"/>
      <c r="BIX17" s="513"/>
      <c r="BIY17" s="513"/>
      <c r="BIZ17" s="513"/>
      <c r="BJA17" s="513"/>
      <c r="BJB17" s="513"/>
      <c r="BJC17" s="513"/>
      <c r="BJD17" s="513"/>
      <c r="BJE17" s="513"/>
      <c r="BJF17" s="513"/>
      <c r="BJG17" s="513"/>
      <c r="BJH17" s="513"/>
      <c r="BJI17" s="513"/>
      <c r="BJJ17" s="513"/>
      <c r="BJK17" s="513"/>
      <c r="BJL17" s="513"/>
      <c r="BJM17" s="513"/>
      <c r="BJN17" s="513"/>
      <c r="BJO17" s="513"/>
      <c r="BJP17" s="513"/>
      <c r="BJQ17" s="513"/>
      <c r="BJR17" s="513"/>
      <c r="BJS17" s="513"/>
      <c r="BJT17" s="513"/>
      <c r="BJU17" s="513"/>
      <c r="BJV17" s="513"/>
      <c r="BJW17" s="513"/>
      <c r="BJX17" s="513"/>
      <c r="BJY17" s="513"/>
      <c r="BJZ17" s="513"/>
      <c r="BKA17" s="513"/>
      <c r="BKB17" s="513"/>
      <c r="BKC17" s="513"/>
      <c r="BKD17" s="513"/>
      <c r="BKE17" s="513"/>
      <c r="BKF17" s="513"/>
      <c r="BKG17" s="513"/>
      <c r="BKH17" s="513"/>
      <c r="BKI17" s="513"/>
      <c r="BKJ17" s="513"/>
      <c r="BKK17" s="513"/>
      <c r="BKL17" s="513"/>
      <c r="BKM17" s="513"/>
      <c r="BKN17" s="513"/>
      <c r="BKO17" s="513"/>
      <c r="BKP17" s="513"/>
      <c r="BKQ17" s="513"/>
      <c r="BKR17" s="513"/>
      <c r="BKS17" s="513"/>
      <c r="BKT17" s="513"/>
      <c r="BKU17" s="513"/>
      <c r="BKV17" s="513"/>
      <c r="BKW17" s="513"/>
      <c r="BKX17" s="513"/>
      <c r="BKY17" s="513"/>
      <c r="BKZ17" s="513"/>
      <c r="BLA17" s="513"/>
      <c r="BLB17" s="513"/>
      <c r="BLC17" s="513"/>
      <c r="BLD17" s="513"/>
      <c r="BLE17" s="513"/>
      <c r="BLF17" s="513"/>
      <c r="BLG17" s="513"/>
      <c r="BLH17" s="513"/>
      <c r="BLI17" s="513"/>
      <c r="BLJ17" s="513"/>
      <c r="BLK17" s="513"/>
      <c r="BLL17" s="513"/>
      <c r="BLM17" s="513"/>
      <c r="BLN17" s="513"/>
      <c r="BLO17" s="513"/>
      <c r="BLP17" s="513"/>
      <c r="BLQ17" s="513"/>
      <c r="BLR17" s="513"/>
      <c r="BLS17" s="513"/>
      <c r="BLT17" s="513"/>
      <c r="BLU17" s="513"/>
      <c r="BLV17" s="513"/>
      <c r="BLW17" s="513"/>
      <c r="BLX17" s="513"/>
      <c r="BLY17" s="513"/>
      <c r="BLZ17" s="513"/>
      <c r="BMA17" s="513"/>
      <c r="BMB17" s="513"/>
      <c r="BMC17" s="513"/>
      <c r="BMD17" s="513"/>
      <c r="BME17" s="513"/>
      <c r="BMF17" s="513"/>
      <c r="BMG17" s="513"/>
      <c r="BMH17" s="513"/>
      <c r="BMI17" s="513"/>
      <c r="BMJ17" s="513"/>
      <c r="BMK17" s="513"/>
      <c r="BML17" s="513"/>
      <c r="BMM17" s="513"/>
      <c r="BMN17" s="513"/>
      <c r="BMO17" s="513"/>
      <c r="BMP17" s="513"/>
      <c r="BMQ17" s="513"/>
      <c r="BMR17" s="513"/>
      <c r="BMS17" s="513"/>
      <c r="BMT17" s="513"/>
      <c r="BMU17" s="513"/>
      <c r="BMV17" s="513"/>
      <c r="BMW17" s="513"/>
      <c r="BMX17" s="513"/>
      <c r="BMY17" s="513"/>
      <c r="BMZ17" s="513"/>
      <c r="BNA17" s="513"/>
      <c r="BNB17" s="513"/>
      <c r="BNC17" s="513"/>
      <c r="BND17" s="513"/>
      <c r="BNE17" s="513"/>
      <c r="BNF17" s="513"/>
      <c r="BNG17" s="513"/>
      <c r="BNH17" s="513"/>
      <c r="BNI17" s="513"/>
      <c r="BNJ17" s="513"/>
      <c r="BNK17" s="513"/>
      <c r="BNL17" s="513"/>
      <c r="BNM17" s="513"/>
      <c r="BNN17" s="513"/>
      <c r="BNO17" s="513"/>
      <c r="BNP17" s="513"/>
      <c r="BNQ17" s="513"/>
      <c r="BNR17" s="513"/>
      <c r="BNS17" s="513"/>
      <c r="BNT17" s="513"/>
      <c r="BNU17" s="513"/>
      <c r="BNV17" s="513"/>
      <c r="BNW17" s="513"/>
      <c r="BNX17" s="513"/>
      <c r="BNY17" s="513"/>
      <c r="BNZ17" s="513"/>
      <c r="BOA17" s="513"/>
      <c r="BOB17" s="513"/>
      <c r="BOC17" s="513"/>
      <c r="BOD17" s="513"/>
      <c r="BOE17" s="513"/>
      <c r="BOF17" s="513"/>
      <c r="BOG17" s="513"/>
      <c r="BOH17" s="513"/>
      <c r="BOI17" s="513"/>
      <c r="BOJ17" s="513"/>
      <c r="BOK17" s="513"/>
      <c r="BOL17" s="513"/>
      <c r="BOM17" s="513"/>
      <c r="BON17" s="513"/>
      <c r="BOO17" s="513"/>
      <c r="BOP17" s="513"/>
      <c r="BOQ17" s="513"/>
      <c r="BOR17" s="513"/>
      <c r="BOS17" s="513"/>
      <c r="BOT17" s="513"/>
      <c r="BOU17" s="513"/>
      <c r="BOV17" s="513"/>
      <c r="BOW17" s="513"/>
      <c r="BOX17" s="513"/>
      <c r="BOY17" s="513"/>
      <c r="BOZ17" s="513"/>
      <c r="BPA17" s="513"/>
      <c r="BPB17" s="513"/>
      <c r="BPC17" s="513"/>
      <c r="BPD17" s="513"/>
      <c r="BPE17" s="513"/>
      <c r="BPF17" s="513"/>
      <c r="BPG17" s="513"/>
      <c r="BPH17" s="513"/>
      <c r="BPI17" s="513"/>
      <c r="BPJ17" s="513"/>
      <c r="BPK17" s="513"/>
      <c r="BPL17" s="513"/>
      <c r="BPM17" s="513"/>
      <c r="BPN17" s="513"/>
      <c r="BPO17" s="513"/>
      <c r="BPP17" s="513"/>
      <c r="BPQ17" s="513"/>
      <c r="BPR17" s="513"/>
      <c r="BPS17" s="513"/>
      <c r="BPT17" s="513"/>
      <c r="BPU17" s="513"/>
      <c r="BPV17" s="513"/>
      <c r="BPW17" s="513"/>
      <c r="BPX17" s="513"/>
      <c r="BPY17" s="513"/>
      <c r="BPZ17" s="513"/>
      <c r="BQA17" s="513"/>
      <c r="BQB17" s="513"/>
      <c r="BQC17" s="513"/>
      <c r="BQD17" s="513"/>
      <c r="BQE17" s="513"/>
      <c r="BQF17" s="513"/>
      <c r="BQG17" s="513"/>
      <c r="BQH17" s="513"/>
      <c r="BQI17" s="513"/>
      <c r="BQJ17" s="513"/>
      <c r="BQK17" s="513"/>
      <c r="BQL17" s="513"/>
      <c r="BQM17" s="513"/>
      <c r="BQN17" s="513"/>
      <c r="BQO17" s="513"/>
      <c r="BQP17" s="513"/>
      <c r="BQQ17" s="513"/>
      <c r="BQR17" s="513"/>
      <c r="BQS17" s="513"/>
      <c r="BQT17" s="513"/>
      <c r="BQU17" s="513"/>
      <c r="BQV17" s="513"/>
      <c r="BQW17" s="513"/>
      <c r="BQX17" s="513"/>
      <c r="BQY17" s="513"/>
      <c r="BQZ17" s="513"/>
      <c r="BRA17" s="513"/>
      <c r="BRB17" s="513"/>
      <c r="BRC17" s="513"/>
      <c r="BRD17" s="513"/>
      <c r="BRE17" s="513"/>
      <c r="BRF17" s="513"/>
      <c r="BRG17" s="513"/>
      <c r="BRH17" s="513"/>
      <c r="BRI17" s="513"/>
      <c r="BRJ17" s="513"/>
      <c r="BRK17" s="513"/>
      <c r="BRL17" s="513"/>
      <c r="BRM17" s="513"/>
      <c r="BRN17" s="513"/>
      <c r="BRO17" s="513"/>
      <c r="BRP17" s="513"/>
      <c r="BRQ17" s="513"/>
      <c r="BRR17" s="513"/>
      <c r="BRS17" s="513"/>
      <c r="BRT17" s="513"/>
      <c r="BRU17" s="513"/>
      <c r="BRV17" s="513"/>
      <c r="BRW17" s="513"/>
      <c r="BRX17" s="513"/>
      <c r="BRY17" s="513"/>
      <c r="BRZ17" s="513"/>
      <c r="BSA17" s="513"/>
      <c r="BSB17" s="513"/>
      <c r="BSC17" s="513"/>
      <c r="BSD17" s="513"/>
      <c r="BSE17" s="513"/>
      <c r="BSF17" s="513"/>
      <c r="BSG17" s="513"/>
      <c r="BSH17" s="513"/>
      <c r="BSI17" s="513"/>
      <c r="BSJ17" s="513"/>
      <c r="BSK17" s="513"/>
      <c r="BSL17" s="513"/>
      <c r="BSM17" s="513"/>
      <c r="BSN17" s="513"/>
      <c r="BSO17" s="513"/>
      <c r="BSP17" s="513"/>
      <c r="BSQ17" s="513"/>
      <c r="BSR17" s="513"/>
      <c r="BSS17" s="513"/>
      <c r="BST17" s="513"/>
      <c r="BSU17" s="513"/>
      <c r="BSV17" s="513"/>
      <c r="BSW17" s="513"/>
      <c r="BSX17" s="513"/>
      <c r="BSY17" s="513"/>
      <c r="BSZ17" s="513"/>
      <c r="BTA17" s="513"/>
      <c r="BTB17" s="513"/>
      <c r="BTC17" s="513"/>
      <c r="BTD17" s="513"/>
      <c r="BTE17" s="513"/>
      <c r="BTF17" s="513"/>
      <c r="BTG17" s="513"/>
      <c r="BTH17" s="513"/>
      <c r="BTI17" s="513"/>
      <c r="BTJ17" s="513"/>
      <c r="BTK17" s="513"/>
      <c r="BTL17" s="513"/>
      <c r="BTM17" s="513"/>
      <c r="BTN17" s="513"/>
      <c r="BTO17" s="513"/>
      <c r="BTP17" s="513"/>
      <c r="BTQ17" s="513"/>
      <c r="BTR17" s="513"/>
      <c r="BTS17" s="513"/>
      <c r="BTT17" s="513"/>
      <c r="BTU17" s="513"/>
      <c r="BTV17" s="513"/>
      <c r="BTW17" s="513"/>
      <c r="BTX17" s="513"/>
      <c r="BTY17" s="513"/>
      <c r="BTZ17" s="513"/>
      <c r="BUA17" s="513"/>
      <c r="BUB17" s="513"/>
      <c r="BUC17" s="513"/>
      <c r="BUD17" s="513"/>
      <c r="BUE17" s="513"/>
      <c r="BUF17" s="513"/>
      <c r="BUG17" s="513"/>
      <c r="BUH17" s="513"/>
      <c r="BUI17" s="513"/>
      <c r="BUJ17" s="513"/>
      <c r="BUK17" s="513"/>
      <c r="BUL17" s="513"/>
      <c r="BUM17" s="513"/>
      <c r="BUN17" s="513"/>
      <c r="BUO17" s="513"/>
      <c r="BUP17" s="513"/>
      <c r="BUQ17" s="513"/>
      <c r="BUR17" s="513"/>
      <c r="BUS17" s="513"/>
      <c r="BUT17" s="513"/>
      <c r="BUU17" s="513"/>
      <c r="BUV17" s="513"/>
      <c r="BUW17" s="513"/>
      <c r="BUX17" s="513"/>
      <c r="BUY17" s="513"/>
      <c r="BUZ17" s="513"/>
      <c r="BVA17" s="513"/>
      <c r="BVB17" s="513"/>
      <c r="BVC17" s="513"/>
      <c r="BVD17" s="513"/>
      <c r="BVE17" s="513"/>
      <c r="BVF17" s="513"/>
      <c r="BVG17" s="513"/>
      <c r="BVH17" s="513"/>
      <c r="BVI17" s="513"/>
      <c r="BVJ17" s="513"/>
      <c r="BVK17" s="513"/>
      <c r="BVL17" s="513"/>
      <c r="BVM17" s="513"/>
      <c r="BVN17" s="513"/>
      <c r="BVO17" s="513"/>
      <c r="BVP17" s="513"/>
      <c r="BVQ17" s="513"/>
      <c r="BVR17" s="513"/>
      <c r="BVS17" s="513"/>
      <c r="BVT17" s="513"/>
      <c r="BVU17" s="513"/>
      <c r="BVV17" s="513"/>
      <c r="BVW17" s="513"/>
      <c r="BVX17" s="513"/>
      <c r="BVY17" s="513"/>
      <c r="BVZ17" s="513"/>
      <c r="BWA17" s="513"/>
      <c r="BWB17" s="513"/>
      <c r="BWC17" s="513"/>
      <c r="BWD17" s="513"/>
      <c r="BWE17" s="513"/>
      <c r="BWF17" s="513"/>
      <c r="BWG17" s="513"/>
      <c r="BWH17" s="513"/>
      <c r="BWI17" s="513"/>
      <c r="BWJ17" s="513"/>
      <c r="BWK17" s="513"/>
      <c r="BWL17" s="513"/>
      <c r="BWM17" s="513"/>
      <c r="BWN17" s="513"/>
      <c r="BWO17" s="513"/>
      <c r="BWP17" s="513"/>
      <c r="BWQ17" s="513"/>
      <c r="BWR17" s="513"/>
      <c r="BWS17" s="513"/>
      <c r="BWT17" s="513"/>
      <c r="BWU17" s="513"/>
      <c r="BWV17" s="513"/>
      <c r="BWW17" s="513"/>
      <c r="BWX17" s="513"/>
      <c r="BWY17" s="513"/>
      <c r="BWZ17" s="513"/>
      <c r="BXA17" s="513"/>
      <c r="BXB17" s="513"/>
      <c r="BXC17" s="513"/>
      <c r="BXD17" s="513"/>
      <c r="BXE17" s="513"/>
      <c r="BXF17" s="513"/>
      <c r="BXG17" s="513"/>
      <c r="BXH17" s="513"/>
      <c r="BXI17" s="513"/>
      <c r="BXJ17" s="513"/>
      <c r="BXK17" s="513"/>
      <c r="BXL17" s="513"/>
      <c r="BXM17" s="513"/>
      <c r="BXN17" s="513"/>
      <c r="BXO17" s="513"/>
      <c r="BXP17" s="513"/>
      <c r="BXQ17" s="513"/>
      <c r="BXR17" s="513"/>
      <c r="BXS17" s="513"/>
      <c r="BXT17" s="513"/>
      <c r="BXU17" s="513"/>
      <c r="BXV17" s="513"/>
      <c r="BXW17" s="513"/>
      <c r="BXX17" s="513"/>
      <c r="BXY17" s="513"/>
      <c r="BXZ17" s="513"/>
      <c r="BYA17" s="513"/>
      <c r="BYB17" s="513"/>
      <c r="BYC17" s="513"/>
      <c r="BYD17" s="513"/>
      <c r="BYE17" s="513"/>
      <c r="BYF17" s="513"/>
      <c r="BYG17" s="513"/>
      <c r="BYH17" s="513"/>
      <c r="BYI17" s="513"/>
      <c r="BYJ17" s="513"/>
      <c r="BYK17" s="513"/>
      <c r="BYL17" s="513"/>
      <c r="BYM17" s="513"/>
      <c r="BYN17" s="513"/>
      <c r="BYO17" s="513"/>
      <c r="BYP17" s="513"/>
      <c r="BYQ17" s="513"/>
      <c r="BYR17" s="513"/>
      <c r="BYS17" s="513"/>
      <c r="BYT17" s="513"/>
      <c r="BYU17" s="513"/>
      <c r="BYV17" s="513"/>
      <c r="BYW17" s="513"/>
      <c r="BYX17" s="513"/>
      <c r="BYY17" s="513"/>
      <c r="BYZ17" s="513"/>
      <c r="BZA17" s="513"/>
      <c r="BZB17" s="513"/>
      <c r="BZC17" s="513"/>
      <c r="BZD17" s="513"/>
      <c r="BZE17" s="513"/>
      <c r="BZF17" s="513"/>
      <c r="BZG17" s="513"/>
      <c r="BZH17" s="513"/>
      <c r="BZI17" s="513"/>
      <c r="BZJ17" s="513"/>
      <c r="BZK17" s="513"/>
      <c r="BZL17" s="513"/>
      <c r="BZM17" s="513"/>
      <c r="BZN17" s="513"/>
      <c r="BZO17" s="513"/>
      <c r="BZP17" s="513"/>
      <c r="BZQ17" s="513"/>
      <c r="BZR17" s="513"/>
      <c r="BZS17" s="513"/>
      <c r="BZT17" s="513"/>
      <c r="BZU17" s="513"/>
      <c r="BZV17" s="513"/>
      <c r="BZW17" s="513"/>
      <c r="BZX17" s="513"/>
      <c r="BZY17" s="513"/>
      <c r="BZZ17" s="513"/>
      <c r="CAA17" s="513"/>
      <c r="CAB17" s="513"/>
      <c r="CAC17" s="513"/>
      <c r="CAD17" s="513"/>
      <c r="CAE17" s="513"/>
      <c r="CAF17" s="513"/>
      <c r="CAG17" s="513"/>
      <c r="CAH17" s="513"/>
      <c r="CAI17" s="513"/>
      <c r="CAJ17" s="513"/>
      <c r="CAK17" s="513"/>
      <c r="CAL17" s="513"/>
      <c r="CAM17" s="513"/>
      <c r="CAN17" s="513"/>
      <c r="CAO17" s="513"/>
      <c r="CAP17" s="513"/>
      <c r="CAQ17" s="513"/>
      <c r="CAR17" s="513"/>
      <c r="CAS17" s="513"/>
      <c r="CAT17" s="513"/>
      <c r="CAU17" s="513"/>
      <c r="CAV17" s="513"/>
      <c r="CAW17" s="513"/>
      <c r="CAX17" s="513"/>
      <c r="CAY17" s="513"/>
      <c r="CAZ17" s="513"/>
      <c r="CBA17" s="513"/>
      <c r="CBB17" s="513"/>
      <c r="CBC17" s="513"/>
      <c r="CBD17" s="513"/>
      <c r="CBE17" s="513"/>
      <c r="CBF17" s="513"/>
      <c r="CBG17" s="513"/>
      <c r="CBH17" s="513"/>
      <c r="CBI17" s="513"/>
      <c r="CBJ17" s="513"/>
      <c r="CBK17" s="513"/>
      <c r="CBL17" s="513"/>
      <c r="CBM17" s="513"/>
      <c r="CBN17" s="513"/>
      <c r="CBO17" s="513"/>
      <c r="CBP17" s="513"/>
      <c r="CBQ17" s="513"/>
      <c r="CBR17" s="513"/>
      <c r="CBS17" s="513"/>
      <c r="CBT17" s="513"/>
      <c r="CBU17" s="513"/>
      <c r="CBV17" s="513"/>
      <c r="CBW17" s="513"/>
      <c r="CBX17" s="513"/>
      <c r="CBY17" s="513"/>
      <c r="CBZ17" s="513"/>
      <c r="CCA17" s="513"/>
      <c r="CCB17" s="513"/>
      <c r="CCC17" s="513"/>
      <c r="CCD17" s="513"/>
      <c r="CCE17" s="513"/>
      <c r="CCF17" s="513"/>
      <c r="CCG17" s="513"/>
      <c r="CCH17" s="513"/>
      <c r="CCI17" s="513"/>
      <c r="CCJ17" s="513"/>
      <c r="CCK17" s="513"/>
      <c r="CCL17" s="513"/>
      <c r="CCM17" s="513"/>
      <c r="CCN17" s="513"/>
      <c r="CCO17" s="513"/>
      <c r="CCP17" s="513"/>
      <c r="CCQ17" s="513"/>
      <c r="CCR17" s="513"/>
      <c r="CCS17" s="513"/>
      <c r="CCT17" s="513"/>
      <c r="CCU17" s="513"/>
      <c r="CCV17" s="513"/>
      <c r="CCW17" s="513"/>
      <c r="CCX17" s="513"/>
      <c r="CCY17" s="513"/>
      <c r="CCZ17" s="513"/>
      <c r="CDA17" s="513"/>
      <c r="CDB17" s="513"/>
      <c r="CDC17" s="513"/>
      <c r="CDD17" s="513"/>
      <c r="CDE17" s="513"/>
      <c r="CDF17" s="513"/>
      <c r="CDG17" s="513"/>
      <c r="CDH17" s="513"/>
      <c r="CDI17" s="513"/>
      <c r="CDJ17" s="513"/>
      <c r="CDK17" s="513"/>
      <c r="CDL17" s="513"/>
      <c r="CDM17" s="513"/>
      <c r="CDN17" s="513"/>
      <c r="CDO17" s="513"/>
      <c r="CDP17" s="513"/>
      <c r="CDQ17" s="513"/>
      <c r="CDR17" s="513"/>
      <c r="CDS17" s="513"/>
      <c r="CDT17" s="513"/>
      <c r="CDU17" s="513"/>
      <c r="CDV17" s="513"/>
      <c r="CDW17" s="513"/>
      <c r="CDX17" s="513"/>
      <c r="CDY17" s="513"/>
      <c r="CDZ17" s="513"/>
      <c r="CEA17" s="513"/>
      <c r="CEB17" s="513"/>
      <c r="CEC17" s="513"/>
      <c r="CED17" s="513"/>
      <c r="CEE17" s="513"/>
      <c r="CEF17" s="513"/>
      <c r="CEG17" s="513"/>
      <c r="CEH17" s="513"/>
      <c r="CEI17" s="513"/>
      <c r="CEJ17" s="513"/>
      <c r="CEK17" s="513"/>
      <c r="CEL17" s="513"/>
      <c r="CEM17" s="513"/>
      <c r="CEN17" s="513"/>
      <c r="CEO17" s="513"/>
      <c r="CEP17" s="513"/>
      <c r="CEQ17" s="513"/>
      <c r="CER17" s="513"/>
      <c r="CES17" s="513"/>
      <c r="CET17" s="513"/>
      <c r="CEU17" s="513"/>
      <c r="CEV17" s="513"/>
      <c r="CEW17" s="513"/>
      <c r="CEX17" s="513"/>
      <c r="CEY17" s="513"/>
      <c r="CEZ17" s="513"/>
      <c r="CFA17" s="513"/>
      <c r="CFB17" s="513"/>
      <c r="CFC17" s="513"/>
      <c r="CFD17" s="513"/>
      <c r="CFE17" s="513"/>
      <c r="CFF17" s="513"/>
      <c r="CFG17" s="513"/>
      <c r="CFH17" s="513"/>
      <c r="CFI17" s="513"/>
      <c r="CFJ17" s="513"/>
      <c r="CFK17" s="513"/>
      <c r="CFL17" s="513"/>
      <c r="CFM17" s="513"/>
      <c r="CFN17" s="513"/>
      <c r="CFO17" s="513"/>
      <c r="CFP17" s="513"/>
      <c r="CFQ17" s="513"/>
      <c r="CFR17" s="513"/>
      <c r="CFS17" s="513"/>
      <c r="CFT17" s="513"/>
      <c r="CFU17" s="513"/>
      <c r="CFV17" s="513"/>
      <c r="CFW17" s="513"/>
      <c r="CFX17" s="513"/>
      <c r="CFY17" s="513"/>
      <c r="CFZ17" s="513"/>
      <c r="CGA17" s="513"/>
      <c r="CGB17" s="513"/>
      <c r="CGC17" s="513"/>
      <c r="CGD17" s="513"/>
      <c r="CGE17" s="513"/>
      <c r="CGF17" s="513"/>
      <c r="CGG17" s="513"/>
      <c r="CGH17" s="513"/>
      <c r="CGI17" s="513"/>
      <c r="CGJ17" s="513"/>
      <c r="CGK17" s="513"/>
      <c r="CGL17" s="513"/>
      <c r="CGM17" s="513"/>
      <c r="CGN17" s="513"/>
      <c r="CGO17" s="513"/>
      <c r="CGP17" s="513"/>
      <c r="CGQ17" s="513"/>
      <c r="CGR17" s="513"/>
      <c r="CGS17" s="513"/>
      <c r="CGT17" s="513"/>
      <c r="CGU17" s="513"/>
      <c r="CGV17" s="513"/>
      <c r="CGW17" s="513"/>
      <c r="CGX17" s="513"/>
      <c r="CGY17" s="513"/>
      <c r="CGZ17" s="513"/>
      <c r="CHA17" s="513"/>
      <c r="CHB17" s="513"/>
      <c r="CHC17" s="513"/>
      <c r="CHD17" s="513"/>
      <c r="CHE17" s="513"/>
      <c r="CHF17" s="513"/>
      <c r="CHG17" s="513"/>
      <c r="CHH17" s="513"/>
      <c r="CHI17" s="513"/>
      <c r="CHJ17" s="513"/>
      <c r="CHK17" s="513"/>
      <c r="CHL17" s="513"/>
      <c r="CHM17" s="513"/>
      <c r="CHN17" s="513"/>
      <c r="CHO17" s="513"/>
      <c r="CHP17" s="513"/>
      <c r="CHQ17" s="513"/>
      <c r="CHR17" s="513"/>
      <c r="CHS17" s="513"/>
      <c r="CHT17" s="513"/>
      <c r="CHU17" s="513"/>
      <c r="CHV17" s="513"/>
      <c r="CHW17" s="513"/>
      <c r="CHX17" s="513"/>
      <c r="CHY17" s="513"/>
      <c r="CHZ17" s="513"/>
      <c r="CIA17" s="513"/>
      <c r="CIB17" s="513"/>
      <c r="CIC17" s="513"/>
      <c r="CID17" s="513"/>
      <c r="CIE17" s="513"/>
      <c r="CIF17" s="513"/>
      <c r="CIG17" s="513"/>
      <c r="CIH17" s="513"/>
      <c r="CII17" s="513"/>
      <c r="CIJ17" s="513"/>
      <c r="CIK17" s="513"/>
      <c r="CIL17" s="513"/>
      <c r="CIM17" s="513"/>
      <c r="CIN17" s="513"/>
      <c r="CIO17" s="513"/>
      <c r="CIP17" s="513"/>
      <c r="CIQ17" s="513"/>
      <c r="CIR17" s="513"/>
      <c r="CIS17" s="513"/>
      <c r="CIT17" s="513"/>
      <c r="CIU17" s="513"/>
      <c r="CIV17" s="513"/>
      <c r="CIW17" s="513"/>
      <c r="CIX17" s="513"/>
      <c r="CIY17" s="513"/>
      <c r="CIZ17" s="513"/>
      <c r="CJA17" s="513"/>
      <c r="CJB17" s="513"/>
      <c r="CJC17" s="513"/>
      <c r="CJD17" s="513"/>
      <c r="CJE17" s="513"/>
      <c r="CJF17" s="513"/>
      <c r="CJG17" s="513"/>
      <c r="CJH17" s="513"/>
      <c r="CJI17" s="513"/>
      <c r="CJJ17" s="513"/>
      <c r="CJK17" s="513"/>
      <c r="CJL17" s="513"/>
      <c r="CJM17" s="513"/>
      <c r="CJN17" s="513"/>
      <c r="CJO17" s="513"/>
      <c r="CJP17" s="513"/>
      <c r="CJQ17" s="513"/>
      <c r="CJR17" s="513"/>
      <c r="CJS17" s="513"/>
      <c r="CJT17" s="513"/>
      <c r="CJU17" s="513"/>
      <c r="CJV17" s="513"/>
      <c r="CJW17" s="513"/>
      <c r="CJX17" s="513"/>
      <c r="CJY17" s="513"/>
      <c r="CJZ17" s="513"/>
      <c r="CKA17" s="513"/>
      <c r="CKB17" s="513"/>
      <c r="CKC17" s="513"/>
      <c r="CKD17" s="513"/>
      <c r="CKE17" s="513"/>
      <c r="CKF17" s="513"/>
      <c r="CKG17" s="513"/>
      <c r="CKH17" s="513"/>
      <c r="CKI17" s="513"/>
      <c r="CKJ17" s="513"/>
      <c r="CKK17" s="513"/>
      <c r="CKL17" s="513"/>
      <c r="CKM17" s="513"/>
      <c r="CKN17" s="513"/>
      <c r="CKO17" s="513"/>
      <c r="CKP17" s="513"/>
      <c r="CKQ17" s="513"/>
      <c r="CKR17" s="513"/>
      <c r="CKS17" s="513"/>
      <c r="CKT17" s="513"/>
      <c r="CKU17" s="513"/>
      <c r="CKV17" s="513"/>
      <c r="CKW17" s="513"/>
      <c r="CKX17" s="513"/>
      <c r="CKY17" s="513"/>
      <c r="CKZ17" s="513"/>
      <c r="CLA17" s="513"/>
      <c r="CLB17" s="513"/>
      <c r="CLC17" s="513"/>
      <c r="CLD17" s="513"/>
      <c r="CLE17" s="513"/>
      <c r="CLF17" s="513"/>
      <c r="CLG17" s="513"/>
      <c r="CLH17" s="513"/>
      <c r="CLI17" s="513"/>
      <c r="CLJ17" s="513"/>
      <c r="CLK17" s="513"/>
      <c r="CLL17" s="513"/>
      <c r="CLM17" s="513"/>
      <c r="CLN17" s="513"/>
      <c r="CLO17" s="513"/>
      <c r="CLP17" s="513"/>
      <c r="CLQ17" s="513"/>
      <c r="CLR17" s="513"/>
      <c r="CLS17" s="513"/>
      <c r="CLT17" s="513"/>
      <c r="CLU17" s="513"/>
      <c r="CLV17" s="513"/>
      <c r="CLW17" s="513"/>
      <c r="CLX17" s="513"/>
      <c r="CLY17" s="513"/>
      <c r="CLZ17" s="513"/>
      <c r="CMA17" s="513"/>
      <c r="CMB17" s="513"/>
      <c r="CMC17" s="513"/>
      <c r="CMD17" s="513"/>
      <c r="CME17" s="513"/>
      <c r="CMF17" s="513"/>
      <c r="CMG17" s="513"/>
      <c r="CMH17" s="513"/>
      <c r="CMI17" s="513"/>
      <c r="CMJ17" s="513"/>
      <c r="CMK17" s="513"/>
      <c r="CML17" s="513"/>
      <c r="CMM17" s="513"/>
      <c r="CMN17" s="513"/>
      <c r="CMO17" s="513"/>
      <c r="CMP17" s="513"/>
      <c r="CMQ17" s="513"/>
      <c r="CMR17" s="513"/>
      <c r="CMS17" s="513"/>
      <c r="CMT17" s="513"/>
      <c r="CMU17" s="513"/>
      <c r="CMV17" s="513"/>
      <c r="CMW17" s="513"/>
      <c r="CMX17" s="513"/>
      <c r="CMY17" s="513"/>
      <c r="CMZ17" s="513"/>
      <c r="CNA17" s="513"/>
      <c r="CNB17" s="513"/>
      <c r="CNC17" s="513"/>
      <c r="CND17" s="513"/>
      <c r="CNE17" s="513"/>
      <c r="CNF17" s="513"/>
      <c r="CNG17" s="513"/>
      <c r="CNH17" s="513"/>
      <c r="CNI17" s="513"/>
      <c r="CNJ17" s="513"/>
      <c r="CNK17" s="513"/>
      <c r="CNL17" s="513"/>
      <c r="CNM17" s="513"/>
      <c r="CNN17" s="513"/>
      <c r="CNO17" s="513"/>
      <c r="CNP17" s="513"/>
      <c r="CNQ17" s="513"/>
      <c r="CNR17" s="513"/>
      <c r="CNS17" s="513"/>
      <c r="CNT17" s="513"/>
      <c r="CNU17" s="513"/>
      <c r="CNV17" s="513"/>
      <c r="CNW17" s="513"/>
      <c r="CNX17" s="513"/>
      <c r="CNY17" s="513"/>
      <c r="CNZ17" s="513"/>
      <c r="COA17" s="513"/>
      <c r="COB17" s="513"/>
      <c r="COC17" s="513"/>
      <c r="COD17" s="513"/>
      <c r="COE17" s="513"/>
      <c r="COF17" s="513"/>
      <c r="COG17" s="513"/>
      <c r="COH17" s="513"/>
      <c r="COI17" s="513"/>
      <c r="COJ17" s="513"/>
      <c r="COK17" s="513"/>
      <c r="COL17" s="513"/>
      <c r="COM17" s="513"/>
      <c r="CON17" s="513"/>
      <c r="COO17" s="513"/>
      <c r="COP17" s="513"/>
      <c r="COQ17" s="513"/>
      <c r="COR17" s="513"/>
      <c r="COS17" s="513"/>
      <c r="COT17" s="513"/>
      <c r="COU17" s="513"/>
      <c r="COV17" s="513"/>
      <c r="COW17" s="513"/>
      <c r="COX17" s="513"/>
      <c r="COY17" s="513"/>
      <c r="COZ17" s="513"/>
      <c r="CPA17" s="513"/>
      <c r="CPB17" s="513"/>
      <c r="CPC17" s="513"/>
      <c r="CPD17" s="513"/>
      <c r="CPE17" s="513"/>
      <c r="CPF17" s="513"/>
      <c r="CPG17" s="513"/>
      <c r="CPH17" s="513"/>
      <c r="CPI17" s="513"/>
      <c r="CPJ17" s="513"/>
      <c r="CPK17" s="513"/>
      <c r="CPL17" s="513"/>
      <c r="CPM17" s="513"/>
      <c r="CPN17" s="513"/>
      <c r="CPO17" s="513"/>
      <c r="CPP17" s="513"/>
      <c r="CPQ17" s="513"/>
      <c r="CPR17" s="513"/>
      <c r="CPS17" s="513"/>
      <c r="CPT17" s="513"/>
      <c r="CPU17" s="513"/>
      <c r="CPV17" s="513"/>
      <c r="CPW17" s="513"/>
      <c r="CPX17" s="513"/>
      <c r="CPY17" s="513"/>
      <c r="CPZ17" s="513"/>
      <c r="CQA17" s="513"/>
      <c r="CQB17" s="513"/>
      <c r="CQC17" s="513"/>
      <c r="CQD17" s="513"/>
      <c r="CQE17" s="513"/>
      <c r="CQF17" s="513"/>
      <c r="CQG17" s="513"/>
      <c r="CQH17" s="513"/>
      <c r="CQI17" s="513"/>
      <c r="CQJ17" s="513"/>
      <c r="CQK17" s="513"/>
      <c r="CQL17" s="513"/>
      <c r="CQM17" s="513"/>
      <c r="CQN17" s="513"/>
      <c r="CQO17" s="513"/>
      <c r="CQP17" s="513"/>
      <c r="CQQ17" s="513"/>
      <c r="CQR17" s="513"/>
      <c r="CQS17" s="513"/>
      <c r="CQT17" s="513"/>
      <c r="CQU17" s="513"/>
      <c r="CQV17" s="513"/>
      <c r="CQW17" s="513"/>
      <c r="CQX17" s="513"/>
      <c r="CQY17" s="513"/>
      <c r="CQZ17" s="513"/>
      <c r="CRA17" s="513"/>
      <c r="CRB17" s="513"/>
      <c r="CRC17" s="513"/>
      <c r="CRD17" s="513"/>
      <c r="CRE17" s="513"/>
      <c r="CRF17" s="513"/>
      <c r="CRG17" s="513"/>
      <c r="CRH17" s="513"/>
      <c r="CRI17" s="513"/>
      <c r="CRJ17" s="513"/>
      <c r="CRK17" s="513"/>
      <c r="CRL17" s="513"/>
      <c r="CRM17" s="513"/>
      <c r="CRN17" s="513"/>
      <c r="CRO17" s="513"/>
      <c r="CRP17" s="513"/>
      <c r="CRQ17" s="513"/>
      <c r="CRR17" s="513"/>
      <c r="CRS17" s="513"/>
      <c r="CRT17" s="513"/>
      <c r="CRU17" s="513"/>
      <c r="CRV17" s="513"/>
      <c r="CRW17" s="513"/>
      <c r="CRX17" s="513"/>
      <c r="CRY17" s="513"/>
      <c r="CRZ17" s="513"/>
      <c r="CSA17" s="513"/>
      <c r="CSB17" s="513"/>
      <c r="CSC17" s="513"/>
      <c r="CSD17" s="513"/>
      <c r="CSE17" s="513"/>
      <c r="CSF17" s="513"/>
      <c r="CSG17" s="513"/>
      <c r="CSH17" s="513"/>
      <c r="CSI17" s="513"/>
      <c r="CSJ17" s="513"/>
      <c r="CSK17" s="513"/>
      <c r="CSL17" s="513"/>
      <c r="CSM17" s="513"/>
      <c r="CSN17" s="513"/>
      <c r="CSO17" s="513"/>
      <c r="CSP17" s="513"/>
      <c r="CSQ17" s="513"/>
      <c r="CSR17" s="513"/>
      <c r="CSS17" s="513"/>
      <c r="CST17" s="513"/>
      <c r="CSU17" s="513"/>
      <c r="CSV17" s="513"/>
      <c r="CSW17" s="513"/>
      <c r="CSX17" s="513"/>
      <c r="CSY17" s="513"/>
      <c r="CSZ17" s="513"/>
      <c r="CTA17" s="513"/>
      <c r="CTB17" s="513"/>
      <c r="CTC17" s="513"/>
      <c r="CTD17" s="513"/>
      <c r="CTE17" s="513"/>
      <c r="CTF17" s="513"/>
      <c r="CTG17" s="513"/>
      <c r="CTH17" s="513"/>
      <c r="CTI17" s="513"/>
      <c r="CTJ17" s="513"/>
      <c r="CTK17" s="513"/>
      <c r="CTL17" s="513"/>
      <c r="CTM17" s="513"/>
      <c r="CTN17" s="513"/>
      <c r="CTO17" s="513"/>
      <c r="CTP17" s="513"/>
      <c r="CTQ17" s="513"/>
      <c r="CTR17" s="513"/>
      <c r="CTS17" s="513"/>
      <c r="CTT17" s="513"/>
      <c r="CTU17" s="513"/>
      <c r="CTV17" s="513"/>
      <c r="CTW17" s="513"/>
      <c r="CTX17" s="513"/>
      <c r="CTY17" s="513"/>
      <c r="CTZ17" s="513"/>
      <c r="CUA17" s="513"/>
      <c r="CUB17" s="513"/>
      <c r="CUC17" s="513"/>
      <c r="CUD17" s="513"/>
      <c r="CUE17" s="513"/>
      <c r="CUF17" s="513"/>
      <c r="CUG17" s="513"/>
      <c r="CUH17" s="513"/>
      <c r="CUI17" s="513"/>
      <c r="CUJ17" s="513"/>
      <c r="CUK17" s="513"/>
      <c r="CUL17" s="513"/>
      <c r="CUM17" s="513"/>
      <c r="CUN17" s="513"/>
      <c r="CUO17" s="513"/>
      <c r="CUP17" s="513"/>
      <c r="CUQ17" s="513"/>
      <c r="CUR17" s="513"/>
      <c r="CUS17" s="513"/>
      <c r="CUT17" s="513"/>
      <c r="CUU17" s="513"/>
      <c r="CUV17" s="513"/>
      <c r="CUW17" s="513"/>
      <c r="CUX17" s="513"/>
      <c r="CUY17" s="513"/>
      <c r="CUZ17" s="513"/>
      <c r="CVA17" s="513"/>
      <c r="CVB17" s="513"/>
      <c r="CVC17" s="513"/>
      <c r="CVD17" s="513"/>
      <c r="CVE17" s="513"/>
      <c r="CVF17" s="513"/>
      <c r="CVG17" s="513"/>
      <c r="CVH17" s="513"/>
      <c r="CVI17" s="513"/>
      <c r="CVJ17" s="513"/>
      <c r="CVK17" s="513"/>
      <c r="CVL17" s="513"/>
      <c r="CVM17" s="513"/>
      <c r="CVN17" s="513"/>
      <c r="CVO17" s="513"/>
      <c r="CVP17" s="513"/>
      <c r="CVQ17" s="513"/>
      <c r="CVR17" s="513"/>
      <c r="CVS17" s="513"/>
      <c r="CVT17" s="513"/>
      <c r="CVU17" s="513"/>
      <c r="CVV17" s="513"/>
      <c r="CVW17" s="513"/>
      <c r="CVX17" s="513"/>
      <c r="CVY17" s="513"/>
      <c r="CVZ17" s="513"/>
      <c r="CWA17" s="513"/>
      <c r="CWB17" s="513"/>
      <c r="CWC17" s="513"/>
      <c r="CWD17" s="513"/>
      <c r="CWE17" s="513"/>
      <c r="CWF17" s="513"/>
      <c r="CWG17" s="513"/>
      <c r="CWH17" s="513"/>
      <c r="CWI17" s="513"/>
      <c r="CWJ17" s="513"/>
      <c r="CWK17" s="513"/>
      <c r="CWL17" s="513"/>
      <c r="CWM17" s="513"/>
      <c r="CWN17" s="513"/>
      <c r="CWO17" s="513"/>
      <c r="CWP17" s="513"/>
      <c r="CWQ17" s="513"/>
      <c r="CWR17" s="513"/>
      <c r="CWS17" s="513"/>
      <c r="CWT17" s="513"/>
      <c r="CWU17" s="513"/>
      <c r="CWV17" s="513"/>
      <c r="CWW17" s="513"/>
      <c r="CWX17" s="513"/>
      <c r="CWY17" s="513"/>
      <c r="CWZ17" s="513"/>
      <c r="CXA17" s="513"/>
      <c r="CXB17" s="513"/>
      <c r="CXC17" s="513"/>
      <c r="CXD17" s="513"/>
      <c r="CXE17" s="513"/>
      <c r="CXF17" s="513"/>
      <c r="CXG17" s="513"/>
      <c r="CXH17" s="513"/>
      <c r="CXI17" s="513"/>
      <c r="CXJ17" s="513"/>
      <c r="CXK17" s="513"/>
      <c r="CXL17" s="513"/>
      <c r="CXM17" s="513"/>
      <c r="CXN17" s="513"/>
      <c r="CXO17" s="513"/>
      <c r="CXP17" s="513"/>
      <c r="CXQ17" s="513"/>
      <c r="CXR17" s="513"/>
      <c r="CXS17" s="513"/>
      <c r="CXT17" s="513"/>
      <c r="CXU17" s="513"/>
      <c r="CXV17" s="513"/>
      <c r="CXW17" s="513"/>
      <c r="CXX17" s="513"/>
      <c r="CXY17" s="513"/>
      <c r="CXZ17" s="513"/>
      <c r="CYA17" s="513"/>
      <c r="CYB17" s="513"/>
      <c r="CYC17" s="513"/>
      <c r="CYD17" s="513"/>
      <c r="CYE17" s="513"/>
      <c r="CYF17" s="513"/>
      <c r="CYG17" s="513"/>
      <c r="CYH17" s="513"/>
      <c r="CYI17" s="513"/>
      <c r="CYJ17" s="513"/>
      <c r="CYK17" s="513"/>
      <c r="CYL17" s="513"/>
      <c r="CYM17" s="513"/>
      <c r="CYN17" s="513"/>
      <c r="CYO17" s="513"/>
      <c r="CYP17" s="513"/>
      <c r="CYQ17" s="513"/>
      <c r="CYR17" s="513"/>
      <c r="CYS17" s="513"/>
      <c r="CYT17" s="513"/>
      <c r="CYU17" s="513"/>
      <c r="CYV17" s="513"/>
      <c r="CYW17" s="513"/>
      <c r="CYX17" s="513"/>
      <c r="CYY17" s="513"/>
      <c r="CYZ17" s="513"/>
      <c r="CZA17" s="513"/>
      <c r="CZB17" s="513"/>
      <c r="CZC17" s="513"/>
      <c r="CZD17" s="513"/>
      <c r="CZE17" s="513"/>
      <c r="CZF17" s="513"/>
      <c r="CZG17" s="513"/>
      <c r="CZH17" s="513"/>
      <c r="CZI17" s="513"/>
      <c r="CZJ17" s="513"/>
      <c r="CZK17" s="513"/>
      <c r="CZL17" s="513"/>
      <c r="CZM17" s="513"/>
      <c r="CZN17" s="513"/>
      <c r="CZO17" s="513"/>
      <c r="CZP17" s="513"/>
      <c r="CZQ17" s="513"/>
      <c r="CZR17" s="513"/>
      <c r="CZS17" s="513"/>
      <c r="CZT17" s="513"/>
      <c r="CZU17" s="513"/>
      <c r="CZV17" s="513"/>
      <c r="CZW17" s="513"/>
      <c r="CZX17" s="513"/>
      <c r="CZY17" s="513"/>
      <c r="CZZ17" s="513"/>
      <c r="DAA17" s="513"/>
      <c r="DAB17" s="513"/>
      <c r="DAC17" s="513"/>
      <c r="DAD17" s="513"/>
      <c r="DAE17" s="513"/>
      <c r="DAF17" s="513"/>
      <c r="DAG17" s="513"/>
      <c r="DAH17" s="513"/>
      <c r="DAI17" s="513"/>
      <c r="DAJ17" s="513"/>
      <c r="DAK17" s="513"/>
      <c r="DAL17" s="513"/>
      <c r="DAM17" s="513"/>
      <c r="DAN17" s="513"/>
      <c r="DAO17" s="513"/>
      <c r="DAP17" s="513"/>
      <c r="DAQ17" s="513"/>
      <c r="DAR17" s="513"/>
      <c r="DAS17" s="513"/>
      <c r="DAT17" s="513"/>
      <c r="DAU17" s="513"/>
      <c r="DAV17" s="513"/>
      <c r="DAW17" s="513"/>
      <c r="DAX17" s="513"/>
      <c r="DAY17" s="513"/>
      <c r="DAZ17" s="513"/>
      <c r="DBA17" s="513"/>
      <c r="DBB17" s="513"/>
      <c r="DBC17" s="513"/>
      <c r="DBD17" s="513"/>
      <c r="DBE17" s="513"/>
      <c r="DBF17" s="513"/>
      <c r="DBG17" s="513"/>
      <c r="DBH17" s="513"/>
      <c r="DBI17" s="513"/>
      <c r="DBJ17" s="513"/>
      <c r="DBK17" s="513"/>
      <c r="DBL17" s="513"/>
      <c r="DBM17" s="513"/>
      <c r="DBN17" s="513"/>
      <c r="DBO17" s="513"/>
      <c r="DBP17" s="513"/>
      <c r="DBQ17" s="513"/>
      <c r="DBR17" s="513"/>
      <c r="DBS17" s="513"/>
      <c r="DBT17" s="513"/>
      <c r="DBU17" s="513"/>
      <c r="DBV17" s="513"/>
      <c r="DBW17" s="513"/>
      <c r="DBX17" s="513"/>
      <c r="DBY17" s="513"/>
      <c r="DBZ17" s="513"/>
      <c r="DCA17" s="513"/>
      <c r="DCB17" s="513"/>
      <c r="DCC17" s="513"/>
      <c r="DCD17" s="513"/>
      <c r="DCE17" s="513"/>
      <c r="DCF17" s="513"/>
      <c r="DCG17" s="513"/>
      <c r="DCH17" s="513"/>
      <c r="DCI17" s="513"/>
      <c r="DCJ17" s="513"/>
      <c r="DCK17" s="513"/>
      <c r="DCL17" s="513"/>
      <c r="DCM17" s="513"/>
      <c r="DCN17" s="513"/>
      <c r="DCO17" s="513"/>
      <c r="DCP17" s="513"/>
      <c r="DCQ17" s="513"/>
      <c r="DCR17" s="513"/>
      <c r="DCS17" s="513"/>
      <c r="DCT17" s="513"/>
      <c r="DCU17" s="513"/>
      <c r="DCV17" s="513"/>
      <c r="DCW17" s="513"/>
      <c r="DCX17" s="513"/>
      <c r="DCY17" s="513"/>
      <c r="DCZ17" s="513"/>
      <c r="DDA17" s="513"/>
      <c r="DDB17" s="513"/>
      <c r="DDC17" s="513"/>
      <c r="DDD17" s="513"/>
      <c r="DDE17" s="513"/>
      <c r="DDF17" s="513"/>
      <c r="DDG17" s="513"/>
      <c r="DDH17" s="513"/>
      <c r="DDI17" s="513"/>
      <c r="DDJ17" s="513"/>
      <c r="DDK17" s="513"/>
      <c r="DDL17" s="513"/>
      <c r="DDM17" s="513"/>
      <c r="DDN17" s="513"/>
      <c r="DDO17" s="513"/>
      <c r="DDP17" s="513"/>
      <c r="DDQ17" s="513"/>
      <c r="DDR17" s="513"/>
      <c r="DDS17" s="513"/>
      <c r="DDT17" s="513"/>
      <c r="DDU17" s="513"/>
      <c r="DDV17" s="513"/>
      <c r="DDW17" s="513"/>
      <c r="DDX17" s="513"/>
      <c r="DDY17" s="513"/>
      <c r="DDZ17" s="513"/>
      <c r="DEA17" s="513"/>
      <c r="DEB17" s="513"/>
      <c r="DEC17" s="513"/>
      <c r="DED17" s="513"/>
      <c r="DEE17" s="513"/>
      <c r="DEF17" s="513"/>
      <c r="DEG17" s="513"/>
      <c r="DEH17" s="513"/>
      <c r="DEI17" s="513"/>
      <c r="DEJ17" s="513"/>
      <c r="DEK17" s="513"/>
      <c r="DEL17" s="513"/>
      <c r="DEM17" s="513"/>
      <c r="DEN17" s="513"/>
      <c r="DEO17" s="513"/>
      <c r="DEP17" s="513"/>
      <c r="DEQ17" s="513"/>
      <c r="DER17" s="513"/>
      <c r="DES17" s="513"/>
      <c r="DET17" s="513"/>
      <c r="DEU17" s="513"/>
      <c r="DEV17" s="513"/>
      <c r="DEW17" s="513"/>
      <c r="DEX17" s="513"/>
      <c r="DEY17" s="513"/>
      <c r="DEZ17" s="513"/>
      <c r="DFA17" s="513"/>
      <c r="DFB17" s="513"/>
      <c r="DFC17" s="513"/>
      <c r="DFD17" s="513"/>
      <c r="DFE17" s="513"/>
      <c r="DFF17" s="513"/>
      <c r="DFG17" s="513"/>
      <c r="DFH17" s="513"/>
      <c r="DFI17" s="513"/>
      <c r="DFJ17" s="513"/>
      <c r="DFK17" s="513"/>
      <c r="DFL17" s="513"/>
      <c r="DFM17" s="513"/>
      <c r="DFN17" s="513"/>
      <c r="DFO17" s="513"/>
      <c r="DFP17" s="513"/>
      <c r="DFQ17" s="513"/>
      <c r="DFR17" s="513"/>
      <c r="DFS17" s="513"/>
      <c r="DFT17" s="513"/>
      <c r="DFU17" s="513"/>
      <c r="DFV17" s="513"/>
      <c r="DFW17" s="513"/>
      <c r="DFX17" s="513"/>
      <c r="DFY17" s="513"/>
      <c r="DFZ17" s="513"/>
      <c r="DGA17" s="513"/>
      <c r="DGB17" s="513"/>
      <c r="DGC17" s="513"/>
      <c r="DGD17" s="513"/>
      <c r="DGE17" s="513"/>
      <c r="DGF17" s="513"/>
      <c r="DGG17" s="513"/>
      <c r="DGH17" s="513"/>
      <c r="DGI17" s="513"/>
      <c r="DGJ17" s="513"/>
      <c r="DGK17" s="513"/>
      <c r="DGL17" s="513"/>
      <c r="DGM17" s="513"/>
      <c r="DGN17" s="513"/>
      <c r="DGO17" s="513"/>
      <c r="DGP17" s="513"/>
      <c r="DGQ17" s="513"/>
      <c r="DGR17" s="513"/>
      <c r="DGS17" s="513"/>
      <c r="DGT17" s="513"/>
      <c r="DGU17" s="513"/>
      <c r="DGV17" s="513"/>
      <c r="DGW17" s="513"/>
      <c r="DGX17" s="513"/>
      <c r="DGY17" s="513"/>
      <c r="DGZ17" s="513"/>
      <c r="DHA17" s="513"/>
      <c r="DHB17" s="513"/>
      <c r="DHC17" s="513"/>
      <c r="DHD17" s="513"/>
      <c r="DHE17" s="513"/>
      <c r="DHF17" s="513"/>
      <c r="DHG17" s="513"/>
      <c r="DHH17" s="513"/>
      <c r="DHI17" s="513"/>
      <c r="DHJ17" s="513"/>
      <c r="DHK17" s="513"/>
      <c r="DHL17" s="513"/>
      <c r="DHM17" s="513"/>
      <c r="DHN17" s="513"/>
      <c r="DHO17" s="513"/>
      <c r="DHP17" s="513"/>
      <c r="DHQ17" s="513"/>
      <c r="DHR17" s="513"/>
      <c r="DHS17" s="513"/>
      <c r="DHT17" s="513"/>
      <c r="DHU17" s="513"/>
      <c r="DHV17" s="513"/>
      <c r="DHW17" s="513"/>
      <c r="DHX17" s="513"/>
      <c r="DHY17" s="513"/>
      <c r="DHZ17" s="513"/>
      <c r="DIA17" s="513"/>
      <c r="DIB17" s="513"/>
      <c r="DIC17" s="513"/>
      <c r="DID17" s="513"/>
      <c r="DIE17" s="513"/>
      <c r="DIF17" s="513"/>
      <c r="DIG17" s="513"/>
      <c r="DIH17" s="513"/>
      <c r="DII17" s="513"/>
      <c r="DIJ17" s="513"/>
      <c r="DIK17" s="513"/>
      <c r="DIL17" s="513"/>
      <c r="DIM17" s="513"/>
      <c r="DIN17" s="513"/>
      <c r="DIO17" s="513"/>
      <c r="DIP17" s="513"/>
      <c r="DIQ17" s="513"/>
      <c r="DIR17" s="513"/>
      <c r="DIS17" s="513"/>
      <c r="DIT17" s="513"/>
      <c r="DIU17" s="513"/>
      <c r="DIV17" s="513"/>
      <c r="DIW17" s="513"/>
      <c r="DIX17" s="513"/>
      <c r="DIY17" s="513"/>
      <c r="DIZ17" s="513"/>
      <c r="DJA17" s="513"/>
      <c r="DJB17" s="513"/>
      <c r="DJC17" s="513"/>
      <c r="DJD17" s="513"/>
      <c r="DJE17" s="513"/>
      <c r="DJF17" s="513"/>
      <c r="DJG17" s="513"/>
      <c r="DJH17" s="513"/>
      <c r="DJI17" s="513"/>
      <c r="DJJ17" s="513"/>
      <c r="DJK17" s="513"/>
      <c r="DJL17" s="513"/>
      <c r="DJM17" s="513"/>
      <c r="DJN17" s="513"/>
      <c r="DJO17" s="513"/>
      <c r="DJP17" s="513"/>
      <c r="DJQ17" s="513"/>
      <c r="DJR17" s="513"/>
      <c r="DJS17" s="513"/>
      <c r="DJT17" s="513"/>
      <c r="DJU17" s="513"/>
      <c r="DJV17" s="513"/>
      <c r="DJW17" s="513"/>
      <c r="DJX17" s="513"/>
      <c r="DJY17" s="513"/>
      <c r="DJZ17" s="513"/>
      <c r="DKA17" s="513"/>
      <c r="DKB17" s="513"/>
      <c r="DKC17" s="513"/>
      <c r="DKD17" s="513"/>
      <c r="DKE17" s="513"/>
      <c r="DKF17" s="513"/>
      <c r="DKG17" s="513"/>
      <c r="DKH17" s="513"/>
      <c r="DKI17" s="513"/>
      <c r="DKJ17" s="513"/>
      <c r="DKK17" s="513"/>
      <c r="DKL17" s="513"/>
      <c r="DKM17" s="513"/>
      <c r="DKN17" s="513"/>
      <c r="DKO17" s="513"/>
      <c r="DKP17" s="513"/>
      <c r="DKQ17" s="513"/>
      <c r="DKR17" s="513"/>
      <c r="DKS17" s="513"/>
      <c r="DKT17" s="513"/>
      <c r="DKU17" s="513"/>
      <c r="DKV17" s="513"/>
      <c r="DKW17" s="513"/>
      <c r="DKX17" s="513"/>
      <c r="DKY17" s="513"/>
      <c r="DKZ17" s="513"/>
      <c r="DLA17" s="513"/>
      <c r="DLB17" s="513"/>
      <c r="DLC17" s="513"/>
      <c r="DLD17" s="513"/>
      <c r="DLE17" s="513"/>
      <c r="DLF17" s="513"/>
      <c r="DLG17" s="513"/>
      <c r="DLH17" s="513"/>
      <c r="DLI17" s="513"/>
      <c r="DLJ17" s="513"/>
      <c r="DLK17" s="513"/>
      <c r="DLL17" s="513"/>
      <c r="DLM17" s="513"/>
      <c r="DLN17" s="513"/>
      <c r="DLO17" s="513"/>
      <c r="DLP17" s="513"/>
      <c r="DLQ17" s="513"/>
      <c r="DLR17" s="513"/>
      <c r="DLS17" s="513"/>
      <c r="DLT17" s="513"/>
      <c r="DLU17" s="513"/>
      <c r="DLV17" s="513"/>
      <c r="DLW17" s="513"/>
      <c r="DLX17" s="513"/>
      <c r="DLY17" s="513"/>
      <c r="DLZ17" s="513"/>
      <c r="DMA17" s="513"/>
      <c r="DMB17" s="513"/>
      <c r="DMC17" s="513"/>
      <c r="DMD17" s="513"/>
      <c r="DME17" s="513"/>
      <c r="DMF17" s="513"/>
      <c r="DMG17" s="513"/>
      <c r="DMH17" s="513"/>
      <c r="DMI17" s="513"/>
      <c r="DMJ17" s="513"/>
      <c r="DMK17" s="513"/>
      <c r="DML17" s="513"/>
      <c r="DMM17" s="513"/>
      <c r="DMN17" s="513"/>
      <c r="DMO17" s="513"/>
      <c r="DMP17" s="513"/>
      <c r="DMQ17" s="513"/>
      <c r="DMR17" s="513"/>
      <c r="DMS17" s="513"/>
      <c r="DMT17" s="513"/>
      <c r="DMU17" s="513"/>
      <c r="DMV17" s="513"/>
      <c r="DMW17" s="513"/>
      <c r="DMX17" s="513"/>
      <c r="DMY17" s="513"/>
      <c r="DMZ17" s="513"/>
      <c r="DNA17" s="513"/>
      <c r="DNB17" s="513"/>
      <c r="DNC17" s="513"/>
      <c r="DND17" s="513"/>
      <c r="DNE17" s="513"/>
      <c r="DNF17" s="513"/>
      <c r="DNG17" s="513"/>
      <c r="DNH17" s="513"/>
      <c r="DNI17" s="513"/>
      <c r="DNJ17" s="513"/>
      <c r="DNK17" s="513"/>
      <c r="DNL17" s="513"/>
      <c r="DNM17" s="513"/>
      <c r="DNN17" s="513"/>
      <c r="DNO17" s="513"/>
      <c r="DNP17" s="513"/>
      <c r="DNQ17" s="513"/>
      <c r="DNR17" s="513"/>
      <c r="DNS17" s="513"/>
      <c r="DNT17" s="513"/>
      <c r="DNU17" s="513"/>
      <c r="DNV17" s="513"/>
      <c r="DNW17" s="513"/>
      <c r="DNX17" s="513"/>
      <c r="DNY17" s="513"/>
      <c r="DNZ17" s="513"/>
      <c r="DOA17" s="513"/>
      <c r="DOB17" s="513"/>
      <c r="DOC17" s="513"/>
      <c r="DOD17" s="513"/>
      <c r="DOE17" s="513"/>
      <c r="DOF17" s="513"/>
      <c r="DOG17" s="513"/>
      <c r="DOH17" s="513"/>
      <c r="DOI17" s="513"/>
      <c r="DOJ17" s="513"/>
      <c r="DOK17" s="513"/>
      <c r="DOL17" s="513"/>
      <c r="DOM17" s="513"/>
      <c r="DON17" s="513"/>
      <c r="DOO17" s="513"/>
      <c r="DOP17" s="513"/>
      <c r="DOQ17" s="513"/>
      <c r="DOR17" s="513"/>
      <c r="DOS17" s="513"/>
      <c r="DOT17" s="513"/>
      <c r="DOU17" s="513"/>
      <c r="DOV17" s="513"/>
      <c r="DOW17" s="513"/>
      <c r="DOX17" s="513"/>
      <c r="DOY17" s="513"/>
      <c r="DOZ17" s="513"/>
      <c r="DPA17" s="513"/>
      <c r="DPB17" s="513"/>
      <c r="DPC17" s="513"/>
      <c r="DPD17" s="513"/>
      <c r="DPE17" s="513"/>
      <c r="DPF17" s="513"/>
      <c r="DPG17" s="513"/>
      <c r="DPH17" s="513"/>
      <c r="DPI17" s="513"/>
      <c r="DPJ17" s="513"/>
      <c r="DPK17" s="513"/>
      <c r="DPL17" s="513"/>
      <c r="DPM17" s="513"/>
      <c r="DPN17" s="513"/>
      <c r="DPO17" s="513"/>
      <c r="DPP17" s="513"/>
      <c r="DPQ17" s="513"/>
      <c r="DPR17" s="513"/>
      <c r="DPS17" s="513"/>
      <c r="DPT17" s="513"/>
      <c r="DPU17" s="513"/>
      <c r="DPV17" s="513"/>
      <c r="DPW17" s="513"/>
      <c r="DPX17" s="513"/>
      <c r="DPY17" s="513"/>
      <c r="DPZ17" s="513"/>
      <c r="DQA17" s="513"/>
      <c r="DQB17" s="513"/>
      <c r="DQC17" s="513"/>
      <c r="DQD17" s="513"/>
      <c r="DQE17" s="513"/>
      <c r="DQF17" s="513"/>
      <c r="DQG17" s="513"/>
      <c r="DQH17" s="513"/>
      <c r="DQI17" s="513"/>
      <c r="DQJ17" s="513"/>
      <c r="DQK17" s="513"/>
      <c r="DQL17" s="513"/>
      <c r="DQM17" s="513"/>
      <c r="DQN17" s="513"/>
      <c r="DQO17" s="513"/>
      <c r="DQP17" s="513"/>
      <c r="DQQ17" s="513"/>
      <c r="DQR17" s="513"/>
      <c r="DQS17" s="513"/>
      <c r="DQT17" s="513"/>
      <c r="DQU17" s="513"/>
      <c r="DQV17" s="513"/>
      <c r="DQW17" s="513"/>
      <c r="DQX17" s="513"/>
      <c r="DQY17" s="513"/>
      <c r="DQZ17" s="513"/>
      <c r="DRA17" s="513"/>
      <c r="DRB17" s="513"/>
      <c r="DRC17" s="513"/>
      <c r="DRD17" s="513"/>
      <c r="DRE17" s="513"/>
      <c r="DRF17" s="513"/>
      <c r="DRG17" s="513"/>
      <c r="DRH17" s="513"/>
      <c r="DRI17" s="513"/>
      <c r="DRJ17" s="513"/>
      <c r="DRK17" s="513"/>
      <c r="DRL17" s="513"/>
      <c r="DRM17" s="513"/>
      <c r="DRN17" s="513"/>
      <c r="DRO17" s="513"/>
      <c r="DRP17" s="513"/>
      <c r="DRQ17" s="513"/>
      <c r="DRR17" s="513"/>
      <c r="DRS17" s="513"/>
      <c r="DRT17" s="513"/>
      <c r="DRU17" s="513"/>
      <c r="DRV17" s="513"/>
      <c r="DRW17" s="513"/>
      <c r="DRX17" s="513"/>
      <c r="DRY17" s="513"/>
      <c r="DRZ17" s="513"/>
      <c r="DSA17" s="513"/>
      <c r="DSB17" s="513"/>
      <c r="DSC17" s="513"/>
      <c r="DSD17" s="513"/>
      <c r="DSE17" s="513"/>
      <c r="DSF17" s="513"/>
      <c r="DSG17" s="513"/>
      <c r="DSH17" s="513"/>
      <c r="DSI17" s="513"/>
      <c r="DSJ17" s="513"/>
      <c r="DSK17" s="513"/>
      <c r="DSL17" s="513"/>
      <c r="DSM17" s="513"/>
      <c r="DSN17" s="513"/>
      <c r="DSO17" s="513"/>
      <c r="DSP17" s="513"/>
      <c r="DSQ17" s="513"/>
      <c r="DSR17" s="513"/>
      <c r="DSS17" s="513"/>
      <c r="DST17" s="513"/>
      <c r="DSU17" s="513"/>
      <c r="DSV17" s="513"/>
      <c r="DSW17" s="513"/>
      <c r="DSX17" s="513"/>
      <c r="DSY17" s="513"/>
      <c r="DSZ17" s="513"/>
      <c r="DTA17" s="513"/>
      <c r="DTB17" s="513"/>
      <c r="DTC17" s="513"/>
      <c r="DTD17" s="513"/>
      <c r="DTE17" s="513"/>
      <c r="DTF17" s="513"/>
      <c r="DTG17" s="513"/>
      <c r="DTH17" s="513"/>
      <c r="DTI17" s="513"/>
      <c r="DTJ17" s="513"/>
      <c r="DTK17" s="513"/>
      <c r="DTL17" s="513"/>
      <c r="DTM17" s="513"/>
      <c r="DTN17" s="513"/>
      <c r="DTO17" s="513"/>
      <c r="DTP17" s="513"/>
      <c r="DTQ17" s="513"/>
      <c r="DTR17" s="513"/>
      <c r="DTS17" s="513"/>
      <c r="DTT17" s="513"/>
      <c r="DTU17" s="513"/>
      <c r="DTV17" s="513"/>
      <c r="DTW17" s="513"/>
      <c r="DTX17" s="513"/>
      <c r="DTY17" s="513"/>
      <c r="DTZ17" s="513"/>
      <c r="DUA17" s="513"/>
      <c r="DUB17" s="513"/>
      <c r="DUC17" s="513"/>
      <c r="DUD17" s="513"/>
      <c r="DUE17" s="513"/>
      <c r="DUF17" s="513"/>
      <c r="DUG17" s="513"/>
      <c r="DUH17" s="513"/>
      <c r="DUI17" s="513"/>
      <c r="DUJ17" s="513"/>
      <c r="DUK17" s="513"/>
      <c r="DUL17" s="513"/>
      <c r="DUM17" s="513"/>
      <c r="DUN17" s="513"/>
      <c r="DUO17" s="513"/>
      <c r="DUP17" s="513"/>
      <c r="DUQ17" s="513"/>
      <c r="DUR17" s="513"/>
      <c r="DUS17" s="513"/>
      <c r="DUT17" s="513"/>
      <c r="DUU17" s="513"/>
      <c r="DUV17" s="513"/>
      <c r="DUW17" s="513"/>
      <c r="DUX17" s="513"/>
      <c r="DUY17" s="513"/>
      <c r="DUZ17" s="513"/>
      <c r="DVA17" s="513"/>
      <c r="DVB17" s="513"/>
      <c r="DVC17" s="513"/>
      <c r="DVD17" s="513"/>
      <c r="DVE17" s="513"/>
      <c r="DVF17" s="513"/>
      <c r="DVG17" s="513"/>
      <c r="DVH17" s="513"/>
      <c r="DVI17" s="513"/>
      <c r="DVJ17" s="513"/>
      <c r="DVK17" s="513"/>
      <c r="DVL17" s="513"/>
      <c r="DVM17" s="513"/>
      <c r="DVN17" s="513"/>
      <c r="DVO17" s="513"/>
      <c r="DVP17" s="513"/>
      <c r="DVQ17" s="513"/>
      <c r="DVR17" s="513"/>
      <c r="DVS17" s="513"/>
      <c r="DVT17" s="513"/>
      <c r="DVU17" s="513"/>
      <c r="DVV17" s="513"/>
      <c r="DVW17" s="513"/>
      <c r="DVX17" s="513"/>
      <c r="DVY17" s="513"/>
      <c r="DVZ17" s="513"/>
      <c r="DWA17" s="513"/>
      <c r="DWB17" s="513"/>
      <c r="DWC17" s="513"/>
      <c r="DWD17" s="513"/>
      <c r="DWE17" s="513"/>
      <c r="DWF17" s="513"/>
      <c r="DWG17" s="513"/>
      <c r="DWH17" s="513"/>
      <c r="DWI17" s="513"/>
      <c r="DWJ17" s="513"/>
      <c r="DWK17" s="513"/>
      <c r="DWL17" s="513"/>
      <c r="DWM17" s="513"/>
      <c r="DWN17" s="513"/>
      <c r="DWO17" s="513"/>
      <c r="DWP17" s="513"/>
      <c r="DWQ17" s="513"/>
      <c r="DWR17" s="513"/>
      <c r="DWS17" s="513"/>
      <c r="DWT17" s="513"/>
      <c r="DWU17" s="513"/>
      <c r="DWV17" s="513"/>
      <c r="DWW17" s="513"/>
      <c r="DWX17" s="513"/>
      <c r="DWY17" s="513"/>
      <c r="DWZ17" s="513"/>
      <c r="DXA17" s="513"/>
      <c r="DXB17" s="513"/>
      <c r="DXC17" s="513"/>
      <c r="DXD17" s="513"/>
      <c r="DXE17" s="513"/>
      <c r="DXF17" s="513"/>
      <c r="DXG17" s="513"/>
      <c r="DXH17" s="513"/>
      <c r="DXI17" s="513"/>
      <c r="DXJ17" s="513"/>
      <c r="DXK17" s="513"/>
      <c r="DXL17" s="513"/>
      <c r="DXM17" s="513"/>
      <c r="DXN17" s="513"/>
      <c r="DXO17" s="513"/>
      <c r="DXP17" s="513"/>
      <c r="DXQ17" s="513"/>
      <c r="DXR17" s="513"/>
      <c r="DXS17" s="513"/>
      <c r="DXT17" s="513"/>
      <c r="DXU17" s="513"/>
      <c r="DXV17" s="513"/>
      <c r="DXW17" s="513"/>
      <c r="DXX17" s="513"/>
      <c r="DXY17" s="513"/>
      <c r="DXZ17" s="513"/>
      <c r="DYA17" s="513"/>
      <c r="DYB17" s="513"/>
      <c r="DYC17" s="513"/>
      <c r="DYD17" s="513"/>
      <c r="DYE17" s="513"/>
      <c r="DYF17" s="513"/>
      <c r="DYG17" s="513"/>
      <c r="DYH17" s="513"/>
      <c r="DYI17" s="513"/>
      <c r="DYJ17" s="513"/>
      <c r="DYK17" s="513"/>
      <c r="DYL17" s="513"/>
      <c r="DYM17" s="513"/>
      <c r="DYN17" s="513"/>
      <c r="DYO17" s="513"/>
      <c r="DYP17" s="513"/>
      <c r="DYQ17" s="513"/>
      <c r="DYR17" s="513"/>
      <c r="DYS17" s="513"/>
      <c r="DYT17" s="513"/>
      <c r="DYU17" s="513"/>
      <c r="DYV17" s="513"/>
      <c r="DYW17" s="513"/>
      <c r="DYX17" s="513"/>
      <c r="DYY17" s="513"/>
      <c r="DYZ17" s="513"/>
      <c r="DZA17" s="513"/>
      <c r="DZB17" s="513"/>
      <c r="DZC17" s="513"/>
      <c r="DZD17" s="513"/>
      <c r="DZE17" s="513"/>
      <c r="DZF17" s="513"/>
      <c r="DZG17" s="513"/>
      <c r="DZH17" s="513"/>
      <c r="DZI17" s="513"/>
      <c r="DZJ17" s="513"/>
      <c r="DZK17" s="513"/>
      <c r="DZL17" s="513"/>
      <c r="DZM17" s="513"/>
      <c r="DZN17" s="513"/>
      <c r="DZO17" s="513"/>
      <c r="DZP17" s="513"/>
      <c r="DZQ17" s="513"/>
      <c r="DZR17" s="513"/>
      <c r="DZS17" s="513"/>
      <c r="DZT17" s="513"/>
      <c r="DZU17" s="513"/>
      <c r="DZV17" s="513"/>
      <c r="DZW17" s="513"/>
      <c r="DZX17" s="513"/>
      <c r="DZY17" s="513"/>
      <c r="DZZ17" s="513"/>
      <c r="EAA17" s="513"/>
      <c r="EAB17" s="513"/>
      <c r="EAC17" s="513"/>
      <c r="EAD17" s="513"/>
      <c r="EAE17" s="513"/>
      <c r="EAF17" s="513"/>
      <c r="EAG17" s="513"/>
      <c r="EAH17" s="513"/>
      <c r="EAI17" s="513"/>
      <c r="EAJ17" s="513"/>
      <c r="EAK17" s="513"/>
      <c r="EAL17" s="513"/>
      <c r="EAM17" s="513"/>
      <c r="EAN17" s="513"/>
      <c r="EAO17" s="513"/>
      <c r="EAP17" s="513"/>
      <c r="EAQ17" s="513"/>
      <c r="EAR17" s="513"/>
      <c r="EAS17" s="513"/>
      <c r="EAT17" s="513"/>
      <c r="EAU17" s="513"/>
      <c r="EAV17" s="513"/>
      <c r="EAW17" s="513"/>
      <c r="EAX17" s="513"/>
      <c r="EAY17" s="513"/>
      <c r="EAZ17" s="513"/>
      <c r="EBA17" s="513"/>
      <c r="EBB17" s="513"/>
      <c r="EBC17" s="513"/>
      <c r="EBD17" s="513"/>
      <c r="EBE17" s="513"/>
      <c r="EBF17" s="513"/>
      <c r="EBG17" s="513"/>
      <c r="EBH17" s="513"/>
      <c r="EBI17" s="513"/>
      <c r="EBJ17" s="513"/>
      <c r="EBK17" s="513"/>
      <c r="EBL17" s="513"/>
      <c r="EBM17" s="513"/>
      <c r="EBN17" s="513"/>
      <c r="EBO17" s="513"/>
      <c r="EBP17" s="513"/>
      <c r="EBQ17" s="513"/>
      <c r="EBR17" s="513"/>
      <c r="EBS17" s="513"/>
      <c r="EBT17" s="513"/>
      <c r="EBU17" s="513"/>
      <c r="EBV17" s="513"/>
      <c r="EBW17" s="513"/>
      <c r="EBX17" s="513"/>
      <c r="EBY17" s="513"/>
      <c r="EBZ17" s="513"/>
      <c r="ECA17" s="513"/>
      <c r="ECB17" s="513"/>
      <c r="ECC17" s="513"/>
      <c r="ECD17" s="513"/>
      <c r="ECE17" s="513"/>
      <c r="ECF17" s="513"/>
      <c r="ECG17" s="513"/>
      <c r="ECH17" s="513"/>
      <c r="ECI17" s="513"/>
      <c r="ECJ17" s="513"/>
      <c r="ECK17" s="513"/>
      <c r="ECL17" s="513"/>
      <c r="ECM17" s="513"/>
      <c r="ECN17" s="513"/>
      <c r="ECO17" s="513"/>
      <c r="ECP17" s="513"/>
      <c r="ECQ17" s="513"/>
      <c r="ECR17" s="513"/>
      <c r="ECS17" s="513"/>
      <c r="ECT17" s="513"/>
      <c r="ECU17" s="513"/>
      <c r="ECV17" s="513"/>
      <c r="ECW17" s="513"/>
      <c r="ECX17" s="513"/>
      <c r="ECY17" s="513"/>
      <c r="ECZ17" s="513"/>
      <c r="EDA17" s="513"/>
      <c r="EDB17" s="513"/>
      <c r="EDC17" s="513"/>
      <c r="EDD17" s="513"/>
      <c r="EDE17" s="513"/>
      <c r="EDF17" s="513"/>
      <c r="EDG17" s="513"/>
      <c r="EDH17" s="513"/>
      <c r="EDI17" s="513"/>
      <c r="EDJ17" s="513"/>
      <c r="EDK17" s="513"/>
      <c r="EDL17" s="513"/>
      <c r="EDM17" s="513"/>
      <c r="EDN17" s="513"/>
      <c r="EDO17" s="513"/>
      <c r="EDP17" s="513"/>
      <c r="EDQ17" s="513"/>
      <c r="EDR17" s="513"/>
      <c r="EDS17" s="513"/>
      <c r="EDT17" s="513"/>
      <c r="EDU17" s="513"/>
      <c r="EDV17" s="513"/>
      <c r="EDW17" s="513"/>
      <c r="EDX17" s="513"/>
      <c r="EDY17" s="513"/>
      <c r="EDZ17" s="513"/>
      <c r="EEA17" s="513"/>
      <c r="EEB17" s="513"/>
      <c r="EEC17" s="513"/>
      <c r="EED17" s="513"/>
      <c r="EEE17" s="513"/>
      <c r="EEF17" s="513"/>
      <c r="EEG17" s="513"/>
      <c r="EEH17" s="513"/>
      <c r="EEI17" s="513"/>
      <c r="EEJ17" s="513"/>
      <c r="EEK17" s="513"/>
      <c r="EEL17" s="513"/>
      <c r="EEM17" s="513"/>
      <c r="EEN17" s="513"/>
      <c r="EEO17" s="513"/>
      <c r="EEP17" s="513"/>
      <c r="EEQ17" s="513"/>
      <c r="EER17" s="513"/>
      <c r="EES17" s="513"/>
      <c r="EET17" s="513"/>
      <c r="EEU17" s="513"/>
      <c r="EEV17" s="513"/>
      <c r="EEW17" s="513"/>
      <c r="EEX17" s="513"/>
      <c r="EEY17" s="513"/>
      <c r="EEZ17" s="513"/>
      <c r="EFA17" s="513"/>
      <c r="EFB17" s="513"/>
      <c r="EFC17" s="513"/>
      <c r="EFD17" s="513"/>
      <c r="EFE17" s="513"/>
      <c r="EFF17" s="513"/>
      <c r="EFG17" s="513"/>
      <c r="EFH17" s="513"/>
      <c r="EFI17" s="513"/>
      <c r="EFJ17" s="513"/>
      <c r="EFK17" s="513"/>
      <c r="EFL17" s="513"/>
      <c r="EFM17" s="513"/>
      <c r="EFN17" s="513"/>
      <c r="EFO17" s="513"/>
      <c r="EFP17" s="513"/>
      <c r="EFQ17" s="513"/>
      <c r="EFR17" s="513"/>
      <c r="EFS17" s="513"/>
      <c r="EFT17" s="513"/>
      <c r="EFU17" s="513"/>
      <c r="EFV17" s="513"/>
      <c r="EFW17" s="513"/>
      <c r="EFX17" s="513"/>
      <c r="EFY17" s="513"/>
      <c r="EFZ17" s="513"/>
      <c r="EGA17" s="513"/>
      <c r="EGB17" s="513"/>
      <c r="EGC17" s="513"/>
      <c r="EGD17" s="513"/>
      <c r="EGE17" s="513"/>
      <c r="EGF17" s="513"/>
      <c r="EGG17" s="513"/>
      <c r="EGH17" s="513"/>
      <c r="EGI17" s="513"/>
      <c r="EGJ17" s="513"/>
      <c r="EGK17" s="513"/>
      <c r="EGL17" s="513"/>
      <c r="EGM17" s="513"/>
      <c r="EGN17" s="513"/>
      <c r="EGO17" s="513"/>
      <c r="EGP17" s="513"/>
      <c r="EGQ17" s="513"/>
      <c r="EGR17" s="513"/>
      <c r="EGS17" s="513"/>
      <c r="EGT17" s="513"/>
      <c r="EGU17" s="513"/>
      <c r="EGV17" s="513"/>
      <c r="EGW17" s="513"/>
      <c r="EGX17" s="513"/>
      <c r="EGY17" s="513"/>
      <c r="EGZ17" s="513"/>
      <c r="EHA17" s="513"/>
      <c r="EHB17" s="513"/>
      <c r="EHC17" s="513"/>
      <c r="EHD17" s="513"/>
      <c r="EHE17" s="513"/>
      <c r="EHF17" s="513"/>
      <c r="EHG17" s="513"/>
      <c r="EHH17" s="513"/>
      <c r="EHI17" s="513"/>
      <c r="EHJ17" s="513"/>
      <c r="EHK17" s="513"/>
      <c r="EHL17" s="513"/>
      <c r="EHM17" s="513"/>
      <c r="EHN17" s="513"/>
      <c r="EHO17" s="513"/>
      <c r="EHP17" s="513"/>
      <c r="EHQ17" s="513"/>
      <c r="EHR17" s="513"/>
      <c r="EHS17" s="513"/>
      <c r="EHT17" s="513"/>
      <c r="EHU17" s="513"/>
      <c r="EHV17" s="513"/>
      <c r="EHW17" s="513"/>
      <c r="EHX17" s="513"/>
      <c r="EHY17" s="513"/>
      <c r="EHZ17" s="513"/>
      <c r="EIA17" s="513"/>
      <c r="EIB17" s="513"/>
      <c r="EIC17" s="513"/>
      <c r="EID17" s="513"/>
      <c r="EIE17" s="513"/>
      <c r="EIF17" s="513"/>
      <c r="EIG17" s="513"/>
      <c r="EIH17" s="513"/>
      <c r="EII17" s="513"/>
      <c r="EIJ17" s="513"/>
      <c r="EIK17" s="513"/>
      <c r="EIL17" s="513"/>
      <c r="EIM17" s="513"/>
      <c r="EIN17" s="513"/>
      <c r="EIO17" s="513"/>
      <c r="EIP17" s="513"/>
      <c r="EIQ17" s="513"/>
      <c r="EIR17" s="513"/>
      <c r="EIS17" s="513"/>
      <c r="EIT17" s="513"/>
      <c r="EIU17" s="513"/>
      <c r="EIV17" s="513"/>
      <c r="EIW17" s="513"/>
      <c r="EIX17" s="513"/>
      <c r="EIY17" s="513"/>
      <c r="EIZ17" s="513"/>
      <c r="EJA17" s="513"/>
      <c r="EJB17" s="513"/>
      <c r="EJC17" s="513"/>
      <c r="EJD17" s="513"/>
      <c r="EJE17" s="513"/>
      <c r="EJF17" s="513"/>
      <c r="EJG17" s="513"/>
      <c r="EJH17" s="513"/>
      <c r="EJI17" s="513"/>
      <c r="EJJ17" s="513"/>
      <c r="EJK17" s="513"/>
      <c r="EJL17" s="513"/>
      <c r="EJM17" s="513"/>
      <c r="EJN17" s="513"/>
      <c r="EJO17" s="513"/>
      <c r="EJP17" s="513"/>
      <c r="EJQ17" s="513"/>
      <c r="EJR17" s="513"/>
      <c r="EJS17" s="513"/>
      <c r="EJT17" s="513"/>
      <c r="EJU17" s="513"/>
      <c r="EJV17" s="513"/>
      <c r="EJW17" s="513"/>
      <c r="EJX17" s="513"/>
      <c r="EJY17" s="513"/>
      <c r="EJZ17" s="513"/>
      <c r="EKA17" s="513"/>
      <c r="EKB17" s="513"/>
      <c r="EKC17" s="513"/>
      <c r="EKD17" s="513"/>
      <c r="EKE17" s="513"/>
      <c r="EKF17" s="513"/>
      <c r="EKG17" s="513"/>
      <c r="EKH17" s="513"/>
      <c r="EKI17" s="513"/>
      <c r="EKJ17" s="513"/>
      <c r="EKK17" s="513"/>
      <c r="EKL17" s="513"/>
      <c r="EKM17" s="513"/>
      <c r="EKN17" s="513"/>
      <c r="EKO17" s="513"/>
      <c r="EKP17" s="513"/>
      <c r="EKQ17" s="513"/>
      <c r="EKR17" s="513"/>
      <c r="EKS17" s="513"/>
      <c r="EKT17" s="513"/>
      <c r="EKU17" s="513"/>
      <c r="EKV17" s="513"/>
      <c r="EKW17" s="513"/>
      <c r="EKX17" s="513"/>
      <c r="EKY17" s="513"/>
      <c r="EKZ17" s="513"/>
      <c r="ELA17" s="513"/>
      <c r="ELB17" s="513"/>
      <c r="ELC17" s="513"/>
      <c r="ELD17" s="513"/>
      <c r="ELE17" s="513"/>
      <c r="ELF17" s="513"/>
      <c r="ELG17" s="513"/>
      <c r="ELH17" s="513"/>
      <c r="ELI17" s="513"/>
      <c r="ELJ17" s="513"/>
      <c r="ELK17" s="513"/>
      <c r="ELL17" s="513"/>
      <c r="ELM17" s="513"/>
      <c r="ELN17" s="513"/>
      <c r="ELO17" s="513"/>
      <c r="ELP17" s="513"/>
      <c r="ELQ17" s="513"/>
      <c r="ELR17" s="513"/>
      <c r="ELS17" s="513"/>
      <c r="ELT17" s="513"/>
      <c r="ELU17" s="513"/>
      <c r="ELV17" s="513"/>
      <c r="ELW17" s="513"/>
      <c r="ELX17" s="513"/>
      <c r="ELY17" s="513"/>
      <c r="ELZ17" s="513"/>
      <c r="EMA17" s="513"/>
      <c r="EMB17" s="513"/>
      <c r="EMC17" s="513"/>
      <c r="EMD17" s="513"/>
      <c r="EME17" s="513"/>
      <c r="EMF17" s="513"/>
      <c r="EMG17" s="513"/>
      <c r="EMH17" s="513"/>
      <c r="EMI17" s="513"/>
      <c r="EMJ17" s="513"/>
      <c r="EMK17" s="513"/>
      <c r="EML17" s="513"/>
      <c r="EMM17" s="513"/>
      <c r="EMN17" s="513"/>
      <c r="EMO17" s="513"/>
      <c r="EMP17" s="513"/>
      <c r="EMQ17" s="513"/>
      <c r="EMR17" s="513"/>
      <c r="EMS17" s="513"/>
      <c r="EMT17" s="513"/>
      <c r="EMU17" s="513"/>
      <c r="EMV17" s="513"/>
      <c r="EMW17" s="513"/>
      <c r="EMX17" s="513"/>
      <c r="EMY17" s="513"/>
      <c r="EMZ17" s="513"/>
      <c r="ENA17" s="513"/>
      <c r="ENB17" s="513"/>
      <c r="ENC17" s="513"/>
      <c r="END17" s="513"/>
      <c r="ENE17" s="513"/>
      <c r="ENF17" s="513"/>
      <c r="ENG17" s="513"/>
      <c r="ENH17" s="513"/>
      <c r="ENI17" s="513"/>
      <c r="ENJ17" s="513"/>
      <c r="ENK17" s="513"/>
      <c r="ENL17" s="513"/>
      <c r="ENM17" s="513"/>
      <c r="ENN17" s="513"/>
      <c r="ENO17" s="513"/>
      <c r="ENP17" s="513"/>
      <c r="ENQ17" s="513"/>
      <c r="ENR17" s="513"/>
      <c r="ENS17" s="513"/>
      <c r="ENT17" s="513"/>
      <c r="ENU17" s="513"/>
      <c r="ENV17" s="513"/>
      <c r="ENW17" s="513"/>
      <c r="ENX17" s="513"/>
      <c r="ENY17" s="513"/>
      <c r="ENZ17" s="513"/>
      <c r="EOA17" s="513"/>
      <c r="EOB17" s="513"/>
      <c r="EOC17" s="513"/>
      <c r="EOD17" s="513"/>
      <c r="EOE17" s="513"/>
      <c r="EOF17" s="513"/>
      <c r="EOG17" s="513"/>
      <c r="EOH17" s="513"/>
      <c r="EOI17" s="513"/>
      <c r="EOJ17" s="513"/>
      <c r="EOK17" s="513"/>
      <c r="EOL17" s="513"/>
      <c r="EOM17" s="513"/>
      <c r="EON17" s="513"/>
      <c r="EOO17" s="513"/>
      <c r="EOP17" s="513"/>
      <c r="EOQ17" s="513"/>
      <c r="EOR17" s="513"/>
      <c r="EOS17" s="513"/>
      <c r="EOT17" s="513"/>
      <c r="EOU17" s="513"/>
      <c r="EOV17" s="513"/>
      <c r="EOW17" s="513"/>
      <c r="EOX17" s="513"/>
      <c r="EOY17" s="513"/>
      <c r="EOZ17" s="513"/>
      <c r="EPA17" s="513"/>
      <c r="EPB17" s="513"/>
      <c r="EPC17" s="513"/>
      <c r="EPD17" s="513"/>
      <c r="EPE17" s="513"/>
      <c r="EPF17" s="513"/>
      <c r="EPG17" s="513"/>
      <c r="EPH17" s="513"/>
      <c r="EPI17" s="513"/>
      <c r="EPJ17" s="513"/>
      <c r="EPK17" s="513"/>
      <c r="EPL17" s="513"/>
      <c r="EPM17" s="513"/>
      <c r="EPN17" s="513"/>
      <c r="EPO17" s="513"/>
      <c r="EPP17" s="513"/>
      <c r="EPQ17" s="513"/>
      <c r="EPR17" s="513"/>
      <c r="EPS17" s="513"/>
      <c r="EPT17" s="513"/>
      <c r="EPU17" s="513"/>
      <c r="EPV17" s="513"/>
      <c r="EPW17" s="513"/>
      <c r="EPX17" s="513"/>
      <c r="EPY17" s="513"/>
      <c r="EPZ17" s="513"/>
      <c r="EQA17" s="513"/>
      <c r="EQB17" s="513"/>
      <c r="EQC17" s="513"/>
      <c r="EQD17" s="513"/>
      <c r="EQE17" s="513"/>
      <c r="EQF17" s="513"/>
      <c r="EQG17" s="513"/>
      <c r="EQH17" s="513"/>
      <c r="EQI17" s="513"/>
      <c r="EQJ17" s="513"/>
      <c r="EQK17" s="513"/>
      <c r="EQL17" s="513"/>
      <c r="EQM17" s="513"/>
      <c r="EQN17" s="513"/>
      <c r="EQO17" s="513"/>
      <c r="EQP17" s="513"/>
      <c r="EQQ17" s="513"/>
      <c r="EQR17" s="513"/>
      <c r="EQS17" s="513"/>
      <c r="EQT17" s="513"/>
      <c r="EQU17" s="513"/>
      <c r="EQV17" s="513"/>
      <c r="EQW17" s="513"/>
      <c r="EQX17" s="513"/>
      <c r="EQY17" s="513"/>
      <c r="EQZ17" s="513"/>
      <c r="ERA17" s="513"/>
      <c r="ERB17" s="513"/>
      <c r="ERC17" s="513"/>
      <c r="ERD17" s="513"/>
      <c r="ERE17" s="513"/>
      <c r="ERF17" s="513"/>
      <c r="ERG17" s="513"/>
      <c r="ERH17" s="513"/>
      <c r="ERI17" s="513"/>
      <c r="ERJ17" s="513"/>
      <c r="ERK17" s="513"/>
      <c r="ERL17" s="513"/>
      <c r="ERM17" s="513"/>
      <c r="ERN17" s="513"/>
      <c r="ERO17" s="513"/>
      <c r="ERP17" s="513"/>
      <c r="ERQ17" s="513"/>
      <c r="ERR17" s="513"/>
      <c r="ERS17" s="513"/>
      <c r="ERT17" s="513"/>
      <c r="ERU17" s="513"/>
      <c r="ERV17" s="513"/>
      <c r="ERW17" s="513"/>
      <c r="ERX17" s="513"/>
      <c r="ERY17" s="513"/>
      <c r="ERZ17" s="513"/>
      <c r="ESA17" s="513"/>
      <c r="ESB17" s="513"/>
      <c r="ESC17" s="513"/>
      <c r="ESD17" s="513"/>
      <c r="ESE17" s="513"/>
      <c r="ESF17" s="513"/>
      <c r="ESG17" s="513"/>
      <c r="ESH17" s="513"/>
      <c r="ESI17" s="513"/>
      <c r="ESJ17" s="513"/>
      <c r="ESK17" s="513"/>
      <c r="ESL17" s="513"/>
      <c r="ESM17" s="513"/>
      <c r="ESN17" s="513"/>
      <c r="ESO17" s="513"/>
      <c r="ESP17" s="513"/>
      <c r="ESQ17" s="513"/>
      <c r="ESR17" s="513"/>
      <c r="ESS17" s="513"/>
      <c r="EST17" s="513"/>
      <c r="ESU17" s="513"/>
      <c r="ESV17" s="513"/>
      <c r="ESW17" s="513"/>
      <c r="ESX17" s="513"/>
      <c r="ESY17" s="513"/>
      <c r="ESZ17" s="513"/>
      <c r="ETA17" s="513"/>
      <c r="ETB17" s="513"/>
      <c r="ETC17" s="513"/>
      <c r="ETD17" s="513"/>
      <c r="ETE17" s="513"/>
      <c r="ETF17" s="513"/>
      <c r="ETG17" s="513"/>
      <c r="ETH17" s="513"/>
      <c r="ETI17" s="513"/>
      <c r="ETJ17" s="513"/>
      <c r="ETK17" s="513"/>
      <c r="ETL17" s="513"/>
      <c r="ETM17" s="513"/>
      <c r="ETN17" s="513"/>
      <c r="ETO17" s="513"/>
      <c r="ETP17" s="513"/>
      <c r="ETQ17" s="513"/>
      <c r="ETR17" s="513"/>
      <c r="ETS17" s="513"/>
      <c r="ETT17" s="513"/>
      <c r="ETU17" s="513"/>
      <c r="ETV17" s="513"/>
      <c r="ETW17" s="513"/>
      <c r="ETX17" s="513"/>
      <c r="ETY17" s="513"/>
      <c r="ETZ17" s="513"/>
      <c r="EUA17" s="513"/>
      <c r="EUB17" s="513"/>
      <c r="EUC17" s="513"/>
      <c r="EUD17" s="513"/>
      <c r="EUE17" s="513"/>
      <c r="EUF17" s="513"/>
      <c r="EUG17" s="513"/>
      <c r="EUH17" s="513"/>
      <c r="EUI17" s="513"/>
      <c r="EUJ17" s="513"/>
      <c r="EUK17" s="513"/>
      <c r="EUL17" s="513"/>
      <c r="EUM17" s="513"/>
      <c r="EUN17" s="513"/>
      <c r="EUO17" s="513"/>
      <c r="EUP17" s="513"/>
      <c r="EUQ17" s="513"/>
      <c r="EUR17" s="513"/>
      <c r="EUS17" s="513"/>
      <c r="EUT17" s="513"/>
      <c r="EUU17" s="513"/>
      <c r="EUV17" s="513"/>
      <c r="EUW17" s="513"/>
      <c r="EUX17" s="513"/>
      <c r="EUY17" s="513"/>
      <c r="EUZ17" s="513"/>
      <c r="EVA17" s="513"/>
      <c r="EVB17" s="513"/>
      <c r="EVC17" s="513"/>
      <c r="EVD17" s="513"/>
      <c r="EVE17" s="513"/>
      <c r="EVF17" s="513"/>
      <c r="EVG17" s="513"/>
      <c r="EVH17" s="513"/>
      <c r="EVI17" s="513"/>
      <c r="EVJ17" s="513"/>
      <c r="EVK17" s="513"/>
      <c r="EVL17" s="513"/>
      <c r="EVM17" s="513"/>
      <c r="EVN17" s="513"/>
      <c r="EVO17" s="513"/>
      <c r="EVP17" s="513"/>
      <c r="EVQ17" s="513"/>
      <c r="EVR17" s="513"/>
      <c r="EVS17" s="513"/>
      <c r="EVT17" s="513"/>
      <c r="EVU17" s="513"/>
      <c r="EVV17" s="513"/>
      <c r="EVW17" s="513"/>
      <c r="EVX17" s="513"/>
      <c r="EVY17" s="513"/>
      <c r="EVZ17" s="513"/>
      <c r="EWA17" s="513"/>
      <c r="EWB17" s="513"/>
      <c r="EWC17" s="513"/>
      <c r="EWD17" s="513"/>
      <c r="EWE17" s="513"/>
      <c r="EWF17" s="513"/>
      <c r="EWG17" s="513"/>
      <c r="EWH17" s="513"/>
      <c r="EWI17" s="513"/>
      <c r="EWJ17" s="513"/>
      <c r="EWK17" s="513"/>
      <c r="EWL17" s="513"/>
      <c r="EWM17" s="513"/>
      <c r="EWN17" s="513"/>
      <c r="EWO17" s="513"/>
      <c r="EWP17" s="513"/>
      <c r="EWQ17" s="513"/>
      <c r="EWR17" s="513"/>
      <c r="EWS17" s="513"/>
      <c r="EWT17" s="513"/>
      <c r="EWU17" s="513"/>
      <c r="EWV17" s="513"/>
      <c r="EWW17" s="513"/>
      <c r="EWX17" s="513"/>
      <c r="EWY17" s="513"/>
      <c r="EWZ17" s="513"/>
      <c r="EXA17" s="513"/>
      <c r="EXB17" s="513"/>
      <c r="EXC17" s="513"/>
      <c r="EXD17" s="513"/>
      <c r="EXE17" s="513"/>
      <c r="EXF17" s="513"/>
      <c r="EXG17" s="513"/>
      <c r="EXH17" s="513"/>
      <c r="EXI17" s="513"/>
      <c r="EXJ17" s="513"/>
      <c r="EXK17" s="513"/>
      <c r="EXL17" s="513"/>
      <c r="EXM17" s="513"/>
      <c r="EXN17" s="513"/>
      <c r="EXO17" s="513"/>
      <c r="EXP17" s="513"/>
      <c r="EXQ17" s="513"/>
      <c r="EXR17" s="513"/>
      <c r="EXS17" s="513"/>
      <c r="EXT17" s="513"/>
      <c r="EXU17" s="513"/>
      <c r="EXV17" s="513"/>
      <c r="EXW17" s="513"/>
      <c r="EXX17" s="513"/>
      <c r="EXY17" s="513"/>
      <c r="EXZ17" s="513"/>
      <c r="EYA17" s="513"/>
      <c r="EYB17" s="513"/>
      <c r="EYC17" s="513"/>
      <c r="EYD17" s="513"/>
      <c r="EYE17" s="513"/>
      <c r="EYF17" s="513"/>
      <c r="EYG17" s="513"/>
      <c r="EYH17" s="513"/>
      <c r="EYI17" s="513"/>
      <c r="EYJ17" s="513"/>
      <c r="EYK17" s="513"/>
      <c r="EYL17" s="513"/>
      <c r="EYM17" s="513"/>
      <c r="EYN17" s="513"/>
      <c r="EYO17" s="513"/>
      <c r="EYP17" s="513"/>
      <c r="EYQ17" s="513"/>
      <c r="EYR17" s="513"/>
      <c r="EYS17" s="513"/>
      <c r="EYT17" s="513"/>
      <c r="EYU17" s="513"/>
      <c r="EYV17" s="513"/>
      <c r="EYW17" s="513"/>
      <c r="EYX17" s="513"/>
      <c r="EYY17" s="513"/>
      <c r="EYZ17" s="513"/>
      <c r="EZA17" s="513"/>
      <c r="EZB17" s="513"/>
      <c r="EZC17" s="513"/>
      <c r="EZD17" s="513"/>
      <c r="EZE17" s="513"/>
      <c r="EZF17" s="513"/>
      <c r="EZG17" s="513"/>
      <c r="EZH17" s="513"/>
      <c r="EZI17" s="513"/>
      <c r="EZJ17" s="513"/>
      <c r="EZK17" s="513"/>
      <c r="EZL17" s="513"/>
      <c r="EZM17" s="513"/>
      <c r="EZN17" s="513"/>
      <c r="EZO17" s="513"/>
      <c r="EZP17" s="513"/>
      <c r="EZQ17" s="513"/>
      <c r="EZR17" s="513"/>
      <c r="EZS17" s="513"/>
      <c r="EZT17" s="513"/>
      <c r="EZU17" s="513"/>
      <c r="EZV17" s="513"/>
      <c r="EZW17" s="513"/>
      <c r="EZX17" s="513"/>
      <c r="EZY17" s="513"/>
      <c r="EZZ17" s="513"/>
      <c r="FAA17" s="513"/>
      <c r="FAB17" s="513"/>
      <c r="FAC17" s="513"/>
      <c r="FAD17" s="513"/>
      <c r="FAE17" s="513"/>
      <c r="FAF17" s="513"/>
      <c r="FAG17" s="513"/>
      <c r="FAH17" s="513"/>
      <c r="FAI17" s="513"/>
      <c r="FAJ17" s="513"/>
      <c r="FAK17" s="513"/>
      <c r="FAL17" s="513"/>
      <c r="FAM17" s="513"/>
      <c r="FAN17" s="513"/>
      <c r="FAO17" s="513"/>
      <c r="FAP17" s="513"/>
      <c r="FAQ17" s="513"/>
      <c r="FAR17" s="513"/>
      <c r="FAS17" s="513"/>
      <c r="FAT17" s="513"/>
      <c r="FAU17" s="513"/>
      <c r="FAV17" s="513"/>
      <c r="FAW17" s="513"/>
      <c r="FAX17" s="513"/>
      <c r="FAY17" s="513"/>
      <c r="FAZ17" s="513"/>
      <c r="FBA17" s="513"/>
      <c r="FBB17" s="513"/>
      <c r="FBC17" s="513"/>
      <c r="FBD17" s="513"/>
      <c r="FBE17" s="513"/>
      <c r="FBF17" s="513"/>
      <c r="FBG17" s="513"/>
      <c r="FBH17" s="513"/>
      <c r="FBI17" s="513"/>
      <c r="FBJ17" s="513"/>
      <c r="FBK17" s="513"/>
      <c r="FBL17" s="513"/>
      <c r="FBM17" s="513"/>
      <c r="FBN17" s="513"/>
      <c r="FBO17" s="513"/>
      <c r="FBP17" s="513"/>
      <c r="FBQ17" s="513"/>
      <c r="FBR17" s="513"/>
      <c r="FBS17" s="513"/>
      <c r="FBT17" s="513"/>
      <c r="FBU17" s="513"/>
      <c r="FBV17" s="513"/>
      <c r="FBW17" s="513"/>
      <c r="FBX17" s="513"/>
      <c r="FBY17" s="513"/>
      <c r="FBZ17" s="513"/>
      <c r="FCA17" s="513"/>
      <c r="FCB17" s="513"/>
      <c r="FCC17" s="513"/>
      <c r="FCD17" s="513"/>
      <c r="FCE17" s="513"/>
      <c r="FCF17" s="513"/>
      <c r="FCG17" s="513"/>
      <c r="FCH17" s="513"/>
      <c r="FCI17" s="513"/>
      <c r="FCJ17" s="513"/>
      <c r="FCK17" s="513"/>
      <c r="FCL17" s="513"/>
      <c r="FCM17" s="513"/>
      <c r="FCN17" s="513"/>
      <c r="FCO17" s="513"/>
      <c r="FCP17" s="513"/>
      <c r="FCQ17" s="513"/>
      <c r="FCR17" s="513"/>
      <c r="FCS17" s="513"/>
      <c r="FCT17" s="513"/>
      <c r="FCU17" s="513"/>
      <c r="FCV17" s="513"/>
      <c r="FCW17" s="513"/>
      <c r="FCX17" s="513"/>
      <c r="FCY17" s="513"/>
      <c r="FCZ17" s="513"/>
      <c r="FDA17" s="513"/>
      <c r="FDB17" s="513"/>
      <c r="FDC17" s="513"/>
      <c r="FDD17" s="513"/>
      <c r="FDE17" s="513"/>
      <c r="FDF17" s="513"/>
      <c r="FDG17" s="513"/>
      <c r="FDH17" s="513"/>
      <c r="FDI17" s="513"/>
      <c r="FDJ17" s="513"/>
      <c r="FDK17" s="513"/>
      <c r="FDL17" s="513"/>
      <c r="FDM17" s="513"/>
      <c r="FDN17" s="513"/>
      <c r="FDO17" s="513"/>
      <c r="FDP17" s="513"/>
      <c r="FDQ17" s="513"/>
      <c r="FDR17" s="513"/>
      <c r="FDS17" s="513"/>
      <c r="FDT17" s="513"/>
      <c r="FDU17" s="513"/>
      <c r="FDV17" s="513"/>
      <c r="FDW17" s="513"/>
      <c r="FDX17" s="513"/>
      <c r="FDY17" s="513"/>
      <c r="FDZ17" s="513"/>
      <c r="FEA17" s="513"/>
      <c r="FEB17" s="513"/>
      <c r="FEC17" s="513"/>
      <c r="FED17" s="513"/>
      <c r="FEE17" s="513"/>
      <c r="FEF17" s="513"/>
      <c r="FEG17" s="513"/>
      <c r="FEH17" s="513"/>
      <c r="FEI17" s="513"/>
      <c r="FEJ17" s="513"/>
      <c r="FEK17" s="513"/>
      <c r="FEL17" s="513"/>
      <c r="FEM17" s="513"/>
      <c r="FEN17" s="513"/>
      <c r="FEO17" s="513"/>
      <c r="FEP17" s="513"/>
      <c r="FEQ17" s="513"/>
      <c r="FER17" s="513"/>
      <c r="FES17" s="513"/>
      <c r="FET17" s="513"/>
      <c r="FEU17" s="513"/>
      <c r="FEV17" s="513"/>
      <c r="FEW17" s="513"/>
      <c r="FEX17" s="513"/>
      <c r="FEY17" s="513"/>
      <c r="FEZ17" s="513"/>
      <c r="FFA17" s="513"/>
      <c r="FFB17" s="513"/>
      <c r="FFC17" s="513"/>
      <c r="FFD17" s="513"/>
      <c r="FFE17" s="513"/>
      <c r="FFF17" s="513"/>
      <c r="FFG17" s="513"/>
      <c r="FFH17" s="513"/>
      <c r="FFI17" s="513"/>
      <c r="FFJ17" s="513"/>
      <c r="FFK17" s="513"/>
      <c r="FFL17" s="513"/>
      <c r="FFM17" s="513"/>
      <c r="FFN17" s="513"/>
      <c r="FFO17" s="513"/>
      <c r="FFP17" s="513"/>
      <c r="FFQ17" s="513"/>
      <c r="FFR17" s="513"/>
      <c r="FFS17" s="513"/>
      <c r="FFT17" s="513"/>
      <c r="FFU17" s="513"/>
      <c r="FFV17" s="513"/>
      <c r="FFW17" s="513"/>
      <c r="FFX17" s="513"/>
      <c r="FFY17" s="513"/>
      <c r="FFZ17" s="513"/>
      <c r="FGA17" s="513"/>
      <c r="FGB17" s="513"/>
      <c r="FGC17" s="513"/>
      <c r="FGD17" s="513"/>
      <c r="FGE17" s="513"/>
      <c r="FGF17" s="513"/>
      <c r="FGG17" s="513"/>
      <c r="FGH17" s="513"/>
      <c r="FGI17" s="513"/>
      <c r="FGJ17" s="513"/>
      <c r="FGK17" s="513"/>
      <c r="FGL17" s="513"/>
      <c r="FGM17" s="513"/>
      <c r="FGN17" s="513"/>
      <c r="FGO17" s="513"/>
      <c r="FGP17" s="513"/>
      <c r="FGQ17" s="513"/>
      <c r="FGR17" s="513"/>
      <c r="FGS17" s="513"/>
      <c r="FGT17" s="513"/>
      <c r="FGU17" s="513"/>
      <c r="FGV17" s="513"/>
      <c r="FGW17" s="513"/>
      <c r="FGX17" s="513"/>
      <c r="FGY17" s="513"/>
      <c r="FGZ17" s="513"/>
      <c r="FHA17" s="513"/>
      <c r="FHB17" s="513"/>
      <c r="FHC17" s="513"/>
      <c r="FHD17" s="513"/>
      <c r="FHE17" s="513"/>
      <c r="FHF17" s="513"/>
      <c r="FHG17" s="513"/>
      <c r="FHH17" s="513"/>
      <c r="FHI17" s="513"/>
      <c r="FHJ17" s="513"/>
      <c r="FHK17" s="513"/>
      <c r="FHL17" s="513"/>
      <c r="FHM17" s="513"/>
      <c r="FHN17" s="513"/>
      <c r="FHO17" s="513"/>
      <c r="FHP17" s="513"/>
      <c r="FHQ17" s="513"/>
      <c r="FHR17" s="513"/>
      <c r="FHS17" s="513"/>
      <c r="FHT17" s="513"/>
      <c r="FHU17" s="513"/>
      <c r="FHV17" s="513"/>
      <c r="FHW17" s="513"/>
      <c r="FHX17" s="513"/>
      <c r="FHY17" s="513"/>
      <c r="FHZ17" s="513"/>
      <c r="FIA17" s="513"/>
      <c r="FIB17" s="513"/>
      <c r="FIC17" s="513"/>
      <c r="FID17" s="513"/>
      <c r="FIE17" s="513"/>
      <c r="FIF17" s="513"/>
      <c r="FIG17" s="513"/>
      <c r="FIH17" s="513"/>
      <c r="FII17" s="513"/>
      <c r="FIJ17" s="513"/>
      <c r="FIK17" s="513"/>
      <c r="FIL17" s="513"/>
      <c r="FIM17" s="513"/>
      <c r="FIN17" s="513"/>
      <c r="FIO17" s="513"/>
      <c r="FIP17" s="513"/>
      <c r="FIQ17" s="513"/>
      <c r="FIR17" s="513"/>
      <c r="FIS17" s="513"/>
      <c r="FIT17" s="513"/>
      <c r="FIU17" s="513"/>
      <c r="FIV17" s="513"/>
      <c r="FIW17" s="513"/>
      <c r="FIX17" s="513"/>
      <c r="FIY17" s="513"/>
      <c r="FIZ17" s="513"/>
      <c r="FJA17" s="513"/>
      <c r="FJB17" s="513"/>
      <c r="FJC17" s="513"/>
      <c r="FJD17" s="513"/>
      <c r="FJE17" s="513"/>
      <c r="FJF17" s="513"/>
      <c r="FJG17" s="513"/>
      <c r="FJH17" s="513"/>
      <c r="FJI17" s="513"/>
      <c r="FJJ17" s="513"/>
      <c r="FJK17" s="513"/>
      <c r="FJL17" s="513"/>
      <c r="FJM17" s="513"/>
      <c r="FJN17" s="513"/>
      <c r="FJO17" s="513"/>
      <c r="FJP17" s="513"/>
      <c r="FJQ17" s="513"/>
      <c r="FJR17" s="513"/>
      <c r="FJS17" s="513"/>
      <c r="FJT17" s="513"/>
      <c r="FJU17" s="513"/>
      <c r="FJV17" s="513"/>
      <c r="FJW17" s="513"/>
      <c r="FJX17" s="513"/>
      <c r="FJY17" s="513"/>
      <c r="FJZ17" s="513"/>
      <c r="FKA17" s="513"/>
      <c r="FKB17" s="513"/>
      <c r="FKC17" s="513"/>
      <c r="FKD17" s="513"/>
      <c r="FKE17" s="513"/>
      <c r="FKF17" s="513"/>
      <c r="FKG17" s="513"/>
      <c r="FKH17" s="513"/>
      <c r="FKI17" s="513"/>
      <c r="FKJ17" s="513"/>
      <c r="FKK17" s="513"/>
      <c r="FKL17" s="513"/>
      <c r="FKM17" s="513"/>
      <c r="FKN17" s="513"/>
      <c r="FKO17" s="513"/>
      <c r="FKP17" s="513"/>
      <c r="FKQ17" s="513"/>
      <c r="FKR17" s="513"/>
      <c r="FKS17" s="513"/>
      <c r="FKT17" s="513"/>
      <c r="FKU17" s="513"/>
      <c r="FKV17" s="513"/>
      <c r="FKW17" s="513"/>
      <c r="FKX17" s="513"/>
      <c r="FKY17" s="513"/>
      <c r="FKZ17" s="513"/>
      <c r="FLA17" s="513"/>
      <c r="FLB17" s="513"/>
      <c r="FLC17" s="513"/>
      <c r="FLD17" s="513"/>
      <c r="FLE17" s="513"/>
      <c r="FLF17" s="513"/>
      <c r="FLG17" s="513"/>
      <c r="FLH17" s="513"/>
      <c r="FLI17" s="513"/>
      <c r="FLJ17" s="513"/>
      <c r="FLK17" s="513"/>
      <c r="FLL17" s="513"/>
      <c r="FLM17" s="513"/>
      <c r="FLN17" s="513"/>
      <c r="FLO17" s="513"/>
      <c r="FLP17" s="513"/>
      <c r="FLQ17" s="513"/>
      <c r="FLR17" s="513"/>
      <c r="FLS17" s="513"/>
      <c r="FLT17" s="513"/>
      <c r="FLU17" s="513"/>
      <c r="FLV17" s="513"/>
      <c r="FLW17" s="513"/>
      <c r="FLX17" s="513"/>
      <c r="FLY17" s="513"/>
      <c r="FLZ17" s="513"/>
      <c r="FMA17" s="513"/>
      <c r="FMB17" s="513"/>
      <c r="FMC17" s="513"/>
      <c r="FMD17" s="513"/>
      <c r="FME17" s="513"/>
      <c r="FMF17" s="513"/>
      <c r="FMG17" s="513"/>
      <c r="FMH17" s="513"/>
      <c r="FMI17" s="513"/>
      <c r="FMJ17" s="513"/>
      <c r="FMK17" s="513"/>
      <c r="FML17" s="513"/>
      <c r="FMM17" s="513"/>
      <c r="FMN17" s="513"/>
      <c r="FMO17" s="513"/>
      <c r="FMP17" s="513"/>
      <c r="FMQ17" s="513"/>
      <c r="FMR17" s="513"/>
      <c r="FMS17" s="513"/>
      <c r="FMT17" s="513"/>
      <c r="FMU17" s="513"/>
      <c r="FMV17" s="513"/>
      <c r="FMW17" s="513"/>
      <c r="FMX17" s="513"/>
      <c r="FMY17" s="513"/>
      <c r="FMZ17" s="513"/>
      <c r="FNA17" s="513"/>
      <c r="FNB17" s="513"/>
      <c r="FNC17" s="513"/>
      <c r="FND17" s="513"/>
      <c r="FNE17" s="513"/>
      <c r="FNF17" s="513"/>
      <c r="FNG17" s="513"/>
      <c r="FNH17" s="513"/>
      <c r="FNI17" s="513"/>
      <c r="FNJ17" s="513"/>
      <c r="FNK17" s="513"/>
      <c r="FNL17" s="513"/>
      <c r="FNM17" s="513"/>
      <c r="FNN17" s="513"/>
      <c r="FNO17" s="513"/>
      <c r="FNP17" s="513"/>
      <c r="FNQ17" s="513"/>
      <c r="FNR17" s="513"/>
      <c r="FNS17" s="513"/>
      <c r="FNT17" s="513"/>
      <c r="FNU17" s="513"/>
      <c r="FNV17" s="513"/>
      <c r="FNW17" s="513"/>
      <c r="FNX17" s="513"/>
      <c r="FNY17" s="513"/>
      <c r="FNZ17" s="513"/>
      <c r="FOA17" s="513"/>
      <c r="FOB17" s="513"/>
      <c r="FOC17" s="513"/>
      <c r="FOD17" s="513"/>
      <c r="FOE17" s="513"/>
      <c r="FOF17" s="513"/>
      <c r="FOG17" s="513"/>
      <c r="FOH17" s="513"/>
      <c r="FOI17" s="513"/>
      <c r="FOJ17" s="513"/>
      <c r="FOK17" s="513"/>
      <c r="FOL17" s="513"/>
      <c r="FOM17" s="513"/>
      <c r="FON17" s="513"/>
      <c r="FOO17" s="513"/>
      <c r="FOP17" s="513"/>
      <c r="FOQ17" s="513"/>
      <c r="FOR17" s="513"/>
      <c r="FOS17" s="513"/>
      <c r="FOT17" s="513"/>
      <c r="FOU17" s="513"/>
      <c r="FOV17" s="513"/>
      <c r="FOW17" s="513"/>
      <c r="FOX17" s="513"/>
      <c r="FOY17" s="513"/>
      <c r="FOZ17" s="513"/>
      <c r="FPA17" s="513"/>
      <c r="FPB17" s="513"/>
      <c r="FPC17" s="513"/>
      <c r="FPD17" s="513"/>
      <c r="FPE17" s="513"/>
      <c r="FPF17" s="513"/>
      <c r="FPG17" s="513"/>
      <c r="FPH17" s="513"/>
      <c r="FPI17" s="513"/>
      <c r="FPJ17" s="513"/>
      <c r="FPK17" s="513"/>
      <c r="FPL17" s="513"/>
      <c r="FPM17" s="513"/>
      <c r="FPN17" s="513"/>
      <c r="FPO17" s="513"/>
      <c r="FPP17" s="513"/>
      <c r="FPQ17" s="513"/>
      <c r="FPR17" s="513"/>
      <c r="FPS17" s="513"/>
      <c r="FPT17" s="513"/>
      <c r="FPU17" s="513"/>
      <c r="FPV17" s="513"/>
      <c r="FPW17" s="513"/>
      <c r="FPX17" s="513"/>
      <c r="FPY17" s="513"/>
      <c r="FPZ17" s="513"/>
      <c r="FQA17" s="513"/>
      <c r="FQB17" s="513"/>
      <c r="FQC17" s="513"/>
      <c r="FQD17" s="513"/>
      <c r="FQE17" s="513"/>
      <c r="FQF17" s="513"/>
      <c r="FQG17" s="513"/>
      <c r="FQH17" s="513"/>
      <c r="FQI17" s="513"/>
      <c r="FQJ17" s="513"/>
      <c r="FQK17" s="513"/>
      <c r="FQL17" s="513"/>
      <c r="FQM17" s="513"/>
      <c r="FQN17" s="513"/>
      <c r="FQO17" s="513"/>
      <c r="FQP17" s="513"/>
      <c r="FQQ17" s="513"/>
      <c r="FQR17" s="513"/>
      <c r="FQS17" s="513"/>
      <c r="FQT17" s="513"/>
      <c r="FQU17" s="513"/>
      <c r="FQV17" s="513"/>
      <c r="FQW17" s="513"/>
      <c r="FQX17" s="513"/>
      <c r="FQY17" s="513"/>
      <c r="FQZ17" s="513"/>
      <c r="FRA17" s="513"/>
      <c r="FRB17" s="513"/>
      <c r="FRC17" s="513"/>
      <c r="FRD17" s="513"/>
      <c r="FRE17" s="513"/>
      <c r="FRF17" s="513"/>
      <c r="FRG17" s="513"/>
      <c r="FRH17" s="513"/>
      <c r="FRI17" s="513"/>
      <c r="FRJ17" s="513"/>
      <c r="FRK17" s="513"/>
      <c r="FRL17" s="513"/>
      <c r="FRM17" s="513"/>
      <c r="FRN17" s="513"/>
      <c r="FRO17" s="513"/>
      <c r="FRP17" s="513"/>
      <c r="FRQ17" s="513"/>
      <c r="FRR17" s="513"/>
      <c r="FRS17" s="513"/>
      <c r="FRT17" s="513"/>
      <c r="FRU17" s="513"/>
      <c r="FRV17" s="513"/>
      <c r="FRW17" s="513"/>
      <c r="FRX17" s="513"/>
      <c r="FRY17" s="513"/>
      <c r="FRZ17" s="513"/>
      <c r="FSA17" s="513"/>
      <c r="FSB17" s="513"/>
      <c r="FSC17" s="513"/>
      <c r="FSD17" s="513"/>
      <c r="FSE17" s="513"/>
      <c r="FSF17" s="513"/>
      <c r="FSG17" s="513"/>
      <c r="FSH17" s="513"/>
      <c r="FSI17" s="513"/>
      <c r="FSJ17" s="513"/>
      <c r="FSK17" s="513"/>
      <c r="FSL17" s="513"/>
      <c r="FSM17" s="513"/>
      <c r="FSN17" s="513"/>
      <c r="FSO17" s="513"/>
      <c r="FSP17" s="513"/>
      <c r="FSQ17" s="513"/>
      <c r="FSR17" s="513"/>
      <c r="FSS17" s="513"/>
      <c r="FST17" s="513"/>
      <c r="FSU17" s="513"/>
      <c r="FSV17" s="513"/>
      <c r="FSW17" s="513"/>
      <c r="FSX17" s="513"/>
      <c r="FSY17" s="513"/>
      <c r="FSZ17" s="513"/>
      <c r="FTA17" s="513"/>
      <c r="FTB17" s="513"/>
      <c r="FTC17" s="513"/>
      <c r="FTD17" s="513"/>
      <c r="FTE17" s="513"/>
      <c r="FTF17" s="513"/>
      <c r="FTG17" s="513"/>
      <c r="FTH17" s="513"/>
      <c r="FTI17" s="513"/>
      <c r="FTJ17" s="513"/>
      <c r="FTK17" s="513"/>
      <c r="FTL17" s="513"/>
      <c r="FTM17" s="513"/>
      <c r="FTN17" s="513"/>
      <c r="FTO17" s="513"/>
      <c r="FTP17" s="513"/>
      <c r="FTQ17" s="513"/>
      <c r="FTR17" s="513"/>
      <c r="FTS17" s="513"/>
      <c r="FTT17" s="513"/>
      <c r="FTU17" s="513"/>
      <c r="FTV17" s="513"/>
      <c r="FTW17" s="513"/>
      <c r="FTX17" s="513"/>
      <c r="FTY17" s="513"/>
      <c r="FTZ17" s="513"/>
      <c r="FUA17" s="513"/>
      <c r="FUB17" s="513"/>
      <c r="FUC17" s="513"/>
      <c r="FUD17" s="513"/>
      <c r="FUE17" s="513"/>
      <c r="FUF17" s="513"/>
      <c r="FUG17" s="513"/>
      <c r="FUH17" s="513"/>
      <c r="FUI17" s="513"/>
      <c r="FUJ17" s="513"/>
      <c r="FUK17" s="513"/>
      <c r="FUL17" s="513"/>
      <c r="FUM17" s="513"/>
      <c r="FUN17" s="513"/>
      <c r="FUO17" s="513"/>
      <c r="FUP17" s="513"/>
      <c r="FUQ17" s="513"/>
      <c r="FUR17" s="513"/>
      <c r="FUS17" s="513"/>
      <c r="FUT17" s="513"/>
      <c r="FUU17" s="513"/>
      <c r="FUV17" s="513"/>
      <c r="FUW17" s="513"/>
      <c r="FUX17" s="513"/>
      <c r="FUY17" s="513"/>
      <c r="FUZ17" s="513"/>
      <c r="FVA17" s="513"/>
      <c r="FVB17" s="513"/>
      <c r="FVC17" s="513"/>
      <c r="FVD17" s="513"/>
      <c r="FVE17" s="513"/>
      <c r="FVF17" s="513"/>
      <c r="FVG17" s="513"/>
      <c r="FVH17" s="513"/>
      <c r="FVI17" s="513"/>
      <c r="FVJ17" s="513"/>
      <c r="FVK17" s="513"/>
      <c r="FVL17" s="513"/>
      <c r="FVM17" s="513"/>
      <c r="FVN17" s="513"/>
      <c r="FVO17" s="513"/>
      <c r="FVP17" s="513"/>
      <c r="FVQ17" s="513"/>
      <c r="FVR17" s="513"/>
      <c r="FVS17" s="513"/>
      <c r="FVT17" s="513"/>
      <c r="FVU17" s="513"/>
      <c r="FVV17" s="513"/>
      <c r="FVW17" s="513"/>
      <c r="FVX17" s="513"/>
      <c r="FVY17" s="513"/>
      <c r="FVZ17" s="513"/>
      <c r="FWA17" s="513"/>
      <c r="FWB17" s="513"/>
      <c r="FWC17" s="513"/>
      <c r="FWD17" s="513"/>
      <c r="FWE17" s="513"/>
      <c r="FWF17" s="513"/>
      <c r="FWG17" s="513"/>
      <c r="FWH17" s="513"/>
      <c r="FWI17" s="513"/>
      <c r="FWJ17" s="513"/>
      <c r="FWK17" s="513"/>
      <c r="FWL17" s="513"/>
      <c r="FWM17" s="513"/>
      <c r="FWN17" s="513"/>
      <c r="FWO17" s="513"/>
      <c r="FWP17" s="513"/>
      <c r="FWQ17" s="513"/>
      <c r="FWR17" s="513"/>
      <c r="FWS17" s="513"/>
      <c r="FWT17" s="513"/>
      <c r="FWU17" s="513"/>
      <c r="FWV17" s="513"/>
      <c r="FWW17" s="513"/>
      <c r="FWX17" s="513"/>
      <c r="FWY17" s="513"/>
      <c r="FWZ17" s="513"/>
      <c r="FXA17" s="513"/>
      <c r="FXB17" s="513"/>
      <c r="FXC17" s="513"/>
      <c r="FXD17" s="513"/>
      <c r="FXE17" s="513"/>
      <c r="FXF17" s="513"/>
      <c r="FXG17" s="513"/>
      <c r="FXH17" s="513"/>
      <c r="FXI17" s="513"/>
      <c r="FXJ17" s="513"/>
      <c r="FXK17" s="513"/>
      <c r="FXL17" s="513"/>
      <c r="FXM17" s="513"/>
      <c r="FXN17" s="513"/>
      <c r="FXO17" s="513"/>
      <c r="FXP17" s="513"/>
      <c r="FXQ17" s="513"/>
      <c r="FXR17" s="513"/>
      <c r="FXS17" s="513"/>
      <c r="FXT17" s="513"/>
      <c r="FXU17" s="513"/>
      <c r="FXV17" s="513"/>
      <c r="FXW17" s="513"/>
      <c r="FXX17" s="513"/>
      <c r="FXY17" s="513"/>
      <c r="FXZ17" s="513"/>
      <c r="FYA17" s="513"/>
      <c r="FYB17" s="513"/>
      <c r="FYC17" s="513"/>
      <c r="FYD17" s="513"/>
      <c r="FYE17" s="513"/>
      <c r="FYF17" s="513"/>
      <c r="FYG17" s="513"/>
      <c r="FYH17" s="513"/>
      <c r="FYI17" s="513"/>
      <c r="FYJ17" s="513"/>
      <c r="FYK17" s="513"/>
      <c r="FYL17" s="513"/>
      <c r="FYM17" s="513"/>
      <c r="FYN17" s="513"/>
      <c r="FYO17" s="513"/>
      <c r="FYP17" s="513"/>
      <c r="FYQ17" s="513"/>
      <c r="FYR17" s="513"/>
      <c r="FYS17" s="513"/>
      <c r="FYT17" s="513"/>
      <c r="FYU17" s="513"/>
      <c r="FYV17" s="513"/>
      <c r="FYW17" s="513"/>
      <c r="FYX17" s="513"/>
      <c r="FYY17" s="513"/>
      <c r="FYZ17" s="513"/>
      <c r="FZA17" s="513"/>
      <c r="FZB17" s="513"/>
      <c r="FZC17" s="513"/>
      <c r="FZD17" s="513"/>
      <c r="FZE17" s="513"/>
      <c r="FZF17" s="513"/>
      <c r="FZG17" s="513"/>
      <c r="FZH17" s="513"/>
      <c r="FZI17" s="513"/>
      <c r="FZJ17" s="513"/>
      <c r="FZK17" s="513"/>
      <c r="FZL17" s="513"/>
      <c r="FZM17" s="513"/>
      <c r="FZN17" s="513"/>
      <c r="FZO17" s="513"/>
      <c r="FZP17" s="513"/>
      <c r="FZQ17" s="513"/>
      <c r="FZR17" s="513"/>
      <c r="FZS17" s="513"/>
      <c r="FZT17" s="513"/>
      <c r="FZU17" s="513"/>
      <c r="FZV17" s="513"/>
      <c r="FZW17" s="513"/>
      <c r="FZX17" s="513"/>
      <c r="FZY17" s="513"/>
      <c r="FZZ17" s="513"/>
      <c r="GAA17" s="513"/>
      <c r="GAB17" s="513"/>
      <c r="GAC17" s="513"/>
      <c r="GAD17" s="513"/>
      <c r="GAE17" s="513"/>
      <c r="GAF17" s="513"/>
      <c r="GAG17" s="513"/>
      <c r="GAH17" s="513"/>
      <c r="GAI17" s="513"/>
      <c r="GAJ17" s="513"/>
      <c r="GAK17" s="513"/>
      <c r="GAL17" s="513"/>
      <c r="GAM17" s="513"/>
      <c r="GAN17" s="513"/>
      <c r="GAO17" s="513"/>
      <c r="GAP17" s="513"/>
      <c r="GAQ17" s="513"/>
      <c r="GAR17" s="513"/>
      <c r="GAS17" s="513"/>
      <c r="GAT17" s="513"/>
      <c r="GAU17" s="513"/>
      <c r="GAV17" s="513"/>
      <c r="GAW17" s="513"/>
      <c r="GAX17" s="513"/>
      <c r="GAY17" s="513"/>
      <c r="GAZ17" s="513"/>
      <c r="GBA17" s="513"/>
      <c r="GBB17" s="513"/>
      <c r="GBC17" s="513"/>
      <c r="GBD17" s="513"/>
      <c r="GBE17" s="513"/>
      <c r="GBF17" s="513"/>
      <c r="GBG17" s="513"/>
      <c r="GBH17" s="513"/>
      <c r="GBI17" s="513"/>
      <c r="GBJ17" s="513"/>
      <c r="GBK17" s="513"/>
      <c r="GBL17" s="513"/>
      <c r="GBM17" s="513"/>
      <c r="GBN17" s="513"/>
      <c r="GBO17" s="513"/>
      <c r="GBP17" s="513"/>
      <c r="GBQ17" s="513"/>
      <c r="GBR17" s="513"/>
      <c r="GBS17" s="513"/>
      <c r="GBT17" s="513"/>
      <c r="GBU17" s="513"/>
      <c r="GBV17" s="513"/>
      <c r="GBW17" s="513"/>
      <c r="GBX17" s="513"/>
      <c r="GBY17" s="513"/>
      <c r="GBZ17" s="513"/>
      <c r="GCA17" s="513"/>
      <c r="GCB17" s="513"/>
      <c r="GCC17" s="513"/>
      <c r="GCD17" s="513"/>
      <c r="GCE17" s="513"/>
      <c r="GCF17" s="513"/>
      <c r="GCG17" s="513"/>
      <c r="GCH17" s="513"/>
      <c r="GCI17" s="513"/>
      <c r="GCJ17" s="513"/>
      <c r="GCK17" s="513"/>
      <c r="GCL17" s="513"/>
      <c r="GCM17" s="513"/>
      <c r="GCN17" s="513"/>
      <c r="GCO17" s="513"/>
      <c r="GCP17" s="513"/>
      <c r="GCQ17" s="513"/>
      <c r="GCR17" s="513"/>
      <c r="GCS17" s="513"/>
      <c r="GCT17" s="513"/>
      <c r="GCU17" s="513"/>
      <c r="GCV17" s="513"/>
      <c r="GCW17" s="513"/>
      <c r="GCX17" s="513"/>
      <c r="GCY17" s="513"/>
      <c r="GCZ17" s="513"/>
      <c r="GDA17" s="513"/>
      <c r="GDB17" s="513"/>
      <c r="GDC17" s="513"/>
      <c r="GDD17" s="513"/>
      <c r="GDE17" s="513"/>
      <c r="GDF17" s="513"/>
      <c r="GDG17" s="513"/>
      <c r="GDH17" s="513"/>
      <c r="GDI17" s="513"/>
      <c r="GDJ17" s="513"/>
      <c r="GDK17" s="513"/>
      <c r="GDL17" s="513"/>
      <c r="GDM17" s="513"/>
      <c r="GDN17" s="513"/>
      <c r="GDO17" s="513"/>
      <c r="GDP17" s="513"/>
      <c r="GDQ17" s="513"/>
      <c r="GDR17" s="513"/>
      <c r="GDS17" s="513"/>
      <c r="GDT17" s="513"/>
      <c r="GDU17" s="513"/>
      <c r="GDV17" s="513"/>
      <c r="GDW17" s="513"/>
      <c r="GDX17" s="513"/>
      <c r="GDY17" s="513"/>
      <c r="GDZ17" s="513"/>
      <c r="GEA17" s="513"/>
      <c r="GEB17" s="513"/>
      <c r="GEC17" s="513"/>
      <c r="GED17" s="513"/>
      <c r="GEE17" s="513"/>
      <c r="GEF17" s="513"/>
      <c r="GEG17" s="513"/>
      <c r="GEH17" s="513"/>
      <c r="GEI17" s="513"/>
      <c r="GEJ17" s="513"/>
      <c r="GEK17" s="513"/>
      <c r="GEL17" s="513"/>
      <c r="GEM17" s="513"/>
      <c r="GEN17" s="513"/>
      <c r="GEO17" s="513"/>
      <c r="GEP17" s="513"/>
      <c r="GEQ17" s="513"/>
      <c r="GER17" s="513"/>
      <c r="GES17" s="513"/>
      <c r="GET17" s="513"/>
      <c r="GEU17" s="513"/>
      <c r="GEV17" s="513"/>
      <c r="GEW17" s="513"/>
      <c r="GEX17" s="513"/>
      <c r="GEY17" s="513"/>
      <c r="GEZ17" s="513"/>
      <c r="GFA17" s="513"/>
      <c r="GFB17" s="513"/>
      <c r="GFC17" s="513"/>
      <c r="GFD17" s="513"/>
      <c r="GFE17" s="513"/>
      <c r="GFF17" s="513"/>
      <c r="GFG17" s="513"/>
      <c r="GFH17" s="513"/>
      <c r="GFI17" s="513"/>
      <c r="GFJ17" s="513"/>
      <c r="GFK17" s="513"/>
      <c r="GFL17" s="513"/>
      <c r="GFM17" s="513"/>
      <c r="GFN17" s="513"/>
      <c r="GFO17" s="513"/>
      <c r="GFP17" s="513"/>
      <c r="GFQ17" s="513"/>
      <c r="GFR17" s="513"/>
      <c r="GFS17" s="513"/>
      <c r="GFT17" s="513"/>
      <c r="GFU17" s="513"/>
      <c r="GFV17" s="513"/>
      <c r="GFW17" s="513"/>
      <c r="GFX17" s="513"/>
      <c r="GFY17" s="513"/>
      <c r="GFZ17" s="513"/>
      <c r="GGA17" s="513"/>
      <c r="GGB17" s="513"/>
      <c r="GGC17" s="513"/>
      <c r="GGD17" s="513"/>
      <c r="GGE17" s="513"/>
      <c r="GGF17" s="513"/>
      <c r="GGG17" s="513"/>
      <c r="GGH17" s="513"/>
      <c r="GGI17" s="513"/>
      <c r="GGJ17" s="513"/>
      <c r="GGK17" s="513"/>
      <c r="GGL17" s="513"/>
      <c r="GGM17" s="513"/>
      <c r="GGN17" s="513"/>
      <c r="GGO17" s="513"/>
      <c r="GGP17" s="513"/>
      <c r="GGQ17" s="513"/>
      <c r="GGR17" s="513"/>
      <c r="GGS17" s="513"/>
      <c r="GGT17" s="513"/>
      <c r="GGU17" s="513"/>
      <c r="GGV17" s="513"/>
      <c r="GGW17" s="513"/>
      <c r="GGX17" s="513"/>
      <c r="GGY17" s="513"/>
      <c r="GGZ17" s="513"/>
      <c r="GHA17" s="513"/>
      <c r="GHB17" s="513"/>
      <c r="GHC17" s="513"/>
      <c r="GHD17" s="513"/>
      <c r="GHE17" s="513"/>
      <c r="GHF17" s="513"/>
      <c r="GHG17" s="513"/>
      <c r="GHH17" s="513"/>
      <c r="GHI17" s="513"/>
      <c r="GHJ17" s="513"/>
      <c r="GHK17" s="513"/>
      <c r="GHL17" s="513"/>
      <c r="GHM17" s="513"/>
      <c r="GHN17" s="513"/>
      <c r="GHO17" s="513"/>
      <c r="GHP17" s="513"/>
      <c r="GHQ17" s="513"/>
      <c r="GHR17" s="513"/>
      <c r="GHS17" s="513"/>
      <c r="GHT17" s="513"/>
      <c r="GHU17" s="513"/>
      <c r="GHV17" s="513"/>
      <c r="GHW17" s="513"/>
      <c r="GHX17" s="513"/>
      <c r="GHY17" s="513"/>
      <c r="GHZ17" s="513"/>
      <c r="GIA17" s="513"/>
      <c r="GIB17" s="513"/>
      <c r="GIC17" s="513"/>
      <c r="GID17" s="513"/>
      <c r="GIE17" s="513"/>
      <c r="GIF17" s="513"/>
      <c r="GIG17" s="513"/>
      <c r="GIH17" s="513"/>
      <c r="GII17" s="513"/>
      <c r="GIJ17" s="513"/>
      <c r="GIK17" s="513"/>
      <c r="GIL17" s="513"/>
      <c r="GIM17" s="513"/>
      <c r="GIN17" s="513"/>
      <c r="GIO17" s="513"/>
      <c r="GIP17" s="513"/>
      <c r="GIQ17" s="513"/>
      <c r="GIR17" s="513"/>
      <c r="GIS17" s="513"/>
      <c r="GIT17" s="513"/>
      <c r="GIU17" s="513"/>
      <c r="GIV17" s="513"/>
      <c r="GIW17" s="513"/>
      <c r="GIX17" s="513"/>
      <c r="GIY17" s="513"/>
      <c r="GIZ17" s="513"/>
      <c r="GJA17" s="513"/>
      <c r="GJB17" s="513"/>
      <c r="GJC17" s="513"/>
      <c r="GJD17" s="513"/>
      <c r="GJE17" s="513"/>
      <c r="GJF17" s="513"/>
      <c r="GJG17" s="513"/>
      <c r="GJH17" s="513"/>
      <c r="GJI17" s="513"/>
      <c r="GJJ17" s="513"/>
      <c r="GJK17" s="513"/>
      <c r="GJL17" s="513"/>
      <c r="GJM17" s="513"/>
      <c r="GJN17" s="513"/>
      <c r="GJO17" s="513"/>
      <c r="GJP17" s="513"/>
      <c r="GJQ17" s="513"/>
      <c r="GJR17" s="513"/>
      <c r="GJS17" s="513"/>
      <c r="GJT17" s="513"/>
      <c r="GJU17" s="513"/>
      <c r="GJV17" s="513"/>
      <c r="GJW17" s="513"/>
      <c r="GJX17" s="513"/>
      <c r="GJY17" s="513"/>
      <c r="GJZ17" s="513"/>
      <c r="GKA17" s="513"/>
      <c r="GKB17" s="513"/>
      <c r="GKC17" s="513"/>
      <c r="GKD17" s="513"/>
      <c r="GKE17" s="513"/>
      <c r="GKF17" s="513"/>
      <c r="GKG17" s="513"/>
      <c r="GKH17" s="513"/>
      <c r="GKI17" s="513"/>
      <c r="GKJ17" s="513"/>
      <c r="GKK17" s="513"/>
      <c r="GKL17" s="513"/>
      <c r="GKM17" s="513"/>
      <c r="GKN17" s="513"/>
      <c r="GKO17" s="513"/>
      <c r="GKP17" s="513"/>
      <c r="GKQ17" s="513"/>
      <c r="GKR17" s="513"/>
      <c r="GKS17" s="513"/>
      <c r="GKT17" s="513"/>
      <c r="GKU17" s="513"/>
      <c r="GKV17" s="513"/>
      <c r="GKW17" s="513"/>
      <c r="GKX17" s="513"/>
      <c r="GKY17" s="513"/>
      <c r="GKZ17" s="513"/>
      <c r="GLA17" s="513"/>
      <c r="GLB17" s="513"/>
      <c r="GLC17" s="513"/>
      <c r="GLD17" s="513"/>
      <c r="GLE17" s="513"/>
      <c r="GLF17" s="513"/>
      <c r="GLG17" s="513"/>
      <c r="GLH17" s="513"/>
      <c r="GLI17" s="513"/>
      <c r="GLJ17" s="513"/>
      <c r="GLK17" s="513"/>
      <c r="GLL17" s="513"/>
      <c r="GLM17" s="513"/>
      <c r="GLN17" s="513"/>
      <c r="GLO17" s="513"/>
      <c r="GLP17" s="513"/>
      <c r="GLQ17" s="513"/>
      <c r="GLR17" s="513"/>
      <c r="GLS17" s="513"/>
      <c r="GLT17" s="513"/>
      <c r="GLU17" s="513"/>
      <c r="GLV17" s="513"/>
      <c r="GLW17" s="513"/>
      <c r="GLX17" s="513"/>
      <c r="GLY17" s="513"/>
      <c r="GLZ17" s="513"/>
      <c r="GMA17" s="513"/>
      <c r="GMB17" s="513"/>
      <c r="GMC17" s="513"/>
      <c r="GMD17" s="513"/>
      <c r="GME17" s="513"/>
      <c r="GMF17" s="513"/>
      <c r="GMG17" s="513"/>
      <c r="GMH17" s="513"/>
      <c r="GMI17" s="513"/>
      <c r="GMJ17" s="513"/>
      <c r="GMK17" s="513"/>
      <c r="GML17" s="513"/>
      <c r="GMM17" s="513"/>
      <c r="GMN17" s="513"/>
      <c r="GMO17" s="513"/>
      <c r="GMP17" s="513"/>
      <c r="GMQ17" s="513"/>
      <c r="GMR17" s="513"/>
      <c r="GMS17" s="513"/>
      <c r="GMT17" s="513"/>
      <c r="GMU17" s="513"/>
      <c r="GMV17" s="513"/>
      <c r="GMW17" s="513"/>
      <c r="GMX17" s="513"/>
      <c r="GMY17" s="513"/>
      <c r="GMZ17" s="513"/>
      <c r="GNA17" s="513"/>
      <c r="GNB17" s="513"/>
      <c r="GNC17" s="513"/>
      <c r="GND17" s="513"/>
      <c r="GNE17" s="513"/>
      <c r="GNF17" s="513"/>
      <c r="GNG17" s="513"/>
      <c r="GNH17" s="513"/>
      <c r="GNI17" s="513"/>
      <c r="GNJ17" s="513"/>
      <c r="GNK17" s="513"/>
      <c r="GNL17" s="513"/>
      <c r="GNM17" s="513"/>
      <c r="GNN17" s="513"/>
      <c r="GNO17" s="513"/>
      <c r="GNP17" s="513"/>
      <c r="GNQ17" s="513"/>
      <c r="GNR17" s="513"/>
      <c r="GNS17" s="513"/>
      <c r="GNT17" s="513"/>
      <c r="GNU17" s="513"/>
      <c r="GNV17" s="513"/>
      <c r="GNW17" s="513"/>
      <c r="GNX17" s="513"/>
      <c r="GNY17" s="513"/>
      <c r="GNZ17" s="513"/>
      <c r="GOA17" s="513"/>
      <c r="GOB17" s="513"/>
      <c r="GOC17" s="513"/>
      <c r="GOD17" s="513"/>
      <c r="GOE17" s="513"/>
      <c r="GOF17" s="513"/>
      <c r="GOG17" s="513"/>
      <c r="GOH17" s="513"/>
      <c r="GOI17" s="513"/>
      <c r="GOJ17" s="513"/>
      <c r="GOK17" s="513"/>
      <c r="GOL17" s="513"/>
      <c r="GOM17" s="513"/>
      <c r="GON17" s="513"/>
      <c r="GOO17" s="513"/>
      <c r="GOP17" s="513"/>
      <c r="GOQ17" s="513"/>
      <c r="GOR17" s="513"/>
      <c r="GOS17" s="513"/>
      <c r="GOT17" s="513"/>
      <c r="GOU17" s="513"/>
      <c r="GOV17" s="513"/>
      <c r="GOW17" s="513"/>
      <c r="GOX17" s="513"/>
      <c r="GOY17" s="513"/>
      <c r="GOZ17" s="513"/>
      <c r="GPA17" s="513"/>
      <c r="GPB17" s="513"/>
      <c r="GPC17" s="513"/>
      <c r="GPD17" s="513"/>
      <c r="GPE17" s="513"/>
      <c r="GPF17" s="513"/>
      <c r="GPG17" s="513"/>
      <c r="GPH17" s="513"/>
      <c r="GPI17" s="513"/>
      <c r="GPJ17" s="513"/>
      <c r="GPK17" s="513"/>
      <c r="GPL17" s="513"/>
      <c r="GPM17" s="513"/>
      <c r="GPN17" s="513"/>
      <c r="GPO17" s="513"/>
      <c r="GPP17" s="513"/>
      <c r="GPQ17" s="513"/>
      <c r="GPR17" s="513"/>
      <c r="GPS17" s="513"/>
      <c r="GPT17" s="513"/>
      <c r="GPU17" s="513"/>
      <c r="GPV17" s="513"/>
      <c r="GPW17" s="513"/>
      <c r="GPX17" s="513"/>
      <c r="GPY17" s="513"/>
      <c r="GPZ17" s="513"/>
      <c r="GQA17" s="513"/>
      <c r="GQB17" s="513"/>
      <c r="GQC17" s="513"/>
      <c r="GQD17" s="513"/>
      <c r="GQE17" s="513"/>
      <c r="GQF17" s="513"/>
      <c r="GQG17" s="513"/>
      <c r="GQH17" s="513"/>
      <c r="GQI17" s="513"/>
      <c r="GQJ17" s="513"/>
      <c r="GQK17" s="513"/>
      <c r="GQL17" s="513"/>
      <c r="GQM17" s="513"/>
      <c r="GQN17" s="513"/>
      <c r="GQO17" s="513"/>
      <c r="GQP17" s="513"/>
      <c r="GQQ17" s="513"/>
      <c r="GQR17" s="513"/>
      <c r="GQS17" s="513"/>
      <c r="GQT17" s="513"/>
      <c r="GQU17" s="513"/>
      <c r="GQV17" s="513"/>
      <c r="GQW17" s="513"/>
      <c r="GQX17" s="513"/>
      <c r="GQY17" s="513"/>
      <c r="GQZ17" s="513"/>
      <c r="GRA17" s="513"/>
      <c r="GRB17" s="513"/>
      <c r="GRC17" s="513"/>
      <c r="GRD17" s="513"/>
      <c r="GRE17" s="513"/>
      <c r="GRF17" s="513"/>
      <c r="GRG17" s="513"/>
      <c r="GRH17" s="513"/>
      <c r="GRI17" s="513"/>
      <c r="GRJ17" s="513"/>
      <c r="GRK17" s="513"/>
      <c r="GRL17" s="513"/>
      <c r="GRM17" s="513"/>
      <c r="GRN17" s="513"/>
      <c r="GRO17" s="513"/>
      <c r="GRP17" s="513"/>
      <c r="GRQ17" s="513"/>
      <c r="GRR17" s="513"/>
      <c r="GRS17" s="513"/>
      <c r="GRT17" s="513"/>
      <c r="GRU17" s="513"/>
      <c r="GRV17" s="513"/>
      <c r="GRW17" s="513"/>
      <c r="GRX17" s="513"/>
      <c r="GRY17" s="513"/>
      <c r="GRZ17" s="513"/>
      <c r="GSA17" s="513"/>
      <c r="GSB17" s="513"/>
      <c r="GSC17" s="513"/>
      <c r="GSD17" s="513"/>
      <c r="GSE17" s="513"/>
      <c r="GSF17" s="513"/>
      <c r="GSG17" s="513"/>
      <c r="GSH17" s="513"/>
      <c r="GSI17" s="513"/>
      <c r="GSJ17" s="513"/>
      <c r="GSK17" s="513"/>
      <c r="GSL17" s="513"/>
      <c r="GSM17" s="513"/>
      <c r="GSN17" s="513"/>
      <c r="GSO17" s="513"/>
      <c r="GSP17" s="513"/>
      <c r="GSQ17" s="513"/>
      <c r="GSR17" s="513"/>
      <c r="GSS17" s="513"/>
      <c r="GST17" s="513"/>
      <c r="GSU17" s="513"/>
      <c r="GSV17" s="513"/>
      <c r="GSW17" s="513"/>
      <c r="GSX17" s="513"/>
      <c r="GSY17" s="513"/>
      <c r="GSZ17" s="513"/>
      <c r="GTA17" s="513"/>
      <c r="GTB17" s="513"/>
      <c r="GTC17" s="513"/>
      <c r="GTD17" s="513"/>
      <c r="GTE17" s="513"/>
      <c r="GTF17" s="513"/>
      <c r="GTG17" s="513"/>
      <c r="GTH17" s="513"/>
      <c r="GTI17" s="513"/>
      <c r="GTJ17" s="513"/>
      <c r="GTK17" s="513"/>
      <c r="GTL17" s="513"/>
      <c r="GTM17" s="513"/>
      <c r="GTN17" s="513"/>
      <c r="GTO17" s="513"/>
      <c r="GTP17" s="513"/>
      <c r="GTQ17" s="513"/>
      <c r="GTR17" s="513"/>
      <c r="GTS17" s="513"/>
      <c r="GTT17" s="513"/>
      <c r="GTU17" s="513"/>
      <c r="GTV17" s="513"/>
      <c r="GTW17" s="513"/>
      <c r="GTX17" s="513"/>
      <c r="GTY17" s="513"/>
      <c r="GTZ17" s="513"/>
      <c r="GUA17" s="513"/>
      <c r="GUB17" s="513"/>
      <c r="GUC17" s="513"/>
      <c r="GUD17" s="513"/>
      <c r="GUE17" s="513"/>
      <c r="GUF17" s="513"/>
      <c r="GUG17" s="513"/>
      <c r="GUH17" s="513"/>
      <c r="GUI17" s="513"/>
      <c r="GUJ17" s="513"/>
      <c r="GUK17" s="513"/>
      <c r="GUL17" s="513"/>
      <c r="GUM17" s="513"/>
      <c r="GUN17" s="513"/>
      <c r="GUO17" s="513"/>
      <c r="GUP17" s="513"/>
      <c r="GUQ17" s="513"/>
      <c r="GUR17" s="513"/>
      <c r="GUS17" s="513"/>
      <c r="GUT17" s="513"/>
      <c r="GUU17" s="513"/>
      <c r="GUV17" s="513"/>
      <c r="GUW17" s="513"/>
      <c r="GUX17" s="513"/>
      <c r="GUY17" s="513"/>
      <c r="GUZ17" s="513"/>
      <c r="GVA17" s="513"/>
      <c r="GVB17" s="513"/>
      <c r="GVC17" s="513"/>
      <c r="GVD17" s="513"/>
      <c r="GVE17" s="513"/>
      <c r="GVF17" s="513"/>
      <c r="GVG17" s="513"/>
      <c r="GVH17" s="513"/>
      <c r="GVI17" s="513"/>
      <c r="GVJ17" s="513"/>
      <c r="GVK17" s="513"/>
      <c r="GVL17" s="513"/>
      <c r="GVM17" s="513"/>
      <c r="GVN17" s="513"/>
      <c r="GVO17" s="513"/>
      <c r="GVP17" s="513"/>
      <c r="GVQ17" s="513"/>
      <c r="GVR17" s="513"/>
      <c r="GVS17" s="513"/>
      <c r="GVT17" s="513"/>
      <c r="GVU17" s="513"/>
      <c r="GVV17" s="513"/>
      <c r="GVW17" s="513"/>
      <c r="GVX17" s="513"/>
      <c r="GVY17" s="513"/>
      <c r="GVZ17" s="513"/>
      <c r="GWA17" s="513"/>
      <c r="GWB17" s="513"/>
      <c r="GWC17" s="513"/>
      <c r="GWD17" s="513"/>
      <c r="GWE17" s="513"/>
      <c r="GWF17" s="513"/>
      <c r="GWG17" s="513"/>
      <c r="GWH17" s="513"/>
      <c r="GWI17" s="513"/>
      <c r="GWJ17" s="513"/>
      <c r="GWK17" s="513"/>
      <c r="GWL17" s="513"/>
      <c r="GWM17" s="513"/>
      <c r="GWN17" s="513"/>
      <c r="GWO17" s="513"/>
      <c r="GWP17" s="513"/>
      <c r="GWQ17" s="513"/>
      <c r="GWR17" s="513"/>
      <c r="GWS17" s="513"/>
      <c r="GWT17" s="513"/>
      <c r="GWU17" s="513"/>
      <c r="GWV17" s="513"/>
      <c r="GWW17" s="513"/>
      <c r="GWX17" s="513"/>
      <c r="GWY17" s="513"/>
      <c r="GWZ17" s="513"/>
      <c r="GXA17" s="513"/>
      <c r="GXB17" s="513"/>
      <c r="GXC17" s="513"/>
      <c r="GXD17" s="513"/>
      <c r="GXE17" s="513"/>
      <c r="GXF17" s="513"/>
      <c r="GXG17" s="513"/>
      <c r="GXH17" s="513"/>
      <c r="GXI17" s="513"/>
      <c r="GXJ17" s="513"/>
      <c r="GXK17" s="513"/>
      <c r="GXL17" s="513"/>
      <c r="GXM17" s="513"/>
      <c r="GXN17" s="513"/>
      <c r="GXO17" s="513"/>
      <c r="GXP17" s="513"/>
      <c r="GXQ17" s="513"/>
      <c r="GXR17" s="513"/>
      <c r="GXS17" s="513"/>
      <c r="GXT17" s="513"/>
      <c r="GXU17" s="513"/>
      <c r="GXV17" s="513"/>
      <c r="GXW17" s="513"/>
      <c r="GXX17" s="513"/>
      <c r="GXY17" s="513"/>
      <c r="GXZ17" s="513"/>
      <c r="GYA17" s="513"/>
      <c r="GYB17" s="513"/>
      <c r="GYC17" s="513"/>
      <c r="GYD17" s="513"/>
      <c r="GYE17" s="513"/>
      <c r="GYF17" s="513"/>
      <c r="GYG17" s="513"/>
      <c r="GYH17" s="513"/>
      <c r="GYI17" s="513"/>
      <c r="GYJ17" s="513"/>
      <c r="GYK17" s="513"/>
      <c r="GYL17" s="513"/>
      <c r="GYM17" s="513"/>
      <c r="GYN17" s="513"/>
      <c r="GYO17" s="513"/>
      <c r="GYP17" s="513"/>
      <c r="GYQ17" s="513"/>
      <c r="GYR17" s="513"/>
      <c r="GYS17" s="513"/>
      <c r="GYT17" s="513"/>
      <c r="GYU17" s="513"/>
      <c r="GYV17" s="513"/>
      <c r="GYW17" s="513"/>
      <c r="GYX17" s="513"/>
      <c r="GYY17" s="513"/>
      <c r="GYZ17" s="513"/>
      <c r="GZA17" s="513"/>
      <c r="GZB17" s="513"/>
      <c r="GZC17" s="513"/>
      <c r="GZD17" s="513"/>
      <c r="GZE17" s="513"/>
      <c r="GZF17" s="513"/>
      <c r="GZG17" s="513"/>
      <c r="GZH17" s="513"/>
      <c r="GZI17" s="513"/>
      <c r="GZJ17" s="513"/>
      <c r="GZK17" s="513"/>
      <c r="GZL17" s="513"/>
      <c r="GZM17" s="513"/>
      <c r="GZN17" s="513"/>
      <c r="GZO17" s="513"/>
      <c r="GZP17" s="513"/>
      <c r="GZQ17" s="513"/>
      <c r="GZR17" s="513"/>
      <c r="GZS17" s="513"/>
      <c r="GZT17" s="513"/>
      <c r="GZU17" s="513"/>
      <c r="GZV17" s="513"/>
      <c r="GZW17" s="513"/>
      <c r="GZX17" s="513"/>
      <c r="GZY17" s="513"/>
      <c r="GZZ17" s="513"/>
      <c r="HAA17" s="513"/>
      <c r="HAB17" s="513"/>
      <c r="HAC17" s="513"/>
      <c r="HAD17" s="513"/>
      <c r="HAE17" s="513"/>
      <c r="HAF17" s="513"/>
      <c r="HAG17" s="513"/>
      <c r="HAH17" s="513"/>
      <c r="HAI17" s="513"/>
      <c r="HAJ17" s="513"/>
      <c r="HAK17" s="513"/>
      <c r="HAL17" s="513"/>
      <c r="HAM17" s="513"/>
      <c r="HAN17" s="513"/>
      <c r="HAO17" s="513"/>
      <c r="HAP17" s="513"/>
      <c r="HAQ17" s="513"/>
      <c r="HAR17" s="513"/>
      <c r="HAS17" s="513"/>
      <c r="HAT17" s="513"/>
      <c r="HAU17" s="513"/>
      <c r="HAV17" s="513"/>
      <c r="HAW17" s="513"/>
      <c r="HAX17" s="513"/>
      <c r="HAY17" s="513"/>
      <c r="HAZ17" s="513"/>
      <c r="HBA17" s="513"/>
      <c r="HBB17" s="513"/>
      <c r="HBC17" s="513"/>
      <c r="HBD17" s="513"/>
      <c r="HBE17" s="513"/>
      <c r="HBF17" s="513"/>
      <c r="HBG17" s="513"/>
      <c r="HBH17" s="513"/>
      <c r="HBI17" s="513"/>
      <c r="HBJ17" s="513"/>
      <c r="HBK17" s="513"/>
      <c r="HBL17" s="513"/>
      <c r="HBM17" s="513"/>
      <c r="HBN17" s="513"/>
      <c r="HBO17" s="513"/>
      <c r="HBP17" s="513"/>
      <c r="HBQ17" s="513"/>
      <c r="HBR17" s="513"/>
      <c r="HBS17" s="513"/>
      <c r="HBT17" s="513"/>
      <c r="HBU17" s="513"/>
      <c r="HBV17" s="513"/>
      <c r="HBW17" s="513"/>
      <c r="HBX17" s="513"/>
      <c r="HBY17" s="513"/>
      <c r="HBZ17" s="513"/>
      <c r="HCA17" s="513"/>
      <c r="HCB17" s="513"/>
      <c r="HCC17" s="513"/>
      <c r="HCD17" s="513"/>
      <c r="HCE17" s="513"/>
      <c r="HCF17" s="513"/>
      <c r="HCG17" s="513"/>
      <c r="HCH17" s="513"/>
      <c r="HCI17" s="513"/>
      <c r="HCJ17" s="513"/>
      <c r="HCK17" s="513"/>
      <c r="HCL17" s="513"/>
      <c r="HCM17" s="513"/>
      <c r="HCN17" s="513"/>
      <c r="HCO17" s="513"/>
      <c r="HCP17" s="513"/>
      <c r="HCQ17" s="513"/>
      <c r="HCR17" s="513"/>
      <c r="HCS17" s="513"/>
      <c r="HCT17" s="513"/>
      <c r="HCU17" s="513"/>
      <c r="HCV17" s="513"/>
      <c r="HCW17" s="513"/>
      <c r="HCX17" s="513"/>
      <c r="HCY17" s="513"/>
      <c r="HCZ17" s="513"/>
      <c r="HDA17" s="513"/>
      <c r="HDB17" s="513"/>
      <c r="HDC17" s="513"/>
      <c r="HDD17" s="513"/>
      <c r="HDE17" s="513"/>
      <c r="HDF17" s="513"/>
      <c r="HDG17" s="513"/>
      <c r="HDH17" s="513"/>
      <c r="HDI17" s="513"/>
      <c r="HDJ17" s="513"/>
      <c r="HDK17" s="513"/>
      <c r="HDL17" s="513"/>
      <c r="HDM17" s="513"/>
      <c r="HDN17" s="513"/>
      <c r="HDO17" s="513"/>
      <c r="HDP17" s="513"/>
      <c r="HDQ17" s="513"/>
      <c r="HDR17" s="513"/>
      <c r="HDS17" s="513"/>
      <c r="HDT17" s="513"/>
      <c r="HDU17" s="513"/>
      <c r="HDV17" s="513"/>
      <c r="HDW17" s="513"/>
      <c r="HDX17" s="513"/>
      <c r="HDY17" s="513"/>
      <c r="HDZ17" s="513"/>
      <c r="HEA17" s="513"/>
      <c r="HEB17" s="513"/>
      <c r="HEC17" s="513"/>
      <c r="HED17" s="513"/>
      <c r="HEE17" s="513"/>
      <c r="HEF17" s="513"/>
      <c r="HEG17" s="513"/>
      <c r="HEH17" s="513"/>
      <c r="HEI17" s="513"/>
      <c r="HEJ17" s="513"/>
      <c r="HEK17" s="513"/>
      <c r="HEL17" s="513"/>
      <c r="HEM17" s="513"/>
      <c r="HEN17" s="513"/>
      <c r="HEO17" s="513"/>
      <c r="HEP17" s="513"/>
      <c r="HEQ17" s="513"/>
      <c r="HER17" s="513"/>
      <c r="HES17" s="513"/>
      <c r="HET17" s="513"/>
      <c r="HEU17" s="513"/>
      <c r="HEV17" s="513"/>
      <c r="HEW17" s="513"/>
      <c r="HEX17" s="513"/>
      <c r="HEY17" s="513"/>
      <c r="HEZ17" s="513"/>
      <c r="HFA17" s="513"/>
      <c r="HFB17" s="513"/>
      <c r="HFC17" s="513"/>
      <c r="HFD17" s="513"/>
      <c r="HFE17" s="513"/>
      <c r="HFF17" s="513"/>
      <c r="HFG17" s="513"/>
      <c r="HFH17" s="513"/>
      <c r="HFI17" s="513"/>
      <c r="HFJ17" s="513"/>
      <c r="HFK17" s="513"/>
      <c r="HFL17" s="513"/>
      <c r="HFM17" s="513"/>
      <c r="HFN17" s="513"/>
      <c r="HFO17" s="513"/>
      <c r="HFP17" s="513"/>
      <c r="HFQ17" s="513"/>
      <c r="HFR17" s="513"/>
      <c r="HFS17" s="513"/>
      <c r="HFT17" s="513"/>
      <c r="HFU17" s="513"/>
      <c r="HFV17" s="513"/>
      <c r="HFW17" s="513"/>
      <c r="HFX17" s="513"/>
      <c r="HFY17" s="513"/>
      <c r="HFZ17" s="513"/>
      <c r="HGA17" s="513"/>
      <c r="HGB17" s="513"/>
      <c r="HGC17" s="513"/>
      <c r="HGD17" s="513"/>
      <c r="HGE17" s="513"/>
      <c r="HGF17" s="513"/>
      <c r="HGG17" s="513"/>
      <c r="HGH17" s="513"/>
      <c r="HGI17" s="513"/>
      <c r="HGJ17" s="513"/>
      <c r="HGK17" s="513"/>
      <c r="HGL17" s="513"/>
      <c r="HGM17" s="513"/>
      <c r="HGN17" s="513"/>
      <c r="HGO17" s="513"/>
      <c r="HGP17" s="513"/>
      <c r="HGQ17" s="513"/>
      <c r="HGR17" s="513"/>
      <c r="HGS17" s="513"/>
      <c r="HGT17" s="513"/>
      <c r="HGU17" s="513"/>
      <c r="HGV17" s="513"/>
      <c r="HGW17" s="513"/>
      <c r="HGX17" s="513"/>
      <c r="HGY17" s="513"/>
      <c r="HGZ17" s="513"/>
      <c r="HHA17" s="513"/>
      <c r="HHB17" s="513"/>
      <c r="HHC17" s="513"/>
      <c r="HHD17" s="513"/>
      <c r="HHE17" s="513"/>
      <c r="HHF17" s="513"/>
      <c r="HHG17" s="513"/>
      <c r="HHH17" s="513"/>
      <c r="HHI17" s="513"/>
      <c r="HHJ17" s="513"/>
      <c r="HHK17" s="513"/>
      <c r="HHL17" s="513"/>
      <c r="HHM17" s="513"/>
      <c r="HHN17" s="513"/>
      <c r="HHO17" s="513"/>
      <c r="HHP17" s="513"/>
      <c r="HHQ17" s="513"/>
      <c r="HHR17" s="513"/>
      <c r="HHS17" s="513"/>
      <c r="HHT17" s="513"/>
      <c r="HHU17" s="513"/>
      <c r="HHV17" s="513"/>
      <c r="HHW17" s="513"/>
      <c r="HHX17" s="513"/>
      <c r="HHY17" s="513"/>
      <c r="HHZ17" s="513"/>
      <c r="HIA17" s="513"/>
      <c r="HIB17" s="513"/>
      <c r="HIC17" s="513"/>
      <c r="HID17" s="513"/>
      <c r="HIE17" s="513"/>
      <c r="HIF17" s="513"/>
      <c r="HIG17" s="513"/>
      <c r="HIH17" s="513"/>
      <c r="HII17" s="513"/>
      <c r="HIJ17" s="513"/>
      <c r="HIK17" s="513"/>
      <c r="HIL17" s="513"/>
      <c r="HIM17" s="513"/>
      <c r="HIN17" s="513"/>
      <c r="HIO17" s="513"/>
      <c r="HIP17" s="513"/>
      <c r="HIQ17" s="513"/>
      <c r="HIR17" s="513"/>
      <c r="HIS17" s="513"/>
      <c r="HIT17" s="513"/>
      <c r="HIU17" s="513"/>
      <c r="HIV17" s="513"/>
      <c r="HIW17" s="513"/>
      <c r="HIX17" s="513"/>
      <c r="HIY17" s="513"/>
      <c r="HIZ17" s="513"/>
      <c r="HJA17" s="513"/>
      <c r="HJB17" s="513"/>
      <c r="HJC17" s="513"/>
      <c r="HJD17" s="513"/>
      <c r="HJE17" s="513"/>
      <c r="HJF17" s="513"/>
      <c r="HJG17" s="513"/>
      <c r="HJH17" s="513"/>
      <c r="HJI17" s="513"/>
      <c r="HJJ17" s="513"/>
      <c r="HJK17" s="513"/>
      <c r="HJL17" s="513"/>
      <c r="HJM17" s="513"/>
      <c r="HJN17" s="513"/>
      <c r="HJO17" s="513"/>
      <c r="HJP17" s="513"/>
      <c r="HJQ17" s="513"/>
      <c r="HJR17" s="513"/>
      <c r="HJS17" s="513"/>
      <c r="HJT17" s="513"/>
      <c r="HJU17" s="513"/>
      <c r="HJV17" s="513"/>
      <c r="HJW17" s="513"/>
      <c r="HJX17" s="513"/>
      <c r="HJY17" s="513"/>
      <c r="HJZ17" s="513"/>
      <c r="HKA17" s="513"/>
      <c r="HKB17" s="513"/>
      <c r="HKC17" s="513"/>
      <c r="HKD17" s="513"/>
      <c r="HKE17" s="513"/>
      <c r="HKF17" s="513"/>
      <c r="HKG17" s="513"/>
      <c r="HKH17" s="513"/>
      <c r="HKI17" s="513"/>
      <c r="HKJ17" s="513"/>
      <c r="HKK17" s="513"/>
      <c r="HKL17" s="513"/>
      <c r="HKM17" s="513"/>
      <c r="HKN17" s="513"/>
      <c r="HKO17" s="513"/>
      <c r="HKP17" s="513"/>
      <c r="HKQ17" s="513"/>
      <c r="HKR17" s="513"/>
      <c r="HKS17" s="513"/>
      <c r="HKT17" s="513"/>
      <c r="HKU17" s="513"/>
      <c r="HKV17" s="513"/>
      <c r="HKW17" s="513"/>
      <c r="HKX17" s="513"/>
      <c r="HKY17" s="513"/>
      <c r="HKZ17" s="513"/>
      <c r="HLA17" s="513"/>
      <c r="HLB17" s="513"/>
      <c r="HLC17" s="513"/>
      <c r="HLD17" s="513"/>
      <c r="HLE17" s="513"/>
      <c r="HLF17" s="513"/>
      <c r="HLG17" s="513"/>
      <c r="HLH17" s="513"/>
      <c r="HLI17" s="513"/>
      <c r="HLJ17" s="513"/>
      <c r="HLK17" s="513"/>
      <c r="HLL17" s="513"/>
      <c r="HLM17" s="513"/>
      <c r="HLN17" s="513"/>
      <c r="HLO17" s="513"/>
      <c r="HLP17" s="513"/>
      <c r="HLQ17" s="513"/>
      <c r="HLR17" s="513"/>
      <c r="HLS17" s="513"/>
      <c r="HLT17" s="513"/>
      <c r="HLU17" s="513"/>
      <c r="HLV17" s="513"/>
      <c r="HLW17" s="513"/>
      <c r="HLX17" s="513"/>
      <c r="HLY17" s="513"/>
      <c r="HLZ17" s="513"/>
      <c r="HMA17" s="513"/>
      <c r="HMB17" s="513"/>
      <c r="HMC17" s="513"/>
      <c r="HMD17" s="513"/>
      <c r="HME17" s="513"/>
      <c r="HMF17" s="513"/>
      <c r="HMG17" s="513"/>
      <c r="HMH17" s="513"/>
      <c r="HMI17" s="513"/>
      <c r="HMJ17" s="513"/>
      <c r="HMK17" s="513"/>
      <c r="HML17" s="513"/>
      <c r="HMM17" s="513"/>
      <c r="HMN17" s="513"/>
      <c r="HMO17" s="513"/>
      <c r="HMP17" s="513"/>
      <c r="HMQ17" s="513"/>
      <c r="HMR17" s="513"/>
      <c r="HMS17" s="513"/>
      <c r="HMT17" s="513"/>
      <c r="HMU17" s="513"/>
      <c r="HMV17" s="513"/>
      <c r="HMW17" s="513"/>
      <c r="HMX17" s="513"/>
      <c r="HMY17" s="513"/>
      <c r="HMZ17" s="513"/>
      <c r="HNA17" s="513"/>
      <c r="HNB17" s="513"/>
      <c r="HNC17" s="513"/>
      <c r="HND17" s="513"/>
      <c r="HNE17" s="513"/>
      <c r="HNF17" s="513"/>
      <c r="HNG17" s="513"/>
      <c r="HNH17" s="513"/>
      <c r="HNI17" s="513"/>
      <c r="HNJ17" s="513"/>
      <c r="HNK17" s="513"/>
      <c r="HNL17" s="513"/>
      <c r="HNM17" s="513"/>
      <c r="HNN17" s="513"/>
      <c r="HNO17" s="513"/>
      <c r="HNP17" s="513"/>
      <c r="HNQ17" s="513"/>
      <c r="HNR17" s="513"/>
      <c r="HNS17" s="513"/>
      <c r="HNT17" s="513"/>
      <c r="HNU17" s="513"/>
      <c r="HNV17" s="513"/>
      <c r="HNW17" s="513"/>
      <c r="HNX17" s="513"/>
      <c r="HNY17" s="513"/>
      <c r="HNZ17" s="513"/>
      <c r="HOA17" s="513"/>
      <c r="HOB17" s="513"/>
      <c r="HOC17" s="513"/>
      <c r="HOD17" s="513"/>
      <c r="HOE17" s="513"/>
      <c r="HOF17" s="513"/>
      <c r="HOG17" s="513"/>
      <c r="HOH17" s="513"/>
      <c r="HOI17" s="513"/>
      <c r="HOJ17" s="513"/>
      <c r="HOK17" s="513"/>
      <c r="HOL17" s="513"/>
      <c r="HOM17" s="513"/>
      <c r="HON17" s="513"/>
      <c r="HOO17" s="513"/>
      <c r="HOP17" s="513"/>
      <c r="HOQ17" s="513"/>
      <c r="HOR17" s="513"/>
      <c r="HOS17" s="513"/>
      <c r="HOT17" s="513"/>
      <c r="HOU17" s="513"/>
      <c r="HOV17" s="513"/>
      <c r="HOW17" s="513"/>
      <c r="HOX17" s="513"/>
      <c r="HOY17" s="513"/>
      <c r="HOZ17" s="513"/>
      <c r="HPA17" s="513"/>
      <c r="HPB17" s="513"/>
      <c r="HPC17" s="513"/>
      <c r="HPD17" s="513"/>
      <c r="HPE17" s="513"/>
      <c r="HPF17" s="513"/>
      <c r="HPG17" s="513"/>
      <c r="HPH17" s="513"/>
      <c r="HPI17" s="513"/>
      <c r="HPJ17" s="513"/>
      <c r="HPK17" s="513"/>
      <c r="HPL17" s="513"/>
      <c r="HPM17" s="513"/>
      <c r="HPN17" s="513"/>
      <c r="HPO17" s="513"/>
      <c r="HPP17" s="513"/>
      <c r="HPQ17" s="513"/>
      <c r="HPR17" s="513"/>
      <c r="HPS17" s="513"/>
      <c r="HPT17" s="513"/>
      <c r="HPU17" s="513"/>
      <c r="HPV17" s="513"/>
      <c r="HPW17" s="513"/>
      <c r="HPX17" s="513"/>
      <c r="HPY17" s="513"/>
      <c r="HPZ17" s="513"/>
      <c r="HQA17" s="513"/>
      <c r="HQB17" s="513"/>
      <c r="HQC17" s="513"/>
      <c r="HQD17" s="513"/>
      <c r="HQE17" s="513"/>
      <c r="HQF17" s="513"/>
      <c r="HQG17" s="513"/>
      <c r="HQH17" s="513"/>
      <c r="HQI17" s="513"/>
      <c r="HQJ17" s="513"/>
      <c r="HQK17" s="513"/>
      <c r="HQL17" s="513"/>
      <c r="HQM17" s="513"/>
      <c r="HQN17" s="513"/>
      <c r="HQO17" s="513"/>
      <c r="HQP17" s="513"/>
      <c r="HQQ17" s="513"/>
      <c r="HQR17" s="513"/>
      <c r="HQS17" s="513"/>
      <c r="HQT17" s="513"/>
      <c r="HQU17" s="513"/>
      <c r="HQV17" s="513"/>
      <c r="HQW17" s="513"/>
      <c r="HQX17" s="513"/>
      <c r="HQY17" s="513"/>
      <c r="HQZ17" s="513"/>
      <c r="HRA17" s="513"/>
      <c r="HRB17" s="513"/>
      <c r="HRC17" s="513"/>
      <c r="HRD17" s="513"/>
      <c r="HRE17" s="513"/>
      <c r="HRF17" s="513"/>
      <c r="HRG17" s="513"/>
      <c r="HRH17" s="513"/>
      <c r="HRI17" s="513"/>
      <c r="HRJ17" s="513"/>
      <c r="HRK17" s="513"/>
      <c r="HRL17" s="513"/>
      <c r="HRM17" s="513"/>
      <c r="HRN17" s="513"/>
      <c r="HRO17" s="513"/>
      <c r="HRP17" s="513"/>
      <c r="HRQ17" s="513"/>
      <c r="HRR17" s="513"/>
      <c r="HRS17" s="513"/>
      <c r="HRT17" s="513"/>
      <c r="HRU17" s="513"/>
      <c r="HRV17" s="513"/>
      <c r="HRW17" s="513"/>
      <c r="HRX17" s="513"/>
      <c r="HRY17" s="513"/>
      <c r="HRZ17" s="513"/>
      <c r="HSA17" s="513"/>
      <c r="HSB17" s="513"/>
      <c r="HSC17" s="513"/>
      <c r="HSD17" s="513"/>
      <c r="HSE17" s="513"/>
      <c r="HSF17" s="513"/>
      <c r="HSG17" s="513"/>
      <c r="HSH17" s="513"/>
      <c r="HSI17" s="513"/>
      <c r="HSJ17" s="513"/>
      <c r="HSK17" s="513"/>
      <c r="HSL17" s="513"/>
      <c r="HSM17" s="513"/>
      <c r="HSN17" s="513"/>
      <c r="HSO17" s="513"/>
      <c r="HSP17" s="513"/>
      <c r="HSQ17" s="513"/>
      <c r="HSR17" s="513"/>
      <c r="HSS17" s="513"/>
      <c r="HST17" s="513"/>
      <c r="HSU17" s="513"/>
      <c r="HSV17" s="513"/>
      <c r="HSW17" s="513"/>
      <c r="HSX17" s="513"/>
      <c r="HSY17" s="513"/>
      <c r="HSZ17" s="513"/>
      <c r="HTA17" s="513"/>
      <c r="HTB17" s="513"/>
      <c r="HTC17" s="513"/>
      <c r="HTD17" s="513"/>
      <c r="HTE17" s="513"/>
      <c r="HTF17" s="513"/>
      <c r="HTG17" s="513"/>
      <c r="HTH17" s="513"/>
      <c r="HTI17" s="513"/>
      <c r="HTJ17" s="513"/>
      <c r="HTK17" s="513"/>
      <c r="HTL17" s="513"/>
      <c r="HTM17" s="513"/>
      <c r="HTN17" s="513"/>
      <c r="HTO17" s="513"/>
      <c r="HTP17" s="513"/>
      <c r="HTQ17" s="513"/>
      <c r="HTR17" s="513"/>
      <c r="HTS17" s="513"/>
      <c r="HTT17" s="513"/>
      <c r="HTU17" s="513"/>
      <c r="HTV17" s="513"/>
      <c r="HTW17" s="513"/>
      <c r="HTX17" s="513"/>
      <c r="HTY17" s="513"/>
      <c r="HTZ17" s="513"/>
      <c r="HUA17" s="513"/>
      <c r="HUB17" s="513"/>
      <c r="HUC17" s="513"/>
      <c r="HUD17" s="513"/>
      <c r="HUE17" s="513"/>
      <c r="HUF17" s="513"/>
      <c r="HUG17" s="513"/>
      <c r="HUH17" s="513"/>
      <c r="HUI17" s="513"/>
      <c r="HUJ17" s="513"/>
      <c r="HUK17" s="513"/>
      <c r="HUL17" s="513"/>
      <c r="HUM17" s="513"/>
      <c r="HUN17" s="513"/>
      <c r="HUO17" s="513"/>
      <c r="HUP17" s="513"/>
      <c r="HUQ17" s="513"/>
      <c r="HUR17" s="513"/>
      <c r="HUS17" s="513"/>
      <c r="HUT17" s="513"/>
      <c r="HUU17" s="513"/>
      <c r="HUV17" s="513"/>
      <c r="HUW17" s="513"/>
      <c r="HUX17" s="513"/>
      <c r="HUY17" s="513"/>
      <c r="HUZ17" s="513"/>
      <c r="HVA17" s="513"/>
      <c r="HVB17" s="513"/>
      <c r="HVC17" s="513"/>
      <c r="HVD17" s="513"/>
      <c r="HVE17" s="513"/>
      <c r="HVF17" s="513"/>
      <c r="HVG17" s="513"/>
      <c r="HVH17" s="513"/>
      <c r="HVI17" s="513"/>
      <c r="HVJ17" s="513"/>
      <c r="HVK17" s="513"/>
      <c r="HVL17" s="513"/>
      <c r="HVM17" s="513"/>
      <c r="HVN17" s="513"/>
      <c r="HVO17" s="513"/>
      <c r="HVP17" s="513"/>
      <c r="HVQ17" s="513"/>
      <c r="HVR17" s="513"/>
      <c r="HVS17" s="513"/>
      <c r="HVT17" s="513"/>
      <c r="HVU17" s="513"/>
      <c r="HVV17" s="513"/>
      <c r="HVW17" s="513"/>
      <c r="HVX17" s="513"/>
      <c r="HVY17" s="513"/>
      <c r="HVZ17" s="513"/>
      <c r="HWA17" s="513"/>
      <c r="HWB17" s="513"/>
      <c r="HWC17" s="513"/>
      <c r="HWD17" s="513"/>
      <c r="HWE17" s="513"/>
      <c r="HWF17" s="513"/>
      <c r="HWG17" s="513"/>
      <c r="HWH17" s="513"/>
      <c r="HWI17" s="513"/>
      <c r="HWJ17" s="513"/>
      <c r="HWK17" s="513"/>
      <c r="HWL17" s="513"/>
      <c r="HWM17" s="513"/>
      <c r="HWN17" s="513"/>
      <c r="HWO17" s="513"/>
      <c r="HWP17" s="513"/>
      <c r="HWQ17" s="513"/>
      <c r="HWR17" s="513"/>
      <c r="HWS17" s="513"/>
      <c r="HWT17" s="513"/>
      <c r="HWU17" s="513"/>
      <c r="HWV17" s="513"/>
      <c r="HWW17" s="513"/>
      <c r="HWX17" s="513"/>
      <c r="HWY17" s="513"/>
      <c r="HWZ17" s="513"/>
      <c r="HXA17" s="513"/>
      <c r="HXB17" s="513"/>
      <c r="HXC17" s="513"/>
      <c r="HXD17" s="513"/>
      <c r="HXE17" s="513"/>
      <c r="HXF17" s="513"/>
      <c r="HXG17" s="513"/>
      <c r="HXH17" s="513"/>
      <c r="HXI17" s="513"/>
      <c r="HXJ17" s="513"/>
      <c r="HXK17" s="513"/>
      <c r="HXL17" s="513"/>
      <c r="HXM17" s="513"/>
      <c r="HXN17" s="513"/>
      <c r="HXO17" s="513"/>
      <c r="HXP17" s="513"/>
      <c r="HXQ17" s="513"/>
      <c r="HXR17" s="513"/>
      <c r="HXS17" s="513"/>
      <c r="HXT17" s="513"/>
      <c r="HXU17" s="513"/>
      <c r="HXV17" s="513"/>
      <c r="HXW17" s="513"/>
      <c r="HXX17" s="513"/>
      <c r="HXY17" s="513"/>
      <c r="HXZ17" s="513"/>
      <c r="HYA17" s="513"/>
      <c r="HYB17" s="513"/>
      <c r="HYC17" s="513"/>
      <c r="HYD17" s="513"/>
      <c r="HYE17" s="513"/>
      <c r="HYF17" s="513"/>
      <c r="HYG17" s="513"/>
      <c r="HYH17" s="513"/>
      <c r="HYI17" s="513"/>
      <c r="HYJ17" s="513"/>
      <c r="HYK17" s="513"/>
      <c r="HYL17" s="513"/>
      <c r="HYM17" s="513"/>
      <c r="HYN17" s="513"/>
      <c r="HYO17" s="513"/>
      <c r="HYP17" s="513"/>
      <c r="HYQ17" s="513"/>
      <c r="HYR17" s="513"/>
      <c r="HYS17" s="513"/>
      <c r="HYT17" s="513"/>
      <c r="HYU17" s="513"/>
      <c r="HYV17" s="513"/>
      <c r="HYW17" s="513"/>
      <c r="HYX17" s="513"/>
      <c r="HYY17" s="513"/>
      <c r="HYZ17" s="513"/>
      <c r="HZA17" s="513"/>
      <c r="HZB17" s="513"/>
      <c r="HZC17" s="513"/>
      <c r="HZD17" s="513"/>
      <c r="HZE17" s="513"/>
      <c r="HZF17" s="513"/>
      <c r="HZG17" s="513"/>
      <c r="HZH17" s="513"/>
      <c r="HZI17" s="513"/>
      <c r="HZJ17" s="513"/>
      <c r="HZK17" s="513"/>
      <c r="HZL17" s="513"/>
      <c r="HZM17" s="513"/>
      <c r="HZN17" s="513"/>
      <c r="HZO17" s="513"/>
      <c r="HZP17" s="513"/>
      <c r="HZQ17" s="513"/>
      <c r="HZR17" s="513"/>
      <c r="HZS17" s="513"/>
      <c r="HZT17" s="513"/>
      <c r="HZU17" s="513"/>
      <c r="HZV17" s="513"/>
      <c r="HZW17" s="513"/>
      <c r="HZX17" s="513"/>
      <c r="HZY17" s="513"/>
      <c r="HZZ17" s="513"/>
      <c r="IAA17" s="513"/>
      <c r="IAB17" s="513"/>
      <c r="IAC17" s="513"/>
      <c r="IAD17" s="513"/>
      <c r="IAE17" s="513"/>
      <c r="IAF17" s="513"/>
      <c r="IAG17" s="513"/>
      <c r="IAH17" s="513"/>
      <c r="IAI17" s="513"/>
      <c r="IAJ17" s="513"/>
      <c r="IAK17" s="513"/>
      <c r="IAL17" s="513"/>
      <c r="IAM17" s="513"/>
      <c r="IAN17" s="513"/>
      <c r="IAO17" s="513"/>
      <c r="IAP17" s="513"/>
      <c r="IAQ17" s="513"/>
      <c r="IAR17" s="513"/>
      <c r="IAS17" s="513"/>
      <c r="IAT17" s="513"/>
      <c r="IAU17" s="513"/>
      <c r="IAV17" s="513"/>
      <c r="IAW17" s="513"/>
      <c r="IAX17" s="513"/>
      <c r="IAY17" s="513"/>
      <c r="IAZ17" s="513"/>
      <c r="IBA17" s="513"/>
      <c r="IBB17" s="513"/>
      <c r="IBC17" s="513"/>
      <c r="IBD17" s="513"/>
      <c r="IBE17" s="513"/>
      <c r="IBF17" s="513"/>
      <c r="IBG17" s="513"/>
      <c r="IBH17" s="513"/>
      <c r="IBI17" s="513"/>
      <c r="IBJ17" s="513"/>
      <c r="IBK17" s="513"/>
      <c r="IBL17" s="513"/>
      <c r="IBM17" s="513"/>
      <c r="IBN17" s="513"/>
      <c r="IBO17" s="513"/>
      <c r="IBP17" s="513"/>
      <c r="IBQ17" s="513"/>
      <c r="IBR17" s="513"/>
      <c r="IBS17" s="513"/>
      <c r="IBT17" s="513"/>
      <c r="IBU17" s="513"/>
      <c r="IBV17" s="513"/>
      <c r="IBW17" s="513"/>
      <c r="IBX17" s="513"/>
      <c r="IBY17" s="513"/>
      <c r="IBZ17" s="513"/>
      <c r="ICA17" s="513"/>
      <c r="ICB17" s="513"/>
      <c r="ICC17" s="513"/>
      <c r="ICD17" s="513"/>
      <c r="ICE17" s="513"/>
      <c r="ICF17" s="513"/>
      <c r="ICG17" s="513"/>
      <c r="ICH17" s="513"/>
      <c r="ICI17" s="513"/>
      <c r="ICJ17" s="513"/>
      <c r="ICK17" s="513"/>
      <c r="ICL17" s="513"/>
      <c r="ICM17" s="513"/>
      <c r="ICN17" s="513"/>
      <c r="ICO17" s="513"/>
      <c r="ICP17" s="513"/>
      <c r="ICQ17" s="513"/>
      <c r="ICR17" s="513"/>
      <c r="ICS17" s="513"/>
      <c r="ICT17" s="513"/>
      <c r="ICU17" s="513"/>
      <c r="ICV17" s="513"/>
      <c r="ICW17" s="513"/>
      <c r="ICX17" s="513"/>
      <c r="ICY17" s="513"/>
      <c r="ICZ17" s="513"/>
      <c r="IDA17" s="513"/>
      <c r="IDB17" s="513"/>
      <c r="IDC17" s="513"/>
      <c r="IDD17" s="513"/>
      <c r="IDE17" s="513"/>
      <c r="IDF17" s="513"/>
      <c r="IDG17" s="513"/>
      <c r="IDH17" s="513"/>
      <c r="IDI17" s="513"/>
      <c r="IDJ17" s="513"/>
      <c r="IDK17" s="513"/>
      <c r="IDL17" s="513"/>
      <c r="IDM17" s="513"/>
      <c r="IDN17" s="513"/>
      <c r="IDO17" s="513"/>
      <c r="IDP17" s="513"/>
      <c r="IDQ17" s="513"/>
      <c r="IDR17" s="513"/>
      <c r="IDS17" s="513"/>
      <c r="IDT17" s="513"/>
      <c r="IDU17" s="513"/>
      <c r="IDV17" s="513"/>
      <c r="IDW17" s="513"/>
      <c r="IDX17" s="513"/>
      <c r="IDY17" s="513"/>
      <c r="IDZ17" s="513"/>
      <c r="IEA17" s="513"/>
      <c r="IEB17" s="513"/>
      <c r="IEC17" s="513"/>
      <c r="IED17" s="513"/>
      <c r="IEE17" s="513"/>
      <c r="IEF17" s="513"/>
      <c r="IEG17" s="513"/>
      <c r="IEH17" s="513"/>
      <c r="IEI17" s="513"/>
      <c r="IEJ17" s="513"/>
      <c r="IEK17" s="513"/>
      <c r="IEL17" s="513"/>
      <c r="IEM17" s="513"/>
      <c r="IEN17" s="513"/>
      <c r="IEO17" s="513"/>
      <c r="IEP17" s="513"/>
      <c r="IEQ17" s="513"/>
      <c r="IER17" s="513"/>
      <c r="IES17" s="513"/>
      <c r="IET17" s="513"/>
      <c r="IEU17" s="513"/>
      <c r="IEV17" s="513"/>
      <c r="IEW17" s="513"/>
      <c r="IEX17" s="513"/>
      <c r="IEY17" s="513"/>
      <c r="IEZ17" s="513"/>
      <c r="IFA17" s="513"/>
      <c r="IFB17" s="513"/>
      <c r="IFC17" s="513"/>
      <c r="IFD17" s="513"/>
      <c r="IFE17" s="513"/>
      <c r="IFF17" s="513"/>
      <c r="IFG17" s="513"/>
      <c r="IFH17" s="513"/>
      <c r="IFI17" s="513"/>
      <c r="IFJ17" s="513"/>
      <c r="IFK17" s="513"/>
      <c r="IFL17" s="513"/>
      <c r="IFM17" s="513"/>
      <c r="IFN17" s="513"/>
      <c r="IFO17" s="513"/>
      <c r="IFP17" s="513"/>
      <c r="IFQ17" s="513"/>
      <c r="IFR17" s="513"/>
      <c r="IFS17" s="513"/>
      <c r="IFT17" s="513"/>
      <c r="IFU17" s="513"/>
      <c r="IFV17" s="513"/>
      <c r="IFW17" s="513"/>
      <c r="IFX17" s="513"/>
      <c r="IFY17" s="513"/>
      <c r="IFZ17" s="513"/>
      <c r="IGA17" s="513"/>
      <c r="IGB17" s="513"/>
      <c r="IGC17" s="513"/>
      <c r="IGD17" s="513"/>
      <c r="IGE17" s="513"/>
      <c r="IGF17" s="513"/>
      <c r="IGG17" s="513"/>
      <c r="IGH17" s="513"/>
      <c r="IGI17" s="513"/>
      <c r="IGJ17" s="513"/>
      <c r="IGK17" s="513"/>
      <c r="IGL17" s="513"/>
      <c r="IGM17" s="513"/>
      <c r="IGN17" s="513"/>
      <c r="IGO17" s="513"/>
      <c r="IGP17" s="513"/>
      <c r="IGQ17" s="513"/>
      <c r="IGR17" s="513"/>
      <c r="IGS17" s="513"/>
      <c r="IGT17" s="513"/>
      <c r="IGU17" s="513"/>
      <c r="IGV17" s="513"/>
      <c r="IGW17" s="513"/>
      <c r="IGX17" s="513"/>
      <c r="IGY17" s="513"/>
      <c r="IGZ17" s="513"/>
      <c r="IHA17" s="513"/>
      <c r="IHB17" s="513"/>
      <c r="IHC17" s="513"/>
      <c r="IHD17" s="513"/>
      <c r="IHE17" s="513"/>
      <c r="IHF17" s="513"/>
      <c r="IHG17" s="513"/>
      <c r="IHH17" s="513"/>
      <c r="IHI17" s="513"/>
      <c r="IHJ17" s="513"/>
      <c r="IHK17" s="513"/>
      <c r="IHL17" s="513"/>
      <c r="IHM17" s="513"/>
      <c r="IHN17" s="513"/>
      <c r="IHO17" s="513"/>
      <c r="IHP17" s="513"/>
      <c r="IHQ17" s="513"/>
      <c r="IHR17" s="513"/>
      <c r="IHS17" s="513"/>
      <c r="IHT17" s="513"/>
      <c r="IHU17" s="513"/>
      <c r="IHV17" s="513"/>
      <c r="IHW17" s="513"/>
      <c r="IHX17" s="513"/>
      <c r="IHY17" s="513"/>
      <c r="IHZ17" s="513"/>
      <c r="IIA17" s="513"/>
      <c r="IIB17" s="513"/>
      <c r="IIC17" s="513"/>
      <c r="IID17" s="513"/>
      <c r="IIE17" s="513"/>
      <c r="IIF17" s="513"/>
      <c r="IIG17" s="513"/>
      <c r="IIH17" s="513"/>
      <c r="III17" s="513"/>
      <c r="IIJ17" s="513"/>
      <c r="IIK17" s="513"/>
      <c r="IIL17" s="513"/>
      <c r="IIM17" s="513"/>
      <c r="IIN17" s="513"/>
      <c r="IIO17" s="513"/>
      <c r="IIP17" s="513"/>
      <c r="IIQ17" s="513"/>
      <c r="IIR17" s="513"/>
      <c r="IIS17" s="513"/>
      <c r="IIT17" s="513"/>
      <c r="IIU17" s="513"/>
      <c r="IIV17" s="513"/>
      <c r="IIW17" s="513"/>
      <c r="IIX17" s="513"/>
      <c r="IIY17" s="513"/>
      <c r="IIZ17" s="513"/>
      <c r="IJA17" s="513"/>
      <c r="IJB17" s="513"/>
      <c r="IJC17" s="513"/>
      <c r="IJD17" s="513"/>
      <c r="IJE17" s="513"/>
      <c r="IJF17" s="513"/>
      <c r="IJG17" s="513"/>
      <c r="IJH17" s="513"/>
      <c r="IJI17" s="513"/>
      <c r="IJJ17" s="513"/>
      <c r="IJK17" s="513"/>
      <c r="IJL17" s="513"/>
      <c r="IJM17" s="513"/>
      <c r="IJN17" s="513"/>
      <c r="IJO17" s="513"/>
      <c r="IJP17" s="513"/>
      <c r="IJQ17" s="513"/>
      <c r="IJR17" s="513"/>
      <c r="IJS17" s="513"/>
      <c r="IJT17" s="513"/>
      <c r="IJU17" s="513"/>
      <c r="IJV17" s="513"/>
      <c r="IJW17" s="513"/>
      <c r="IJX17" s="513"/>
      <c r="IJY17" s="513"/>
      <c r="IJZ17" s="513"/>
      <c r="IKA17" s="513"/>
      <c r="IKB17" s="513"/>
      <c r="IKC17" s="513"/>
      <c r="IKD17" s="513"/>
      <c r="IKE17" s="513"/>
      <c r="IKF17" s="513"/>
      <c r="IKG17" s="513"/>
      <c r="IKH17" s="513"/>
      <c r="IKI17" s="513"/>
      <c r="IKJ17" s="513"/>
      <c r="IKK17" s="513"/>
      <c r="IKL17" s="513"/>
      <c r="IKM17" s="513"/>
      <c r="IKN17" s="513"/>
      <c r="IKO17" s="513"/>
      <c r="IKP17" s="513"/>
      <c r="IKQ17" s="513"/>
      <c r="IKR17" s="513"/>
      <c r="IKS17" s="513"/>
      <c r="IKT17" s="513"/>
      <c r="IKU17" s="513"/>
      <c r="IKV17" s="513"/>
      <c r="IKW17" s="513"/>
      <c r="IKX17" s="513"/>
      <c r="IKY17" s="513"/>
      <c r="IKZ17" s="513"/>
      <c r="ILA17" s="513"/>
      <c r="ILB17" s="513"/>
      <c r="ILC17" s="513"/>
      <c r="ILD17" s="513"/>
      <c r="ILE17" s="513"/>
      <c r="ILF17" s="513"/>
      <c r="ILG17" s="513"/>
      <c r="ILH17" s="513"/>
      <c r="ILI17" s="513"/>
      <c r="ILJ17" s="513"/>
      <c r="ILK17" s="513"/>
      <c r="ILL17" s="513"/>
      <c r="ILM17" s="513"/>
      <c r="ILN17" s="513"/>
      <c r="ILO17" s="513"/>
      <c r="ILP17" s="513"/>
      <c r="ILQ17" s="513"/>
      <c r="ILR17" s="513"/>
      <c r="ILS17" s="513"/>
      <c r="ILT17" s="513"/>
      <c r="ILU17" s="513"/>
      <c r="ILV17" s="513"/>
      <c r="ILW17" s="513"/>
      <c r="ILX17" s="513"/>
      <c r="ILY17" s="513"/>
      <c r="ILZ17" s="513"/>
      <c r="IMA17" s="513"/>
      <c r="IMB17" s="513"/>
      <c r="IMC17" s="513"/>
      <c r="IMD17" s="513"/>
      <c r="IME17" s="513"/>
      <c r="IMF17" s="513"/>
      <c r="IMG17" s="513"/>
      <c r="IMH17" s="513"/>
      <c r="IMI17" s="513"/>
      <c r="IMJ17" s="513"/>
      <c r="IMK17" s="513"/>
      <c r="IML17" s="513"/>
      <c r="IMM17" s="513"/>
      <c r="IMN17" s="513"/>
      <c r="IMO17" s="513"/>
      <c r="IMP17" s="513"/>
      <c r="IMQ17" s="513"/>
      <c r="IMR17" s="513"/>
      <c r="IMS17" s="513"/>
      <c r="IMT17" s="513"/>
      <c r="IMU17" s="513"/>
      <c r="IMV17" s="513"/>
      <c r="IMW17" s="513"/>
      <c r="IMX17" s="513"/>
      <c r="IMY17" s="513"/>
      <c r="IMZ17" s="513"/>
      <c r="INA17" s="513"/>
      <c r="INB17" s="513"/>
      <c r="INC17" s="513"/>
      <c r="IND17" s="513"/>
      <c r="INE17" s="513"/>
      <c r="INF17" s="513"/>
      <c r="ING17" s="513"/>
      <c r="INH17" s="513"/>
      <c r="INI17" s="513"/>
      <c r="INJ17" s="513"/>
      <c r="INK17" s="513"/>
      <c r="INL17" s="513"/>
      <c r="INM17" s="513"/>
      <c r="INN17" s="513"/>
      <c r="INO17" s="513"/>
      <c r="INP17" s="513"/>
      <c r="INQ17" s="513"/>
      <c r="INR17" s="513"/>
      <c r="INS17" s="513"/>
      <c r="INT17" s="513"/>
      <c r="INU17" s="513"/>
      <c r="INV17" s="513"/>
      <c r="INW17" s="513"/>
      <c r="INX17" s="513"/>
      <c r="INY17" s="513"/>
      <c r="INZ17" s="513"/>
      <c r="IOA17" s="513"/>
      <c r="IOB17" s="513"/>
      <c r="IOC17" s="513"/>
      <c r="IOD17" s="513"/>
      <c r="IOE17" s="513"/>
      <c r="IOF17" s="513"/>
      <c r="IOG17" s="513"/>
      <c r="IOH17" s="513"/>
      <c r="IOI17" s="513"/>
      <c r="IOJ17" s="513"/>
      <c r="IOK17" s="513"/>
      <c r="IOL17" s="513"/>
      <c r="IOM17" s="513"/>
      <c r="ION17" s="513"/>
      <c r="IOO17" s="513"/>
      <c r="IOP17" s="513"/>
      <c r="IOQ17" s="513"/>
      <c r="IOR17" s="513"/>
      <c r="IOS17" s="513"/>
      <c r="IOT17" s="513"/>
      <c r="IOU17" s="513"/>
      <c r="IOV17" s="513"/>
      <c r="IOW17" s="513"/>
      <c r="IOX17" s="513"/>
      <c r="IOY17" s="513"/>
      <c r="IOZ17" s="513"/>
      <c r="IPA17" s="513"/>
      <c r="IPB17" s="513"/>
      <c r="IPC17" s="513"/>
      <c r="IPD17" s="513"/>
      <c r="IPE17" s="513"/>
      <c r="IPF17" s="513"/>
      <c r="IPG17" s="513"/>
      <c r="IPH17" s="513"/>
      <c r="IPI17" s="513"/>
      <c r="IPJ17" s="513"/>
      <c r="IPK17" s="513"/>
      <c r="IPL17" s="513"/>
      <c r="IPM17" s="513"/>
      <c r="IPN17" s="513"/>
      <c r="IPO17" s="513"/>
      <c r="IPP17" s="513"/>
      <c r="IPQ17" s="513"/>
      <c r="IPR17" s="513"/>
      <c r="IPS17" s="513"/>
      <c r="IPT17" s="513"/>
      <c r="IPU17" s="513"/>
      <c r="IPV17" s="513"/>
      <c r="IPW17" s="513"/>
      <c r="IPX17" s="513"/>
      <c r="IPY17" s="513"/>
      <c r="IPZ17" s="513"/>
      <c r="IQA17" s="513"/>
      <c r="IQB17" s="513"/>
      <c r="IQC17" s="513"/>
      <c r="IQD17" s="513"/>
      <c r="IQE17" s="513"/>
      <c r="IQF17" s="513"/>
      <c r="IQG17" s="513"/>
      <c r="IQH17" s="513"/>
      <c r="IQI17" s="513"/>
      <c r="IQJ17" s="513"/>
      <c r="IQK17" s="513"/>
      <c r="IQL17" s="513"/>
      <c r="IQM17" s="513"/>
      <c r="IQN17" s="513"/>
      <c r="IQO17" s="513"/>
      <c r="IQP17" s="513"/>
      <c r="IQQ17" s="513"/>
      <c r="IQR17" s="513"/>
      <c r="IQS17" s="513"/>
      <c r="IQT17" s="513"/>
      <c r="IQU17" s="513"/>
      <c r="IQV17" s="513"/>
      <c r="IQW17" s="513"/>
      <c r="IQX17" s="513"/>
      <c r="IQY17" s="513"/>
      <c r="IQZ17" s="513"/>
      <c r="IRA17" s="513"/>
      <c r="IRB17" s="513"/>
      <c r="IRC17" s="513"/>
      <c r="IRD17" s="513"/>
      <c r="IRE17" s="513"/>
      <c r="IRF17" s="513"/>
      <c r="IRG17" s="513"/>
      <c r="IRH17" s="513"/>
      <c r="IRI17" s="513"/>
      <c r="IRJ17" s="513"/>
      <c r="IRK17" s="513"/>
      <c r="IRL17" s="513"/>
      <c r="IRM17" s="513"/>
      <c r="IRN17" s="513"/>
      <c r="IRO17" s="513"/>
      <c r="IRP17" s="513"/>
      <c r="IRQ17" s="513"/>
      <c r="IRR17" s="513"/>
      <c r="IRS17" s="513"/>
      <c r="IRT17" s="513"/>
      <c r="IRU17" s="513"/>
      <c r="IRV17" s="513"/>
      <c r="IRW17" s="513"/>
      <c r="IRX17" s="513"/>
      <c r="IRY17" s="513"/>
      <c r="IRZ17" s="513"/>
      <c r="ISA17" s="513"/>
      <c r="ISB17" s="513"/>
      <c r="ISC17" s="513"/>
      <c r="ISD17" s="513"/>
      <c r="ISE17" s="513"/>
      <c r="ISF17" s="513"/>
      <c r="ISG17" s="513"/>
      <c r="ISH17" s="513"/>
      <c r="ISI17" s="513"/>
      <c r="ISJ17" s="513"/>
      <c r="ISK17" s="513"/>
      <c r="ISL17" s="513"/>
      <c r="ISM17" s="513"/>
      <c r="ISN17" s="513"/>
      <c r="ISO17" s="513"/>
      <c r="ISP17" s="513"/>
      <c r="ISQ17" s="513"/>
      <c r="ISR17" s="513"/>
      <c r="ISS17" s="513"/>
      <c r="IST17" s="513"/>
      <c r="ISU17" s="513"/>
      <c r="ISV17" s="513"/>
      <c r="ISW17" s="513"/>
      <c r="ISX17" s="513"/>
      <c r="ISY17" s="513"/>
      <c r="ISZ17" s="513"/>
      <c r="ITA17" s="513"/>
      <c r="ITB17" s="513"/>
      <c r="ITC17" s="513"/>
      <c r="ITD17" s="513"/>
      <c r="ITE17" s="513"/>
      <c r="ITF17" s="513"/>
      <c r="ITG17" s="513"/>
      <c r="ITH17" s="513"/>
      <c r="ITI17" s="513"/>
      <c r="ITJ17" s="513"/>
      <c r="ITK17" s="513"/>
      <c r="ITL17" s="513"/>
      <c r="ITM17" s="513"/>
      <c r="ITN17" s="513"/>
      <c r="ITO17" s="513"/>
      <c r="ITP17" s="513"/>
      <c r="ITQ17" s="513"/>
      <c r="ITR17" s="513"/>
      <c r="ITS17" s="513"/>
      <c r="ITT17" s="513"/>
      <c r="ITU17" s="513"/>
      <c r="ITV17" s="513"/>
      <c r="ITW17" s="513"/>
      <c r="ITX17" s="513"/>
      <c r="ITY17" s="513"/>
      <c r="ITZ17" s="513"/>
      <c r="IUA17" s="513"/>
      <c r="IUB17" s="513"/>
      <c r="IUC17" s="513"/>
      <c r="IUD17" s="513"/>
      <c r="IUE17" s="513"/>
      <c r="IUF17" s="513"/>
      <c r="IUG17" s="513"/>
      <c r="IUH17" s="513"/>
      <c r="IUI17" s="513"/>
      <c r="IUJ17" s="513"/>
      <c r="IUK17" s="513"/>
      <c r="IUL17" s="513"/>
      <c r="IUM17" s="513"/>
      <c r="IUN17" s="513"/>
      <c r="IUO17" s="513"/>
      <c r="IUP17" s="513"/>
      <c r="IUQ17" s="513"/>
      <c r="IUR17" s="513"/>
      <c r="IUS17" s="513"/>
      <c r="IUT17" s="513"/>
      <c r="IUU17" s="513"/>
      <c r="IUV17" s="513"/>
      <c r="IUW17" s="513"/>
      <c r="IUX17" s="513"/>
      <c r="IUY17" s="513"/>
      <c r="IUZ17" s="513"/>
      <c r="IVA17" s="513"/>
      <c r="IVB17" s="513"/>
      <c r="IVC17" s="513"/>
      <c r="IVD17" s="513"/>
      <c r="IVE17" s="513"/>
      <c r="IVF17" s="513"/>
      <c r="IVG17" s="513"/>
      <c r="IVH17" s="513"/>
      <c r="IVI17" s="513"/>
      <c r="IVJ17" s="513"/>
      <c r="IVK17" s="513"/>
      <c r="IVL17" s="513"/>
      <c r="IVM17" s="513"/>
      <c r="IVN17" s="513"/>
      <c r="IVO17" s="513"/>
      <c r="IVP17" s="513"/>
      <c r="IVQ17" s="513"/>
      <c r="IVR17" s="513"/>
      <c r="IVS17" s="513"/>
      <c r="IVT17" s="513"/>
      <c r="IVU17" s="513"/>
      <c r="IVV17" s="513"/>
      <c r="IVW17" s="513"/>
      <c r="IVX17" s="513"/>
      <c r="IVY17" s="513"/>
      <c r="IVZ17" s="513"/>
      <c r="IWA17" s="513"/>
      <c r="IWB17" s="513"/>
      <c r="IWC17" s="513"/>
      <c r="IWD17" s="513"/>
      <c r="IWE17" s="513"/>
      <c r="IWF17" s="513"/>
      <c r="IWG17" s="513"/>
      <c r="IWH17" s="513"/>
      <c r="IWI17" s="513"/>
      <c r="IWJ17" s="513"/>
      <c r="IWK17" s="513"/>
      <c r="IWL17" s="513"/>
      <c r="IWM17" s="513"/>
      <c r="IWN17" s="513"/>
      <c r="IWO17" s="513"/>
      <c r="IWP17" s="513"/>
      <c r="IWQ17" s="513"/>
      <c r="IWR17" s="513"/>
      <c r="IWS17" s="513"/>
      <c r="IWT17" s="513"/>
      <c r="IWU17" s="513"/>
      <c r="IWV17" s="513"/>
      <c r="IWW17" s="513"/>
      <c r="IWX17" s="513"/>
      <c r="IWY17" s="513"/>
      <c r="IWZ17" s="513"/>
      <c r="IXA17" s="513"/>
      <c r="IXB17" s="513"/>
      <c r="IXC17" s="513"/>
      <c r="IXD17" s="513"/>
      <c r="IXE17" s="513"/>
      <c r="IXF17" s="513"/>
      <c r="IXG17" s="513"/>
      <c r="IXH17" s="513"/>
      <c r="IXI17" s="513"/>
      <c r="IXJ17" s="513"/>
      <c r="IXK17" s="513"/>
      <c r="IXL17" s="513"/>
      <c r="IXM17" s="513"/>
      <c r="IXN17" s="513"/>
      <c r="IXO17" s="513"/>
      <c r="IXP17" s="513"/>
      <c r="IXQ17" s="513"/>
      <c r="IXR17" s="513"/>
      <c r="IXS17" s="513"/>
      <c r="IXT17" s="513"/>
      <c r="IXU17" s="513"/>
      <c r="IXV17" s="513"/>
      <c r="IXW17" s="513"/>
      <c r="IXX17" s="513"/>
      <c r="IXY17" s="513"/>
      <c r="IXZ17" s="513"/>
      <c r="IYA17" s="513"/>
      <c r="IYB17" s="513"/>
      <c r="IYC17" s="513"/>
      <c r="IYD17" s="513"/>
      <c r="IYE17" s="513"/>
      <c r="IYF17" s="513"/>
      <c r="IYG17" s="513"/>
      <c r="IYH17" s="513"/>
      <c r="IYI17" s="513"/>
      <c r="IYJ17" s="513"/>
      <c r="IYK17" s="513"/>
      <c r="IYL17" s="513"/>
      <c r="IYM17" s="513"/>
      <c r="IYN17" s="513"/>
      <c r="IYO17" s="513"/>
      <c r="IYP17" s="513"/>
      <c r="IYQ17" s="513"/>
      <c r="IYR17" s="513"/>
      <c r="IYS17" s="513"/>
      <c r="IYT17" s="513"/>
      <c r="IYU17" s="513"/>
      <c r="IYV17" s="513"/>
      <c r="IYW17" s="513"/>
      <c r="IYX17" s="513"/>
      <c r="IYY17" s="513"/>
      <c r="IYZ17" s="513"/>
      <c r="IZA17" s="513"/>
      <c r="IZB17" s="513"/>
      <c r="IZC17" s="513"/>
      <c r="IZD17" s="513"/>
      <c r="IZE17" s="513"/>
      <c r="IZF17" s="513"/>
      <c r="IZG17" s="513"/>
      <c r="IZH17" s="513"/>
      <c r="IZI17" s="513"/>
      <c r="IZJ17" s="513"/>
      <c r="IZK17" s="513"/>
      <c r="IZL17" s="513"/>
      <c r="IZM17" s="513"/>
      <c r="IZN17" s="513"/>
      <c r="IZO17" s="513"/>
      <c r="IZP17" s="513"/>
      <c r="IZQ17" s="513"/>
      <c r="IZR17" s="513"/>
      <c r="IZS17" s="513"/>
      <c r="IZT17" s="513"/>
      <c r="IZU17" s="513"/>
      <c r="IZV17" s="513"/>
      <c r="IZW17" s="513"/>
      <c r="IZX17" s="513"/>
      <c r="IZY17" s="513"/>
      <c r="IZZ17" s="513"/>
      <c r="JAA17" s="513"/>
      <c r="JAB17" s="513"/>
      <c r="JAC17" s="513"/>
      <c r="JAD17" s="513"/>
      <c r="JAE17" s="513"/>
      <c r="JAF17" s="513"/>
      <c r="JAG17" s="513"/>
      <c r="JAH17" s="513"/>
      <c r="JAI17" s="513"/>
      <c r="JAJ17" s="513"/>
      <c r="JAK17" s="513"/>
      <c r="JAL17" s="513"/>
      <c r="JAM17" s="513"/>
      <c r="JAN17" s="513"/>
      <c r="JAO17" s="513"/>
      <c r="JAP17" s="513"/>
      <c r="JAQ17" s="513"/>
      <c r="JAR17" s="513"/>
      <c r="JAS17" s="513"/>
      <c r="JAT17" s="513"/>
      <c r="JAU17" s="513"/>
      <c r="JAV17" s="513"/>
      <c r="JAW17" s="513"/>
      <c r="JAX17" s="513"/>
      <c r="JAY17" s="513"/>
      <c r="JAZ17" s="513"/>
      <c r="JBA17" s="513"/>
      <c r="JBB17" s="513"/>
      <c r="JBC17" s="513"/>
      <c r="JBD17" s="513"/>
      <c r="JBE17" s="513"/>
      <c r="JBF17" s="513"/>
      <c r="JBG17" s="513"/>
      <c r="JBH17" s="513"/>
      <c r="JBI17" s="513"/>
      <c r="JBJ17" s="513"/>
      <c r="JBK17" s="513"/>
      <c r="JBL17" s="513"/>
      <c r="JBM17" s="513"/>
      <c r="JBN17" s="513"/>
      <c r="JBO17" s="513"/>
      <c r="JBP17" s="513"/>
      <c r="JBQ17" s="513"/>
      <c r="JBR17" s="513"/>
      <c r="JBS17" s="513"/>
      <c r="JBT17" s="513"/>
      <c r="JBU17" s="513"/>
      <c r="JBV17" s="513"/>
      <c r="JBW17" s="513"/>
      <c r="JBX17" s="513"/>
      <c r="JBY17" s="513"/>
      <c r="JBZ17" s="513"/>
      <c r="JCA17" s="513"/>
      <c r="JCB17" s="513"/>
      <c r="JCC17" s="513"/>
      <c r="JCD17" s="513"/>
      <c r="JCE17" s="513"/>
      <c r="JCF17" s="513"/>
      <c r="JCG17" s="513"/>
      <c r="JCH17" s="513"/>
      <c r="JCI17" s="513"/>
      <c r="JCJ17" s="513"/>
      <c r="JCK17" s="513"/>
      <c r="JCL17" s="513"/>
      <c r="JCM17" s="513"/>
      <c r="JCN17" s="513"/>
      <c r="JCO17" s="513"/>
      <c r="JCP17" s="513"/>
      <c r="JCQ17" s="513"/>
      <c r="JCR17" s="513"/>
      <c r="JCS17" s="513"/>
      <c r="JCT17" s="513"/>
      <c r="JCU17" s="513"/>
      <c r="JCV17" s="513"/>
      <c r="JCW17" s="513"/>
      <c r="JCX17" s="513"/>
      <c r="JCY17" s="513"/>
      <c r="JCZ17" s="513"/>
      <c r="JDA17" s="513"/>
      <c r="JDB17" s="513"/>
      <c r="JDC17" s="513"/>
      <c r="JDD17" s="513"/>
      <c r="JDE17" s="513"/>
      <c r="JDF17" s="513"/>
      <c r="JDG17" s="513"/>
      <c r="JDH17" s="513"/>
      <c r="JDI17" s="513"/>
      <c r="JDJ17" s="513"/>
      <c r="JDK17" s="513"/>
      <c r="JDL17" s="513"/>
      <c r="JDM17" s="513"/>
      <c r="JDN17" s="513"/>
      <c r="JDO17" s="513"/>
      <c r="JDP17" s="513"/>
      <c r="JDQ17" s="513"/>
      <c r="JDR17" s="513"/>
      <c r="JDS17" s="513"/>
      <c r="JDT17" s="513"/>
      <c r="JDU17" s="513"/>
      <c r="JDV17" s="513"/>
      <c r="JDW17" s="513"/>
      <c r="JDX17" s="513"/>
      <c r="JDY17" s="513"/>
      <c r="JDZ17" s="513"/>
      <c r="JEA17" s="513"/>
      <c r="JEB17" s="513"/>
      <c r="JEC17" s="513"/>
      <c r="JED17" s="513"/>
      <c r="JEE17" s="513"/>
      <c r="JEF17" s="513"/>
      <c r="JEG17" s="513"/>
      <c r="JEH17" s="513"/>
      <c r="JEI17" s="513"/>
      <c r="JEJ17" s="513"/>
      <c r="JEK17" s="513"/>
      <c r="JEL17" s="513"/>
      <c r="JEM17" s="513"/>
      <c r="JEN17" s="513"/>
      <c r="JEO17" s="513"/>
      <c r="JEP17" s="513"/>
      <c r="JEQ17" s="513"/>
      <c r="JER17" s="513"/>
      <c r="JES17" s="513"/>
      <c r="JET17" s="513"/>
      <c r="JEU17" s="513"/>
      <c r="JEV17" s="513"/>
      <c r="JEW17" s="513"/>
      <c r="JEX17" s="513"/>
      <c r="JEY17" s="513"/>
      <c r="JEZ17" s="513"/>
      <c r="JFA17" s="513"/>
      <c r="JFB17" s="513"/>
      <c r="JFC17" s="513"/>
      <c r="JFD17" s="513"/>
      <c r="JFE17" s="513"/>
      <c r="JFF17" s="513"/>
      <c r="JFG17" s="513"/>
      <c r="JFH17" s="513"/>
      <c r="JFI17" s="513"/>
      <c r="JFJ17" s="513"/>
      <c r="JFK17" s="513"/>
      <c r="JFL17" s="513"/>
      <c r="JFM17" s="513"/>
      <c r="JFN17" s="513"/>
      <c r="JFO17" s="513"/>
      <c r="JFP17" s="513"/>
      <c r="JFQ17" s="513"/>
      <c r="JFR17" s="513"/>
      <c r="JFS17" s="513"/>
      <c r="JFT17" s="513"/>
      <c r="JFU17" s="513"/>
      <c r="JFV17" s="513"/>
      <c r="JFW17" s="513"/>
      <c r="JFX17" s="513"/>
      <c r="JFY17" s="513"/>
      <c r="JFZ17" s="513"/>
      <c r="JGA17" s="513"/>
      <c r="JGB17" s="513"/>
      <c r="JGC17" s="513"/>
      <c r="JGD17" s="513"/>
      <c r="JGE17" s="513"/>
      <c r="JGF17" s="513"/>
      <c r="JGG17" s="513"/>
      <c r="JGH17" s="513"/>
      <c r="JGI17" s="513"/>
      <c r="JGJ17" s="513"/>
      <c r="JGK17" s="513"/>
      <c r="JGL17" s="513"/>
      <c r="JGM17" s="513"/>
      <c r="JGN17" s="513"/>
      <c r="JGO17" s="513"/>
      <c r="JGP17" s="513"/>
      <c r="JGQ17" s="513"/>
      <c r="JGR17" s="513"/>
      <c r="JGS17" s="513"/>
      <c r="JGT17" s="513"/>
      <c r="JGU17" s="513"/>
      <c r="JGV17" s="513"/>
      <c r="JGW17" s="513"/>
      <c r="JGX17" s="513"/>
      <c r="JGY17" s="513"/>
      <c r="JGZ17" s="513"/>
      <c r="JHA17" s="513"/>
      <c r="JHB17" s="513"/>
      <c r="JHC17" s="513"/>
      <c r="JHD17" s="513"/>
      <c r="JHE17" s="513"/>
      <c r="JHF17" s="513"/>
      <c r="JHG17" s="513"/>
      <c r="JHH17" s="513"/>
      <c r="JHI17" s="513"/>
      <c r="JHJ17" s="513"/>
      <c r="JHK17" s="513"/>
      <c r="JHL17" s="513"/>
      <c r="JHM17" s="513"/>
      <c r="JHN17" s="513"/>
      <c r="JHO17" s="513"/>
      <c r="JHP17" s="513"/>
      <c r="JHQ17" s="513"/>
      <c r="JHR17" s="513"/>
      <c r="JHS17" s="513"/>
      <c r="JHT17" s="513"/>
      <c r="JHU17" s="513"/>
      <c r="JHV17" s="513"/>
      <c r="JHW17" s="513"/>
      <c r="JHX17" s="513"/>
      <c r="JHY17" s="513"/>
      <c r="JHZ17" s="513"/>
      <c r="JIA17" s="513"/>
      <c r="JIB17" s="513"/>
      <c r="JIC17" s="513"/>
      <c r="JID17" s="513"/>
      <c r="JIE17" s="513"/>
      <c r="JIF17" s="513"/>
      <c r="JIG17" s="513"/>
      <c r="JIH17" s="513"/>
      <c r="JII17" s="513"/>
      <c r="JIJ17" s="513"/>
      <c r="JIK17" s="513"/>
      <c r="JIL17" s="513"/>
      <c r="JIM17" s="513"/>
      <c r="JIN17" s="513"/>
      <c r="JIO17" s="513"/>
      <c r="JIP17" s="513"/>
      <c r="JIQ17" s="513"/>
      <c r="JIR17" s="513"/>
      <c r="JIS17" s="513"/>
      <c r="JIT17" s="513"/>
      <c r="JIU17" s="513"/>
      <c r="JIV17" s="513"/>
      <c r="JIW17" s="513"/>
      <c r="JIX17" s="513"/>
      <c r="JIY17" s="513"/>
      <c r="JIZ17" s="513"/>
      <c r="JJA17" s="513"/>
      <c r="JJB17" s="513"/>
      <c r="JJC17" s="513"/>
      <c r="JJD17" s="513"/>
      <c r="JJE17" s="513"/>
      <c r="JJF17" s="513"/>
      <c r="JJG17" s="513"/>
      <c r="JJH17" s="513"/>
      <c r="JJI17" s="513"/>
      <c r="JJJ17" s="513"/>
      <c r="JJK17" s="513"/>
      <c r="JJL17" s="513"/>
      <c r="JJM17" s="513"/>
      <c r="JJN17" s="513"/>
      <c r="JJO17" s="513"/>
      <c r="JJP17" s="513"/>
      <c r="JJQ17" s="513"/>
      <c r="JJR17" s="513"/>
      <c r="JJS17" s="513"/>
      <c r="JJT17" s="513"/>
      <c r="JJU17" s="513"/>
      <c r="JJV17" s="513"/>
      <c r="JJW17" s="513"/>
      <c r="JJX17" s="513"/>
      <c r="JJY17" s="513"/>
      <c r="JJZ17" s="513"/>
      <c r="JKA17" s="513"/>
      <c r="JKB17" s="513"/>
      <c r="JKC17" s="513"/>
      <c r="JKD17" s="513"/>
      <c r="JKE17" s="513"/>
      <c r="JKF17" s="513"/>
      <c r="JKG17" s="513"/>
      <c r="JKH17" s="513"/>
      <c r="JKI17" s="513"/>
      <c r="JKJ17" s="513"/>
      <c r="JKK17" s="513"/>
      <c r="JKL17" s="513"/>
      <c r="JKM17" s="513"/>
      <c r="JKN17" s="513"/>
      <c r="JKO17" s="513"/>
      <c r="JKP17" s="513"/>
      <c r="JKQ17" s="513"/>
      <c r="JKR17" s="513"/>
      <c r="JKS17" s="513"/>
      <c r="JKT17" s="513"/>
      <c r="JKU17" s="513"/>
      <c r="JKV17" s="513"/>
      <c r="JKW17" s="513"/>
      <c r="JKX17" s="513"/>
      <c r="JKY17" s="513"/>
      <c r="JKZ17" s="513"/>
      <c r="JLA17" s="513"/>
      <c r="JLB17" s="513"/>
      <c r="JLC17" s="513"/>
      <c r="JLD17" s="513"/>
      <c r="JLE17" s="513"/>
      <c r="JLF17" s="513"/>
      <c r="JLG17" s="513"/>
      <c r="JLH17" s="513"/>
      <c r="JLI17" s="513"/>
      <c r="JLJ17" s="513"/>
      <c r="JLK17" s="513"/>
      <c r="JLL17" s="513"/>
      <c r="JLM17" s="513"/>
      <c r="JLN17" s="513"/>
      <c r="JLO17" s="513"/>
      <c r="JLP17" s="513"/>
      <c r="JLQ17" s="513"/>
      <c r="JLR17" s="513"/>
      <c r="JLS17" s="513"/>
      <c r="JLT17" s="513"/>
      <c r="JLU17" s="513"/>
      <c r="JLV17" s="513"/>
      <c r="JLW17" s="513"/>
      <c r="JLX17" s="513"/>
      <c r="JLY17" s="513"/>
      <c r="JLZ17" s="513"/>
      <c r="JMA17" s="513"/>
      <c r="JMB17" s="513"/>
      <c r="JMC17" s="513"/>
      <c r="JMD17" s="513"/>
      <c r="JME17" s="513"/>
      <c r="JMF17" s="513"/>
      <c r="JMG17" s="513"/>
      <c r="JMH17" s="513"/>
      <c r="JMI17" s="513"/>
      <c r="JMJ17" s="513"/>
      <c r="JMK17" s="513"/>
      <c r="JML17" s="513"/>
      <c r="JMM17" s="513"/>
      <c r="JMN17" s="513"/>
      <c r="JMO17" s="513"/>
      <c r="JMP17" s="513"/>
      <c r="JMQ17" s="513"/>
      <c r="JMR17" s="513"/>
      <c r="JMS17" s="513"/>
      <c r="JMT17" s="513"/>
      <c r="JMU17" s="513"/>
      <c r="JMV17" s="513"/>
      <c r="JMW17" s="513"/>
      <c r="JMX17" s="513"/>
      <c r="JMY17" s="513"/>
      <c r="JMZ17" s="513"/>
      <c r="JNA17" s="513"/>
      <c r="JNB17" s="513"/>
      <c r="JNC17" s="513"/>
      <c r="JND17" s="513"/>
      <c r="JNE17" s="513"/>
      <c r="JNF17" s="513"/>
      <c r="JNG17" s="513"/>
      <c r="JNH17" s="513"/>
      <c r="JNI17" s="513"/>
      <c r="JNJ17" s="513"/>
      <c r="JNK17" s="513"/>
      <c r="JNL17" s="513"/>
      <c r="JNM17" s="513"/>
      <c r="JNN17" s="513"/>
      <c r="JNO17" s="513"/>
      <c r="JNP17" s="513"/>
      <c r="JNQ17" s="513"/>
      <c r="JNR17" s="513"/>
      <c r="JNS17" s="513"/>
      <c r="JNT17" s="513"/>
      <c r="JNU17" s="513"/>
      <c r="JNV17" s="513"/>
      <c r="JNW17" s="513"/>
      <c r="JNX17" s="513"/>
      <c r="JNY17" s="513"/>
      <c r="JNZ17" s="513"/>
      <c r="JOA17" s="513"/>
      <c r="JOB17" s="513"/>
      <c r="JOC17" s="513"/>
      <c r="JOD17" s="513"/>
      <c r="JOE17" s="513"/>
      <c r="JOF17" s="513"/>
      <c r="JOG17" s="513"/>
      <c r="JOH17" s="513"/>
      <c r="JOI17" s="513"/>
      <c r="JOJ17" s="513"/>
      <c r="JOK17" s="513"/>
      <c r="JOL17" s="513"/>
      <c r="JOM17" s="513"/>
      <c r="JON17" s="513"/>
      <c r="JOO17" s="513"/>
      <c r="JOP17" s="513"/>
      <c r="JOQ17" s="513"/>
      <c r="JOR17" s="513"/>
      <c r="JOS17" s="513"/>
      <c r="JOT17" s="513"/>
      <c r="JOU17" s="513"/>
      <c r="JOV17" s="513"/>
      <c r="JOW17" s="513"/>
      <c r="JOX17" s="513"/>
      <c r="JOY17" s="513"/>
      <c r="JOZ17" s="513"/>
      <c r="JPA17" s="513"/>
      <c r="JPB17" s="513"/>
      <c r="JPC17" s="513"/>
      <c r="JPD17" s="513"/>
      <c r="JPE17" s="513"/>
      <c r="JPF17" s="513"/>
      <c r="JPG17" s="513"/>
      <c r="JPH17" s="513"/>
      <c r="JPI17" s="513"/>
      <c r="JPJ17" s="513"/>
      <c r="JPK17" s="513"/>
      <c r="JPL17" s="513"/>
      <c r="JPM17" s="513"/>
      <c r="JPN17" s="513"/>
      <c r="JPO17" s="513"/>
      <c r="JPP17" s="513"/>
      <c r="JPQ17" s="513"/>
      <c r="JPR17" s="513"/>
      <c r="JPS17" s="513"/>
      <c r="JPT17" s="513"/>
      <c r="JPU17" s="513"/>
      <c r="JPV17" s="513"/>
      <c r="JPW17" s="513"/>
      <c r="JPX17" s="513"/>
      <c r="JPY17" s="513"/>
      <c r="JPZ17" s="513"/>
      <c r="JQA17" s="513"/>
      <c r="JQB17" s="513"/>
      <c r="JQC17" s="513"/>
      <c r="JQD17" s="513"/>
      <c r="JQE17" s="513"/>
      <c r="JQF17" s="513"/>
      <c r="JQG17" s="513"/>
      <c r="JQH17" s="513"/>
      <c r="JQI17" s="513"/>
      <c r="JQJ17" s="513"/>
      <c r="JQK17" s="513"/>
      <c r="JQL17" s="513"/>
      <c r="JQM17" s="513"/>
      <c r="JQN17" s="513"/>
      <c r="JQO17" s="513"/>
      <c r="JQP17" s="513"/>
      <c r="JQQ17" s="513"/>
      <c r="JQR17" s="513"/>
      <c r="JQS17" s="513"/>
      <c r="JQT17" s="513"/>
      <c r="JQU17" s="513"/>
      <c r="JQV17" s="513"/>
      <c r="JQW17" s="513"/>
      <c r="JQX17" s="513"/>
      <c r="JQY17" s="513"/>
      <c r="JQZ17" s="513"/>
      <c r="JRA17" s="513"/>
      <c r="JRB17" s="513"/>
      <c r="JRC17" s="513"/>
      <c r="JRD17" s="513"/>
      <c r="JRE17" s="513"/>
      <c r="JRF17" s="513"/>
      <c r="JRG17" s="513"/>
      <c r="JRH17" s="513"/>
      <c r="JRI17" s="513"/>
      <c r="JRJ17" s="513"/>
      <c r="JRK17" s="513"/>
      <c r="JRL17" s="513"/>
      <c r="JRM17" s="513"/>
      <c r="JRN17" s="513"/>
      <c r="JRO17" s="513"/>
      <c r="JRP17" s="513"/>
      <c r="JRQ17" s="513"/>
      <c r="JRR17" s="513"/>
      <c r="JRS17" s="513"/>
      <c r="JRT17" s="513"/>
      <c r="JRU17" s="513"/>
      <c r="JRV17" s="513"/>
      <c r="JRW17" s="513"/>
      <c r="JRX17" s="513"/>
      <c r="JRY17" s="513"/>
      <c r="JRZ17" s="513"/>
      <c r="JSA17" s="513"/>
      <c r="JSB17" s="513"/>
      <c r="JSC17" s="513"/>
      <c r="JSD17" s="513"/>
      <c r="JSE17" s="513"/>
      <c r="JSF17" s="513"/>
      <c r="JSG17" s="513"/>
      <c r="JSH17" s="513"/>
      <c r="JSI17" s="513"/>
      <c r="JSJ17" s="513"/>
      <c r="JSK17" s="513"/>
      <c r="JSL17" s="513"/>
      <c r="JSM17" s="513"/>
      <c r="JSN17" s="513"/>
      <c r="JSO17" s="513"/>
      <c r="JSP17" s="513"/>
      <c r="JSQ17" s="513"/>
      <c r="JSR17" s="513"/>
      <c r="JSS17" s="513"/>
      <c r="JST17" s="513"/>
      <c r="JSU17" s="513"/>
      <c r="JSV17" s="513"/>
      <c r="JSW17" s="513"/>
      <c r="JSX17" s="513"/>
      <c r="JSY17" s="513"/>
      <c r="JSZ17" s="513"/>
      <c r="JTA17" s="513"/>
      <c r="JTB17" s="513"/>
      <c r="JTC17" s="513"/>
      <c r="JTD17" s="513"/>
      <c r="JTE17" s="513"/>
      <c r="JTF17" s="513"/>
      <c r="JTG17" s="513"/>
      <c r="JTH17" s="513"/>
      <c r="JTI17" s="513"/>
      <c r="JTJ17" s="513"/>
      <c r="JTK17" s="513"/>
      <c r="JTL17" s="513"/>
      <c r="JTM17" s="513"/>
      <c r="JTN17" s="513"/>
      <c r="JTO17" s="513"/>
      <c r="JTP17" s="513"/>
      <c r="JTQ17" s="513"/>
      <c r="JTR17" s="513"/>
      <c r="JTS17" s="513"/>
      <c r="JTT17" s="513"/>
      <c r="JTU17" s="513"/>
      <c r="JTV17" s="513"/>
      <c r="JTW17" s="513"/>
      <c r="JTX17" s="513"/>
      <c r="JTY17" s="513"/>
      <c r="JTZ17" s="513"/>
      <c r="JUA17" s="513"/>
      <c r="JUB17" s="513"/>
      <c r="JUC17" s="513"/>
      <c r="JUD17" s="513"/>
      <c r="JUE17" s="513"/>
      <c r="JUF17" s="513"/>
      <c r="JUG17" s="513"/>
      <c r="JUH17" s="513"/>
      <c r="JUI17" s="513"/>
      <c r="JUJ17" s="513"/>
      <c r="JUK17" s="513"/>
      <c r="JUL17" s="513"/>
      <c r="JUM17" s="513"/>
      <c r="JUN17" s="513"/>
      <c r="JUO17" s="513"/>
      <c r="JUP17" s="513"/>
      <c r="JUQ17" s="513"/>
      <c r="JUR17" s="513"/>
      <c r="JUS17" s="513"/>
      <c r="JUT17" s="513"/>
      <c r="JUU17" s="513"/>
      <c r="JUV17" s="513"/>
      <c r="JUW17" s="513"/>
      <c r="JUX17" s="513"/>
      <c r="JUY17" s="513"/>
      <c r="JUZ17" s="513"/>
      <c r="JVA17" s="513"/>
      <c r="JVB17" s="513"/>
      <c r="JVC17" s="513"/>
      <c r="JVD17" s="513"/>
      <c r="JVE17" s="513"/>
      <c r="JVF17" s="513"/>
      <c r="JVG17" s="513"/>
      <c r="JVH17" s="513"/>
      <c r="JVI17" s="513"/>
      <c r="JVJ17" s="513"/>
      <c r="JVK17" s="513"/>
      <c r="JVL17" s="513"/>
      <c r="JVM17" s="513"/>
      <c r="JVN17" s="513"/>
      <c r="JVO17" s="513"/>
      <c r="JVP17" s="513"/>
      <c r="JVQ17" s="513"/>
      <c r="JVR17" s="513"/>
      <c r="JVS17" s="513"/>
      <c r="JVT17" s="513"/>
      <c r="JVU17" s="513"/>
      <c r="JVV17" s="513"/>
      <c r="JVW17" s="513"/>
      <c r="JVX17" s="513"/>
      <c r="JVY17" s="513"/>
      <c r="JVZ17" s="513"/>
      <c r="JWA17" s="513"/>
      <c r="JWB17" s="513"/>
      <c r="JWC17" s="513"/>
      <c r="JWD17" s="513"/>
      <c r="JWE17" s="513"/>
      <c r="JWF17" s="513"/>
      <c r="JWG17" s="513"/>
      <c r="JWH17" s="513"/>
      <c r="JWI17" s="513"/>
      <c r="JWJ17" s="513"/>
      <c r="JWK17" s="513"/>
      <c r="JWL17" s="513"/>
      <c r="JWM17" s="513"/>
      <c r="JWN17" s="513"/>
      <c r="JWO17" s="513"/>
      <c r="JWP17" s="513"/>
      <c r="JWQ17" s="513"/>
      <c r="JWR17" s="513"/>
      <c r="JWS17" s="513"/>
      <c r="JWT17" s="513"/>
      <c r="JWU17" s="513"/>
      <c r="JWV17" s="513"/>
      <c r="JWW17" s="513"/>
      <c r="JWX17" s="513"/>
      <c r="JWY17" s="513"/>
      <c r="JWZ17" s="513"/>
      <c r="JXA17" s="513"/>
      <c r="JXB17" s="513"/>
      <c r="JXC17" s="513"/>
      <c r="JXD17" s="513"/>
      <c r="JXE17" s="513"/>
      <c r="JXF17" s="513"/>
      <c r="JXG17" s="513"/>
      <c r="JXH17" s="513"/>
      <c r="JXI17" s="513"/>
      <c r="JXJ17" s="513"/>
      <c r="JXK17" s="513"/>
      <c r="JXL17" s="513"/>
      <c r="JXM17" s="513"/>
      <c r="JXN17" s="513"/>
      <c r="JXO17" s="513"/>
      <c r="JXP17" s="513"/>
      <c r="JXQ17" s="513"/>
      <c r="JXR17" s="513"/>
      <c r="JXS17" s="513"/>
      <c r="JXT17" s="513"/>
      <c r="JXU17" s="513"/>
      <c r="JXV17" s="513"/>
      <c r="JXW17" s="513"/>
      <c r="JXX17" s="513"/>
      <c r="JXY17" s="513"/>
      <c r="JXZ17" s="513"/>
      <c r="JYA17" s="513"/>
      <c r="JYB17" s="513"/>
      <c r="JYC17" s="513"/>
      <c r="JYD17" s="513"/>
      <c r="JYE17" s="513"/>
      <c r="JYF17" s="513"/>
      <c r="JYG17" s="513"/>
      <c r="JYH17" s="513"/>
      <c r="JYI17" s="513"/>
      <c r="JYJ17" s="513"/>
      <c r="JYK17" s="513"/>
      <c r="JYL17" s="513"/>
      <c r="JYM17" s="513"/>
      <c r="JYN17" s="513"/>
      <c r="JYO17" s="513"/>
      <c r="JYP17" s="513"/>
      <c r="JYQ17" s="513"/>
      <c r="JYR17" s="513"/>
      <c r="JYS17" s="513"/>
      <c r="JYT17" s="513"/>
      <c r="JYU17" s="513"/>
      <c r="JYV17" s="513"/>
      <c r="JYW17" s="513"/>
      <c r="JYX17" s="513"/>
      <c r="JYY17" s="513"/>
      <c r="JYZ17" s="513"/>
      <c r="JZA17" s="513"/>
      <c r="JZB17" s="513"/>
      <c r="JZC17" s="513"/>
      <c r="JZD17" s="513"/>
      <c r="JZE17" s="513"/>
      <c r="JZF17" s="513"/>
      <c r="JZG17" s="513"/>
      <c r="JZH17" s="513"/>
      <c r="JZI17" s="513"/>
      <c r="JZJ17" s="513"/>
      <c r="JZK17" s="513"/>
      <c r="JZL17" s="513"/>
      <c r="JZM17" s="513"/>
      <c r="JZN17" s="513"/>
      <c r="JZO17" s="513"/>
      <c r="JZP17" s="513"/>
      <c r="JZQ17" s="513"/>
      <c r="JZR17" s="513"/>
      <c r="JZS17" s="513"/>
      <c r="JZT17" s="513"/>
      <c r="JZU17" s="513"/>
      <c r="JZV17" s="513"/>
      <c r="JZW17" s="513"/>
      <c r="JZX17" s="513"/>
      <c r="JZY17" s="513"/>
      <c r="JZZ17" s="513"/>
      <c r="KAA17" s="513"/>
      <c r="KAB17" s="513"/>
      <c r="KAC17" s="513"/>
      <c r="KAD17" s="513"/>
      <c r="KAE17" s="513"/>
      <c r="KAF17" s="513"/>
      <c r="KAG17" s="513"/>
      <c r="KAH17" s="513"/>
      <c r="KAI17" s="513"/>
      <c r="KAJ17" s="513"/>
      <c r="KAK17" s="513"/>
      <c r="KAL17" s="513"/>
      <c r="KAM17" s="513"/>
      <c r="KAN17" s="513"/>
      <c r="KAO17" s="513"/>
      <c r="KAP17" s="513"/>
      <c r="KAQ17" s="513"/>
      <c r="KAR17" s="513"/>
      <c r="KAS17" s="513"/>
      <c r="KAT17" s="513"/>
      <c r="KAU17" s="513"/>
      <c r="KAV17" s="513"/>
      <c r="KAW17" s="513"/>
      <c r="KAX17" s="513"/>
      <c r="KAY17" s="513"/>
      <c r="KAZ17" s="513"/>
      <c r="KBA17" s="513"/>
      <c r="KBB17" s="513"/>
      <c r="KBC17" s="513"/>
      <c r="KBD17" s="513"/>
      <c r="KBE17" s="513"/>
      <c r="KBF17" s="513"/>
      <c r="KBG17" s="513"/>
      <c r="KBH17" s="513"/>
      <c r="KBI17" s="513"/>
      <c r="KBJ17" s="513"/>
      <c r="KBK17" s="513"/>
      <c r="KBL17" s="513"/>
      <c r="KBM17" s="513"/>
      <c r="KBN17" s="513"/>
      <c r="KBO17" s="513"/>
      <c r="KBP17" s="513"/>
      <c r="KBQ17" s="513"/>
      <c r="KBR17" s="513"/>
      <c r="KBS17" s="513"/>
      <c r="KBT17" s="513"/>
      <c r="KBU17" s="513"/>
      <c r="KBV17" s="513"/>
      <c r="KBW17" s="513"/>
      <c r="KBX17" s="513"/>
      <c r="KBY17" s="513"/>
      <c r="KBZ17" s="513"/>
      <c r="KCA17" s="513"/>
      <c r="KCB17" s="513"/>
      <c r="KCC17" s="513"/>
      <c r="KCD17" s="513"/>
      <c r="KCE17" s="513"/>
      <c r="KCF17" s="513"/>
      <c r="KCG17" s="513"/>
      <c r="KCH17" s="513"/>
      <c r="KCI17" s="513"/>
      <c r="KCJ17" s="513"/>
      <c r="KCK17" s="513"/>
      <c r="KCL17" s="513"/>
      <c r="KCM17" s="513"/>
      <c r="KCN17" s="513"/>
      <c r="KCO17" s="513"/>
      <c r="KCP17" s="513"/>
      <c r="KCQ17" s="513"/>
      <c r="KCR17" s="513"/>
      <c r="KCS17" s="513"/>
      <c r="KCT17" s="513"/>
      <c r="KCU17" s="513"/>
      <c r="KCV17" s="513"/>
      <c r="KCW17" s="513"/>
      <c r="KCX17" s="513"/>
      <c r="KCY17" s="513"/>
      <c r="KCZ17" s="513"/>
      <c r="KDA17" s="513"/>
      <c r="KDB17" s="513"/>
      <c r="KDC17" s="513"/>
      <c r="KDD17" s="513"/>
      <c r="KDE17" s="513"/>
      <c r="KDF17" s="513"/>
      <c r="KDG17" s="513"/>
      <c r="KDH17" s="513"/>
      <c r="KDI17" s="513"/>
      <c r="KDJ17" s="513"/>
      <c r="KDK17" s="513"/>
      <c r="KDL17" s="513"/>
      <c r="KDM17" s="513"/>
      <c r="KDN17" s="513"/>
      <c r="KDO17" s="513"/>
      <c r="KDP17" s="513"/>
      <c r="KDQ17" s="513"/>
      <c r="KDR17" s="513"/>
      <c r="KDS17" s="513"/>
      <c r="KDT17" s="513"/>
      <c r="KDU17" s="513"/>
      <c r="KDV17" s="513"/>
      <c r="KDW17" s="513"/>
      <c r="KDX17" s="513"/>
      <c r="KDY17" s="513"/>
      <c r="KDZ17" s="513"/>
      <c r="KEA17" s="513"/>
      <c r="KEB17" s="513"/>
      <c r="KEC17" s="513"/>
      <c r="KED17" s="513"/>
      <c r="KEE17" s="513"/>
      <c r="KEF17" s="513"/>
      <c r="KEG17" s="513"/>
      <c r="KEH17" s="513"/>
      <c r="KEI17" s="513"/>
      <c r="KEJ17" s="513"/>
      <c r="KEK17" s="513"/>
      <c r="KEL17" s="513"/>
      <c r="KEM17" s="513"/>
      <c r="KEN17" s="513"/>
      <c r="KEO17" s="513"/>
      <c r="KEP17" s="513"/>
      <c r="KEQ17" s="513"/>
      <c r="KER17" s="513"/>
      <c r="KES17" s="513"/>
      <c r="KET17" s="513"/>
      <c r="KEU17" s="513"/>
      <c r="KEV17" s="513"/>
      <c r="KEW17" s="513"/>
      <c r="KEX17" s="513"/>
      <c r="KEY17" s="513"/>
      <c r="KEZ17" s="513"/>
      <c r="KFA17" s="513"/>
      <c r="KFB17" s="513"/>
      <c r="KFC17" s="513"/>
      <c r="KFD17" s="513"/>
      <c r="KFE17" s="513"/>
      <c r="KFF17" s="513"/>
      <c r="KFG17" s="513"/>
      <c r="KFH17" s="513"/>
      <c r="KFI17" s="513"/>
      <c r="KFJ17" s="513"/>
      <c r="KFK17" s="513"/>
      <c r="KFL17" s="513"/>
      <c r="KFM17" s="513"/>
      <c r="KFN17" s="513"/>
      <c r="KFO17" s="513"/>
      <c r="KFP17" s="513"/>
      <c r="KFQ17" s="513"/>
      <c r="KFR17" s="513"/>
      <c r="KFS17" s="513"/>
      <c r="KFT17" s="513"/>
      <c r="KFU17" s="513"/>
      <c r="KFV17" s="513"/>
      <c r="KFW17" s="513"/>
      <c r="KFX17" s="513"/>
      <c r="KFY17" s="513"/>
      <c r="KFZ17" s="513"/>
      <c r="KGA17" s="513"/>
      <c r="KGB17" s="513"/>
      <c r="KGC17" s="513"/>
      <c r="KGD17" s="513"/>
      <c r="KGE17" s="513"/>
      <c r="KGF17" s="513"/>
      <c r="KGG17" s="513"/>
      <c r="KGH17" s="513"/>
      <c r="KGI17" s="513"/>
      <c r="KGJ17" s="513"/>
      <c r="KGK17" s="513"/>
      <c r="KGL17" s="513"/>
      <c r="KGM17" s="513"/>
      <c r="KGN17" s="513"/>
      <c r="KGO17" s="513"/>
      <c r="KGP17" s="513"/>
      <c r="KGQ17" s="513"/>
      <c r="KGR17" s="513"/>
      <c r="KGS17" s="513"/>
      <c r="KGT17" s="513"/>
      <c r="KGU17" s="513"/>
      <c r="KGV17" s="513"/>
      <c r="KGW17" s="513"/>
      <c r="KGX17" s="513"/>
      <c r="KGY17" s="513"/>
      <c r="KGZ17" s="513"/>
      <c r="KHA17" s="513"/>
      <c r="KHB17" s="513"/>
      <c r="KHC17" s="513"/>
      <c r="KHD17" s="513"/>
      <c r="KHE17" s="513"/>
      <c r="KHF17" s="513"/>
      <c r="KHG17" s="513"/>
      <c r="KHH17" s="513"/>
      <c r="KHI17" s="513"/>
      <c r="KHJ17" s="513"/>
      <c r="KHK17" s="513"/>
      <c r="KHL17" s="513"/>
      <c r="KHM17" s="513"/>
      <c r="KHN17" s="513"/>
      <c r="KHO17" s="513"/>
      <c r="KHP17" s="513"/>
      <c r="KHQ17" s="513"/>
      <c r="KHR17" s="513"/>
      <c r="KHS17" s="513"/>
      <c r="KHT17" s="513"/>
      <c r="KHU17" s="513"/>
      <c r="KHV17" s="513"/>
      <c r="KHW17" s="513"/>
      <c r="KHX17" s="513"/>
      <c r="KHY17" s="513"/>
      <c r="KHZ17" s="513"/>
      <c r="KIA17" s="513"/>
      <c r="KIB17" s="513"/>
      <c r="KIC17" s="513"/>
      <c r="KID17" s="513"/>
      <c r="KIE17" s="513"/>
      <c r="KIF17" s="513"/>
      <c r="KIG17" s="513"/>
      <c r="KIH17" s="513"/>
      <c r="KII17" s="513"/>
      <c r="KIJ17" s="513"/>
      <c r="KIK17" s="513"/>
      <c r="KIL17" s="513"/>
      <c r="KIM17" s="513"/>
      <c r="KIN17" s="513"/>
      <c r="KIO17" s="513"/>
      <c r="KIP17" s="513"/>
      <c r="KIQ17" s="513"/>
      <c r="KIR17" s="513"/>
      <c r="KIS17" s="513"/>
      <c r="KIT17" s="513"/>
      <c r="KIU17" s="513"/>
      <c r="KIV17" s="513"/>
      <c r="KIW17" s="513"/>
      <c r="KIX17" s="513"/>
      <c r="KIY17" s="513"/>
      <c r="KIZ17" s="513"/>
      <c r="KJA17" s="513"/>
      <c r="KJB17" s="513"/>
      <c r="KJC17" s="513"/>
      <c r="KJD17" s="513"/>
      <c r="KJE17" s="513"/>
      <c r="KJF17" s="513"/>
      <c r="KJG17" s="513"/>
      <c r="KJH17" s="513"/>
      <c r="KJI17" s="513"/>
      <c r="KJJ17" s="513"/>
      <c r="KJK17" s="513"/>
      <c r="KJL17" s="513"/>
      <c r="KJM17" s="513"/>
      <c r="KJN17" s="513"/>
      <c r="KJO17" s="513"/>
      <c r="KJP17" s="513"/>
      <c r="KJQ17" s="513"/>
      <c r="KJR17" s="513"/>
      <c r="KJS17" s="513"/>
      <c r="KJT17" s="513"/>
      <c r="KJU17" s="513"/>
      <c r="KJV17" s="513"/>
      <c r="KJW17" s="513"/>
      <c r="KJX17" s="513"/>
      <c r="KJY17" s="513"/>
      <c r="KJZ17" s="513"/>
      <c r="KKA17" s="513"/>
      <c r="KKB17" s="513"/>
      <c r="KKC17" s="513"/>
      <c r="KKD17" s="513"/>
      <c r="KKE17" s="513"/>
      <c r="KKF17" s="513"/>
      <c r="KKG17" s="513"/>
      <c r="KKH17" s="513"/>
      <c r="KKI17" s="513"/>
      <c r="KKJ17" s="513"/>
      <c r="KKK17" s="513"/>
      <c r="KKL17" s="513"/>
      <c r="KKM17" s="513"/>
      <c r="KKN17" s="513"/>
      <c r="KKO17" s="513"/>
      <c r="KKP17" s="513"/>
      <c r="KKQ17" s="513"/>
      <c r="KKR17" s="513"/>
      <c r="KKS17" s="513"/>
      <c r="KKT17" s="513"/>
      <c r="KKU17" s="513"/>
      <c r="KKV17" s="513"/>
      <c r="KKW17" s="513"/>
      <c r="KKX17" s="513"/>
      <c r="KKY17" s="513"/>
      <c r="KKZ17" s="513"/>
      <c r="KLA17" s="513"/>
      <c r="KLB17" s="513"/>
      <c r="KLC17" s="513"/>
      <c r="KLD17" s="513"/>
      <c r="KLE17" s="513"/>
      <c r="KLF17" s="513"/>
      <c r="KLG17" s="513"/>
      <c r="KLH17" s="513"/>
      <c r="KLI17" s="513"/>
      <c r="KLJ17" s="513"/>
      <c r="KLK17" s="513"/>
      <c r="KLL17" s="513"/>
      <c r="KLM17" s="513"/>
      <c r="KLN17" s="513"/>
      <c r="KLO17" s="513"/>
      <c r="KLP17" s="513"/>
      <c r="KLQ17" s="513"/>
      <c r="KLR17" s="513"/>
      <c r="KLS17" s="513"/>
      <c r="KLT17" s="513"/>
      <c r="KLU17" s="513"/>
      <c r="KLV17" s="513"/>
      <c r="KLW17" s="513"/>
      <c r="KLX17" s="513"/>
      <c r="KLY17" s="513"/>
      <c r="KLZ17" s="513"/>
      <c r="KMA17" s="513"/>
      <c r="KMB17" s="513"/>
      <c r="KMC17" s="513"/>
      <c r="KMD17" s="513"/>
      <c r="KME17" s="513"/>
      <c r="KMF17" s="513"/>
      <c r="KMG17" s="513"/>
      <c r="KMH17" s="513"/>
      <c r="KMI17" s="513"/>
      <c r="KMJ17" s="513"/>
      <c r="KMK17" s="513"/>
      <c r="KML17" s="513"/>
      <c r="KMM17" s="513"/>
      <c r="KMN17" s="513"/>
      <c r="KMO17" s="513"/>
      <c r="KMP17" s="513"/>
      <c r="KMQ17" s="513"/>
      <c r="KMR17" s="513"/>
      <c r="KMS17" s="513"/>
      <c r="KMT17" s="513"/>
      <c r="KMU17" s="513"/>
      <c r="KMV17" s="513"/>
      <c r="KMW17" s="513"/>
      <c r="KMX17" s="513"/>
      <c r="KMY17" s="513"/>
      <c r="KMZ17" s="513"/>
      <c r="KNA17" s="513"/>
      <c r="KNB17" s="513"/>
      <c r="KNC17" s="513"/>
      <c r="KND17" s="513"/>
      <c r="KNE17" s="513"/>
      <c r="KNF17" s="513"/>
      <c r="KNG17" s="513"/>
      <c r="KNH17" s="513"/>
      <c r="KNI17" s="513"/>
      <c r="KNJ17" s="513"/>
      <c r="KNK17" s="513"/>
      <c r="KNL17" s="513"/>
      <c r="KNM17" s="513"/>
      <c r="KNN17" s="513"/>
      <c r="KNO17" s="513"/>
      <c r="KNP17" s="513"/>
      <c r="KNQ17" s="513"/>
      <c r="KNR17" s="513"/>
      <c r="KNS17" s="513"/>
      <c r="KNT17" s="513"/>
      <c r="KNU17" s="513"/>
      <c r="KNV17" s="513"/>
      <c r="KNW17" s="513"/>
      <c r="KNX17" s="513"/>
      <c r="KNY17" s="513"/>
      <c r="KNZ17" s="513"/>
      <c r="KOA17" s="513"/>
      <c r="KOB17" s="513"/>
      <c r="KOC17" s="513"/>
      <c r="KOD17" s="513"/>
      <c r="KOE17" s="513"/>
      <c r="KOF17" s="513"/>
      <c r="KOG17" s="513"/>
      <c r="KOH17" s="513"/>
      <c r="KOI17" s="513"/>
      <c r="KOJ17" s="513"/>
      <c r="KOK17" s="513"/>
      <c r="KOL17" s="513"/>
      <c r="KOM17" s="513"/>
      <c r="KON17" s="513"/>
      <c r="KOO17" s="513"/>
      <c r="KOP17" s="513"/>
      <c r="KOQ17" s="513"/>
      <c r="KOR17" s="513"/>
      <c r="KOS17" s="513"/>
      <c r="KOT17" s="513"/>
      <c r="KOU17" s="513"/>
      <c r="KOV17" s="513"/>
      <c r="KOW17" s="513"/>
      <c r="KOX17" s="513"/>
      <c r="KOY17" s="513"/>
      <c r="KOZ17" s="513"/>
      <c r="KPA17" s="513"/>
      <c r="KPB17" s="513"/>
      <c r="KPC17" s="513"/>
      <c r="KPD17" s="513"/>
      <c r="KPE17" s="513"/>
      <c r="KPF17" s="513"/>
      <c r="KPG17" s="513"/>
      <c r="KPH17" s="513"/>
      <c r="KPI17" s="513"/>
      <c r="KPJ17" s="513"/>
      <c r="KPK17" s="513"/>
      <c r="KPL17" s="513"/>
      <c r="KPM17" s="513"/>
      <c r="KPN17" s="513"/>
      <c r="KPO17" s="513"/>
      <c r="KPP17" s="513"/>
      <c r="KPQ17" s="513"/>
      <c r="KPR17" s="513"/>
      <c r="KPS17" s="513"/>
      <c r="KPT17" s="513"/>
      <c r="KPU17" s="513"/>
      <c r="KPV17" s="513"/>
      <c r="KPW17" s="513"/>
      <c r="KPX17" s="513"/>
      <c r="KPY17" s="513"/>
      <c r="KPZ17" s="513"/>
      <c r="KQA17" s="513"/>
      <c r="KQB17" s="513"/>
      <c r="KQC17" s="513"/>
      <c r="KQD17" s="513"/>
      <c r="KQE17" s="513"/>
      <c r="KQF17" s="513"/>
      <c r="KQG17" s="513"/>
      <c r="KQH17" s="513"/>
      <c r="KQI17" s="513"/>
      <c r="KQJ17" s="513"/>
      <c r="KQK17" s="513"/>
      <c r="KQL17" s="513"/>
      <c r="KQM17" s="513"/>
      <c r="KQN17" s="513"/>
      <c r="KQO17" s="513"/>
      <c r="KQP17" s="513"/>
      <c r="KQQ17" s="513"/>
      <c r="KQR17" s="513"/>
      <c r="KQS17" s="513"/>
      <c r="KQT17" s="513"/>
      <c r="KQU17" s="513"/>
      <c r="KQV17" s="513"/>
      <c r="KQW17" s="513"/>
      <c r="KQX17" s="513"/>
      <c r="KQY17" s="513"/>
      <c r="KQZ17" s="513"/>
      <c r="KRA17" s="513"/>
      <c r="KRB17" s="513"/>
      <c r="KRC17" s="513"/>
      <c r="KRD17" s="513"/>
      <c r="KRE17" s="513"/>
      <c r="KRF17" s="513"/>
      <c r="KRG17" s="513"/>
      <c r="KRH17" s="513"/>
      <c r="KRI17" s="513"/>
      <c r="KRJ17" s="513"/>
      <c r="KRK17" s="513"/>
      <c r="KRL17" s="513"/>
      <c r="KRM17" s="513"/>
      <c r="KRN17" s="513"/>
      <c r="KRO17" s="513"/>
      <c r="KRP17" s="513"/>
      <c r="KRQ17" s="513"/>
      <c r="KRR17" s="513"/>
      <c r="KRS17" s="513"/>
      <c r="KRT17" s="513"/>
      <c r="KRU17" s="513"/>
      <c r="KRV17" s="513"/>
      <c r="KRW17" s="513"/>
      <c r="KRX17" s="513"/>
      <c r="KRY17" s="513"/>
      <c r="KRZ17" s="513"/>
      <c r="KSA17" s="513"/>
      <c r="KSB17" s="513"/>
      <c r="KSC17" s="513"/>
      <c r="KSD17" s="513"/>
      <c r="KSE17" s="513"/>
      <c r="KSF17" s="513"/>
      <c r="KSG17" s="513"/>
      <c r="KSH17" s="513"/>
      <c r="KSI17" s="513"/>
      <c r="KSJ17" s="513"/>
      <c r="KSK17" s="513"/>
      <c r="KSL17" s="513"/>
      <c r="KSM17" s="513"/>
      <c r="KSN17" s="513"/>
      <c r="KSO17" s="513"/>
      <c r="KSP17" s="513"/>
      <c r="KSQ17" s="513"/>
      <c r="KSR17" s="513"/>
      <c r="KSS17" s="513"/>
      <c r="KST17" s="513"/>
      <c r="KSU17" s="513"/>
      <c r="KSV17" s="513"/>
      <c r="KSW17" s="513"/>
      <c r="KSX17" s="513"/>
      <c r="KSY17" s="513"/>
      <c r="KSZ17" s="513"/>
      <c r="KTA17" s="513"/>
      <c r="KTB17" s="513"/>
      <c r="KTC17" s="513"/>
      <c r="KTD17" s="513"/>
      <c r="KTE17" s="513"/>
      <c r="KTF17" s="513"/>
      <c r="KTG17" s="513"/>
      <c r="KTH17" s="513"/>
      <c r="KTI17" s="513"/>
      <c r="KTJ17" s="513"/>
      <c r="KTK17" s="513"/>
      <c r="KTL17" s="513"/>
      <c r="KTM17" s="513"/>
      <c r="KTN17" s="513"/>
      <c r="KTO17" s="513"/>
      <c r="KTP17" s="513"/>
      <c r="KTQ17" s="513"/>
      <c r="KTR17" s="513"/>
      <c r="KTS17" s="513"/>
      <c r="KTT17" s="513"/>
      <c r="KTU17" s="513"/>
      <c r="KTV17" s="513"/>
      <c r="KTW17" s="513"/>
      <c r="KTX17" s="513"/>
      <c r="KTY17" s="513"/>
      <c r="KTZ17" s="513"/>
      <c r="KUA17" s="513"/>
      <c r="KUB17" s="513"/>
      <c r="KUC17" s="513"/>
      <c r="KUD17" s="513"/>
      <c r="KUE17" s="513"/>
      <c r="KUF17" s="513"/>
      <c r="KUG17" s="513"/>
      <c r="KUH17" s="513"/>
      <c r="KUI17" s="513"/>
      <c r="KUJ17" s="513"/>
      <c r="KUK17" s="513"/>
      <c r="KUL17" s="513"/>
      <c r="KUM17" s="513"/>
      <c r="KUN17" s="513"/>
      <c r="KUO17" s="513"/>
      <c r="KUP17" s="513"/>
      <c r="KUQ17" s="513"/>
      <c r="KUR17" s="513"/>
      <c r="KUS17" s="513"/>
      <c r="KUT17" s="513"/>
      <c r="KUU17" s="513"/>
      <c r="KUV17" s="513"/>
      <c r="KUW17" s="513"/>
      <c r="KUX17" s="513"/>
      <c r="KUY17" s="513"/>
      <c r="KUZ17" s="513"/>
      <c r="KVA17" s="513"/>
      <c r="KVB17" s="513"/>
      <c r="KVC17" s="513"/>
      <c r="KVD17" s="513"/>
      <c r="KVE17" s="513"/>
      <c r="KVF17" s="513"/>
      <c r="KVG17" s="513"/>
      <c r="KVH17" s="513"/>
      <c r="KVI17" s="513"/>
      <c r="KVJ17" s="513"/>
      <c r="KVK17" s="513"/>
      <c r="KVL17" s="513"/>
      <c r="KVM17" s="513"/>
      <c r="KVN17" s="513"/>
      <c r="KVO17" s="513"/>
      <c r="KVP17" s="513"/>
      <c r="KVQ17" s="513"/>
      <c r="KVR17" s="513"/>
      <c r="KVS17" s="513"/>
      <c r="KVT17" s="513"/>
      <c r="KVU17" s="513"/>
      <c r="KVV17" s="513"/>
      <c r="KVW17" s="513"/>
      <c r="KVX17" s="513"/>
      <c r="KVY17" s="513"/>
      <c r="KVZ17" s="513"/>
      <c r="KWA17" s="513"/>
      <c r="KWB17" s="513"/>
      <c r="KWC17" s="513"/>
      <c r="KWD17" s="513"/>
      <c r="KWE17" s="513"/>
      <c r="KWF17" s="513"/>
      <c r="KWG17" s="513"/>
      <c r="KWH17" s="513"/>
      <c r="KWI17" s="513"/>
      <c r="KWJ17" s="513"/>
      <c r="KWK17" s="513"/>
      <c r="KWL17" s="513"/>
      <c r="KWM17" s="513"/>
      <c r="KWN17" s="513"/>
      <c r="KWO17" s="513"/>
      <c r="KWP17" s="513"/>
      <c r="KWQ17" s="513"/>
      <c r="KWR17" s="513"/>
      <c r="KWS17" s="513"/>
      <c r="KWT17" s="513"/>
      <c r="KWU17" s="513"/>
      <c r="KWV17" s="513"/>
      <c r="KWW17" s="513"/>
      <c r="KWX17" s="513"/>
      <c r="KWY17" s="513"/>
      <c r="KWZ17" s="513"/>
      <c r="KXA17" s="513"/>
      <c r="KXB17" s="513"/>
      <c r="KXC17" s="513"/>
      <c r="KXD17" s="513"/>
      <c r="KXE17" s="513"/>
      <c r="KXF17" s="513"/>
      <c r="KXG17" s="513"/>
      <c r="KXH17" s="513"/>
      <c r="KXI17" s="513"/>
      <c r="KXJ17" s="513"/>
      <c r="KXK17" s="513"/>
      <c r="KXL17" s="513"/>
      <c r="KXM17" s="513"/>
      <c r="KXN17" s="513"/>
      <c r="KXO17" s="513"/>
      <c r="KXP17" s="513"/>
      <c r="KXQ17" s="513"/>
      <c r="KXR17" s="513"/>
      <c r="KXS17" s="513"/>
      <c r="KXT17" s="513"/>
      <c r="KXU17" s="513"/>
      <c r="KXV17" s="513"/>
      <c r="KXW17" s="513"/>
      <c r="KXX17" s="513"/>
      <c r="KXY17" s="513"/>
      <c r="KXZ17" s="513"/>
      <c r="KYA17" s="513"/>
      <c r="KYB17" s="513"/>
      <c r="KYC17" s="513"/>
      <c r="KYD17" s="513"/>
      <c r="KYE17" s="513"/>
      <c r="KYF17" s="513"/>
      <c r="KYG17" s="513"/>
      <c r="KYH17" s="513"/>
      <c r="KYI17" s="513"/>
      <c r="KYJ17" s="513"/>
      <c r="KYK17" s="513"/>
      <c r="KYL17" s="513"/>
      <c r="KYM17" s="513"/>
      <c r="KYN17" s="513"/>
      <c r="KYO17" s="513"/>
      <c r="KYP17" s="513"/>
      <c r="KYQ17" s="513"/>
      <c r="KYR17" s="513"/>
      <c r="KYS17" s="513"/>
      <c r="KYT17" s="513"/>
      <c r="KYU17" s="513"/>
      <c r="KYV17" s="513"/>
      <c r="KYW17" s="513"/>
      <c r="KYX17" s="513"/>
      <c r="KYY17" s="513"/>
      <c r="KYZ17" s="513"/>
      <c r="KZA17" s="513"/>
      <c r="KZB17" s="513"/>
      <c r="KZC17" s="513"/>
      <c r="KZD17" s="513"/>
      <c r="KZE17" s="513"/>
      <c r="KZF17" s="513"/>
      <c r="KZG17" s="513"/>
      <c r="KZH17" s="513"/>
      <c r="KZI17" s="513"/>
      <c r="KZJ17" s="513"/>
      <c r="KZK17" s="513"/>
      <c r="KZL17" s="513"/>
      <c r="KZM17" s="513"/>
      <c r="KZN17" s="513"/>
      <c r="KZO17" s="513"/>
      <c r="KZP17" s="513"/>
      <c r="KZQ17" s="513"/>
      <c r="KZR17" s="513"/>
      <c r="KZS17" s="513"/>
      <c r="KZT17" s="513"/>
      <c r="KZU17" s="513"/>
      <c r="KZV17" s="513"/>
      <c r="KZW17" s="513"/>
      <c r="KZX17" s="513"/>
      <c r="KZY17" s="513"/>
      <c r="KZZ17" s="513"/>
      <c r="LAA17" s="513"/>
      <c r="LAB17" s="513"/>
      <c r="LAC17" s="513"/>
      <c r="LAD17" s="513"/>
      <c r="LAE17" s="513"/>
      <c r="LAF17" s="513"/>
      <c r="LAG17" s="513"/>
      <c r="LAH17" s="513"/>
      <c r="LAI17" s="513"/>
      <c r="LAJ17" s="513"/>
      <c r="LAK17" s="513"/>
      <c r="LAL17" s="513"/>
      <c r="LAM17" s="513"/>
      <c r="LAN17" s="513"/>
      <c r="LAO17" s="513"/>
      <c r="LAP17" s="513"/>
      <c r="LAQ17" s="513"/>
      <c r="LAR17" s="513"/>
      <c r="LAS17" s="513"/>
      <c r="LAT17" s="513"/>
      <c r="LAU17" s="513"/>
      <c r="LAV17" s="513"/>
      <c r="LAW17" s="513"/>
      <c r="LAX17" s="513"/>
      <c r="LAY17" s="513"/>
      <c r="LAZ17" s="513"/>
      <c r="LBA17" s="513"/>
      <c r="LBB17" s="513"/>
      <c r="LBC17" s="513"/>
      <c r="LBD17" s="513"/>
      <c r="LBE17" s="513"/>
      <c r="LBF17" s="513"/>
      <c r="LBG17" s="513"/>
      <c r="LBH17" s="513"/>
      <c r="LBI17" s="513"/>
      <c r="LBJ17" s="513"/>
      <c r="LBK17" s="513"/>
      <c r="LBL17" s="513"/>
      <c r="LBM17" s="513"/>
      <c r="LBN17" s="513"/>
      <c r="LBO17" s="513"/>
      <c r="LBP17" s="513"/>
      <c r="LBQ17" s="513"/>
      <c r="LBR17" s="513"/>
      <c r="LBS17" s="513"/>
      <c r="LBT17" s="513"/>
      <c r="LBU17" s="513"/>
      <c r="LBV17" s="513"/>
      <c r="LBW17" s="513"/>
      <c r="LBX17" s="513"/>
      <c r="LBY17" s="513"/>
      <c r="LBZ17" s="513"/>
      <c r="LCA17" s="513"/>
      <c r="LCB17" s="513"/>
      <c r="LCC17" s="513"/>
      <c r="LCD17" s="513"/>
      <c r="LCE17" s="513"/>
      <c r="LCF17" s="513"/>
      <c r="LCG17" s="513"/>
      <c r="LCH17" s="513"/>
      <c r="LCI17" s="513"/>
      <c r="LCJ17" s="513"/>
      <c r="LCK17" s="513"/>
      <c r="LCL17" s="513"/>
      <c r="LCM17" s="513"/>
      <c r="LCN17" s="513"/>
      <c r="LCO17" s="513"/>
      <c r="LCP17" s="513"/>
      <c r="LCQ17" s="513"/>
      <c r="LCR17" s="513"/>
      <c r="LCS17" s="513"/>
      <c r="LCT17" s="513"/>
      <c r="LCU17" s="513"/>
      <c r="LCV17" s="513"/>
      <c r="LCW17" s="513"/>
      <c r="LCX17" s="513"/>
      <c r="LCY17" s="513"/>
      <c r="LCZ17" s="513"/>
      <c r="LDA17" s="513"/>
      <c r="LDB17" s="513"/>
      <c r="LDC17" s="513"/>
      <c r="LDD17" s="513"/>
      <c r="LDE17" s="513"/>
      <c r="LDF17" s="513"/>
      <c r="LDG17" s="513"/>
      <c r="LDH17" s="513"/>
      <c r="LDI17" s="513"/>
      <c r="LDJ17" s="513"/>
      <c r="LDK17" s="513"/>
      <c r="LDL17" s="513"/>
      <c r="LDM17" s="513"/>
      <c r="LDN17" s="513"/>
      <c r="LDO17" s="513"/>
      <c r="LDP17" s="513"/>
      <c r="LDQ17" s="513"/>
      <c r="LDR17" s="513"/>
      <c r="LDS17" s="513"/>
      <c r="LDT17" s="513"/>
      <c r="LDU17" s="513"/>
      <c r="LDV17" s="513"/>
      <c r="LDW17" s="513"/>
      <c r="LDX17" s="513"/>
      <c r="LDY17" s="513"/>
      <c r="LDZ17" s="513"/>
      <c r="LEA17" s="513"/>
      <c r="LEB17" s="513"/>
      <c r="LEC17" s="513"/>
      <c r="LED17" s="513"/>
      <c r="LEE17" s="513"/>
      <c r="LEF17" s="513"/>
      <c r="LEG17" s="513"/>
      <c r="LEH17" s="513"/>
      <c r="LEI17" s="513"/>
      <c r="LEJ17" s="513"/>
      <c r="LEK17" s="513"/>
      <c r="LEL17" s="513"/>
      <c r="LEM17" s="513"/>
      <c r="LEN17" s="513"/>
      <c r="LEO17" s="513"/>
      <c r="LEP17" s="513"/>
      <c r="LEQ17" s="513"/>
      <c r="LER17" s="513"/>
      <c r="LES17" s="513"/>
      <c r="LET17" s="513"/>
      <c r="LEU17" s="513"/>
      <c r="LEV17" s="513"/>
      <c r="LEW17" s="513"/>
      <c r="LEX17" s="513"/>
      <c r="LEY17" s="513"/>
      <c r="LEZ17" s="513"/>
      <c r="LFA17" s="513"/>
      <c r="LFB17" s="513"/>
      <c r="LFC17" s="513"/>
      <c r="LFD17" s="513"/>
      <c r="LFE17" s="513"/>
      <c r="LFF17" s="513"/>
      <c r="LFG17" s="513"/>
      <c r="LFH17" s="513"/>
      <c r="LFI17" s="513"/>
      <c r="LFJ17" s="513"/>
      <c r="LFK17" s="513"/>
      <c r="LFL17" s="513"/>
      <c r="LFM17" s="513"/>
      <c r="LFN17" s="513"/>
      <c r="LFO17" s="513"/>
      <c r="LFP17" s="513"/>
      <c r="LFQ17" s="513"/>
      <c r="LFR17" s="513"/>
      <c r="LFS17" s="513"/>
      <c r="LFT17" s="513"/>
      <c r="LFU17" s="513"/>
      <c r="LFV17" s="513"/>
      <c r="LFW17" s="513"/>
      <c r="LFX17" s="513"/>
      <c r="LFY17" s="513"/>
      <c r="LFZ17" s="513"/>
      <c r="LGA17" s="513"/>
      <c r="LGB17" s="513"/>
      <c r="LGC17" s="513"/>
      <c r="LGD17" s="513"/>
      <c r="LGE17" s="513"/>
      <c r="LGF17" s="513"/>
      <c r="LGG17" s="513"/>
      <c r="LGH17" s="513"/>
      <c r="LGI17" s="513"/>
      <c r="LGJ17" s="513"/>
      <c r="LGK17" s="513"/>
      <c r="LGL17" s="513"/>
      <c r="LGM17" s="513"/>
      <c r="LGN17" s="513"/>
      <c r="LGO17" s="513"/>
      <c r="LGP17" s="513"/>
      <c r="LGQ17" s="513"/>
      <c r="LGR17" s="513"/>
      <c r="LGS17" s="513"/>
      <c r="LGT17" s="513"/>
      <c r="LGU17" s="513"/>
      <c r="LGV17" s="513"/>
      <c r="LGW17" s="513"/>
      <c r="LGX17" s="513"/>
      <c r="LGY17" s="513"/>
      <c r="LGZ17" s="513"/>
      <c r="LHA17" s="513"/>
      <c r="LHB17" s="513"/>
      <c r="LHC17" s="513"/>
      <c r="LHD17" s="513"/>
      <c r="LHE17" s="513"/>
      <c r="LHF17" s="513"/>
      <c r="LHG17" s="513"/>
      <c r="LHH17" s="513"/>
      <c r="LHI17" s="513"/>
      <c r="LHJ17" s="513"/>
      <c r="LHK17" s="513"/>
      <c r="LHL17" s="513"/>
      <c r="LHM17" s="513"/>
      <c r="LHN17" s="513"/>
      <c r="LHO17" s="513"/>
      <c r="LHP17" s="513"/>
      <c r="LHQ17" s="513"/>
      <c r="LHR17" s="513"/>
      <c r="LHS17" s="513"/>
      <c r="LHT17" s="513"/>
      <c r="LHU17" s="513"/>
      <c r="LHV17" s="513"/>
      <c r="LHW17" s="513"/>
      <c r="LHX17" s="513"/>
      <c r="LHY17" s="513"/>
      <c r="LHZ17" s="513"/>
      <c r="LIA17" s="513"/>
      <c r="LIB17" s="513"/>
      <c r="LIC17" s="513"/>
      <c r="LID17" s="513"/>
      <c r="LIE17" s="513"/>
      <c r="LIF17" s="513"/>
      <c r="LIG17" s="513"/>
      <c r="LIH17" s="513"/>
      <c r="LII17" s="513"/>
      <c r="LIJ17" s="513"/>
      <c r="LIK17" s="513"/>
      <c r="LIL17" s="513"/>
      <c r="LIM17" s="513"/>
      <c r="LIN17" s="513"/>
      <c r="LIO17" s="513"/>
      <c r="LIP17" s="513"/>
      <c r="LIQ17" s="513"/>
      <c r="LIR17" s="513"/>
      <c r="LIS17" s="513"/>
      <c r="LIT17" s="513"/>
      <c r="LIU17" s="513"/>
      <c r="LIV17" s="513"/>
      <c r="LIW17" s="513"/>
      <c r="LIX17" s="513"/>
      <c r="LIY17" s="513"/>
      <c r="LIZ17" s="513"/>
      <c r="LJA17" s="513"/>
      <c r="LJB17" s="513"/>
      <c r="LJC17" s="513"/>
      <c r="LJD17" s="513"/>
      <c r="LJE17" s="513"/>
      <c r="LJF17" s="513"/>
      <c r="LJG17" s="513"/>
      <c r="LJH17" s="513"/>
      <c r="LJI17" s="513"/>
      <c r="LJJ17" s="513"/>
      <c r="LJK17" s="513"/>
      <c r="LJL17" s="513"/>
      <c r="LJM17" s="513"/>
      <c r="LJN17" s="513"/>
      <c r="LJO17" s="513"/>
      <c r="LJP17" s="513"/>
      <c r="LJQ17" s="513"/>
      <c r="LJR17" s="513"/>
      <c r="LJS17" s="513"/>
      <c r="LJT17" s="513"/>
      <c r="LJU17" s="513"/>
      <c r="LJV17" s="513"/>
      <c r="LJW17" s="513"/>
      <c r="LJX17" s="513"/>
      <c r="LJY17" s="513"/>
      <c r="LJZ17" s="513"/>
      <c r="LKA17" s="513"/>
      <c r="LKB17" s="513"/>
      <c r="LKC17" s="513"/>
      <c r="LKD17" s="513"/>
      <c r="LKE17" s="513"/>
      <c r="LKF17" s="513"/>
      <c r="LKG17" s="513"/>
      <c r="LKH17" s="513"/>
      <c r="LKI17" s="513"/>
      <c r="LKJ17" s="513"/>
      <c r="LKK17" s="513"/>
      <c r="LKL17" s="513"/>
      <c r="LKM17" s="513"/>
      <c r="LKN17" s="513"/>
      <c r="LKO17" s="513"/>
      <c r="LKP17" s="513"/>
      <c r="LKQ17" s="513"/>
      <c r="LKR17" s="513"/>
      <c r="LKS17" s="513"/>
      <c r="LKT17" s="513"/>
      <c r="LKU17" s="513"/>
      <c r="LKV17" s="513"/>
      <c r="LKW17" s="513"/>
      <c r="LKX17" s="513"/>
      <c r="LKY17" s="513"/>
      <c r="LKZ17" s="513"/>
      <c r="LLA17" s="513"/>
      <c r="LLB17" s="513"/>
      <c r="LLC17" s="513"/>
      <c r="LLD17" s="513"/>
      <c r="LLE17" s="513"/>
      <c r="LLF17" s="513"/>
      <c r="LLG17" s="513"/>
      <c r="LLH17" s="513"/>
      <c r="LLI17" s="513"/>
      <c r="LLJ17" s="513"/>
      <c r="LLK17" s="513"/>
      <c r="LLL17" s="513"/>
      <c r="LLM17" s="513"/>
      <c r="LLN17" s="513"/>
      <c r="LLO17" s="513"/>
      <c r="LLP17" s="513"/>
      <c r="LLQ17" s="513"/>
      <c r="LLR17" s="513"/>
      <c r="LLS17" s="513"/>
      <c r="LLT17" s="513"/>
      <c r="LLU17" s="513"/>
      <c r="LLV17" s="513"/>
      <c r="LLW17" s="513"/>
      <c r="LLX17" s="513"/>
      <c r="LLY17" s="513"/>
      <c r="LLZ17" s="513"/>
      <c r="LMA17" s="513"/>
      <c r="LMB17" s="513"/>
      <c r="LMC17" s="513"/>
      <c r="LMD17" s="513"/>
      <c r="LME17" s="513"/>
      <c r="LMF17" s="513"/>
      <c r="LMG17" s="513"/>
      <c r="LMH17" s="513"/>
      <c r="LMI17" s="513"/>
      <c r="LMJ17" s="513"/>
      <c r="LMK17" s="513"/>
      <c r="LML17" s="513"/>
      <c r="LMM17" s="513"/>
      <c r="LMN17" s="513"/>
      <c r="LMO17" s="513"/>
      <c r="LMP17" s="513"/>
      <c r="LMQ17" s="513"/>
      <c r="LMR17" s="513"/>
      <c r="LMS17" s="513"/>
      <c r="LMT17" s="513"/>
      <c r="LMU17" s="513"/>
      <c r="LMV17" s="513"/>
      <c r="LMW17" s="513"/>
      <c r="LMX17" s="513"/>
      <c r="LMY17" s="513"/>
      <c r="LMZ17" s="513"/>
      <c r="LNA17" s="513"/>
      <c r="LNB17" s="513"/>
      <c r="LNC17" s="513"/>
      <c r="LND17" s="513"/>
      <c r="LNE17" s="513"/>
      <c r="LNF17" s="513"/>
      <c r="LNG17" s="513"/>
      <c r="LNH17" s="513"/>
      <c r="LNI17" s="513"/>
      <c r="LNJ17" s="513"/>
      <c r="LNK17" s="513"/>
      <c r="LNL17" s="513"/>
      <c r="LNM17" s="513"/>
      <c r="LNN17" s="513"/>
      <c r="LNO17" s="513"/>
      <c r="LNP17" s="513"/>
      <c r="LNQ17" s="513"/>
      <c r="LNR17" s="513"/>
      <c r="LNS17" s="513"/>
      <c r="LNT17" s="513"/>
      <c r="LNU17" s="513"/>
      <c r="LNV17" s="513"/>
      <c r="LNW17" s="513"/>
      <c r="LNX17" s="513"/>
      <c r="LNY17" s="513"/>
      <c r="LNZ17" s="513"/>
      <c r="LOA17" s="513"/>
      <c r="LOB17" s="513"/>
      <c r="LOC17" s="513"/>
      <c r="LOD17" s="513"/>
      <c r="LOE17" s="513"/>
      <c r="LOF17" s="513"/>
      <c r="LOG17" s="513"/>
      <c r="LOH17" s="513"/>
      <c r="LOI17" s="513"/>
      <c r="LOJ17" s="513"/>
      <c r="LOK17" s="513"/>
      <c r="LOL17" s="513"/>
      <c r="LOM17" s="513"/>
      <c r="LON17" s="513"/>
      <c r="LOO17" s="513"/>
      <c r="LOP17" s="513"/>
      <c r="LOQ17" s="513"/>
      <c r="LOR17" s="513"/>
      <c r="LOS17" s="513"/>
      <c r="LOT17" s="513"/>
      <c r="LOU17" s="513"/>
      <c r="LOV17" s="513"/>
      <c r="LOW17" s="513"/>
      <c r="LOX17" s="513"/>
      <c r="LOY17" s="513"/>
      <c r="LOZ17" s="513"/>
      <c r="LPA17" s="513"/>
      <c r="LPB17" s="513"/>
      <c r="LPC17" s="513"/>
      <c r="LPD17" s="513"/>
      <c r="LPE17" s="513"/>
      <c r="LPF17" s="513"/>
      <c r="LPG17" s="513"/>
      <c r="LPH17" s="513"/>
      <c r="LPI17" s="513"/>
      <c r="LPJ17" s="513"/>
      <c r="LPK17" s="513"/>
      <c r="LPL17" s="513"/>
      <c r="LPM17" s="513"/>
      <c r="LPN17" s="513"/>
      <c r="LPO17" s="513"/>
      <c r="LPP17" s="513"/>
      <c r="LPQ17" s="513"/>
      <c r="LPR17" s="513"/>
      <c r="LPS17" s="513"/>
      <c r="LPT17" s="513"/>
      <c r="LPU17" s="513"/>
      <c r="LPV17" s="513"/>
      <c r="LPW17" s="513"/>
      <c r="LPX17" s="513"/>
      <c r="LPY17" s="513"/>
      <c r="LPZ17" s="513"/>
      <c r="LQA17" s="513"/>
      <c r="LQB17" s="513"/>
      <c r="LQC17" s="513"/>
      <c r="LQD17" s="513"/>
      <c r="LQE17" s="513"/>
      <c r="LQF17" s="513"/>
      <c r="LQG17" s="513"/>
      <c r="LQH17" s="513"/>
      <c r="LQI17" s="513"/>
      <c r="LQJ17" s="513"/>
      <c r="LQK17" s="513"/>
      <c r="LQL17" s="513"/>
      <c r="LQM17" s="513"/>
      <c r="LQN17" s="513"/>
      <c r="LQO17" s="513"/>
      <c r="LQP17" s="513"/>
      <c r="LQQ17" s="513"/>
      <c r="LQR17" s="513"/>
      <c r="LQS17" s="513"/>
      <c r="LQT17" s="513"/>
      <c r="LQU17" s="513"/>
      <c r="LQV17" s="513"/>
      <c r="LQW17" s="513"/>
      <c r="LQX17" s="513"/>
      <c r="LQY17" s="513"/>
      <c r="LQZ17" s="513"/>
      <c r="LRA17" s="513"/>
      <c r="LRB17" s="513"/>
      <c r="LRC17" s="513"/>
      <c r="LRD17" s="513"/>
      <c r="LRE17" s="513"/>
      <c r="LRF17" s="513"/>
      <c r="LRG17" s="513"/>
      <c r="LRH17" s="513"/>
      <c r="LRI17" s="513"/>
      <c r="LRJ17" s="513"/>
      <c r="LRK17" s="513"/>
      <c r="LRL17" s="513"/>
      <c r="LRM17" s="513"/>
      <c r="LRN17" s="513"/>
      <c r="LRO17" s="513"/>
      <c r="LRP17" s="513"/>
      <c r="LRQ17" s="513"/>
      <c r="LRR17" s="513"/>
      <c r="LRS17" s="513"/>
      <c r="LRT17" s="513"/>
      <c r="LRU17" s="513"/>
      <c r="LRV17" s="513"/>
      <c r="LRW17" s="513"/>
      <c r="LRX17" s="513"/>
      <c r="LRY17" s="513"/>
      <c r="LRZ17" s="513"/>
      <c r="LSA17" s="513"/>
      <c r="LSB17" s="513"/>
      <c r="LSC17" s="513"/>
      <c r="LSD17" s="513"/>
      <c r="LSE17" s="513"/>
      <c r="LSF17" s="513"/>
      <c r="LSG17" s="513"/>
      <c r="LSH17" s="513"/>
      <c r="LSI17" s="513"/>
      <c r="LSJ17" s="513"/>
      <c r="LSK17" s="513"/>
      <c r="LSL17" s="513"/>
      <c r="LSM17" s="513"/>
      <c r="LSN17" s="513"/>
      <c r="LSO17" s="513"/>
      <c r="LSP17" s="513"/>
      <c r="LSQ17" s="513"/>
      <c r="LSR17" s="513"/>
      <c r="LSS17" s="513"/>
      <c r="LST17" s="513"/>
      <c r="LSU17" s="513"/>
      <c r="LSV17" s="513"/>
      <c r="LSW17" s="513"/>
      <c r="LSX17" s="513"/>
      <c r="LSY17" s="513"/>
      <c r="LSZ17" s="513"/>
      <c r="LTA17" s="513"/>
      <c r="LTB17" s="513"/>
      <c r="LTC17" s="513"/>
      <c r="LTD17" s="513"/>
      <c r="LTE17" s="513"/>
      <c r="LTF17" s="513"/>
      <c r="LTG17" s="513"/>
      <c r="LTH17" s="513"/>
      <c r="LTI17" s="513"/>
      <c r="LTJ17" s="513"/>
      <c r="LTK17" s="513"/>
      <c r="LTL17" s="513"/>
      <c r="LTM17" s="513"/>
      <c r="LTN17" s="513"/>
      <c r="LTO17" s="513"/>
      <c r="LTP17" s="513"/>
      <c r="LTQ17" s="513"/>
      <c r="LTR17" s="513"/>
      <c r="LTS17" s="513"/>
      <c r="LTT17" s="513"/>
      <c r="LTU17" s="513"/>
      <c r="LTV17" s="513"/>
      <c r="LTW17" s="513"/>
      <c r="LTX17" s="513"/>
      <c r="LTY17" s="513"/>
      <c r="LTZ17" s="513"/>
      <c r="LUA17" s="513"/>
      <c r="LUB17" s="513"/>
      <c r="LUC17" s="513"/>
      <c r="LUD17" s="513"/>
      <c r="LUE17" s="513"/>
      <c r="LUF17" s="513"/>
      <c r="LUG17" s="513"/>
      <c r="LUH17" s="513"/>
      <c r="LUI17" s="513"/>
      <c r="LUJ17" s="513"/>
      <c r="LUK17" s="513"/>
      <c r="LUL17" s="513"/>
      <c r="LUM17" s="513"/>
      <c r="LUN17" s="513"/>
      <c r="LUO17" s="513"/>
      <c r="LUP17" s="513"/>
      <c r="LUQ17" s="513"/>
      <c r="LUR17" s="513"/>
      <c r="LUS17" s="513"/>
      <c r="LUT17" s="513"/>
      <c r="LUU17" s="513"/>
      <c r="LUV17" s="513"/>
      <c r="LUW17" s="513"/>
      <c r="LUX17" s="513"/>
      <c r="LUY17" s="513"/>
      <c r="LUZ17" s="513"/>
      <c r="LVA17" s="513"/>
      <c r="LVB17" s="513"/>
      <c r="LVC17" s="513"/>
      <c r="LVD17" s="513"/>
      <c r="LVE17" s="513"/>
      <c r="LVF17" s="513"/>
      <c r="LVG17" s="513"/>
      <c r="LVH17" s="513"/>
      <c r="LVI17" s="513"/>
      <c r="LVJ17" s="513"/>
      <c r="LVK17" s="513"/>
      <c r="LVL17" s="513"/>
      <c r="LVM17" s="513"/>
      <c r="LVN17" s="513"/>
      <c r="LVO17" s="513"/>
      <c r="LVP17" s="513"/>
      <c r="LVQ17" s="513"/>
      <c r="LVR17" s="513"/>
      <c r="LVS17" s="513"/>
      <c r="LVT17" s="513"/>
      <c r="LVU17" s="513"/>
      <c r="LVV17" s="513"/>
      <c r="LVW17" s="513"/>
      <c r="LVX17" s="513"/>
      <c r="LVY17" s="513"/>
      <c r="LVZ17" s="513"/>
      <c r="LWA17" s="513"/>
      <c r="LWB17" s="513"/>
      <c r="LWC17" s="513"/>
      <c r="LWD17" s="513"/>
      <c r="LWE17" s="513"/>
      <c r="LWF17" s="513"/>
      <c r="LWG17" s="513"/>
      <c r="LWH17" s="513"/>
      <c r="LWI17" s="513"/>
      <c r="LWJ17" s="513"/>
      <c r="LWK17" s="513"/>
      <c r="LWL17" s="513"/>
      <c r="LWM17" s="513"/>
      <c r="LWN17" s="513"/>
      <c r="LWO17" s="513"/>
      <c r="LWP17" s="513"/>
      <c r="LWQ17" s="513"/>
      <c r="LWR17" s="513"/>
      <c r="LWS17" s="513"/>
      <c r="LWT17" s="513"/>
      <c r="LWU17" s="513"/>
      <c r="LWV17" s="513"/>
      <c r="LWW17" s="513"/>
      <c r="LWX17" s="513"/>
      <c r="LWY17" s="513"/>
      <c r="LWZ17" s="513"/>
      <c r="LXA17" s="513"/>
      <c r="LXB17" s="513"/>
      <c r="LXC17" s="513"/>
      <c r="LXD17" s="513"/>
      <c r="LXE17" s="513"/>
      <c r="LXF17" s="513"/>
      <c r="LXG17" s="513"/>
      <c r="LXH17" s="513"/>
      <c r="LXI17" s="513"/>
      <c r="LXJ17" s="513"/>
      <c r="LXK17" s="513"/>
      <c r="LXL17" s="513"/>
      <c r="LXM17" s="513"/>
      <c r="LXN17" s="513"/>
      <c r="LXO17" s="513"/>
      <c r="LXP17" s="513"/>
      <c r="LXQ17" s="513"/>
      <c r="LXR17" s="513"/>
      <c r="LXS17" s="513"/>
      <c r="LXT17" s="513"/>
      <c r="LXU17" s="513"/>
      <c r="LXV17" s="513"/>
      <c r="LXW17" s="513"/>
      <c r="LXX17" s="513"/>
      <c r="LXY17" s="513"/>
      <c r="LXZ17" s="513"/>
      <c r="LYA17" s="513"/>
      <c r="LYB17" s="513"/>
      <c r="LYC17" s="513"/>
      <c r="LYD17" s="513"/>
      <c r="LYE17" s="513"/>
      <c r="LYF17" s="513"/>
      <c r="LYG17" s="513"/>
      <c r="LYH17" s="513"/>
      <c r="LYI17" s="513"/>
      <c r="LYJ17" s="513"/>
      <c r="LYK17" s="513"/>
      <c r="LYL17" s="513"/>
      <c r="LYM17" s="513"/>
      <c r="LYN17" s="513"/>
      <c r="LYO17" s="513"/>
      <c r="LYP17" s="513"/>
      <c r="LYQ17" s="513"/>
      <c r="LYR17" s="513"/>
      <c r="LYS17" s="513"/>
      <c r="LYT17" s="513"/>
      <c r="LYU17" s="513"/>
      <c r="LYV17" s="513"/>
      <c r="LYW17" s="513"/>
      <c r="LYX17" s="513"/>
      <c r="LYY17" s="513"/>
      <c r="LYZ17" s="513"/>
      <c r="LZA17" s="513"/>
      <c r="LZB17" s="513"/>
      <c r="LZC17" s="513"/>
      <c r="LZD17" s="513"/>
      <c r="LZE17" s="513"/>
      <c r="LZF17" s="513"/>
      <c r="LZG17" s="513"/>
      <c r="LZH17" s="513"/>
      <c r="LZI17" s="513"/>
      <c r="LZJ17" s="513"/>
      <c r="LZK17" s="513"/>
      <c r="LZL17" s="513"/>
      <c r="LZM17" s="513"/>
      <c r="LZN17" s="513"/>
      <c r="LZO17" s="513"/>
      <c r="LZP17" s="513"/>
      <c r="LZQ17" s="513"/>
      <c r="LZR17" s="513"/>
      <c r="LZS17" s="513"/>
      <c r="LZT17" s="513"/>
      <c r="LZU17" s="513"/>
      <c r="LZV17" s="513"/>
      <c r="LZW17" s="513"/>
      <c r="LZX17" s="513"/>
      <c r="LZY17" s="513"/>
      <c r="LZZ17" s="513"/>
      <c r="MAA17" s="513"/>
      <c r="MAB17" s="513"/>
      <c r="MAC17" s="513"/>
      <c r="MAD17" s="513"/>
      <c r="MAE17" s="513"/>
      <c r="MAF17" s="513"/>
      <c r="MAG17" s="513"/>
      <c r="MAH17" s="513"/>
      <c r="MAI17" s="513"/>
      <c r="MAJ17" s="513"/>
      <c r="MAK17" s="513"/>
      <c r="MAL17" s="513"/>
      <c r="MAM17" s="513"/>
      <c r="MAN17" s="513"/>
      <c r="MAO17" s="513"/>
      <c r="MAP17" s="513"/>
      <c r="MAQ17" s="513"/>
      <c r="MAR17" s="513"/>
      <c r="MAS17" s="513"/>
      <c r="MAT17" s="513"/>
      <c r="MAU17" s="513"/>
      <c r="MAV17" s="513"/>
      <c r="MAW17" s="513"/>
      <c r="MAX17" s="513"/>
      <c r="MAY17" s="513"/>
      <c r="MAZ17" s="513"/>
      <c r="MBA17" s="513"/>
      <c r="MBB17" s="513"/>
      <c r="MBC17" s="513"/>
      <c r="MBD17" s="513"/>
      <c r="MBE17" s="513"/>
      <c r="MBF17" s="513"/>
      <c r="MBG17" s="513"/>
      <c r="MBH17" s="513"/>
      <c r="MBI17" s="513"/>
      <c r="MBJ17" s="513"/>
      <c r="MBK17" s="513"/>
      <c r="MBL17" s="513"/>
      <c r="MBM17" s="513"/>
      <c r="MBN17" s="513"/>
      <c r="MBO17" s="513"/>
      <c r="MBP17" s="513"/>
      <c r="MBQ17" s="513"/>
      <c r="MBR17" s="513"/>
      <c r="MBS17" s="513"/>
      <c r="MBT17" s="513"/>
      <c r="MBU17" s="513"/>
      <c r="MBV17" s="513"/>
      <c r="MBW17" s="513"/>
      <c r="MBX17" s="513"/>
      <c r="MBY17" s="513"/>
      <c r="MBZ17" s="513"/>
      <c r="MCA17" s="513"/>
      <c r="MCB17" s="513"/>
      <c r="MCC17" s="513"/>
      <c r="MCD17" s="513"/>
      <c r="MCE17" s="513"/>
      <c r="MCF17" s="513"/>
      <c r="MCG17" s="513"/>
      <c r="MCH17" s="513"/>
      <c r="MCI17" s="513"/>
      <c r="MCJ17" s="513"/>
      <c r="MCK17" s="513"/>
      <c r="MCL17" s="513"/>
      <c r="MCM17" s="513"/>
      <c r="MCN17" s="513"/>
      <c r="MCO17" s="513"/>
      <c r="MCP17" s="513"/>
      <c r="MCQ17" s="513"/>
      <c r="MCR17" s="513"/>
      <c r="MCS17" s="513"/>
      <c r="MCT17" s="513"/>
      <c r="MCU17" s="513"/>
      <c r="MCV17" s="513"/>
      <c r="MCW17" s="513"/>
      <c r="MCX17" s="513"/>
      <c r="MCY17" s="513"/>
      <c r="MCZ17" s="513"/>
      <c r="MDA17" s="513"/>
      <c r="MDB17" s="513"/>
      <c r="MDC17" s="513"/>
      <c r="MDD17" s="513"/>
      <c r="MDE17" s="513"/>
      <c r="MDF17" s="513"/>
      <c r="MDG17" s="513"/>
      <c r="MDH17" s="513"/>
      <c r="MDI17" s="513"/>
      <c r="MDJ17" s="513"/>
      <c r="MDK17" s="513"/>
      <c r="MDL17" s="513"/>
      <c r="MDM17" s="513"/>
      <c r="MDN17" s="513"/>
      <c r="MDO17" s="513"/>
      <c r="MDP17" s="513"/>
      <c r="MDQ17" s="513"/>
      <c r="MDR17" s="513"/>
      <c r="MDS17" s="513"/>
      <c r="MDT17" s="513"/>
      <c r="MDU17" s="513"/>
      <c r="MDV17" s="513"/>
      <c r="MDW17" s="513"/>
      <c r="MDX17" s="513"/>
      <c r="MDY17" s="513"/>
      <c r="MDZ17" s="513"/>
      <c r="MEA17" s="513"/>
      <c r="MEB17" s="513"/>
      <c r="MEC17" s="513"/>
      <c r="MED17" s="513"/>
      <c r="MEE17" s="513"/>
      <c r="MEF17" s="513"/>
      <c r="MEG17" s="513"/>
      <c r="MEH17" s="513"/>
      <c r="MEI17" s="513"/>
      <c r="MEJ17" s="513"/>
      <c r="MEK17" s="513"/>
      <c r="MEL17" s="513"/>
      <c r="MEM17" s="513"/>
      <c r="MEN17" s="513"/>
      <c r="MEO17" s="513"/>
      <c r="MEP17" s="513"/>
      <c r="MEQ17" s="513"/>
      <c r="MER17" s="513"/>
      <c r="MES17" s="513"/>
      <c r="MET17" s="513"/>
      <c r="MEU17" s="513"/>
      <c r="MEV17" s="513"/>
      <c r="MEW17" s="513"/>
      <c r="MEX17" s="513"/>
      <c r="MEY17" s="513"/>
      <c r="MEZ17" s="513"/>
      <c r="MFA17" s="513"/>
      <c r="MFB17" s="513"/>
      <c r="MFC17" s="513"/>
      <c r="MFD17" s="513"/>
      <c r="MFE17" s="513"/>
      <c r="MFF17" s="513"/>
      <c r="MFG17" s="513"/>
      <c r="MFH17" s="513"/>
      <c r="MFI17" s="513"/>
      <c r="MFJ17" s="513"/>
      <c r="MFK17" s="513"/>
      <c r="MFL17" s="513"/>
      <c r="MFM17" s="513"/>
      <c r="MFN17" s="513"/>
      <c r="MFO17" s="513"/>
      <c r="MFP17" s="513"/>
      <c r="MFQ17" s="513"/>
      <c r="MFR17" s="513"/>
      <c r="MFS17" s="513"/>
      <c r="MFT17" s="513"/>
      <c r="MFU17" s="513"/>
      <c r="MFV17" s="513"/>
      <c r="MFW17" s="513"/>
      <c r="MFX17" s="513"/>
      <c r="MFY17" s="513"/>
      <c r="MFZ17" s="513"/>
      <c r="MGA17" s="513"/>
      <c r="MGB17" s="513"/>
      <c r="MGC17" s="513"/>
      <c r="MGD17" s="513"/>
      <c r="MGE17" s="513"/>
      <c r="MGF17" s="513"/>
      <c r="MGG17" s="513"/>
      <c r="MGH17" s="513"/>
      <c r="MGI17" s="513"/>
      <c r="MGJ17" s="513"/>
      <c r="MGK17" s="513"/>
      <c r="MGL17" s="513"/>
      <c r="MGM17" s="513"/>
      <c r="MGN17" s="513"/>
      <c r="MGO17" s="513"/>
      <c r="MGP17" s="513"/>
      <c r="MGQ17" s="513"/>
      <c r="MGR17" s="513"/>
      <c r="MGS17" s="513"/>
      <c r="MGT17" s="513"/>
      <c r="MGU17" s="513"/>
      <c r="MGV17" s="513"/>
      <c r="MGW17" s="513"/>
      <c r="MGX17" s="513"/>
      <c r="MGY17" s="513"/>
      <c r="MGZ17" s="513"/>
      <c r="MHA17" s="513"/>
      <c r="MHB17" s="513"/>
      <c r="MHC17" s="513"/>
      <c r="MHD17" s="513"/>
      <c r="MHE17" s="513"/>
      <c r="MHF17" s="513"/>
      <c r="MHG17" s="513"/>
      <c r="MHH17" s="513"/>
      <c r="MHI17" s="513"/>
      <c r="MHJ17" s="513"/>
      <c r="MHK17" s="513"/>
      <c r="MHL17" s="513"/>
      <c r="MHM17" s="513"/>
      <c r="MHN17" s="513"/>
      <c r="MHO17" s="513"/>
      <c r="MHP17" s="513"/>
      <c r="MHQ17" s="513"/>
      <c r="MHR17" s="513"/>
      <c r="MHS17" s="513"/>
      <c r="MHT17" s="513"/>
      <c r="MHU17" s="513"/>
      <c r="MHV17" s="513"/>
      <c r="MHW17" s="513"/>
      <c r="MHX17" s="513"/>
      <c r="MHY17" s="513"/>
      <c r="MHZ17" s="513"/>
      <c r="MIA17" s="513"/>
      <c r="MIB17" s="513"/>
      <c r="MIC17" s="513"/>
      <c r="MID17" s="513"/>
      <c r="MIE17" s="513"/>
      <c r="MIF17" s="513"/>
      <c r="MIG17" s="513"/>
      <c r="MIH17" s="513"/>
      <c r="MII17" s="513"/>
      <c r="MIJ17" s="513"/>
      <c r="MIK17" s="513"/>
      <c r="MIL17" s="513"/>
      <c r="MIM17" s="513"/>
      <c r="MIN17" s="513"/>
      <c r="MIO17" s="513"/>
      <c r="MIP17" s="513"/>
      <c r="MIQ17" s="513"/>
      <c r="MIR17" s="513"/>
      <c r="MIS17" s="513"/>
      <c r="MIT17" s="513"/>
      <c r="MIU17" s="513"/>
      <c r="MIV17" s="513"/>
      <c r="MIW17" s="513"/>
      <c r="MIX17" s="513"/>
      <c r="MIY17" s="513"/>
      <c r="MIZ17" s="513"/>
      <c r="MJA17" s="513"/>
      <c r="MJB17" s="513"/>
      <c r="MJC17" s="513"/>
      <c r="MJD17" s="513"/>
      <c r="MJE17" s="513"/>
      <c r="MJF17" s="513"/>
      <c r="MJG17" s="513"/>
      <c r="MJH17" s="513"/>
      <c r="MJI17" s="513"/>
      <c r="MJJ17" s="513"/>
      <c r="MJK17" s="513"/>
      <c r="MJL17" s="513"/>
      <c r="MJM17" s="513"/>
      <c r="MJN17" s="513"/>
      <c r="MJO17" s="513"/>
      <c r="MJP17" s="513"/>
      <c r="MJQ17" s="513"/>
      <c r="MJR17" s="513"/>
      <c r="MJS17" s="513"/>
      <c r="MJT17" s="513"/>
      <c r="MJU17" s="513"/>
      <c r="MJV17" s="513"/>
      <c r="MJW17" s="513"/>
      <c r="MJX17" s="513"/>
      <c r="MJY17" s="513"/>
      <c r="MJZ17" s="513"/>
      <c r="MKA17" s="513"/>
      <c r="MKB17" s="513"/>
      <c r="MKC17" s="513"/>
      <c r="MKD17" s="513"/>
      <c r="MKE17" s="513"/>
      <c r="MKF17" s="513"/>
      <c r="MKG17" s="513"/>
      <c r="MKH17" s="513"/>
      <c r="MKI17" s="513"/>
      <c r="MKJ17" s="513"/>
      <c r="MKK17" s="513"/>
      <c r="MKL17" s="513"/>
      <c r="MKM17" s="513"/>
      <c r="MKN17" s="513"/>
      <c r="MKO17" s="513"/>
      <c r="MKP17" s="513"/>
      <c r="MKQ17" s="513"/>
      <c r="MKR17" s="513"/>
      <c r="MKS17" s="513"/>
      <c r="MKT17" s="513"/>
      <c r="MKU17" s="513"/>
      <c r="MKV17" s="513"/>
      <c r="MKW17" s="513"/>
      <c r="MKX17" s="513"/>
      <c r="MKY17" s="513"/>
      <c r="MKZ17" s="513"/>
      <c r="MLA17" s="513"/>
      <c r="MLB17" s="513"/>
      <c r="MLC17" s="513"/>
      <c r="MLD17" s="513"/>
      <c r="MLE17" s="513"/>
      <c r="MLF17" s="513"/>
      <c r="MLG17" s="513"/>
      <c r="MLH17" s="513"/>
      <c r="MLI17" s="513"/>
      <c r="MLJ17" s="513"/>
      <c r="MLK17" s="513"/>
      <c r="MLL17" s="513"/>
      <c r="MLM17" s="513"/>
      <c r="MLN17" s="513"/>
      <c r="MLO17" s="513"/>
      <c r="MLP17" s="513"/>
      <c r="MLQ17" s="513"/>
      <c r="MLR17" s="513"/>
      <c r="MLS17" s="513"/>
      <c r="MLT17" s="513"/>
      <c r="MLU17" s="513"/>
      <c r="MLV17" s="513"/>
      <c r="MLW17" s="513"/>
      <c r="MLX17" s="513"/>
      <c r="MLY17" s="513"/>
      <c r="MLZ17" s="513"/>
      <c r="MMA17" s="513"/>
      <c r="MMB17" s="513"/>
      <c r="MMC17" s="513"/>
      <c r="MMD17" s="513"/>
      <c r="MME17" s="513"/>
      <c r="MMF17" s="513"/>
      <c r="MMG17" s="513"/>
      <c r="MMH17" s="513"/>
      <c r="MMI17" s="513"/>
      <c r="MMJ17" s="513"/>
      <c r="MMK17" s="513"/>
      <c r="MML17" s="513"/>
      <c r="MMM17" s="513"/>
      <c r="MMN17" s="513"/>
      <c r="MMO17" s="513"/>
      <c r="MMP17" s="513"/>
      <c r="MMQ17" s="513"/>
      <c r="MMR17" s="513"/>
      <c r="MMS17" s="513"/>
      <c r="MMT17" s="513"/>
      <c r="MMU17" s="513"/>
      <c r="MMV17" s="513"/>
      <c r="MMW17" s="513"/>
      <c r="MMX17" s="513"/>
      <c r="MMY17" s="513"/>
      <c r="MMZ17" s="513"/>
      <c r="MNA17" s="513"/>
      <c r="MNB17" s="513"/>
      <c r="MNC17" s="513"/>
      <c r="MND17" s="513"/>
      <c r="MNE17" s="513"/>
      <c r="MNF17" s="513"/>
      <c r="MNG17" s="513"/>
      <c r="MNH17" s="513"/>
      <c r="MNI17" s="513"/>
      <c r="MNJ17" s="513"/>
      <c r="MNK17" s="513"/>
      <c r="MNL17" s="513"/>
      <c r="MNM17" s="513"/>
      <c r="MNN17" s="513"/>
      <c r="MNO17" s="513"/>
      <c r="MNP17" s="513"/>
      <c r="MNQ17" s="513"/>
      <c r="MNR17" s="513"/>
      <c r="MNS17" s="513"/>
      <c r="MNT17" s="513"/>
      <c r="MNU17" s="513"/>
      <c r="MNV17" s="513"/>
      <c r="MNW17" s="513"/>
      <c r="MNX17" s="513"/>
      <c r="MNY17" s="513"/>
      <c r="MNZ17" s="513"/>
      <c r="MOA17" s="513"/>
      <c r="MOB17" s="513"/>
      <c r="MOC17" s="513"/>
      <c r="MOD17" s="513"/>
      <c r="MOE17" s="513"/>
      <c r="MOF17" s="513"/>
      <c r="MOG17" s="513"/>
      <c r="MOH17" s="513"/>
      <c r="MOI17" s="513"/>
      <c r="MOJ17" s="513"/>
      <c r="MOK17" s="513"/>
      <c r="MOL17" s="513"/>
      <c r="MOM17" s="513"/>
      <c r="MON17" s="513"/>
      <c r="MOO17" s="513"/>
      <c r="MOP17" s="513"/>
      <c r="MOQ17" s="513"/>
      <c r="MOR17" s="513"/>
      <c r="MOS17" s="513"/>
      <c r="MOT17" s="513"/>
      <c r="MOU17" s="513"/>
      <c r="MOV17" s="513"/>
      <c r="MOW17" s="513"/>
      <c r="MOX17" s="513"/>
      <c r="MOY17" s="513"/>
      <c r="MOZ17" s="513"/>
      <c r="MPA17" s="513"/>
      <c r="MPB17" s="513"/>
      <c r="MPC17" s="513"/>
      <c r="MPD17" s="513"/>
      <c r="MPE17" s="513"/>
      <c r="MPF17" s="513"/>
      <c r="MPG17" s="513"/>
      <c r="MPH17" s="513"/>
      <c r="MPI17" s="513"/>
      <c r="MPJ17" s="513"/>
      <c r="MPK17" s="513"/>
      <c r="MPL17" s="513"/>
      <c r="MPM17" s="513"/>
      <c r="MPN17" s="513"/>
      <c r="MPO17" s="513"/>
      <c r="MPP17" s="513"/>
      <c r="MPQ17" s="513"/>
      <c r="MPR17" s="513"/>
      <c r="MPS17" s="513"/>
      <c r="MPT17" s="513"/>
      <c r="MPU17" s="513"/>
      <c r="MPV17" s="513"/>
      <c r="MPW17" s="513"/>
      <c r="MPX17" s="513"/>
      <c r="MPY17" s="513"/>
      <c r="MPZ17" s="513"/>
      <c r="MQA17" s="513"/>
      <c r="MQB17" s="513"/>
      <c r="MQC17" s="513"/>
      <c r="MQD17" s="513"/>
      <c r="MQE17" s="513"/>
      <c r="MQF17" s="513"/>
      <c r="MQG17" s="513"/>
      <c r="MQH17" s="513"/>
      <c r="MQI17" s="513"/>
      <c r="MQJ17" s="513"/>
      <c r="MQK17" s="513"/>
      <c r="MQL17" s="513"/>
      <c r="MQM17" s="513"/>
      <c r="MQN17" s="513"/>
      <c r="MQO17" s="513"/>
      <c r="MQP17" s="513"/>
      <c r="MQQ17" s="513"/>
      <c r="MQR17" s="513"/>
      <c r="MQS17" s="513"/>
      <c r="MQT17" s="513"/>
      <c r="MQU17" s="513"/>
      <c r="MQV17" s="513"/>
      <c r="MQW17" s="513"/>
      <c r="MQX17" s="513"/>
      <c r="MQY17" s="513"/>
      <c r="MQZ17" s="513"/>
      <c r="MRA17" s="513"/>
      <c r="MRB17" s="513"/>
      <c r="MRC17" s="513"/>
      <c r="MRD17" s="513"/>
      <c r="MRE17" s="513"/>
      <c r="MRF17" s="513"/>
      <c r="MRG17" s="513"/>
      <c r="MRH17" s="513"/>
      <c r="MRI17" s="513"/>
      <c r="MRJ17" s="513"/>
      <c r="MRK17" s="513"/>
      <c r="MRL17" s="513"/>
      <c r="MRM17" s="513"/>
      <c r="MRN17" s="513"/>
      <c r="MRO17" s="513"/>
      <c r="MRP17" s="513"/>
      <c r="MRQ17" s="513"/>
      <c r="MRR17" s="513"/>
      <c r="MRS17" s="513"/>
      <c r="MRT17" s="513"/>
      <c r="MRU17" s="513"/>
      <c r="MRV17" s="513"/>
      <c r="MRW17" s="513"/>
      <c r="MRX17" s="513"/>
      <c r="MRY17" s="513"/>
      <c r="MRZ17" s="513"/>
      <c r="MSA17" s="513"/>
      <c r="MSB17" s="513"/>
      <c r="MSC17" s="513"/>
      <c r="MSD17" s="513"/>
      <c r="MSE17" s="513"/>
      <c r="MSF17" s="513"/>
      <c r="MSG17" s="513"/>
      <c r="MSH17" s="513"/>
      <c r="MSI17" s="513"/>
      <c r="MSJ17" s="513"/>
      <c r="MSK17" s="513"/>
      <c r="MSL17" s="513"/>
      <c r="MSM17" s="513"/>
      <c r="MSN17" s="513"/>
      <c r="MSO17" s="513"/>
      <c r="MSP17" s="513"/>
      <c r="MSQ17" s="513"/>
      <c r="MSR17" s="513"/>
      <c r="MSS17" s="513"/>
      <c r="MST17" s="513"/>
      <c r="MSU17" s="513"/>
      <c r="MSV17" s="513"/>
      <c r="MSW17" s="513"/>
      <c r="MSX17" s="513"/>
      <c r="MSY17" s="513"/>
      <c r="MSZ17" s="513"/>
      <c r="MTA17" s="513"/>
      <c r="MTB17" s="513"/>
      <c r="MTC17" s="513"/>
      <c r="MTD17" s="513"/>
      <c r="MTE17" s="513"/>
      <c r="MTF17" s="513"/>
      <c r="MTG17" s="513"/>
      <c r="MTH17" s="513"/>
      <c r="MTI17" s="513"/>
      <c r="MTJ17" s="513"/>
      <c r="MTK17" s="513"/>
      <c r="MTL17" s="513"/>
      <c r="MTM17" s="513"/>
      <c r="MTN17" s="513"/>
      <c r="MTO17" s="513"/>
      <c r="MTP17" s="513"/>
      <c r="MTQ17" s="513"/>
      <c r="MTR17" s="513"/>
      <c r="MTS17" s="513"/>
      <c r="MTT17" s="513"/>
      <c r="MTU17" s="513"/>
      <c r="MTV17" s="513"/>
      <c r="MTW17" s="513"/>
      <c r="MTX17" s="513"/>
      <c r="MTY17" s="513"/>
      <c r="MTZ17" s="513"/>
      <c r="MUA17" s="513"/>
      <c r="MUB17" s="513"/>
      <c r="MUC17" s="513"/>
      <c r="MUD17" s="513"/>
      <c r="MUE17" s="513"/>
      <c r="MUF17" s="513"/>
      <c r="MUG17" s="513"/>
      <c r="MUH17" s="513"/>
      <c r="MUI17" s="513"/>
      <c r="MUJ17" s="513"/>
      <c r="MUK17" s="513"/>
      <c r="MUL17" s="513"/>
      <c r="MUM17" s="513"/>
      <c r="MUN17" s="513"/>
      <c r="MUO17" s="513"/>
      <c r="MUP17" s="513"/>
      <c r="MUQ17" s="513"/>
      <c r="MUR17" s="513"/>
      <c r="MUS17" s="513"/>
      <c r="MUT17" s="513"/>
      <c r="MUU17" s="513"/>
      <c r="MUV17" s="513"/>
      <c r="MUW17" s="513"/>
      <c r="MUX17" s="513"/>
      <c r="MUY17" s="513"/>
      <c r="MUZ17" s="513"/>
      <c r="MVA17" s="513"/>
      <c r="MVB17" s="513"/>
      <c r="MVC17" s="513"/>
      <c r="MVD17" s="513"/>
      <c r="MVE17" s="513"/>
      <c r="MVF17" s="513"/>
      <c r="MVG17" s="513"/>
      <c r="MVH17" s="513"/>
      <c r="MVI17" s="513"/>
      <c r="MVJ17" s="513"/>
      <c r="MVK17" s="513"/>
      <c r="MVL17" s="513"/>
      <c r="MVM17" s="513"/>
      <c r="MVN17" s="513"/>
      <c r="MVO17" s="513"/>
      <c r="MVP17" s="513"/>
      <c r="MVQ17" s="513"/>
      <c r="MVR17" s="513"/>
      <c r="MVS17" s="513"/>
      <c r="MVT17" s="513"/>
      <c r="MVU17" s="513"/>
      <c r="MVV17" s="513"/>
      <c r="MVW17" s="513"/>
      <c r="MVX17" s="513"/>
      <c r="MVY17" s="513"/>
      <c r="MVZ17" s="513"/>
      <c r="MWA17" s="513"/>
      <c r="MWB17" s="513"/>
      <c r="MWC17" s="513"/>
      <c r="MWD17" s="513"/>
      <c r="MWE17" s="513"/>
      <c r="MWF17" s="513"/>
      <c r="MWG17" s="513"/>
      <c r="MWH17" s="513"/>
      <c r="MWI17" s="513"/>
      <c r="MWJ17" s="513"/>
      <c r="MWK17" s="513"/>
      <c r="MWL17" s="513"/>
      <c r="MWM17" s="513"/>
      <c r="MWN17" s="513"/>
      <c r="MWO17" s="513"/>
      <c r="MWP17" s="513"/>
      <c r="MWQ17" s="513"/>
      <c r="MWR17" s="513"/>
      <c r="MWS17" s="513"/>
      <c r="MWT17" s="513"/>
      <c r="MWU17" s="513"/>
      <c r="MWV17" s="513"/>
      <c r="MWW17" s="513"/>
      <c r="MWX17" s="513"/>
      <c r="MWY17" s="513"/>
      <c r="MWZ17" s="513"/>
      <c r="MXA17" s="513"/>
      <c r="MXB17" s="513"/>
      <c r="MXC17" s="513"/>
      <c r="MXD17" s="513"/>
      <c r="MXE17" s="513"/>
      <c r="MXF17" s="513"/>
      <c r="MXG17" s="513"/>
      <c r="MXH17" s="513"/>
      <c r="MXI17" s="513"/>
      <c r="MXJ17" s="513"/>
      <c r="MXK17" s="513"/>
      <c r="MXL17" s="513"/>
      <c r="MXM17" s="513"/>
      <c r="MXN17" s="513"/>
      <c r="MXO17" s="513"/>
      <c r="MXP17" s="513"/>
      <c r="MXQ17" s="513"/>
      <c r="MXR17" s="513"/>
      <c r="MXS17" s="513"/>
      <c r="MXT17" s="513"/>
      <c r="MXU17" s="513"/>
      <c r="MXV17" s="513"/>
      <c r="MXW17" s="513"/>
      <c r="MXX17" s="513"/>
      <c r="MXY17" s="513"/>
      <c r="MXZ17" s="513"/>
      <c r="MYA17" s="513"/>
      <c r="MYB17" s="513"/>
      <c r="MYC17" s="513"/>
      <c r="MYD17" s="513"/>
      <c r="MYE17" s="513"/>
      <c r="MYF17" s="513"/>
      <c r="MYG17" s="513"/>
      <c r="MYH17" s="513"/>
      <c r="MYI17" s="513"/>
      <c r="MYJ17" s="513"/>
      <c r="MYK17" s="513"/>
      <c r="MYL17" s="513"/>
      <c r="MYM17" s="513"/>
      <c r="MYN17" s="513"/>
      <c r="MYO17" s="513"/>
      <c r="MYP17" s="513"/>
      <c r="MYQ17" s="513"/>
      <c r="MYR17" s="513"/>
      <c r="MYS17" s="513"/>
      <c r="MYT17" s="513"/>
      <c r="MYU17" s="513"/>
      <c r="MYV17" s="513"/>
      <c r="MYW17" s="513"/>
      <c r="MYX17" s="513"/>
      <c r="MYY17" s="513"/>
      <c r="MYZ17" s="513"/>
      <c r="MZA17" s="513"/>
      <c r="MZB17" s="513"/>
      <c r="MZC17" s="513"/>
      <c r="MZD17" s="513"/>
      <c r="MZE17" s="513"/>
      <c r="MZF17" s="513"/>
      <c r="MZG17" s="513"/>
      <c r="MZH17" s="513"/>
      <c r="MZI17" s="513"/>
      <c r="MZJ17" s="513"/>
      <c r="MZK17" s="513"/>
      <c r="MZL17" s="513"/>
      <c r="MZM17" s="513"/>
      <c r="MZN17" s="513"/>
      <c r="MZO17" s="513"/>
      <c r="MZP17" s="513"/>
      <c r="MZQ17" s="513"/>
      <c r="MZR17" s="513"/>
      <c r="MZS17" s="513"/>
      <c r="MZT17" s="513"/>
      <c r="MZU17" s="513"/>
      <c r="MZV17" s="513"/>
      <c r="MZW17" s="513"/>
      <c r="MZX17" s="513"/>
      <c r="MZY17" s="513"/>
      <c r="MZZ17" s="513"/>
      <c r="NAA17" s="513"/>
      <c r="NAB17" s="513"/>
      <c r="NAC17" s="513"/>
      <c r="NAD17" s="513"/>
      <c r="NAE17" s="513"/>
      <c r="NAF17" s="513"/>
      <c r="NAG17" s="513"/>
      <c r="NAH17" s="513"/>
      <c r="NAI17" s="513"/>
      <c r="NAJ17" s="513"/>
      <c r="NAK17" s="513"/>
      <c r="NAL17" s="513"/>
      <c r="NAM17" s="513"/>
      <c r="NAN17" s="513"/>
      <c r="NAO17" s="513"/>
      <c r="NAP17" s="513"/>
      <c r="NAQ17" s="513"/>
      <c r="NAR17" s="513"/>
      <c r="NAS17" s="513"/>
      <c r="NAT17" s="513"/>
      <c r="NAU17" s="513"/>
      <c r="NAV17" s="513"/>
      <c r="NAW17" s="513"/>
      <c r="NAX17" s="513"/>
      <c r="NAY17" s="513"/>
      <c r="NAZ17" s="513"/>
      <c r="NBA17" s="513"/>
      <c r="NBB17" s="513"/>
      <c r="NBC17" s="513"/>
      <c r="NBD17" s="513"/>
      <c r="NBE17" s="513"/>
      <c r="NBF17" s="513"/>
      <c r="NBG17" s="513"/>
      <c r="NBH17" s="513"/>
      <c r="NBI17" s="513"/>
      <c r="NBJ17" s="513"/>
      <c r="NBK17" s="513"/>
      <c r="NBL17" s="513"/>
      <c r="NBM17" s="513"/>
      <c r="NBN17" s="513"/>
      <c r="NBO17" s="513"/>
      <c r="NBP17" s="513"/>
      <c r="NBQ17" s="513"/>
      <c r="NBR17" s="513"/>
      <c r="NBS17" s="513"/>
      <c r="NBT17" s="513"/>
      <c r="NBU17" s="513"/>
      <c r="NBV17" s="513"/>
      <c r="NBW17" s="513"/>
      <c r="NBX17" s="513"/>
      <c r="NBY17" s="513"/>
      <c r="NBZ17" s="513"/>
      <c r="NCA17" s="513"/>
      <c r="NCB17" s="513"/>
      <c r="NCC17" s="513"/>
      <c r="NCD17" s="513"/>
      <c r="NCE17" s="513"/>
      <c r="NCF17" s="513"/>
      <c r="NCG17" s="513"/>
      <c r="NCH17" s="513"/>
      <c r="NCI17" s="513"/>
      <c r="NCJ17" s="513"/>
      <c r="NCK17" s="513"/>
      <c r="NCL17" s="513"/>
      <c r="NCM17" s="513"/>
      <c r="NCN17" s="513"/>
      <c r="NCO17" s="513"/>
      <c r="NCP17" s="513"/>
      <c r="NCQ17" s="513"/>
      <c r="NCR17" s="513"/>
      <c r="NCS17" s="513"/>
      <c r="NCT17" s="513"/>
      <c r="NCU17" s="513"/>
      <c r="NCV17" s="513"/>
      <c r="NCW17" s="513"/>
      <c r="NCX17" s="513"/>
      <c r="NCY17" s="513"/>
      <c r="NCZ17" s="513"/>
      <c r="NDA17" s="513"/>
      <c r="NDB17" s="513"/>
      <c r="NDC17" s="513"/>
      <c r="NDD17" s="513"/>
      <c r="NDE17" s="513"/>
      <c r="NDF17" s="513"/>
      <c r="NDG17" s="513"/>
      <c r="NDH17" s="513"/>
      <c r="NDI17" s="513"/>
      <c r="NDJ17" s="513"/>
      <c r="NDK17" s="513"/>
      <c r="NDL17" s="513"/>
      <c r="NDM17" s="513"/>
      <c r="NDN17" s="513"/>
      <c r="NDO17" s="513"/>
      <c r="NDP17" s="513"/>
      <c r="NDQ17" s="513"/>
      <c r="NDR17" s="513"/>
      <c r="NDS17" s="513"/>
      <c r="NDT17" s="513"/>
      <c r="NDU17" s="513"/>
      <c r="NDV17" s="513"/>
      <c r="NDW17" s="513"/>
      <c r="NDX17" s="513"/>
      <c r="NDY17" s="513"/>
      <c r="NDZ17" s="513"/>
      <c r="NEA17" s="513"/>
      <c r="NEB17" s="513"/>
      <c r="NEC17" s="513"/>
      <c r="NED17" s="513"/>
      <c r="NEE17" s="513"/>
      <c r="NEF17" s="513"/>
      <c r="NEG17" s="513"/>
      <c r="NEH17" s="513"/>
      <c r="NEI17" s="513"/>
      <c r="NEJ17" s="513"/>
      <c r="NEK17" s="513"/>
      <c r="NEL17" s="513"/>
      <c r="NEM17" s="513"/>
      <c r="NEN17" s="513"/>
      <c r="NEO17" s="513"/>
      <c r="NEP17" s="513"/>
      <c r="NEQ17" s="513"/>
      <c r="NER17" s="513"/>
      <c r="NES17" s="513"/>
      <c r="NET17" s="513"/>
      <c r="NEU17" s="513"/>
      <c r="NEV17" s="513"/>
      <c r="NEW17" s="513"/>
      <c r="NEX17" s="513"/>
      <c r="NEY17" s="513"/>
      <c r="NEZ17" s="513"/>
      <c r="NFA17" s="513"/>
      <c r="NFB17" s="513"/>
      <c r="NFC17" s="513"/>
      <c r="NFD17" s="513"/>
      <c r="NFE17" s="513"/>
      <c r="NFF17" s="513"/>
      <c r="NFG17" s="513"/>
      <c r="NFH17" s="513"/>
      <c r="NFI17" s="513"/>
      <c r="NFJ17" s="513"/>
      <c r="NFK17" s="513"/>
      <c r="NFL17" s="513"/>
      <c r="NFM17" s="513"/>
      <c r="NFN17" s="513"/>
      <c r="NFO17" s="513"/>
      <c r="NFP17" s="513"/>
      <c r="NFQ17" s="513"/>
      <c r="NFR17" s="513"/>
      <c r="NFS17" s="513"/>
      <c r="NFT17" s="513"/>
      <c r="NFU17" s="513"/>
      <c r="NFV17" s="513"/>
      <c r="NFW17" s="513"/>
      <c r="NFX17" s="513"/>
      <c r="NFY17" s="513"/>
      <c r="NFZ17" s="513"/>
      <c r="NGA17" s="513"/>
      <c r="NGB17" s="513"/>
      <c r="NGC17" s="513"/>
      <c r="NGD17" s="513"/>
      <c r="NGE17" s="513"/>
      <c r="NGF17" s="513"/>
      <c r="NGG17" s="513"/>
      <c r="NGH17" s="513"/>
      <c r="NGI17" s="513"/>
      <c r="NGJ17" s="513"/>
      <c r="NGK17" s="513"/>
      <c r="NGL17" s="513"/>
      <c r="NGM17" s="513"/>
      <c r="NGN17" s="513"/>
      <c r="NGO17" s="513"/>
      <c r="NGP17" s="513"/>
      <c r="NGQ17" s="513"/>
      <c r="NGR17" s="513"/>
      <c r="NGS17" s="513"/>
      <c r="NGT17" s="513"/>
      <c r="NGU17" s="513"/>
      <c r="NGV17" s="513"/>
      <c r="NGW17" s="513"/>
      <c r="NGX17" s="513"/>
      <c r="NGY17" s="513"/>
      <c r="NGZ17" s="513"/>
      <c r="NHA17" s="513"/>
      <c r="NHB17" s="513"/>
      <c r="NHC17" s="513"/>
      <c r="NHD17" s="513"/>
      <c r="NHE17" s="513"/>
      <c r="NHF17" s="513"/>
      <c r="NHG17" s="513"/>
      <c r="NHH17" s="513"/>
      <c r="NHI17" s="513"/>
      <c r="NHJ17" s="513"/>
      <c r="NHK17" s="513"/>
      <c r="NHL17" s="513"/>
      <c r="NHM17" s="513"/>
      <c r="NHN17" s="513"/>
      <c r="NHO17" s="513"/>
      <c r="NHP17" s="513"/>
      <c r="NHQ17" s="513"/>
      <c r="NHR17" s="513"/>
      <c r="NHS17" s="513"/>
      <c r="NHT17" s="513"/>
      <c r="NHU17" s="513"/>
      <c r="NHV17" s="513"/>
      <c r="NHW17" s="513"/>
      <c r="NHX17" s="513"/>
      <c r="NHY17" s="513"/>
      <c r="NHZ17" s="513"/>
      <c r="NIA17" s="513"/>
      <c r="NIB17" s="513"/>
      <c r="NIC17" s="513"/>
      <c r="NID17" s="513"/>
      <c r="NIE17" s="513"/>
      <c r="NIF17" s="513"/>
      <c r="NIG17" s="513"/>
      <c r="NIH17" s="513"/>
      <c r="NII17" s="513"/>
      <c r="NIJ17" s="513"/>
      <c r="NIK17" s="513"/>
      <c r="NIL17" s="513"/>
      <c r="NIM17" s="513"/>
      <c r="NIN17" s="513"/>
      <c r="NIO17" s="513"/>
      <c r="NIP17" s="513"/>
      <c r="NIQ17" s="513"/>
      <c r="NIR17" s="513"/>
      <c r="NIS17" s="513"/>
      <c r="NIT17" s="513"/>
      <c r="NIU17" s="513"/>
      <c r="NIV17" s="513"/>
      <c r="NIW17" s="513"/>
      <c r="NIX17" s="513"/>
      <c r="NIY17" s="513"/>
      <c r="NIZ17" s="513"/>
      <c r="NJA17" s="513"/>
      <c r="NJB17" s="513"/>
      <c r="NJC17" s="513"/>
      <c r="NJD17" s="513"/>
      <c r="NJE17" s="513"/>
      <c r="NJF17" s="513"/>
      <c r="NJG17" s="513"/>
      <c r="NJH17" s="513"/>
      <c r="NJI17" s="513"/>
      <c r="NJJ17" s="513"/>
      <c r="NJK17" s="513"/>
      <c r="NJL17" s="513"/>
      <c r="NJM17" s="513"/>
      <c r="NJN17" s="513"/>
      <c r="NJO17" s="513"/>
      <c r="NJP17" s="513"/>
      <c r="NJQ17" s="513"/>
      <c r="NJR17" s="513"/>
      <c r="NJS17" s="513"/>
      <c r="NJT17" s="513"/>
      <c r="NJU17" s="513"/>
      <c r="NJV17" s="513"/>
      <c r="NJW17" s="513"/>
      <c r="NJX17" s="513"/>
      <c r="NJY17" s="513"/>
      <c r="NJZ17" s="513"/>
      <c r="NKA17" s="513"/>
      <c r="NKB17" s="513"/>
      <c r="NKC17" s="513"/>
      <c r="NKD17" s="513"/>
      <c r="NKE17" s="513"/>
      <c r="NKF17" s="513"/>
      <c r="NKG17" s="513"/>
      <c r="NKH17" s="513"/>
      <c r="NKI17" s="513"/>
      <c r="NKJ17" s="513"/>
      <c r="NKK17" s="513"/>
      <c r="NKL17" s="513"/>
      <c r="NKM17" s="513"/>
      <c r="NKN17" s="513"/>
      <c r="NKO17" s="513"/>
      <c r="NKP17" s="513"/>
      <c r="NKQ17" s="513"/>
      <c r="NKR17" s="513"/>
      <c r="NKS17" s="513"/>
      <c r="NKT17" s="513"/>
      <c r="NKU17" s="513"/>
      <c r="NKV17" s="513"/>
      <c r="NKW17" s="513"/>
      <c r="NKX17" s="513"/>
      <c r="NKY17" s="513"/>
      <c r="NKZ17" s="513"/>
      <c r="NLA17" s="513"/>
      <c r="NLB17" s="513"/>
      <c r="NLC17" s="513"/>
      <c r="NLD17" s="513"/>
      <c r="NLE17" s="513"/>
      <c r="NLF17" s="513"/>
      <c r="NLG17" s="513"/>
      <c r="NLH17" s="513"/>
      <c r="NLI17" s="513"/>
      <c r="NLJ17" s="513"/>
      <c r="NLK17" s="513"/>
      <c r="NLL17" s="513"/>
      <c r="NLM17" s="513"/>
      <c r="NLN17" s="513"/>
      <c r="NLO17" s="513"/>
      <c r="NLP17" s="513"/>
      <c r="NLQ17" s="513"/>
      <c r="NLR17" s="513"/>
      <c r="NLS17" s="513"/>
      <c r="NLT17" s="513"/>
      <c r="NLU17" s="513"/>
      <c r="NLV17" s="513"/>
      <c r="NLW17" s="513"/>
      <c r="NLX17" s="513"/>
      <c r="NLY17" s="513"/>
      <c r="NLZ17" s="513"/>
      <c r="NMA17" s="513"/>
      <c r="NMB17" s="513"/>
      <c r="NMC17" s="513"/>
      <c r="NMD17" s="513"/>
      <c r="NME17" s="513"/>
      <c r="NMF17" s="513"/>
      <c r="NMG17" s="513"/>
      <c r="NMH17" s="513"/>
      <c r="NMI17" s="513"/>
      <c r="NMJ17" s="513"/>
      <c r="NMK17" s="513"/>
      <c r="NML17" s="513"/>
      <c r="NMM17" s="513"/>
      <c r="NMN17" s="513"/>
      <c r="NMO17" s="513"/>
      <c r="NMP17" s="513"/>
      <c r="NMQ17" s="513"/>
      <c r="NMR17" s="513"/>
      <c r="NMS17" s="513"/>
      <c r="NMT17" s="513"/>
      <c r="NMU17" s="513"/>
      <c r="NMV17" s="513"/>
      <c r="NMW17" s="513"/>
      <c r="NMX17" s="513"/>
      <c r="NMY17" s="513"/>
      <c r="NMZ17" s="513"/>
      <c r="NNA17" s="513"/>
      <c r="NNB17" s="513"/>
      <c r="NNC17" s="513"/>
      <c r="NND17" s="513"/>
      <c r="NNE17" s="513"/>
      <c r="NNF17" s="513"/>
      <c r="NNG17" s="513"/>
      <c r="NNH17" s="513"/>
      <c r="NNI17" s="513"/>
      <c r="NNJ17" s="513"/>
      <c r="NNK17" s="513"/>
      <c r="NNL17" s="513"/>
      <c r="NNM17" s="513"/>
      <c r="NNN17" s="513"/>
      <c r="NNO17" s="513"/>
      <c r="NNP17" s="513"/>
      <c r="NNQ17" s="513"/>
      <c r="NNR17" s="513"/>
      <c r="NNS17" s="513"/>
      <c r="NNT17" s="513"/>
      <c r="NNU17" s="513"/>
      <c r="NNV17" s="513"/>
      <c r="NNW17" s="513"/>
      <c r="NNX17" s="513"/>
      <c r="NNY17" s="513"/>
      <c r="NNZ17" s="513"/>
      <c r="NOA17" s="513"/>
      <c r="NOB17" s="513"/>
      <c r="NOC17" s="513"/>
      <c r="NOD17" s="513"/>
      <c r="NOE17" s="513"/>
      <c r="NOF17" s="513"/>
      <c r="NOG17" s="513"/>
      <c r="NOH17" s="513"/>
      <c r="NOI17" s="513"/>
      <c r="NOJ17" s="513"/>
      <c r="NOK17" s="513"/>
      <c r="NOL17" s="513"/>
      <c r="NOM17" s="513"/>
      <c r="NON17" s="513"/>
      <c r="NOO17" s="513"/>
      <c r="NOP17" s="513"/>
      <c r="NOQ17" s="513"/>
      <c r="NOR17" s="513"/>
      <c r="NOS17" s="513"/>
      <c r="NOT17" s="513"/>
      <c r="NOU17" s="513"/>
      <c r="NOV17" s="513"/>
      <c r="NOW17" s="513"/>
      <c r="NOX17" s="513"/>
      <c r="NOY17" s="513"/>
      <c r="NOZ17" s="513"/>
      <c r="NPA17" s="513"/>
      <c r="NPB17" s="513"/>
      <c r="NPC17" s="513"/>
      <c r="NPD17" s="513"/>
      <c r="NPE17" s="513"/>
      <c r="NPF17" s="513"/>
      <c r="NPG17" s="513"/>
      <c r="NPH17" s="513"/>
      <c r="NPI17" s="513"/>
      <c r="NPJ17" s="513"/>
      <c r="NPK17" s="513"/>
      <c r="NPL17" s="513"/>
      <c r="NPM17" s="513"/>
      <c r="NPN17" s="513"/>
      <c r="NPO17" s="513"/>
      <c r="NPP17" s="513"/>
      <c r="NPQ17" s="513"/>
      <c r="NPR17" s="513"/>
      <c r="NPS17" s="513"/>
      <c r="NPT17" s="513"/>
      <c r="NPU17" s="513"/>
      <c r="NPV17" s="513"/>
      <c r="NPW17" s="513"/>
      <c r="NPX17" s="513"/>
      <c r="NPY17" s="513"/>
      <c r="NPZ17" s="513"/>
      <c r="NQA17" s="513"/>
      <c r="NQB17" s="513"/>
      <c r="NQC17" s="513"/>
      <c r="NQD17" s="513"/>
      <c r="NQE17" s="513"/>
      <c r="NQF17" s="513"/>
      <c r="NQG17" s="513"/>
      <c r="NQH17" s="513"/>
      <c r="NQI17" s="513"/>
      <c r="NQJ17" s="513"/>
      <c r="NQK17" s="513"/>
      <c r="NQL17" s="513"/>
      <c r="NQM17" s="513"/>
      <c r="NQN17" s="513"/>
      <c r="NQO17" s="513"/>
      <c r="NQP17" s="513"/>
      <c r="NQQ17" s="513"/>
      <c r="NQR17" s="513"/>
      <c r="NQS17" s="513"/>
      <c r="NQT17" s="513"/>
      <c r="NQU17" s="513"/>
      <c r="NQV17" s="513"/>
      <c r="NQW17" s="513"/>
      <c r="NQX17" s="513"/>
      <c r="NQY17" s="513"/>
      <c r="NQZ17" s="513"/>
      <c r="NRA17" s="513"/>
      <c r="NRB17" s="513"/>
      <c r="NRC17" s="513"/>
      <c r="NRD17" s="513"/>
      <c r="NRE17" s="513"/>
      <c r="NRF17" s="513"/>
      <c r="NRG17" s="513"/>
      <c r="NRH17" s="513"/>
      <c r="NRI17" s="513"/>
      <c r="NRJ17" s="513"/>
      <c r="NRK17" s="513"/>
      <c r="NRL17" s="513"/>
      <c r="NRM17" s="513"/>
      <c r="NRN17" s="513"/>
      <c r="NRO17" s="513"/>
      <c r="NRP17" s="513"/>
      <c r="NRQ17" s="513"/>
      <c r="NRR17" s="513"/>
      <c r="NRS17" s="513"/>
      <c r="NRT17" s="513"/>
      <c r="NRU17" s="513"/>
      <c r="NRV17" s="513"/>
      <c r="NRW17" s="513"/>
      <c r="NRX17" s="513"/>
      <c r="NRY17" s="513"/>
      <c r="NRZ17" s="513"/>
      <c r="NSA17" s="513"/>
      <c r="NSB17" s="513"/>
      <c r="NSC17" s="513"/>
      <c r="NSD17" s="513"/>
      <c r="NSE17" s="513"/>
      <c r="NSF17" s="513"/>
      <c r="NSG17" s="513"/>
      <c r="NSH17" s="513"/>
      <c r="NSI17" s="513"/>
      <c r="NSJ17" s="513"/>
      <c r="NSK17" s="513"/>
      <c r="NSL17" s="513"/>
      <c r="NSM17" s="513"/>
      <c r="NSN17" s="513"/>
      <c r="NSO17" s="513"/>
      <c r="NSP17" s="513"/>
      <c r="NSQ17" s="513"/>
      <c r="NSR17" s="513"/>
      <c r="NSS17" s="513"/>
      <c r="NST17" s="513"/>
      <c r="NSU17" s="513"/>
      <c r="NSV17" s="513"/>
      <c r="NSW17" s="513"/>
      <c r="NSX17" s="513"/>
      <c r="NSY17" s="513"/>
      <c r="NSZ17" s="513"/>
      <c r="NTA17" s="513"/>
      <c r="NTB17" s="513"/>
      <c r="NTC17" s="513"/>
      <c r="NTD17" s="513"/>
      <c r="NTE17" s="513"/>
      <c r="NTF17" s="513"/>
      <c r="NTG17" s="513"/>
      <c r="NTH17" s="513"/>
      <c r="NTI17" s="513"/>
      <c r="NTJ17" s="513"/>
      <c r="NTK17" s="513"/>
      <c r="NTL17" s="513"/>
      <c r="NTM17" s="513"/>
      <c r="NTN17" s="513"/>
      <c r="NTO17" s="513"/>
      <c r="NTP17" s="513"/>
      <c r="NTQ17" s="513"/>
      <c r="NTR17" s="513"/>
      <c r="NTS17" s="513"/>
      <c r="NTT17" s="513"/>
      <c r="NTU17" s="513"/>
      <c r="NTV17" s="513"/>
      <c r="NTW17" s="513"/>
      <c r="NTX17" s="513"/>
      <c r="NTY17" s="513"/>
      <c r="NTZ17" s="513"/>
      <c r="NUA17" s="513"/>
      <c r="NUB17" s="513"/>
      <c r="NUC17" s="513"/>
      <c r="NUD17" s="513"/>
      <c r="NUE17" s="513"/>
      <c r="NUF17" s="513"/>
      <c r="NUG17" s="513"/>
      <c r="NUH17" s="513"/>
      <c r="NUI17" s="513"/>
      <c r="NUJ17" s="513"/>
      <c r="NUK17" s="513"/>
      <c r="NUL17" s="513"/>
      <c r="NUM17" s="513"/>
      <c r="NUN17" s="513"/>
      <c r="NUO17" s="513"/>
      <c r="NUP17" s="513"/>
      <c r="NUQ17" s="513"/>
      <c r="NUR17" s="513"/>
      <c r="NUS17" s="513"/>
      <c r="NUT17" s="513"/>
      <c r="NUU17" s="513"/>
      <c r="NUV17" s="513"/>
      <c r="NUW17" s="513"/>
      <c r="NUX17" s="513"/>
      <c r="NUY17" s="513"/>
      <c r="NUZ17" s="513"/>
      <c r="NVA17" s="513"/>
      <c r="NVB17" s="513"/>
      <c r="NVC17" s="513"/>
      <c r="NVD17" s="513"/>
      <c r="NVE17" s="513"/>
      <c r="NVF17" s="513"/>
      <c r="NVG17" s="513"/>
      <c r="NVH17" s="513"/>
      <c r="NVI17" s="513"/>
      <c r="NVJ17" s="513"/>
      <c r="NVK17" s="513"/>
      <c r="NVL17" s="513"/>
      <c r="NVM17" s="513"/>
      <c r="NVN17" s="513"/>
      <c r="NVO17" s="513"/>
      <c r="NVP17" s="513"/>
      <c r="NVQ17" s="513"/>
      <c r="NVR17" s="513"/>
      <c r="NVS17" s="513"/>
      <c r="NVT17" s="513"/>
      <c r="NVU17" s="513"/>
      <c r="NVV17" s="513"/>
      <c r="NVW17" s="513"/>
      <c r="NVX17" s="513"/>
      <c r="NVY17" s="513"/>
      <c r="NVZ17" s="513"/>
      <c r="NWA17" s="513"/>
      <c r="NWB17" s="513"/>
      <c r="NWC17" s="513"/>
      <c r="NWD17" s="513"/>
      <c r="NWE17" s="513"/>
      <c r="NWF17" s="513"/>
      <c r="NWG17" s="513"/>
      <c r="NWH17" s="513"/>
      <c r="NWI17" s="513"/>
      <c r="NWJ17" s="513"/>
      <c r="NWK17" s="513"/>
      <c r="NWL17" s="513"/>
      <c r="NWM17" s="513"/>
      <c r="NWN17" s="513"/>
      <c r="NWO17" s="513"/>
      <c r="NWP17" s="513"/>
      <c r="NWQ17" s="513"/>
      <c r="NWR17" s="513"/>
      <c r="NWS17" s="513"/>
      <c r="NWT17" s="513"/>
      <c r="NWU17" s="513"/>
      <c r="NWV17" s="513"/>
      <c r="NWW17" s="513"/>
      <c r="NWX17" s="513"/>
      <c r="NWY17" s="513"/>
      <c r="NWZ17" s="513"/>
      <c r="NXA17" s="513"/>
      <c r="NXB17" s="513"/>
      <c r="NXC17" s="513"/>
      <c r="NXD17" s="513"/>
      <c r="NXE17" s="513"/>
      <c r="NXF17" s="513"/>
      <c r="NXG17" s="513"/>
      <c r="NXH17" s="513"/>
      <c r="NXI17" s="513"/>
      <c r="NXJ17" s="513"/>
      <c r="NXK17" s="513"/>
      <c r="NXL17" s="513"/>
      <c r="NXM17" s="513"/>
      <c r="NXN17" s="513"/>
      <c r="NXO17" s="513"/>
      <c r="NXP17" s="513"/>
      <c r="NXQ17" s="513"/>
      <c r="NXR17" s="513"/>
      <c r="NXS17" s="513"/>
      <c r="NXT17" s="513"/>
      <c r="NXU17" s="513"/>
      <c r="NXV17" s="513"/>
      <c r="NXW17" s="513"/>
      <c r="NXX17" s="513"/>
      <c r="NXY17" s="513"/>
      <c r="NXZ17" s="513"/>
      <c r="NYA17" s="513"/>
      <c r="NYB17" s="513"/>
      <c r="NYC17" s="513"/>
      <c r="NYD17" s="513"/>
      <c r="NYE17" s="513"/>
      <c r="NYF17" s="513"/>
      <c r="NYG17" s="513"/>
      <c r="NYH17" s="513"/>
      <c r="NYI17" s="513"/>
      <c r="NYJ17" s="513"/>
      <c r="NYK17" s="513"/>
      <c r="NYL17" s="513"/>
      <c r="NYM17" s="513"/>
      <c r="NYN17" s="513"/>
      <c r="NYO17" s="513"/>
      <c r="NYP17" s="513"/>
      <c r="NYQ17" s="513"/>
      <c r="NYR17" s="513"/>
      <c r="NYS17" s="513"/>
      <c r="NYT17" s="513"/>
      <c r="NYU17" s="513"/>
      <c r="NYV17" s="513"/>
      <c r="NYW17" s="513"/>
      <c r="NYX17" s="513"/>
      <c r="NYY17" s="513"/>
      <c r="NYZ17" s="513"/>
      <c r="NZA17" s="513"/>
      <c r="NZB17" s="513"/>
      <c r="NZC17" s="513"/>
      <c r="NZD17" s="513"/>
      <c r="NZE17" s="513"/>
      <c r="NZF17" s="513"/>
      <c r="NZG17" s="513"/>
      <c r="NZH17" s="513"/>
      <c r="NZI17" s="513"/>
      <c r="NZJ17" s="513"/>
      <c r="NZK17" s="513"/>
      <c r="NZL17" s="513"/>
      <c r="NZM17" s="513"/>
      <c r="NZN17" s="513"/>
      <c r="NZO17" s="513"/>
      <c r="NZP17" s="513"/>
      <c r="NZQ17" s="513"/>
      <c r="NZR17" s="513"/>
      <c r="NZS17" s="513"/>
      <c r="NZT17" s="513"/>
      <c r="NZU17" s="513"/>
      <c r="NZV17" s="513"/>
      <c r="NZW17" s="513"/>
      <c r="NZX17" s="513"/>
      <c r="NZY17" s="513"/>
      <c r="NZZ17" s="513"/>
      <c r="OAA17" s="513"/>
      <c r="OAB17" s="513"/>
      <c r="OAC17" s="513"/>
      <c r="OAD17" s="513"/>
      <c r="OAE17" s="513"/>
      <c r="OAF17" s="513"/>
      <c r="OAG17" s="513"/>
      <c r="OAH17" s="513"/>
      <c r="OAI17" s="513"/>
      <c r="OAJ17" s="513"/>
      <c r="OAK17" s="513"/>
      <c r="OAL17" s="513"/>
      <c r="OAM17" s="513"/>
      <c r="OAN17" s="513"/>
      <c r="OAO17" s="513"/>
      <c r="OAP17" s="513"/>
      <c r="OAQ17" s="513"/>
      <c r="OAR17" s="513"/>
      <c r="OAS17" s="513"/>
      <c r="OAT17" s="513"/>
      <c r="OAU17" s="513"/>
      <c r="OAV17" s="513"/>
      <c r="OAW17" s="513"/>
      <c r="OAX17" s="513"/>
      <c r="OAY17" s="513"/>
      <c r="OAZ17" s="513"/>
      <c r="OBA17" s="513"/>
      <c r="OBB17" s="513"/>
      <c r="OBC17" s="513"/>
      <c r="OBD17" s="513"/>
      <c r="OBE17" s="513"/>
      <c r="OBF17" s="513"/>
      <c r="OBG17" s="513"/>
      <c r="OBH17" s="513"/>
      <c r="OBI17" s="513"/>
      <c r="OBJ17" s="513"/>
      <c r="OBK17" s="513"/>
      <c r="OBL17" s="513"/>
      <c r="OBM17" s="513"/>
      <c r="OBN17" s="513"/>
      <c r="OBO17" s="513"/>
      <c r="OBP17" s="513"/>
      <c r="OBQ17" s="513"/>
      <c r="OBR17" s="513"/>
      <c r="OBS17" s="513"/>
      <c r="OBT17" s="513"/>
      <c r="OBU17" s="513"/>
      <c r="OBV17" s="513"/>
      <c r="OBW17" s="513"/>
      <c r="OBX17" s="513"/>
      <c r="OBY17" s="513"/>
      <c r="OBZ17" s="513"/>
      <c r="OCA17" s="513"/>
      <c r="OCB17" s="513"/>
      <c r="OCC17" s="513"/>
      <c r="OCD17" s="513"/>
      <c r="OCE17" s="513"/>
      <c r="OCF17" s="513"/>
      <c r="OCG17" s="513"/>
      <c r="OCH17" s="513"/>
      <c r="OCI17" s="513"/>
      <c r="OCJ17" s="513"/>
      <c r="OCK17" s="513"/>
      <c r="OCL17" s="513"/>
      <c r="OCM17" s="513"/>
      <c r="OCN17" s="513"/>
      <c r="OCO17" s="513"/>
      <c r="OCP17" s="513"/>
      <c r="OCQ17" s="513"/>
      <c r="OCR17" s="513"/>
      <c r="OCS17" s="513"/>
      <c r="OCT17" s="513"/>
      <c r="OCU17" s="513"/>
      <c r="OCV17" s="513"/>
      <c r="OCW17" s="513"/>
      <c r="OCX17" s="513"/>
      <c r="OCY17" s="513"/>
      <c r="OCZ17" s="513"/>
      <c r="ODA17" s="513"/>
      <c r="ODB17" s="513"/>
      <c r="ODC17" s="513"/>
      <c r="ODD17" s="513"/>
      <c r="ODE17" s="513"/>
      <c r="ODF17" s="513"/>
      <c r="ODG17" s="513"/>
      <c r="ODH17" s="513"/>
      <c r="ODI17" s="513"/>
      <c r="ODJ17" s="513"/>
      <c r="ODK17" s="513"/>
      <c r="ODL17" s="513"/>
      <c r="ODM17" s="513"/>
      <c r="ODN17" s="513"/>
      <c r="ODO17" s="513"/>
      <c r="ODP17" s="513"/>
      <c r="ODQ17" s="513"/>
      <c r="ODR17" s="513"/>
      <c r="ODS17" s="513"/>
      <c r="ODT17" s="513"/>
      <c r="ODU17" s="513"/>
      <c r="ODV17" s="513"/>
      <c r="ODW17" s="513"/>
      <c r="ODX17" s="513"/>
      <c r="ODY17" s="513"/>
      <c r="ODZ17" s="513"/>
      <c r="OEA17" s="513"/>
      <c r="OEB17" s="513"/>
      <c r="OEC17" s="513"/>
      <c r="OED17" s="513"/>
      <c r="OEE17" s="513"/>
      <c r="OEF17" s="513"/>
      <c r="OEG17" s="513"/>
      <c r="OEH17" s="513"/>
      <c r="OEI17" s="513"/>
      <c r="OEJ17" s="513"/>
      <c r="OEK17" s="513"/>
      <c r="OEL17" s="513"/>
      <c r="OEM17" s="513"/>
      <c r="OEN17" s="513"/>
      <c r="OEO17" s="513"/>
      <c r="OEP17" s="513"/>
      <c r="OEQ17" s="513"/>
      <c r="OER17" s="513"/>
      <c r="OES17" s="513"/>
      <c r="OET17" s="513"/>
      <c r="OEU17" s="513"/>
      <c r="OEV17" s="513"/>
      <c r="OEW17" s="513"/>
      <c r="OEX17" s="513"/>
      <c r="OEY17" s="513"/>
      <c r="OEZ17" s="513"/>
      <c r="OFA17" s="513"/>
      <c r="OFB17" s="513"/>
      <c r="OFC17" s="513"/>
      <c r="OFD17" s="513"/>
      <c r="OFE17" s="513"/>
      <c r="OFF17" s="513"/>
      <c r="OFG17" s="513"/>
      <c r="OFH17" s="513"/>
      <c r="OFI17" s="513"/>
      <c r="OFJ17" s="513"/>
      <c r="OFK17" s="513"/>
      <c r="OFL17" s="513"/>
      <c r="OFM17" s="513"/>
      <c r="OFN17" s="513"/>
      <c r="OFO17" s="513"/>
      <c r="OFP17" s="513"/>
      <c r="OFQ17" s="513"/>
      <c r="OFR17" s="513"/>
      <c r="OFS17" s="513"/>
      <c r="OFT17" s="513"/>
      <c r="OFU17" s="513"/>
      <c r="OFV17" s="513"/>
      <c r="OFW17" s="513"/>
      <c r="OFX17" s="513"/>
      <c r="OFY17" s="513"/>
      <c r="OFZ17" s="513"/>
      <c r="OGA17" s="513"/>
      <c r="OGB17" s="513"/>
      <c r="OGC17" s="513"/>
      <c r="OGD17" s="513"/>
      <c r="OGE17" s="513"/>
      <c r="OGF17" s="513"/>
      <c r="OGG17" s="513"/>
      <c r="OGH17" s="513"/>
      <c r="OGI17" s="513"/>
      <c r="OGJ17" s="513"/>
      <c r="OGK17" s="513"/>
      <c r="OGL17" s="513"/>
      <c r="OGM17" s="513"/>
      <c r="OGN17" s="513"/>
      <c r="OGO17" s="513"/>
      <c r="OGP17" s="513"/>
      <c r="OGQ17" s="513"/>
      <c r="OGR17" s="513"/>
      <c r="OGS17" s="513"/>
      <c r="OGT17" s="513"/>
      <c r="OGU17" s="513"/>
      <c r="OGV17" s="513"/>
      <c r="OGW17" s="513"/>
      <c r="OGX17" s="513"/>
      <c r="OGY17" s="513"/>
      <c r="OGZ17" s="513"/>
      <c r="OHA17" s="513"/>
      <c r="OHB17" s="513"/>
      <c r="OHC17" s="513"/>
      <c r="OHD17" s="513"/>
      <c r="OHE17" s="513"/>
      <c r="OHF17" s="513"/>
      <c r="OHG17" s="513"/>
      <c r="OHH17" s="513"/>
      <c r="OHI17" s="513"/>
      <c r="OHJ17" s="513"/>
      <c r="OHK17" s="513"/>
      <c r="OHL17" s="513"/>
      <c r="OHM17" s="513"/>
      <c r="OHN17" s="513"/>
      <c r="OHO17" s="513"/>
      <c r="OHP17" s="513"/>
      <c r="OHQ17" s="513"/>
      <c r="OHR17" s="513"/>
      <c r="OHS17" s="513"/>
      <c r="OHT17" s="513"/>
      <c r="OHU17" s="513"/>
      <c r="OHV17" s="513"/>
      <c r="OHW17" s="513"/>
      <c r="OHX17" s="513"/>
      <c r="OHY17" s="513"/>
      <c r="OHZ17" s="513"/>
      <c r="OIA17" s="513"/>
      <c r="OIB17" s="513"/>
      <c r="OIC17" s="513"/>
      <c r="OID17" s="513"/>
      <c r="OIE17" s="513"/>
      <c r="OIF17" s="513"/>
      <c r="OIG17" s="513"/>
      <c r="OIH17" s="513"/>
      <c r="OII17" s="513"/>
      <c r="OIJ17" s="513"/>
      <c r="OIK17" s="513"/>
      <c r="OIL17" s="513"/>
      <c r="OIM17" s="513"/>
      <c r="OIN17" s="513"/>
      <c r="OIO17" s="513"/>
      <c r="OIP17" s="513"/>
      <c r="OIQ17" s="513"/>
      <c r="OIR17" s="513"/>
      <c r="OIS17" s="513"/>
      <c r="OIT17" s="513"/>
      <c r="OIU17" s="513"/>
      <c r="OIV17" s="513"/>
      <c r="OIW17" s="513"/>
      <c r="OIX17" s="513"/>
      <c r="OIY17" s="513"/>
      <c r="OIZ17" s="513"/>
      <c r="OJA17" s="513"/>
      <c r="OJB17" s="513"/>
      <c r="OJC17" s="513"/>
      <c r="OJD17" s="513"/>
      <c r="OJE17" s="513"/>
      <c r="OJF17" s="513"/>
      <c r="OJG17" s="513"/>
      <c r="OJH17" s="513"/>
      <c r="OJI17" s="513"/>
      <c r="OJJ17" s="513"/>
      <c r="OJK17" s="513"/>
      <c r="OJL17" s="513"/>
      <c r="OJM17" s="513"/>
      <c r="OJN17" s="513"/>
      <c r="OJO17" s="513"/>
      <c r="OJP17" s="513"/>
      <c r="OJQ17" s="513"/>
      <c r="OJR17" s="513"/>
      <c r="OJS17" s="513"/>
      <c r="OJT17" s="513"/>
      <c r="OJU17" s="513"/>
      <c r="OJV17" s="513"/>
      <c r="OJW17" s="513"/>
      <c r="OJX17" s="513"/>
      <c r="OJY17" s="513"/>
      <c r="OJZ17" s="513"/>
      <c r="OKA17" s="513"/>
      <c r="OKB17" s="513"/>
      <c r="OKC17" s="513"/>
      <c r="OKD17" s="513"/>
      <c r="OKE17" s="513"/>
      <c r="OKF17" s="513"/>
      <c r="OKG17" s="513"/>
      <c r="OKH17" s="513"/>
      <c r="OKI17" s="513"/>
      <c r="OKJ17" s="513"/>
      <c r="OKK17" s="513"/>
      <c r="OKL17" s="513"/>
      <c r="OKM17" s="513"/>
      <c r="OKN17" s="513"/>
      <c r="OKO17" s="513"/>
      <c r="OKP17" s="513"/>
      <c r="OKQ17" s="513"/>
      <c r="OKR17" s="513"/>
      <c r="OKS17" s="513"/>
      <c r="OKT17" s="513"/>
      <c r="OKU17" s="513"/>
      <c r="OKV17" s="513"/>
      <c r="OKW17" s="513"/>
      <c r="OKX17" s="513"/>
      <c r="OKY17" s="513"/>
      <c r="OKZ17" s="513"/>
      <c r="OLA17" s="513"/>
      <c r="OLB17" s="513"/>
      <c r="OLC17" s="513"/>
      <c r="OLD17" s="513"/>
      <c r="OLE17" s="513"/>
      <c r="OLF17" s="513"/>
      <c r="OLG17" s="513"/>
      <c r="OLH17" s="513"/>
      <c r="OLI17" s="513"/>
      <c r="OLJ17" s="513"/>
      <c r="OLK17" s="513"/>
      <c r="OLL17" s="513"/>
      <c r="OLM17" s="513"/>
      <c r="OLN17" s="513"/>
      <c r="OLO17" s="513"/>
      <c r="OLP17" s="513"/>
      <c r="OLQ17" s="513"/>
      <c r="OLR17" s="513"/>
      <c r="OLS17" s="513"/>
      <c r="OLT17" s="513"/>
      <c r="OLU17" s="513"/>
      <c r="OLV17" s="513"/>
      <c r="OLW17" s="513"/>
      <c r="OLX17" s="513"/>
      <c r="OLY17" s="513"/>
      <c r="OLZ17" s="513"/>
      <c r="OMA17" s="513"/>
      <c r="OMB17" s="513"/>
      <c r="OMC17" s="513"/>
      <c r="OMD17" s="513"/>
      <c r="OME17" s="513"/>
      <c r="OMF17" s="513"/>
      <c r="OMG17" s="513"/>
      <c r="OMH17" s="513"/>
      <c r="OMI17" s="513"/>
      <c r="OMJ17" s="513"/>
      <c r="OMK17" s="513"/>
      <c r="OML17" s="513"/>
      <c r="OMM17" s="513"/>
      <c r="OMN17" s="513"/>
      <c r="OMO17" s="513"/>
      <c r="OMP17" s="513"/>
      <c r="OMQ17" s="513"/>
      <c r="OMR17" s="513"/>
      <c r="OMS17" s="513"/>
      <c r="OMT17" s="513"/>
      <c r="OMU17" s="513"/>
      <c r="OMV17" s="513"/>
      <c r="OMW17" s="513"/>
      <c r="OMX17" s="513"/>
      <c r="OMY17" s="513"/>
      <c r="OMZ17" s="513"/>
      <c r="ONA17" s="513"/>
      <c r="ONB17" s="513"/>
      <c r="ONC17" s="513"/>
      <c r="OND17" s="513"/>
      <c r="ONE17" s="513"/>
      <c r="ONF17" s="513"/>
      <c r="ONG17" s="513"/>
      <c r="ONH17" s="513"/>
      <c r="ONI17" s="513"/>
      <c r="ONJ17" s="513"/>
      <c r="ONK17" s="513"/>
      <c r="ONL17" s="513"/>
      <c r="ONM17" s="513"/>
      <c r="ONN17" s="513"/>
      <c r="ONO17" s="513"/>
      <c r="ONP17" s="513"/>
      <c r="ONQ17" s="513"/>
      <c r="ONR17" s="513"/>
      <c r="ONS17" s="513"/>
      <c r="ONT17" s="513"/>
      <c r="ONU17" s="513"/>
      <c r="ONV17" s="513"/>
      <c r="ONW17" s="513"/>
      <c r="ONX17" s="513"/>
      <c r="ONY17" s="513"/>
      <c r="ONZ17" s="513"/>
      <c r="OOA17" s="513"/>
      <c r="OOB17" s="513"/>
      <c r="OOC17" s="513"/>
      <c r="OOD17" s="513"/>
      <c r="OOE17" s="513"/>
      <c r="OOF17" s="513"/>
      <c r="OOG17" s="513"/>
      <c r="OOH17" s="513"/>
      <c r="OOI17" s="513"/>
      <c r="OOJ17" s="513"/>
      <c r="OOK17" s="513"/>
      <c r="OOL17" s="513"/>
      <c r="OOM17" s="513"/>
      <c r="OON17" s="513"/>
      <c r="OOO17" s="513"/>
      <c r="OOP17" s="513"/>
      <c r="OOQ17" s="513"/>
      <c r="OOR17" s="513"/>
      <c r="OOS17" s="513"/>
      <c r="OOT17" s="513"/>
      <c r="OOU17" s="513"/>
      <c r="OOV17" s="513"/>
      <c r="OOW17" s="513"/>
      <c r="OOX17" s="513"/>
      <c r="OOY17" s="513"/>
      <c r="OOZ17" s="513"/>
      <c r="OPA17" s="513"/>
      <c r="OPB17" s="513"/>
      <c r="OPC17" s="513"/>
      <c r="OPD17" s="513"/>
      <c r="OPE17" s="513"/>
      <c r="OPF17" s="513"/>
      <c r="OPG17" s="513"/>
      <c r="OPH17" s="513"/>
      <c r="OPI17" s="513"/>
      <c r="OPJ17" s="513"/>
      <c r="OPK17" s="513"/>
      <c r="OPL17" s="513"/>
      <c r="OPM17" s="513"/>
      <c r="OPN17" s="513"/>
      <c r="OPO17" s="513"/>
      <c r="OPP17" s="513"/>
      <c r="OPQ17" s="513"/>
      <c r="OPR17" s="513"/>
      <c r="OPS17" s="513"/>
      <c r="OPT17" s="513"/>
      <c r="OPU17" s="513"/>
      <c r="OPV17" s="513"/>
      <c r="OPW17" s="513"/>
      <c r="OPX17" s="513"/>
      <c r="OPY17" s="513"/>
      <c r="OPZ17" s="513"/>
      <c r="OQA17" s="513"/>
      <c r="OQB17" s="513"/>
      <c r="OQC17" s="513"/>
      <c r="OQD17" s="513"/>
      <c r="OQE17" s="513"/>
      <c r="OQF17" s="513"/>
      <c r="OQG17" s="513"/>
      <c r="OQH17" s="513"/>
      <c r="OQI17" s="513"/>
      <c r="OQJ17" s="513"/>
      <c r="OQK17" s="513"/>
      <c r="OQL17" s="513"/>
      <c r="OQM17" s="513"/>
      <c r="OQN17" s="513"/>
      <c r="OQO17" s="513"/>
      <c r="OQP17" s="513"/>
      <c r="OQQ17" s="513"/>
      <c r="OQR17" s="513"/>
      <c r="OQS17" s="513"/>
      <c r="OQT17" s="513"/>
      <c r="OQU17" s="513"/>
      <c r="OQV17" s="513"/>
      <c r="OQW17" s="513"/>
      <c r="OQX17" s="513"/>
      <c r="OQY17" s="513"/>
      <c r="OQZ17" s="513"/>
      <c r="ORA17" s="513"/>
      <c r="ORB17" s="513"/>
      <c r="ORC17" s="513"/>
      <c r="ORD17" s="513"/>
      <c r="ORE17" s="513"/>
      <c r="ORF17" s="513"/>
      <c r="ORG17" s="513"/>
      <c r="ORH17" s="513"/>
      <c r="ORI17" s="513"/>
      <c r="ORJ17" s="513"/>
      <c r="ORK17" s="513"/>
      <c r="ORL17" s="513"/>
      <c r="ORM17" s="513"/>
      <c r="ORN17" s="513"/>
      <c r="ORO17" s="513"/>
      <c r="ORP17" s="513"/>
      <c r="ORQ17" s="513"/>
      <c r="ORR17" s="513"/>
      <c r="ORS17" s="513"/>
      <c r="ORT17" s="513"/>
      <c r="ORU17" s="513"/>
      <c r="ORV17" s="513"/>
      <c r="ORW17" s="513"/>
      <c r="ORX17" s="513"/>
      <c r="ORY17" s="513"/>
      <c r="ORZ17" s="513"/>
      <c r="OSA17" s="513"/>
      <c r="OSB17" s="513"/>
      <c r="OSC17" s="513"/>
      <c r="OSD17" s="513"/>
      <c r="OSE17" s="513"/>
      <c r="OSF17" s="513"/>
      <c r="OSG17" s="513"/>
      <c r="OSH17" s="513"/>
      <c r="OSI17" s="513"/>
      <c r="OSJ17" s="513"/>
      <c r="OSK17" s="513"/>
      <c r="OSL17" s="513"/>
      <c r="OSM17" s="513"/>
      <c r="OSN17" s="513"/>
      <c r="OSO17" s="513"/>
      <c r="OSP17" s="513"/>
      <c r="OSQ17" s="513"/>
      <c r="OSR17" s="513"/>
      <c r="OSS17" s="513"/>
      <c r="OST17" s="513"/>
      <c r="OSU17" s="513"/>
      <c r="OSV17" s="513"/>
      <c r="OSW17" s="513"/>
      <c r="OSX17" s="513"/>
      <c r="OSY17" s="513"/>
      <c r="OSZ17" s="513"/>
      <c r="OTA17" s="513"/>
      <c r="OTB17" s="513"/>
      <c r="OTC17" s="513"/>
      <c r="OTD17" s="513"/>
      <c r="OTE17" s="513"/>
      <c r="OTF17" s="513"/>
      <c r="OTG17" s="513"/>
      <c r="OTH17" s="513"/>
      <c r="OTI17" s="513"/>
      <c r="OTJ17" s="513"/>
      <c r="OTK17" s="513"/>
      <c r="OTL17" s="513"/>
      <c r="OTM17" s="513"/>
      <c r="OTN17" s="513"/>
      <c r="OTO17" s="513"/>
      <c r="OTP17" s="513"/>
      <c r="OTQ17" s="513"/>
      <c r="OTR17" s="513"/>
      <c r="OTS17" s="513"/>
      <c r="OTT17" s="513"/>
      <c r="OTU17" s="513"/>
      <c r="OTV17" s="513"/>
      <c r="OTW17" s="513"/>
      <c r="OTX17" s="513"/>
      <c r="OTY17" s="513"/>
      <c r="OTZ17" s="513"/>
      <c r="OUA17" s="513"/>
      <c r="OUB17" s="513"/>
      <c r="OUC17" s="513"/>
      <c r="OUD17" s="513"/>
      <c r="OUE17" s="513"/>
      <c r="OUF17" s="513"/>
      <c r="OUG17" s="513"/>
      <c r="OUH17" s="513"/>
      <c r="OUI17" s="513"/>
      <c r="OUJ17" s="513"/>
      <c r="OUK17" s="513"/>
      <c r="OUL17" s="513"/>
      <c r="OUM17" s="513"/>
      <c r="OUN17" s="513"/>
      <c r="OUO17" s="513"/>
      <c r="OUP17" s="513"/>
      <c r="OUQ17" s="513"/>
      <c r="OUR17" s="513"/>
      <c r="OUS17" s="513"/>
      <c r="OUT17" s="513"/>
      <c r="OUU17" s="513"/>
      <c r="OUV17" s="513"/>
      <c r="OUW17" s="513"/>
      <c r="OUX17" s="513"/>
      <c r="OUY17" s="513"/>
      <c r="OUZ17" s="513"/>
      <c r="OVA17" s="513"/>
      <c r="OVB17" s="513"/>
      <c r="OVC17" s="513"/>
      <c r="OVD17" s="513"/>
      <c r="OVE17" s="513"/>
      <c r="OVF17" s="513"/>
      <c r="OVG17" s="513"/>
      <c r="OVH17" s="513"/>
      <c r="OVI17" s="513"/>
      <c r="OVJ17" s="513"/>
      <c r="OVK17" s="513"/>
      <c r="OVL17" s="513"/>
      <c r="OVM17" s="513"/>
      <c r="OVN17" s="513"/>
      <c r="OVO17" s="513"/>
      <c r="OVP17" s="513"/>
      <c r="OVQ17" s="513"/>
      <c r="OVR17" s="513"/>
      <c r="OVS17" s="513"/>
      <c r="OVT17" s="513"/>
      <c r="OVU17" s="513"/>
      <c r="OVV17" s="513"/>
      <c r="OVW17" s="513"/>
      <c r="OVX17" s="513"/>
      <c r="OVY17" s="513"/>
      <c r="OVZ17" s="513"/>
      <c r="OWA17" s="513"/>
      <c r="OWB17" s="513"/>
      <c r="OWC17" s="513"/>
      <c r="OWD17" s="513"/>
      <c r="OWE17" s="513"/>
      <c r="OWF17" s="513"/>
      <c r="OWG17" s="513"/>
      <c r="OWH17" s="513"/>
      <c r="OWI17" s="513"/>
      <c r="OWJ17" s="513"/>
      <c r="OWK17" s="513"/>
      <c r="OWL17" s="513"/>
      <c r="OWM17" s="513"/>
      <c r="OWN17" s="513"/>
      <c r="OWO17" s="513"/>
      <c r="OWP17" s="513"/>
      <c r="OWQ17" s="513"/>
      <c r="OWR17" s="513"/>
      <c r="OWS17" s="513"/>
      <c r="OWT17" s="513"/>
      <c r="OWU17" s="513"/>
      <c r="OWV17" s="513"/>
      <c r="OWW17" s="513"/>
      <c r="OWX17" s="513"/>
      <c r="OWY17" s="513"/>
      <c r="OWZ17" s="513"/>
      <c r="OXA17" s="513"/>
      <c r="OXB17" s="513"/>
      <c r="OXC17" s="513"/>
      <c r="OXD17" s="513"/>
      <c r="OXE17" s="513"/>
      <c r="OXF17" s="513"/>
      <c r="OXG17" s="513"/>
      <c r="OXH17" s="513"/>
      <c r="OXI17" s="513"/>
      <c r="OXJ17" s="513"/>
      <c r="OXK17" s="513"/>
      <c r="OXL17" s="513"/>
      <c r="OXM17" s="513"/>
      <c r="OXN17" s="513"/>
      <c r="OXO17" s="513"/>
      <c r="OXP17" s="513"/>
      <c r="OXQ17" s="513"/>
      <c r="OXR17" s="513"/>
      <c r="OXS17" s="513"/>
      <c r="OXT17" s="513"/>
      <c r="OXU17" s="513"/>
      <c r="OXV17" s="513"/>
      <c r="OXW17" s="513"/>
      <c r="OXX17" s="513"/>
      <c r="OXY17" s="513"/>
      <c r="OXZ17" s="513"/>
      <c r="OYA17" s="513"/>
      <c r="OYB17" s="513"/>
      <c r="OYC17" s="513"/>
      <c r="OYD17" s="513"/>
      <c r="OYE17" s="513"/>
      <c r="OYF17" s="513"/>
      <c r="OYG17" s="513"/>
      <c r="OYH17" s="513"/>
      <c r="OYI17" s="513"/>
      <c r="OYJ17" s="513"/>
      <c r="OYK17" s="513"/>
      <c r="OYL17" s="513"/>
      <c r="OYM17" s="513"/>
      <c r="OYN17" s="513"/>
      <c r="OYO17" s="513"/>
      <c r="OYP17" s="513"/>
      <c r="OYQ17" s="513"/>
      <c r="OYR17" s="513"/>
      <c r="OYS17" s="513"/>
      <c r="OYT17" s="513"/>
      <c r="OYU17" s="513"/>
      <c r="OYV17" s="513"/>
      <c r="OYW17" s="513"/>
      <c r="OYX17" s="513"/>
      <c r="OYY17" s="513"/>
      <c r="OYZ17" s="513"/>
      <c r="OZA17" s="513"/>
      <c r="OZB17" s="513"/>
      <c r="OZC17" s="513"/>
      <c r="OZD17" s="513"/>
      <c r="OZE17" s="513"/>
      <c r="OZF17" s="513"/>
      <c r="OZG17" s="513"/>
      <c r="OZH17" s="513"/>
      <c r="OZI17" s="513"/>
      <c r="OZJ17" s="513"/>
      <c r="OZK17" s="513"/>
      <c r="OZL17" s="513"/>
      <c r="OZM17" s="513"/>
      <c r="OZN17" s="513"/>
      <c r="OZO17" s="513"/>
      <c r="OZP17" s="513"/>
      <c r="OZQ17" s="513"/>
      <c r="OZR17" s="513"/>
      <c r="OZS17" s="513"/>
      <c r="OZT17" s="513"/>
      <c r="OZU17" s="513"/>
      <c r="OZV17" s="513"/>
      <c r="OZW17" s="513"/>
      <c r="OZX17" s="513"/>
      <c r="OZY17" s="513"/>
      <c r="OZZ17" s="513"/>
      <c r="PAA17" s="513"/>
      <c r="PAB17" s="513"/>
      <c r="PAC17" s="513"/>
      <c r="PAD17" s="513"/>
      <c r="PAE17" s="513"/>
      <c r="PAF17" s="513"/>
      <c r="PAG17" s="513"/>
      <c r="PAH17" s="513"/>
      <c r="PAI17" s="513"/>
      <c r="PAJ17" s="513"/>
      <c r="PAK17" s="513"/>
      <c r="PAL17" s="513"/>
      <c r="PAM17" s="513"/>
      <c r="PAN17" s="513"/>
      <c r="PAO17" s="513"/>
      <c r="PAP17" s="513"/>
      <c r="PAQ17" s="513"/>
      <c r="PAR17" s="513"/>
      <c r="PAS17" s="513"/>
      <c r="PAT17" s="513"/>
      <c r="PAU17" s="513"/>
      <c r="PAV17" s="513"/>
      <c r="PAW17" s="513"/>
      <c r="PAX17" s="513"/>
      <c r="PAY17" s="513"/>
      <c r="PAZ17" s="513"/>
      <c r="PBA17" s="513"/>
      <c r="PBB17" s="513"/>
      <c r="PBC17" s="513"/>
      <c r="PBD17" s="513"/>
      <c r="PBE17" s="513"/>
      <c r="PBF17" s="513"/>
      <c r="PBG17" s="513"/>
      <c r="PBH17" s="513"/>
      <c r="PBI17" s="513"/>
      <c r="PBJ17" s="513"/>
      <c r="PBK17" s="513"/>
      <c r="PBL17" s="513"/>
      <c r="PBM17" s="513"/>
      <c r="PBN17" s="513"/>
      <c r="PBO17" s="513"/>
      <c r="PBP17" s="513"/>
      <c r="PBQ17" s="513"/>
      <c r="PBR17" s="513"/>
      <c r="PBS17" s="513"/>
      <c r="PBT17" s="513"/>
      <c r="PBU17" s="513"/>
      <c r="PBV17" s="513"/>
      <c r="PBW17" s="513"/>
      <c r="PBX17" s="513"/>
      <c r="PBY17" s="513"/>
      <c r="PBZ17" s="513"/>
      <c r="PCA17" s="513"/>
      <c r="PCB17" s="513"/>
      <c r="PCC17" s="513"/>
      <c r="PCD17" s="513"/>
      <c r="PCE17" s="513"/>
      <c r="PCF17" s="513"/>
      <c r="PCG17" s="513"/>
      <c r="PCH17" s="513"/>
      <c r="PCI17" s="513"/>
      <c r="PCJ17" s="513"/>
      <c r="PCK17" s="513"/>
      <c r="PCL17" s="513"/>
      <c r="PCM17" s="513"/>
      <c r="PCN17" s="513"/>
      <c r="PCO17" s="513"/>
      <c r="PCP17" s="513"/>
      <c r="PCQ17" s="513"/>
      <c r="PCR17" s="513"/>
      <c r="PCS17" s="513"/>
      <c r="PCT17" s="513"/>
      <c r="PCU17" s="513"/>
      <c r="PCV17" s="513"/>
      <c r="PCW17" s="513"/>
      <c r="PCX17" s="513"/>
      <c r="PCY17" s="513"/>
      <c r="PCZ17" s="513"/>
      <c r="PDA17" s="513"/>
      <c r="PDB17" s="513"/>
      <c r="PDC17" s="513"/>
      <c r="PDD17" s="513"/>
      <c r="PDE17" s="513"/>
      <c r="PDF17" s="513"/>
      <c r="PDG17" s="513"/>
      <c r="PDH17" s="513"/>
      <c r="PDI17" s="513"/>
      <c r="PDJ17" s="513"/>
      <c r="PDK17" s="513"/>
      <c r="PDL17" s="513"/>
      <c r="PDM17" s="513"/>
      <c r="PDN17" s="513"/>
      <c r="PDO17" s="513"/>
      <c r="PDP17" s="513"/>
      <c r="PDQ17" s="513"/>
      <c r="PDR17" s="513"/>
      <c r="PDS17" s="513"/>
      <c r="PDT17" s="513"/>
      <c r="PDU17" s="513"/>
      <c r="PDV17" s="513"/>
      <c r="PDW17" s="513"/>
      <c r="PDX17" s="513"/>
      <c r="PDY17" s="513"/>
      <c r="PDZ17" s="513"/>
      <c r="PEA17" s="513"/>
      <c r="PEB17" s="513"/>
      <c r="PEC17" s="513"/>
      <c r="PED17" s="513"/>
      <c r="PEE17" s="513"/>
      <c r="PEF17" s="513"/>
      <c r="PEG17" s="513"/>
      <c r="PEH17" s="513"/>
      <c r="PEI17" s="513"/>
      <c r="PEJ17" s="513"/>
      <c r="PEK17" s="513"/>
      <c r="PEL17" s="513"/>
      <c r="PEM17" s="513"/>
      <c r="PEN17" s="513"/>
      <c r="PEO17" s="513"/>
      <c r="PEP17" s="513"/>
      <c r="PEQ17" s="513"/>
      <c r="PER17" s="513"/>
      <c r="PES17" s="513"/>
      <c r="PET17" s="513"/>
      <c r="PEU17" s="513"/>
      <c r="PEV17" s="513"/>
      <c r="PEW17" s="513"/>
      <c r="PEX17" s="513"/>
      <c r="PEY17" s="513"/>
      <c r="PEZ17" s="513"/>
      <c r="PFA17" s="513"/>
      <c r="PFB17" s="513"/>
      <c r="PFC17" s="513"/>
      <c r="PFD17" s="513"/>
      <c r="PFE17" s="513"/>
      <c r="PFF17" s="513"/>
      <c r="PFG17" s="513"/>
      <c r="PFH17" s="513"/>
      <c r="PFI17" s="513"/>
      <c r="PFJ17" s="513"/>
      <c r="PFK17" s="513"/>
      <c r="PFL17" s="513"/>
      <c r="PFM17" s="513"/>
      <c r="PFN17" s="513"/>
      <c r="PFO17" s="513"/>
      <c r="PFP17" s="513"/>
      <c r="PFQ17" s="513"/>
      <c r="PFR17" s="513"/>
      <c r="PFS17" s="513"/>
      <c r="PFT17" s="513"/>
      <c r="PFU17" s="513"/>
      <c r="PFV17" s="513"/>
      <c r="PFW17" s="513"/>
      <c r="PFX17" s="513"/>
      <c r="PFY17" s="513"/>
      <c r="PFZ17" s="513"/>
      <c r="PGA17" s="513"/>
      <c r="PGB17" s="513"/>
      <c r="PGC17" s="513"/>
      <c r="PGD17" s="513"/>
      <c r="PGE17" s="513"/>
      <c r="PGF17" s="513"/>
      <c r="PGG17" s="513"/>
      <c r="PGH17" s="513"/>
      <c r="PGI17" s="513"/>
      <c r="PGJ17" s="513"/>
      <c r="PGK17" s="513"/>
      <c r="PGL17" s="513"/>
      <c r="PGM17" s="513"/>
      <c r="PGN17" s="513"/>
      <c r="PGO17" s="513"/>
      <c r="PGP17" s="513"/>
      <c r="PGQ17" s="513"/>
      <c r="PGR17" s="513"/>
      <c r="PGS17" s="513"/>
      <c r="PGT17" s="513"/>
      <c r="PGU17" s="513"/>
      <c r="PGV17" s="513"/>
      <c r="PGW17" s="513"/>
      <c r="PGX17" s="513"/>
      <c r="PGY17" s="513"/>
      <c r="PGZ17" s="513"/>
      <c r="PHA17" s="513"/>
      <c r="PHB17" s="513"/>
      <c r="PHC17" s="513"/>
      <c r="PHD17" s="513"/>
      <c r="PHE17" s="513"/>
      <c r="PHF17" s="513"/>
      <c r="PHG17" s="513"/>
      <c r="PHH17" s="513"/>
      <c r="PHI17" s="513"/>
      <c r="PHJ17" s="513"/>
      <c r="PHK17" s="513"/>
      <c r="PHL17" s="513"/>
      <c r="PHM17" s="513"/>
      <c r="PHN17" s="513"/>
      <c r="PHO17" s="513"/>
      <c r="PHP17" s="513"/>
      <c r="PHQ17" s="513"/>
      <c r="PHR17" s="513"/>
      <c r="PHS17" s="513"/>
      <c r="PHT17" s="513"/>
      <c r="PHU17" s="513"/>
      <c r="PHV17" s="513"/>
      <c r="PHW17" s="513"/>
      <c r="PHX17" s="513"/>
      <c r="PHY17" s="513"/>
      <c r="PHZ17" s="513"/>
      <c r="PIA17" s="513"/>
      <c r="PIB17" s="513"/>
      <c r="PIC17" s="513"/>
      <c r="PID17" s="513"/>
      <c r="PIE17" s="513"/>
      <c r="PIF17" s="513"/>
      <c r="PIG17" s="513"/>
      <c r="PIH17" s="513"/>
      <c r="PII17" s="513"/>
      <c r="PIJ17" s="513"/>
      <c r="PIK17" s="513"/>
      <c r="PIL17" s="513"/>
      <c r="PIM17" s="513"/>
      <c r="PIN17" s="513"/>
      <c r="PIO17" s="513"/>
      <c r="PIP17" s="513"/>
      <c r="PIQ17" s="513"/>
      <c r="PIR17" s="513"/>
      <c r="PIS17" s="513"/>
      <c r="PIT17" s="513"/>
      <c r="PIU17" s="513"/>
      <c r="PIV17" s="513"/>
      <c r="PIW17" s="513"/>
      <c r="PIX17" s="513"/>
      <c r="PIY17" s="513"/>
      <c r="PIZ17" s="513"/>
      <c r="PJA17" s="513"/>
      <c r="PJB17" s="513"/>
      <c r="PJC17" s="513"/>
      <c r="PJD17" s="513"/>
      <c r="PJE17" s="513"/>
      <c r="PJF17" s="513"/>
      <c r="PJG17" s="513"/>
      <c r="PJH17" s="513"/>
      <c r="PJI17" s="513"/>
      <c r="PJJ17" s="513"/>
      <c r="PJK17" s="513"/>
      <c r="PJL17" s="513"/>
      <c r="PJM17" s="513"/>
      <c r="PJN17" s="513"/>
      <c r="PJO17" s="513"/>
      <c r="PJP17" s="513"/>
      <c r="PJQ17" s="513"/>
      <c r="PJR17" s="513"/>
      <c r="PJS17" s="513"/>
      <c r="PJT17" s="513"/>
      <c r="PJU17" s="513"/>
      <c r="PJV17" s="513"/>
      <c r="PJW17" s="513"/>
      <c r="PJX17" s="513"/>
      <c r="PJY17" s="513"/>
      <c r="PJZ17" s="513"/>
      <c r="PKA17" s="513"/>
      <c r="PKB17" s="513"/>
      <c r="PKC17" s="513"/>
      <c r="PKD17" s="513"/>
      <c r="PKE17" s="513"/>
      <c r="PKF17" s="513"/>
      <c r="PKG17" s="513"/>
      <c r="PKH17" s="513"/>
      <c r="PKI17" s="513"/>
      <c r="PKJ17" s="513"/>
      <c r="PKK17" s="513"/>
      <c r="PKL17" s="513"/>
      <c r="PKM17" s="513"/>
      <c r="PKN17" s="513"/>
      <c r="PKO17" s="513"/>
      <c r="PKP17" s="513"/>
      <c r="PKQ17" s="513"/>
      <c r="PKR17" s="513"/>
      <c r="PKS17" s="513"/>
      <c r="PKT17" s="513"/>
      <c r="PKU17" s="513"/>
      <c r="PKV17" s="513"/>
      <c r="PKW17" s="513"/>
      <c r="PKX17" s="513"/>
      <c r="PKY17" s="513"/>
      <c r="PKZ17" s="513"/>
      <c r="PLA17" s="513"/>
      <c r="PLB17" s="513"/>
      <c r="PLC17" s="513"/>
      <c r="PLD17" s="513"/>
      <c r="PLE17" s="513"/>
      <c r="PLF17" s="513"/>
      <c r="PLG17" s="513"/>
      <c r="PLH17" s="513"/>
      <c r="PLI17" s="513"/>
      <c r="PLJ17" s="513"/>
      <c r="PLK17" s="513"/>
      <c r="PLL17" s="513"/>
      <c r="PLM17" s="513"/>
      <c r="PLN17" s="513"/>
      <c r="PLO17" s="513"/>
      <c r="PLP17" s="513"/>
      <c r="PLQ17" s="513"/>
      <c r="PLR17" s="513"/>
      <c r="PLS17" s="513"/>
      <c r="PLT17" s="513"/>
      <c r="PLU17" s="513"/>
      <c r="PLV17" s="513"/>
      <c r="PLW17" s="513"/>
      <c r="PLX17" s="513"/>
      <c r="PLY17" s="513"/>
      <c r="PLZ17" s="513"/>
      <c r="PMA17" s="513"/>
      <c r="PMB17" s="513"/>
      <c r="PMC17" s="513"/>
      <c r="PMD17" s="513"/>
      <c r="PME17" s="513"/>
      <c r="PMF17" s="513"/>
      <c r="PMG17" s="513"/>
      <c r="PMH17" s="513"/>
      <c r="PMI17" s="513"/>
      <c r="PMJ17" s="513"/>
      <c r="PMK17" s="513"/>
      <c r="PML17" s="513"/>
      <c r="PMM17" s="513"/>
      <c r="PMN17" s="513"/>
      <c r="PMO17" s="513"/>
      <c r="PMP17" s="513"/>
      <c r="PMQ17" s="513"/>
      <c r="PMR17" s="513"/>
      <c r="PMS17" s="513"/>
      <c r="PMT17" s="513"/>
      <c r="PMU17" s="513"/>
      <c r="PMV17" s="513"/>
      <c r="PMW17" s="513"/>
      <c r="PMX17" s="513"/>
      <c r="PMY17" s="513"/>
      <c r="PMZ17" s="513"/>
      <c r="PNA17" s="513"/>
      <c r="PNB17" s="513"/>
      <c r="PNC17" s="513"/>
      <c r="PND17" s="513"/>
      <c r="PNE17" s="513"/>
      <c r="PNF17" s="513"/>
      <c r="PNG17" s="513"/>
      <c r="PNH17" s="513"/>
      <c r="PNI17" s="513"/>
      <c r="PNJ17" s="513"/>
      <c r="PNK17" s="513"/>
      <c r="PNL17" s="513"/>
      <c r="PNM17" s="513"/>
      <c r="PNN17" s="513"/>
      <c r="PNO17" s="513"/>
      <c r="PNP17" s="513"/>
      <c r="PNQ17" s="513"/>
      <c r="PNR17" s="513"/>
      <c r="PNS17" s="513"/>
      <c r="PNT17" s="513"/>
      <c r="PNU17" s="513"/>
      <c r="PNV17" s="513"/>
      <c r="PNW17" s="513"/>
      <c r="PNX17" s="513"/>
      <c r="PNY17" s="513"/>
      <c r="PNZ17" s="513"/>
      <c r="POA17" s="513"/>
      <c r="POB17" s="513"/>
      <c r="POC17" s="513"/>
      <c r="POD17" s="513"/>
      <c r="POE17" s="513"/>
      <c r="POF17" s="513"/>
      <c r="POG17" s="513"/>
      <c r="POH17" s="513"/>
      <c r="POI17" s="513"/>
      <c r="POJ17" s="513"/>
      <c r="POK17" s="513"/>
      <c r="POL17" s="513"/>
      <c r="POM17" s="513"/>
      <c r="PON17" s="513"/>
      <c r="POO17" s="513"/>
      <c r="POP17" s="513"/>
      <c r="POQ17" s="513"/>
      <c r="POR17" s="513"/>
      <c r="POS17" s="513"/>
      <c r="POT17" s="513"/>
      <c r="POU17" s="513"/>
      <c r="POV17" s="513"/>
      <c r="POW17" s="513"/>
      <c r="POX17" s="513"/>
      <c r="POY17" s="513"/>
      <c r="POZ17" s="513"/>
      <c r="PPA17" s="513"/>
      <c r="PPB17" s="513"/>
      <c r="PPC17" s="513"/>
      <c r="PPD17" s="513"/>
      <c r="PPE17" s="513"/>
      <c r="PPF17" s="513"/>
      <c r="PPG17" s="513"/>
      <c r="PPH17" s="513"/>
      <c r="PPI17" s="513"/>
      <c r="PPJ17" s="513"/>
      <c r="PPK17" s="513"/>
      <c r="PPL17" s="513"/>
      <c r="PPM17" s="513"/>
      <c r="PPN17" s="513"/>
      <c r="PPO17" s="513"/>
      <c r="PPP17" s="513"/>
      <c r="PPQ17" s="513"/>
      <c r="PPR17" s="513"/>
      <c r="PPS17" s="513"/>
      <c r="PPT17" s="513"/>
      <c r="PPU17" s="513"/>
      <c r="PPV17" s="513"/>
      <c r="PPW17" s="513"/>
      <c r="PPX17" s="513"/>
      <c r="PPY17" s="513"/>
      <c r="PPZ17" s="513"/>
      <c r="PQA17" s="513"/>
      <c r="PQB17" s="513"/>
      <c r="PQC17" s="513"/>
      <c r="PQD17" s="513"/>
      <c r="PQE17" s="513"/>
      <c r="PQF17" s="513"/>
      <c r="PQG17" s="513"/>
      <c r="PQH17" s="513"/>
      <c r="PQI17" s="513"/>
      <c r="PQJ17" s="513"/>
      <c r="PQK17" s="513"/>
      <c r="PQL17" s="513"/>
      <c r="PQM17" s="513"/>
      <c r="PQN17" s="513"/>
      <c r="PQO17" s="513"/>
      <c r="PQP17" s="513"/>
      <c r="PQQ17" s="513"/>
      <c r="PQR17" s="513"/>
      <c r="PQS17" s="513"/>
      <c r="PQT17" s="513"/>
      <c r="PQU17" s="513"/>
      <c r="PQV17" s="513"/>
      <c r="PQW17" s="513"/>
      <c r="PQX17" s="513"/>
      <c r="PQY17" s="513"/>
      <c r="PQZ17" s="513"/>
      <c r="PRA17" s="513"/>
      <c r="PRB17" s="513"/>
      <c r="PRC17" s="513"/>
      <c r="PRD17" s="513"/>
      <c r="PRE17" s="513"/>
      <c r="PRF17" s="513"/>
      <c r="PRG17" s="513"/>
      <c r="PRH17" s="513"/>
      <c r="PRI17" s="513"/>
      <c r="PRJ17" s="513"/>
      <c r="PRK17" s="513"/>
      <c r="PRL17" s="513"/>
      <c r="PRM17" s="513"/>
      <c r="PRN17" s="513"/>
      <c r="PRO17" s="513"/>
      <c r="PRP17" s="513"/>
      <c r="PRQ17" s="513"/>
      <c r="PRR17" s="513"/>
      <c r="PRS17" s="513"/>
      <c r="PRT17" s="513"/>
      <c r="PRU17" s="513"/>
      <c r="PRV17" s="513"/>
      <c r="PRW17" s="513"/>
      <c r="PRX17" s="513"/>
      <c r="PRY17" s="513"/>
      <c r="PRZ17" s="513"/>
      <c r="PSA17" s="513"/>
      <c r="PSB17" s="513"/>
      <c r="PSC17" s="513"/>
      <c r="PSD17" s="513"/>
      <c r="PSE17" s="513"/>
      <c r="PSF17" s="513"/>
      <c r="PSG17" s="513"/>
      <c r="PSH17" s="513"/>
      <c r="PSI17" s="513"/>
      <c r="PSJ17" s="513"/>
      <c r="PSK17" s="513"/>
      <c r="PSL17" s="513"/>
      <c r="PSM17" s="513"/>
      <c r="PSN17" s="513"/>
      <c r="PSO17" s="513"/>
      <c r="PSP17" s="513"/>
      <c r="PSQ17" s="513"/>
      <c r="PSR17" s="513"/>
      <c r="PSS17" s="513"/>
      <c r="PST17" s="513"/>
      <c r="PSU17" s="513"/>
      <c r="PSV17" s="513"/>
      <c r="PSW17" s="513"/>
      <c r="PSX17" s="513"/>
      <c r="PSY17" s="513"/>
      <c r="PSZ17" s="513"/>
      <c r="PTA17" s="513"/>
      <c r="PTB17" s="513"/>
      <c r="PTC17" s="513"/>
      <c r="PTD17" s="513"/>
      <c r="PTE17" s="513"/>
      <c r="PTF17" s="513"/>
      <c r="PTG17" s="513"/>
      <c r="PTH17" s="513"/>
      <c r="PTI17" s="513"/>
      <c r="PTJ17" s="513"/>
      <c r="PTK17" s="513"/>
      <c r="PTL17" s="513"/>
      <c r="PTM17" s="513"/>
      <c r="PTN17" s="513"/>
      <c r="PTO17" s="513"/>
      <c r="PTP17" s="513"/>
      <c r="PTQ17" s="513"/>
      <c r="PTR17" s="513"/>
      <c r="PTS17" s="513"/>
      <c r="PTT17" s="513"/>
      <c r="PTU17" s="513"/>
      <c r="PTV17" s="513"/>
      <c r="PTW17" s="513"/>
      <c r="PTX17" s="513"/>
      <c r="PTY17" s="513"/>
      <c r="PTZ17" s="513"/>
      <c r="PUA17" s="513"/>
      <c r="PUB17" s="513"/>
      <c r="PUC17" s="513"/>
      <c r="PUD17" s="513"/>
      <c r="PUE17" s="513"/>
      <c r="PUF17" s="513"/>
      <c r="PUG17" s="513"/>
      <c r="PUH17" s="513"/>
      <c r="PUI17" s="513"/>
      <c r="PUJ17" s="513"/>
      <c r="PUK17" s="513"/>
      <c r="PUL17" s="513"/>
      <c r="PUM17" s="513"/>
      <c r="PUN17" s="513"/>
      <c r="PUO17" s="513"/>
      <c r="PUP17" s="513"/>
      <c r="PUQ17" s="513"/>
      <c r="PUR17" s="513"/>
      <c r="PUS17" s="513"/>
      <c r="PUT17" s="513"/>
      <c r="PUU17" s="513"/>
      <c r="PUV17" s="513"/>
      <c r="PUW17" s="513"/>
      <c r="PUX17" s="513"/>
      <c r="PUY17" s="513"/>
      <c r="PUZ17" s="513"/>
      <c r="PVA17" s="513"/>
      <c r="PVB17" s="513"/>
      <c r="PVC17" s="513"/>
      <c r="PVD17" s="513"/>
      <c r="PVE17" s="513"/>
      <c r="PVF17" s="513"/>
      <c r="PVG17" s="513"/>
      <c r="PVH17" s="513"/>
      <c r="PVI17" s="513"/>
      <c r="PVJ17" s="513"/>
      <c r="PVK17" s="513"/>
      <c r="PVL17" s="513"/>
      <c r="PVM17" s="513"/>
      <c r="PVN17" s="513"/>
      <c r="PVO17" s="513"/>
      <c r="PVP17" s="513"/>
      <c r="PVQ17" s="513"/>
      <c r="PVR17" s="513"/>
      <c r="PVS17" s="513"/>
      <c r="PVT17" s="513"/>
      <c r="PVU17" s="513"/>
      <c r="PVV17" s="513"/>
      <c r="PVW17" s="513"/>
      <c r="PVX17" s="513"/>
      <c r="PVY17" s="513"/>
      <c r="PVZ17" s="513"/>
      <c r="PWA17" s="513"/>
      <c r="PWB17" s="513"/>
      <c r="PWC17" s="513"/>
      <c r="PWD17" s="513"/>
      <c r="PWE17" s="513"/>
      <c r="PWF17" s="513"/>
      <c r="PWG17" s="513"/>
      <c r="PWH17" s="513"/>
      <c r="PWI17" s="513"/>
      <c r="PWJ17" s="513"/>
      <c r="PWK17" s="513"/>
      <c r="PWL17" s="513"/>
      <c r="PWM17" s="513"/>
      <c r="PWN17" s="513"/>
      <c r="PWO17" s="513"/>
      <c r="PWP17" s="513"/>
      <c r="PWQ17" s="513"/>
      <c r="PWR17" s="513"/>
      <c r="PWS17" s="513"/>
      <c r="PWT17" s="513"/>
      <c r="PWU17" s="513"/>
      <c r="PWV17" s="513"/>
      <c r="PWW17" s="513"/>
      <c r="PWX17" s="513"/>
      <c r="PWY17" s="513"/>
      <c r="PWZ17" s="513"/>
      <c r="PXA17" s="513"/>
      <c r="PXB17" s="513"/>
      <c r="PXC17" s="513"/>
      <c r="PXD17" s="513"/>
      <c r="PXE17" s="513"/>
      <c r="PXF17" s="513"/>
      <c r="PXG17" s="513"/>
      <c r="PXH17" s="513"/>
      <c r="PXI17" s="513"/>
      <c r="PXJ17" s="513"/>
      <c r="PXK17" s="513"/>
      <c r="PXL17" s="513"/>
      <c r="PXM17" s="513"/>
      <c r="PXN17" s="513"/>
      <c r="PXO17" s="513"/>
      <c r="PXP17" s="513"/>
      <c r="PXQ17" s="513"/>
      <c r="PXR17" s="513"/>
      <c r="PXS17" s="513"/>
      <c r="PXT17" s="513"/>
      <c r="PXU17" s="513"/>
      <c r="PXV17" s="513"/>
      <c r="PXW17" s="513"/>
      <c r="PXX17" s="513"/>
      <c r="PXY17" s="513"/>
      <c r="PXZ17" s="513"/>
      <c r="PYA17" s="513"/>
      <c r="PYB17" s="513"/>
      <c r="PYC17" s="513"/>
      <c r="PYD17" s="513"/>
      <c r="PYE17" s="513"/>
      <c r="PYF17" s="513"/>
      <c r="PYG17" s="513"/>
      <c r="PYH17" s="513"/>
      <c r="PYI17" s="513"/>
      <c r="PYJ17" s="513"/>
      <c r="PYK17" s="513"/>
      <c r="PYL17" s="513"/>
      <c r="PYM17" s="513"/>
      <c r="PYN17" s="513"/>
      <c r="PYO17" s="513"/>
      <c r="PYP17" s="513"/>
      <c r="PYQ17" s="513"/>
      <c r="PYR17" s="513"/>
      <c r="PYS17" s="513"/>
      <c r="PYT17" s="513"/>
      <c r="PYU17" s="513"/>
      <c r="PYV17" s="513"/>
      <c r="PYW17" s="513"/>
      <c r="PYX17" s="513"/>
      <c r="PYY17" s="513"/>
      <c r="PYZ17" s="513"/>
      <c r="PZA17" s="513"/>
      <c r="PZB17" s="513"/>
      <c r="PZC17" s="513"/>
      <c r="PZD17" s="513"/>
      <c r="PZE17" s="513"/>
      <c r="PZF17" s="513"/>
      <c r="PZG17" s="513"/>
      <c r="PZH17" s="513"/>
      <c r="PZI17" s="513"/>
      <c r="PZJ17" s="513"/>
      <c r="PZK17" s="513"/>
      <c r="PZL17" s="513"/>
      <c r="PZM17" s="513"/>
      <c r="PZN17" s="513"/>
      <c r="PZO17" s="513"/>
      <c r="PZP17" s="513"/>
      <c r="PZQ17" s="513"/>
      <c r="PZR17" s="513"/>
      <c r="PZS17" s="513"/>
      <c r="PZT17" s="513"/>
      <c r="PZU17" s="513"/>
      <c r="PZV17" s="513"/>
      <c r="PZW17" s="513"/>
      <c r="PZX17" s="513"/>
      <c r="PZY17" s="513"/>
      <c r="PZZ17" s="513"/>
      <c r="QAA17" s="513"/>
      <c r="QAB17" s="513"/>
      <c r="QAC17" s="513"/>
      <c r="QAD17" s="513"/>
      <c r="QAE17" s="513"/>
      <c r="QAF17" s="513"/>
      <c r="QAG17" s="513"/>
      <c r="QAH17" s="513"/>
      <c r="QAI17" s="513"/>
      <c r="QAJ17" s="513"/>
      <c r="QAK17" s="513"/>
      <c r="QAL17" s="513"/>
      <c r="QAM17" s="513"/>
      <c r="QAN17" s="513"/>
      <c r="QAO17" s="513"/>
      <c r="QAP17" s="513"/>
      <c r="QAQ17" s="513"/>
      <c r="QAR17" s="513"/>
      <c r="QAS17" s="513"/>
      <c r="QAT17" s="513"/>
      <c r="QAU17" s="513"/>
      <c r="QAV17" s="513"/>
      <c r="QAW17" s="513"/>
      <c r="QAX17" s="513"/>
      <c r="QAY17" s="513"/>
      <c r="QAZ17" s="513"/>
      <c r="QBA17" s="513"/>
      <c r="QBB17" s="513"/>
      <c r="QBC17" s="513"/>
      <c r="QBD17" s="513"/>
      <c r="QBE17" s="513"/>
      <c r="QBF17" s="513"/>
      <c r="QBG17" s="513"/>
      <c r="QBH17" s="513"/>
      <c r="QBI17" s="513"/>
      <c r="QBJ17" s="513"/>
      <c r="QBK17" s="513"/>
      <c r="QBL17" s="513"/>
      <c r="QBM17" s="513"/>
      <c r="QBN17" s="513"/>
      <c r="QBO17" s="513"/>
      <c r="QBP17" s="513"/>
      <c r="QBQ17" s="513"/>
      <c r="QBR17" s="513"/>
      <c r="QBS17" s="513"/>
      <c r="QBT17" s="513"/>
      <c r="QBU17" s="513"/>
      <c r="QBV17" s="513"/>
      <c r="QBW17" s="513"/>
      <c r="QBX17" s="513"/>
      <c r="QBY17" s="513"/>
      <c r="QBZ17" s="513"/>
      <c r="QCA17" s="513"/>
      <c r="QCB17" s="513"/>
      <c r="QCC17" s="513"/>
      <c r="QCD17" s="513"/>
      <c r="QCE17" s="513"/>
      <c r="QCF17" s="513"/>
      <c r="QCG17" s="513"/>
      <c r="QCH17" s="513"/>
      <c r="QCI17" s="513"/>
      <c r="QCJ17" s="513"/>
      <c r="QCK17" s="513"/>
      <c r="QCL17" s="513"/>
      <c r="QCM17" s="513"/>
      <c r="QCN17" s="513"/>
      <c r="QCO17" s="513"/>
      <c r="QCP17" s="513"/>
      <c r="QCQ17" s="513"/>
      <c r="QCR17" s="513"/>
      <c r="QCS17" s="513"/>
      <c r="QCT17" s="513"/>
      <c r="QCU17" s="513"/>
      <c r="QCV17" s="513"/>
      <c r="QCW17" s="513"/>
      <c r="QCX17" s="513"/>
      <c r="QCY17" s="513"/>
      <c r="QCZ17" s="513"/>
      <c r="QDA17" s="513"/>
      <c r="QDB17" s="513"/>
      <c r="QDC17" s="513"/>
      <c r="QDD17" s="513"/>
      <c r="QDE17" s="513"/>
      <c r="QDF17" s="513"/>
      <c r="QDG17" s="513"/>
      <c r="QDH17" s="513"/>
      <c r="QDI17" s="513"/>
      <c r="QDJ17" s="513"/>
      <c r="QDK17" s="513"/>
      <c r="QDL17" s="513"/>
      <c r="QDM17" s="513"/>
      <c r="QDN17" s="513"/>
      <c r="QDO17" s="513"/>
      <c r="QDP17" s="513"/>
      <c r="QDQ17" s="513"/>
      <c r="QDR17" s="513"/>
      <c r="QDS17" s="513"/>
      <c r="QDT17" s="513"/>
      <c r="QDU17" s="513"/>
      <c r="QDV17" s="513"/>
      <c r="QDW17" s="513"/>
      <c r="QDX17" s="513"/>
      <c r="QDY17" s="513"/>
      <c r="QDZ17" s="513"/>
      <c r="QEA17" s="513"/>
      <c r="QEB17" s="513"/>
      <c r="QEC17" s="513"/>
      <c r="QED17" s="513"/>
      <c r="QEE17" s="513"/>
      <c r="QEF17" s="513"/>
      <c r="QEG17" s="513"/>
      <c r="QEH17" s="513"/>
      <c r="QEI17" s="513"/>
      <c r="QEJ17" s="513"/>
      <c r="QEK17" s="513"/>
      <c r="QEL17" s="513"/>
      <c r="QEM17" s="513"/>
      <c r="QEN17" s="513"/>
      <c r="QEO17" s="513"/>
      <c r="QEP17" s="513"/>
      <c r="QEQ17" s="513"/>
      <c r="QER17" s="513"/>
      <c r="QES17" s="513"/>
      <c r="QET17" s="513"/>
      <c r="QEU17" s="513"/>
      <c r="QEV17" s="513"/>
      <c r="QEW17" s="513"/>
      <c r="QEX17" s="513"/>
      <c r="QEY17" s="513"/>
      <c r="QEZ17" s="513"/>
      <c r="QFA17" s="513"/>
      <c r="QFB17" s="513"/>
      <c r="QFC17" s="513"/>
      <c r="QFD17" s="513"/>
      <c r="QFE17" s="513"/>
      <c r="QFF17" s="513"/>
      <c r="QFG17" s="513"/>
      <c r="QFH17" s="513"/>
      <c r="QFI17" s="513"/>
      <c r="QFJ17" s="513"/>
      <c r="QFK17" s="513"/>
      <c r="QFL17" s="513"/>
      <c r="QFM17" s="513"/>
      <c r="QFN17" s="513"/>
      <c r="QFO17" s="513"/>
      <c r="QFP17" s="513"/>
      <c r="QFQ17" s="513"/>
      <c r="QFR17" s="513"/>
      <c r="QFS17" s="513"/>
      <c r="QFT17" s="513"/>
      <c r="QFU17" s="513"/>
      <c r="QFV17" s="513"/>
      <c r="QFW17" s="513"/>
      <c r="QFX17" s="513"/>
      <c r="QFY17" s="513"/>
      <c r="QFZ17" s="513"/>
      <c r="QGA17" s="513"/>
      <c r="QGB17" s="513"/>
      <c r="QGC17" s="513"/>
      <c r="QGD17" s="513"/>
      <c r="QGE17" s="513"/>
      <c r="QGF17" s="513"/>
      <c r="QGG17" s="513"/>
      <c r="QGH17" s="513"/>
      <c r="QGI17" s="513"/>
      <c r="QGJ17" s="513"/>
      <c r="QGK17" s="513"/>
      <c r="QGL17" s="513"/>
      <c r="QGM17" s="513"/>
      <c r="QGN17" s="513"/>
      <c r="QGO17" s="513"/>
      <c r="QGP17" s="513"/>
      <c r="QGQ17" s="513"/>
      <c r="QGR17" s="513"/>
      <c r="QGS17" s="513"/>
      <c r="QGT17" s="513"/>
      <c r="QGU17" s="513"/>
      <c r="QGV17" s="513"/>
      <c r="QGW17" s="513"/>
      <c r="QGX17" s="513"/>
      <c r="QGY17" s="513"/>
      <c r="QGZ17" s="513"/>
      <c r="QHA17" s="513"/>
      <c r="QHB17" s="513"/>
      <c r="QHC17" s="513"/>
      <c r="QHD17" s="513"/>
      <c r="QHE17" s="513"/>
      <c r="QHF17" s="513"/>
      <c r="QHG17" s="513"/>
      <c r="QHH17" s="513"/>
      <c r="QHI17" s="513"/>
      <c r="QHJ17" s="513"/>
      <c r="QHK17" s="513"/>
      <c r="QHL17" s="513"/>
      <c r="QHM17" s="513"/>
      <c r="QHN17" s="513"/>
      <c r="QHO17" s="513"/>
      <c r="QHP17" s="513"/>
      <c r="QHQ17" s="513"/>
      <c r="QHR17" s="513"/>
      <c r="QHS17" s="513"/>
      <c r="QHT17" s="513"/>
      <c r="QHU17" s="513"/>
      <c r="QHV17" s="513"/>
      <c r="QHW17" s="513"/>
      <c r="QHX17" s="513"/>
      <c r="QHY17" s="513"/>
      <c r="QHZ17" s="513"/>
      <c r="QIA17" s="513"/>
      <c r="QIB17" s="513"/>
      <c r="QIC17" s="513"/>
      <c r="QID17" s="513"/>
      <c r="QIE17" s="513"/>
      <c r="QIF17" s="513"/>
      <c r="QIG17" s="513"/>
      <c r="QIH17" s="513"/>
      <c r="QII17" s="513"/>
      <c r="QIJ17" s="513"/>
      <c r="QIK17" s="513"/>
      <c r="QIL17" s="513"/>
      <c r="QIM17" s="513"/>
      <c r="QIN17" s="513"/>
      <c r="QIO17" s="513"/>
      <c r="QIP17" s="513"/>
      <c r="QIQ17" s="513"/>
      <c r="QIR17" s="513"/>
      <c r="QIS17" s="513"/>
      <c r="QIT17" s="513"/>
      <c r="QIU17" s="513"/>
      <c r="QIV17" s="513"/>
      <c r="QIW17" s="513"/>
      <c r="QIX17" s="513"/>
      <c r="QIY17" s="513"/>
      <c r="QIZ17" s="513"/>
      <c r="QJA17" s="513"/>
      <c r="QJB17" s="513"/>
      <c r="QJC17" s="513"/>
      <c r="QJD17" s="513"/>
      <c r="QJE17" s="513"/>
      <c r="QJF17" s="513"/>
      <c r="QJG17" s="513"/>
      <c r="QJH17" s="513"/>
      <c r="QJI17" s="513"/>
      <c r="QJJ17" s="513"/>
      <c r="QJK17" s="513"/>
      <c r="QJL17" s="513"/>
      <c r="QJM17" s="513"/>
      <c r="QJN17" s="513"/>
      <c r="QJO17" s="513"/>
      <c r="QJP17" s="513"/>
      <c r="QJQ17" s="513"/>
      <c r="QJR17" s="513"/>
      <c r="QJS17" s="513"/>
      <c r="QJT17" s="513"/>
      <c r="QJU17" s="513"/>
      <c r="QJV17" s="513"/>
      <c r="QJW17" s="513"/>
      <c r="QJX17" s="513"/>
      <c r="QJY17" s="513"/>
      <c r="QJZ17" s="513"/>
      <c r="QKA17" s="513"/>
      <c r="QKB17" s="513"/>
      <c r="QKC17" s="513"/>
      <c r="QKD17" s="513"/>
      <c r="QKE17" s="513"/>
      <c r="QKF17" s="513"/>
      <c r="QKG17" s="513"/>
      <c r="QKH17" s="513"/>
      <c r="QKI17" s="513"/>
      <c r="QKJ17" s="513"/>
      <c r="QKK17" s="513"/>
      <c r="QKL17" s="513"/>
      <c r="QKM17" s="513"/>
      <c r="QKN17" s="513"/>
      <c r="QKO17" s="513"/>
      <c r="QKP17" s="513"/>
      <c r="QKQ17" s="513"/>
      <c r="QKR17" s="513"/>
      <c r="QKS17" s="513"/>
      <c r="QKT17" s="513"/>
      <c r="QKU17" s="513"/>
      <c r="QKV17" s="513"/>
      <c r="QKW17" s="513"/>
      <c r="QKX17" s="513"/>
      <c r="QKY17" s="513"/>
      <c r="QKZ17" s="513"/>
      <c r="QLA17" s="513"/>
      <c r="QLB17" s="513"/>
      <c r="QLC17" s="513"/>
      <c r="QLD17" s="513"/>
      <c r="QLE17" s="513"/>
      <c r="QLF17" s="513"/>
      <c r="QLG17" s="513"/>
      <c r="QLH17" s="513"/>
      <c r="QLI17" s="513"/>
      <c r="QLJ17" s="513"/>
      <c r="QLK17" s="513"/>
      <c r="QLL17" s="513"/>
      <c r="QLM17" s="513"/>
      <c r="QLN17" s="513"/>
      <c r="QLO17" s="513"/>
      <c r="QLP17" s="513"/>
      <c r="QLQ17" s="513"/>
      <c r="QLR17" s="513"/>
      <c r="QLS17" s="513"/>
      <c r="QLT17" s="513"/>
      <c r="QLU17" s="513"/>
      <c r="QLV17" s="513"/>
      <c r="QLW17" s="513"/>
      <c r="QLX17" s="513"/>
      <c r="QLY17" s="513"/>
      <c r="QLZ17" s="513"/>
      <c r="QMA17" s="513"/>
      <c r="QMB17" s="513"/>
      <c r="QMC17" s="513"/>
      <c r="QMD17" s="513"/>
      <c r="QME17" s="513"/>
      <c r="QMF17" s="513"/>
      <c r="QMG17" s="513"/>
      <c r="QMH17" s="513"/>
      <c r="QMI17" s="513"/>
      <c r="QMJ17" s="513"/>
      <c r="QMK17" s="513"/>
      <c r="QML17" s="513"/>
      <c r="QMM17" s="513"/>
      <c r="QMN17" s="513"/>
      <c r="QMO17" s="513"/>
      <c r="QMP17" s="513"/>
      <c r="QMQ17" s="513"/>
      <c r="QMR17" s="513"/>
      <c r="QMS17" s="513"/>
      <c r="QMT17" s="513"/>
      <c r="QMU17" s="513"/>
      <c r="QMV17" s="513"/>
      <c r="QMW17" s="513"/>
      <c r="QMX17" s="513"/>
      <c r="QMY17" s="513"/>
      <c r="QMZ17" s="513"/>
      <c r="QNA17" s="513"/>
      <c r="QNB17" s="513"/>
      <c r="QNC17" s="513"/>
      <c r="QND17" s="513"/>
      <c r="QNE17" s="513"/>
      <c r="QNF17" s="513"/>
      <c r="QNG17" s="513"/>
      <c r="QNH17" s="513"/>
      <c r="QNI17" s="513"/>
      <c r="QNJ17" s="513"/>
      <c r="QNK17" s="513"/>
      <c r="QNL17" s="513"/>
      <c r="QNM17" s="513"/>
      <c r="QNN17" s="513"/>
      <c r="QNO17" s="513"/>
      <c r="QNP17" s="513"/>
      <c r="QNQ17" s="513"/>
      <c r="QNR17" s="513"/>
      <c r="QNS17" s="513"/>
      <c r="QNT17" s="513"/>
      <c r="QNU17" s="513"/>
      <c r="QNV17" s="513"/>
      <c r="QNW17" s="513"/>
      <c r="QNX17" s="513"/>
      <c r="QNY17" s="513"/>
      <c r="QNZ17" s="513"/>
      <c r="QOA17" s="513"/>
      <c r="QOB17" s="513"/>
      <c r="QOC17" s="513"/>
      <c r="QOD17" s="513"/>
      <c r="QOE17" s="513"/>
      <c r="QOF17" s="513"/>
      <c r="QOG17" s="513"/>
      <c r="QOH17" s="513"/>
      <c r="QOI17" s="513"/>
      <c r="QOJ17" s="513"/>
      <c r="QOK17" s="513"/>
      <c r="QOL17" s="513"/>
      <c r="QOM17" s="513"/>
      <c r="QON17" s="513"/>
      <c r="QOO17" s="513"/>
      <c r="QOP17" s="513"/>
      <c r="QOQ17" s="513"/>
      <c r="QOR17" s="513"/>
      <c r="QOS17" s="513"/>
      <c r="QOT17" s="513"/>
      <c r="QOU17" s="513"/>
      <c r="QOV17" s="513"/>
      <c r="QOW17" s="513"/>
      <c r="QOX17" s="513"/>
      <c r="QOY17" s="513"/>
      <c r="QOZ17" s="513"/>
      <c r="QPA17" s="513"/>
      <c r="QPB17" s="513"/>
      <c r="QPC17" s="513"/>
      <c r="QPD17" s="513"/>
      <c r="QPE17" s="513"/>
      <c r="QPF17" s="513"/>
      <c r="QPG17" s="513"/>
      <c r="QPH17" s="513"/>
      <c r="QPI17" s="513"/>
      <c r="QPJ17" s="513"/>
      <c r="QPK17" s="513"/>
      <c r="QPL17" s="513"/>
      <c r="QPM17" s="513"/>
      <c r="QPN17" s="513"/>
      <c r="QPO17" s="513"/>
      <c r="QPP17" s="513"/>
      <c r="QPQ17" s="513"/>
      <c r="QPR17" s="513"/>
      <c r="QPS17" s="513"/>
      <c r="QPT17" s="513"/>
      <c r="QPU17" s="513"/>
      <c r="QPV17" s="513"/>
      <c r="QPW17" s="513"/>
      <c r="QPX17" s="513"/>
      <c r="QPY17" s="513"/>
      <c r="QPZ17" s="513"/>
      <c r="QQA17" s="513"/>
      <c r="QQB17" s="513"/>
      <c r="QQC17" s="513"/>
      <c r="QQD17" s="513"/>
      <c r="QQE17" s="513"/>
      <c r="QQF17" s="513"/>
      <c r="QQG17" s="513"/>
      <c r="QQH17" s="513"/>
      <c r="QQI17" s="513"/>
      <c r="QQJ17" s="513"/>
      <c r="QQK17" s="513"/>
      <c r="QQL17" s="513"/>
      <c r="QQM17" s="513"/>
      <c r="QQN17" s="513"/>
      <c r="QQO17" s="513"/>
      <c r="QQP17" s="513"/>
      <c r="QQQ17" s="513"/>
      <c r="QQR17" s="513"/>
      <c r="QQS17" s="513"/>
      <c r="QQT17" s="513"/>
      <c r="QQU17" s="513"/>
      <c r="QQV17" s="513"/>
      <c r="QQW17" s="513"/>
      <c r="QQX17" s="513"/>
      <c r="QQY17" s="513"/>
      <c r="QQZ17" s="513"/>
      <c r="QRA17" s="513"/>
      <c r="QRB17" s="513"/>
      <c r="QRC17" s="513"/>
      <c r="QRD17" s="513"/>
      <c r="QRE17" s="513"/>
      <c r="QRF17" s="513"/>
      <c r="QRG17" s="513"/>
      <c r="QRH17" s="513"/>
      <c r="QRI17" s="513"/>
      <c r="QRJ17" s="513"/>
      <c r="QRK17" s="513"/>
      <c r="QRL17" s="513"/>
      <c r="QRM17" s="513"/>
      <c r="QRN17" s="513"/>
      <c r="QRO17" s="513"/>
      <c r="QRP17" s="513"/>
      <c r="QRQ17" s="513"/>
      <c r="QRR17" s="513"/>
      <c r="QRS17" s="513"/>
      <c r="QRT17" s="513"/>
      <c r="QRU17" s="513"/>
      <c r="QRV17" s="513"/>
      <c r="QRW17" s="513"/>
      <c r="QRX17" s="513"/>
      <c r="QRY17" s="513"/>
      <c r="QRZ17" s="513"/>
      <c r="QSA17" s="513"/>
      <c r="QSB17" s="513"/>
      <c r="QSC17" s="513"/>
      <c r="QSD17" s="513"/>
      <c r="QSE17" s="513"/>
      <c r="QSF17" s="513"/>
      <c r="QSG17" s="513"/>
      <c r="QSH17" s="513"/>
      <c r="QSI17" s="513"/>
      <c r="QSJ17" s="513"/>
      <c r="QSK17" s="513"/>
      <c r="QSL17" s="513"/>
      <c r="QSM17" s="513"/>
      <c r="QSN17" s="513"/>
      <c r="QSO17" s="513"/>
      <c r="QSP17" s="513"/>
      <c r="QSQ17" s="513"/>
      <c r="QSR17" s="513"/>
      <c r="QSS17" s="513"/>
      <c r="QST17" s="513"/>
      <c r="QSU17" s="513"/>
      <c r="QSV17" s="513"/>
      <c r="QSW17" s="513"/>
      <c r="QSX17" s="513"/>
      <c r="QSY17" s="513"/>
      <c r="QSZ17" s="513"/>
      <c r="QTA17" s="513"/>
      <c r="QTB17" s="513"/>
      <c r="QTC17" s="513"/>
      <c r="QTD17" s="513"/>
      <c r="QTE17" s="513"/>
      <c r="QTF17" s="513"/>
      <c r="QTG17" s="513"/>
      <c r="QTH17" s="513"/>
      <c r="QTI17" s="513"/>
      <c r="QTJ17" s="513"/>
      <c r="QTK17" s="513"/>
      <c r="QTL17" s="513"/>
      <c r="QTM17" s="513"/>
      <c r="QTN17" s="513"/>
      <c r="QTO17" s="513"/>
      <c r="QTP17" s="513"/>
      <c r="QTQ17" s="513"/>
      <c r="QTR17" s="513"/>
      <c r="QTS17" s="513"/>
      <c r="QTT17" s="513"/>
      <c r="QTU17" s="513"/>
      <c r="QTV17" s="513"/>
      <c r="QTW17" s="513"/>
      <c r="QTX17" s="513"/>
      <c r="QTY17" s="513"/>
      <c r="QTZ17" s="513"/>
      <c r="QUA17" s="513"/>
      <c r="QUB17" s="513"/>
      <c r="QUC17" s="513"/>
      <c r="QUD17" s="513"/>
      <c r="QUE17" s="513"/>
      <c r="QUF17" s="513"/>
      <c r="QUG17" s="513"/>
      <c r="QUH17" s="513"/>
      <c r="QUI17" s="513"/>
      <c r="QUJ17" s="513"/>
      <c r="QUK17" s="513"/>
      <c r="QUL17" s="513"/>
      <c r="QUM17" s="513"/>
      <c r="QUN17" s="513"/>
      <c r="QUO17" s="513"/>
      <c r="QUP17" s="513"/>
      <c r="QUQ17" s="513"/>
      <c r="QUR17" s="513"/>
      <c r="QUS17" s="513"/>
      <c r="QUT17" s="513"/>
      <c r="QUU17" s="513"/>
      <c r="QUV17" s="513"/>
      <c r="QUW17" s="513"/>
      <c r="QUX17" s="513"/>
      <c r="QUY17" s="513"/>
      <c r="QUZ17" s="513"/>
      <c r="QVA17" s="513"/>
      <c r="QVB17" s="513"/>
      <c r="QVC17" s="513"/>
      <c r="QVD17" s="513"/>
      <c r="QVE17" s="513"/>
      <c r="QVF17" s="513"/>
      <c r="QVG17" s="513"/>
      <c r="QVH17" s="513"/>
      <c r="QVI17" s="513"/>
      <c r="QVJ17" s="513"/>
      <c r="QVK17" s="513"/>
      <c r="QVL17" s="513"/>
      <c r="QVM17" s="513"/>
      <c r="QVN17" s="513"/>
      <c r="QVO17" s="513"/>
      <c r="QVP17" s="513"/>
      <c r="QVQ17" s="513"/>
      <c r="QVR17" s="513"/>
      <c r="QVS17" s="513"/>
      <c r="QVT17" s="513"/>
      <c r="QVU17" s="513"/>
      <c r="QVV17" s="513"/>
      <c r="QVW17" s="513"/>
      <c r="QVX17" s="513"/>
      <c r="QVY17" s="513"/>
      <c r="QVZ17" s="513"/>
      <c r="QWA17" s="513"/>
      <c r="QWB17" s="513"/>
      <c r="QWC17" s="513"/>
      <c r="QWD17" s="513"/>
      <c r="QWE17" s="513"/>
      <c r="QWF17" s="513"/>
      <c r="QWG17" s="513"/>
      <c r="QWH17" s="513"/>
      <c r="QWI17" s="513"/>
      <c r="QWJ17" s="513"/>
      <c r="QWK17" s="513"/>
      <c r="QWL17" s="513"/>
      <c r="QWM17" s="513"/>
      <c r="QWN17" s="513"/>
      <c r="QWO17" s="513"/>
      <c r="QWP17" s="513"/>
      <c r="QWQ17" s="513"/>
      <c r="QWR17" s="513"/>
      <c r="QWS17" s="513"/>
      <c r="QWT17" s="513"/>
      <c r="QWU17" s="513"/>
      <c r="QWV17" s="513"/>
      <c r="QWW17" s="513"/>
      <c r="QWX17" s="513"/>
      <c r="QWY17" s="513"/>
      <c r="QWZ17" s="513"/>
      <c r="QXA17" s="513"/>
      <c r="QXB17" s="513"/>
      <c r="QXC17" s="513"/>
      <c r="QXD17" s="513"/>
      <c r="QXE17" s="513"/>
      <c r="QXF17" s="513"/>
      <c r="QXG17" s="513"/>
      <c r="QXH17" s="513"/>
      <c r="QXI17" s="513"/>
      <c r="QXJ17" s="513"/>
      <c r="QXK17" s="513"/>
      <c r="QXL17" s="513"/>
      <c r="QXM17" s="513"/>
      <c r="QXN17" s="513"/>
      <c r="QXO17" s="513"/>
      <c r="QXP17" s="513"/>
      <c r="QXQ17" s="513"/>
      <c r="QXR17" s="513"/>
      <c r="QXS17" s="513"/>
      <c r="QXT17" s="513"/>
      <c r="QXU17" s="513"/>
      <c r="QXV17" s="513"/>
      <c r="QXW17" s="513"/>
      <c r="QXX17" s="513"/>
      <c r="QXY17" s="513"/>
      <c r="QXZ17" s="513"/>
      <c r="QYA17" s="513"/>
      <c r="QYB17" s="513"/>
      <c r="QYC17" s="513"/>
      <c r="QYD17" s="513"/>
      <c r="QYE17" s="513"/>
      <c r="QYF17" s="513"/>
      <c r="QYG17" s="513"/>
      <c r="QYH17" s="513"/>
      <c r="QYI17" s="513"/>
      <c r="QYJ17" s="513"/>
      <c r="QYK17" s="513"/>
      <c r="QYL17" s="513"/>
      <c r="QYM17" s="513"/>
      <c r="QYN17" s="513"/>
      <c r="QYO17" s="513"/>
      <c r="QYP17" s="513"/>
      <c r="QYQ17" s="513"/>
      <c r="QYR17" s="513"/>
      <c r="QYS17" s="513"/>
      <c r="QYT17" s="513"/>
      <c r="QYU17" s="513"/>
      <c r="QYV17" s="513"/>
      <c r="QYW17" s="513"/>
      <c r="QYX17" s="513"/>
      <c r="QYY17" s="513"/>
      <c r="QYZ17" s="513"/>
      <c r="QZA17" s="513"/>
      <c r="QZB17" s="513"/>
      <c r="QZC17" s="513"/>
      <c r="QZD17" s="513"/>
      <c r="QZE17" s="513"/>
      <c r="QZF17" s="513"/>
      <c r="QZG17" s="513"/>
      <c r="QZH17" s="513"/>
      <c r="QZI17" s="513"/>
      <c r="QZJ17" s="513"/>
      <c r="QZK17" s="513"/>
      <c r="QZL17" s="513"/>
      <c r="QZM17" s="513"/>
      <c r="QZN17" s="513"/>
      <c r="QZO17" s="513"/>
      <c r="QZP17" s="513"/>
      <c r="QZQ17" s="513"/>
      <c r="QZR17" s="513"/>
      <c r="QZS17" s="513"/>
      <c r="QZT17" s="513"/>
      <c r="QZU17" s="513"/>
      <c r="QZV17" s="513"/>
      <c r="QZW17" s="513"/>
      <c r="QZX17" s="513"/>
      <c r="QZY17" s="513"/>
      <c r="QZZ17" s="513"/>
      <c r="RAA17" s="513"/>
      <c r="RAB17" s="513"/>
      <c r="RAC17" s="513"/>
      <c r="RAD17" s="513"/>
      <c r="RAE17" s="513"/>
      <c r="RAF17" s="513"/>
      <c r="RAG17" s="513"/>
      <c r="RAH17" s="513"/>
      <c r="RAI17" s="513"/>
      <c r="RAJ17" s="513"/>
      <c r="RAK17" s="513"/>
      <c r="RAL17" s="513"/>
      <c r="RAM17" s="513"/>
      <c r="RAN17" s="513"/>
      <c r="RAO17" s="513"/>
      <c r="RAP17" s="513"/>
      <c r="RAQ17" s="513"/>
      <c r="RAR17" s="513"/>
      <c r="RAS17" s="513"/>
      <c r="RAT17" s="513"/>
      <c r="RAU17" s="513"/>
      <c r="RAV17" s="513"/>
      <c r="RAW17" s="513"/>
      <c r="RAX17" s="513"/>
      <c r="RAY17" s="513"/>
      <c r="RAZ17" s="513"/>
      <c r="RBA17" s="513"/>
      <c r="RBB17" s="513"/>
      <c r="RBC17" s="513"/>
      <c r="RBD17" s="513"/>
      <c r="RBE17" s="513"/>
      <c r="RBF17" s="513"/>
      <c r="RBG17" s="513"/>
      <c r="RBH17" s="513"/>
      <c r="RBI17" s="513"/>
      <c r="RBJ17" s="513"/>
      <c r="RBK17" s="513"/>
      <c r="RBL17" s="513"/>
      <c r="RBM17" s="513"/>
      <c r="RBN17" s="513"/>
      <c r="RBO17" s="513"/>
      <c r="RBP17" s="513"/>
      <c r="RBQ17" s="513"/>
      <c r="RBR17" s="513"/>
      <c r="RBS17" s="513"/>
      <c r="RBT17" s="513"/>
      <c r="RBU17" s="513"/>
      <c r="RBV17" s="513"/>
      <c r="RBW17" s="513"/>
      <c r="RBX17" s="513"/>
      <c r="RBY17" s="513"/>
      <c r="RBZ17" s="513"/>
      <c r="RCA17" s="513"/>
      <c r="RCB17" s="513"/>
      <c r="RCC17" s="513"/>
      <c r="RCD17" s="513"/>
      <c r="RCE17" s="513"/>
      <c r="RCF17" s="513"/>
      <c r="RCG17" s="513"/>
      <c r="RCH17" s="513"/>
      <c r="RCI17" s="513"/>
      <c r="RCJ17" s="513"/>
      <c r="RCK17" s="513"/>
      <c r="RCL17" s="513"/>
      <c r="RCM17" s="513"/>
      <c r="RCN17" s="513"/>
      <c r="RCO17" s="513"/>
      <c r="RCP17" s="513"/>
      <c r="RCQ17" s="513"/>
      <c r="RCR17" s="513"/>
      <c r="RCS17" s="513"/>
      <c r="RCT17" s="513"/>
      <c r="RCU17" s="513"/>
      <c r="RCV17" s="513"/>
      <c r="RCW17" s="513"/>
      <c r="RCX17" s="513"/>
      <c r="RCY17" s="513"/>
      <c r="RCZ17" s="513"/>
      <c r="RDA17" s="513"/>
      <c r="RDB17" s="513"/>
      <c r="RDC17" s="513"/>
      <c r="RDD17" s="513"/>
      <c r="RDE17" s="513"/>
      <c r="RDF17" s="513"/>
      <c r="RDG17" s="513"/>
      <c r="RDH17" s="513"/>
      <c r="RDI17" s="513"/>
      <c r="RDJ17" s="513"/>
      <c r="RDK17" s="513"/>
      <c r="RDL17" s="513"/>
      <c r="RDM17" s="513"/>
      <c r="RDN17" s="513"/>
      <c r="RDO17" s="513"/>
      <c r="RDP17" s="513"/>
      <c r="RDQ17" s="513"/>
      <c r="RDR17" s="513"/>
      <c r="RDS17" s="513"/>
      <c r="RDT17" s="513"/>
      <c r="RDU17" s="513"/>
      <c r="RDV17" s="513"/>
      <c r="RDW17" s="513"/>
      <c r="RDX17" s="513"/>
      <c r="RDY17" s="513"/>
      <c r="RDZ17" s="513"/>
      <c r="REA17" s="513"/>
      <c r="REB17" s="513"/>
      <c r="REC17" s="513"/>
      <c r="RED17" s="513"/>
      <c r="REE17" s="513"/>
      <c r="REF17" s="513"/>
      <c r="REG17" s="513"/>
      <c r="REH17" s="513"/>
      <c r="REI17" s="513"/>
      <c r="REJ17" s="513"/>
      <c r="REK17" s="513"/>
      <c r="REL17" s="513"/>
      <c r="REM17" s="513"/>
      <c r="REN17" s="513"/>
      <c r="REO17" s="513"/>
      <c r="REP17" s="513"/>
      <c r="REQ17" s="513"/>
      <c r="RER17" s="513"/>
      <c r="RES17" s="513"/>
      <c r="RET17" s="513"/>
      <c r="REU17" s="513"/>
      <c r="REV17" s="513"/>
      <c r="REW17" s="513"/>
      <c r="REX17" s="513"/>
      <c r="REY17" s="513"/>
      <c r="REZ17" s="513"/>
      <c r="RFA17" s="513"/>
      <c r="RFB17" s="513"/>
      <c r="RFC17" s="513"/>
      <c r="RFD17" s="513"/>
      <c r="RFE17" s="513"/>
      <c r="RFF17" s="513"/>
      <c r="RFG17" s="513"/>
      <c r="RFH17" s="513"/>
      <c r="RFI17" s="513"/>
      <c r="RFJ17" s="513"/>
      <c r="RFK17" s="513"/>
      <c r="RFL17" s="513"/>
      <c r="RFM17" s="513"/>
      <c r="RFN17" s="513"/>
      <c r="RFO17" s="513"/>
      <c r="RFP17" s="513"/>
      <c r="RFQ17" s="513"/>
      <c r="RFR17" s="513"/>
      <c r="RFS17" s="513"/>
      <c r="RFT17" s="513"/>
      <c r="RFU17" s="513"/>
      <c r="RFV17" s="513"/>
      <c r="RFW17" s="513"/>
      <c r="RFX17" s="513"/>
      <c r="RFY17" s="513"/>
      <c r="RFZ17" s="513"/>
      <c r="RGA17" s="513"/>
      <c r="RGB17" s="513"/>
      <c r="RGC17" s="513"/>
      <c r="RGD17" s="513"/>
      <c r="RGE17" s="513"/>
      <c r="RGF17" s="513"/>
      <c r="RGG17" s="513"/>
      <c r="RGH17" s="513"/>
      <c r="RGI17" s="513"/>
      <c r="RGJ17" s="513"/>
      <c r="RGK17" s="513"/>
      <c r="RGL17" s="513"/>
      <c r="RGM17" s="513"/>
      <c r="RGN17" s="513"/>
      <c r="RGO17" s="513"/>
      <c r="RGP17" s="513"/>
      <c r="RGQ17" s="513"/>
      <c r="RGR17" s="513"/>
      <c r="RGS17" s="513"/>
      <c r="RGT17" s="513"/>
      <c r="RGU17" s="513"/>
      <c r="RGV17" s="513"/>
      <c r="RGW17" s="513"/>
      <c r="RGX17" s="513"/>
      <c r="RGY17" s="513"/>
      <c r="RGZ17" s="513"/>
      <c r="RHA17" s="513"/>
      <c r="RHB17" s="513"/>
      <c r="RHC17" s="513"/>
      <c r="RHD17" s="513"/>
      <c r="RHE17" s="513"/>
      <c r="RHF17" s="513"/>
      <c r="RHG17" s="513"/>
      <c r="RHH17" s="513"/>
      <c r="RHI17" s="513"/>
      <c r="RHJ17" s="513"/>
      <c r="RHK17" s="513"/>
      <c r="RHL17" s="513"/>
      <c r="RHM17" s="513"/>
      <c r="RHN17" s="513"/>
      <c r="RHO17" s="513"/>
      <c r="RHP17" s="513"/>
      <c r="RHQ17" s="513"/>
      <c r="RHR17" s="513"/>
      <c r="RHS17" s="513"/>
      <c r="RHT17" s="513"/>
      <c r="RHU17" s="513"/>
      <c r="RHV17" s="513"/>
      <c r="RHW17" s="513"/>
      <c r="RHX17" s="513"/>
      <c r="RHY17" s="513"/>
      <c r="RHZ17" s="513"/>
      <c r="RIA17" s="513"/>
      <c r="RIB17" s="513"/>
      <c r="RIC17" s="513"/>
      <c r="RID17" s="513"/>
      <c r="RIE17" s="513"/>
      <c r="RIF17" s="513"/>
      <c r="RIG17" s="513"/>
      <c r="RIH17" s="513"/>
      <c r="RII17" s="513"/>
      <c r="RIJ17" s="513"/>
      <c r="RIK17" s="513"/>
      <c r="RIL17" s="513"/>
      <c r="RIM17" s="513"/>
      <c r="RIN17" s="513"/>
      <c r="RIO17" s="513"/>
      <c r="RIP17" s="513"/>
      <c r="RIQ17" s="513"/>
      <c r="RIR17" s="513"/>
      <c r="RIS17" s="513"/>
      <c r="RIT17" s="513"/>
      <c r="RIU17" s="513"/>
      <c r="RIV17" s="513"/>
      <c r="RIW17" s="513"/>
      <c r="RIX17" s="513"/>
      <c r="RIY17" s="513"/>
      <c r="RIZ17" s="513"/>
      <c r="RJA17" s="513"/>
      <c r="RJB17" s="513"/>
      <c r="RJC17" s="513"/>
      <c r="RJD17" s="513"/>
      <c r="RJE17" s="513"/>
      <c r="RJF17" s="513"/>
      <c r="RJG17" s="513"/>
      <c r="RJH17" s="513"/>
      <c r="RJI17" s="513"/>
      <c r="RJJ17" s="513"/>
      <c r="RJK17" s="513"/>
      <c r="RJL17" s="513"/>
      <c r="RJM17" s="513"/>
      <c r="RJN17" s="513"/>
      <c r="RJO17" s="513"/>
      <c r="RJP17" s="513"/>
      <c r="RJQ17" s="513"/>
      <c r="RJR17" s="513"/>
      <c r="RJS17" s="513"/>
      <c r="RJT17" s="513"/>
      <c r="RJU17" s="513"/>
      <c r="RJV17" s="513"/>
      <c r="RJW17" s="513"/>
      <c r="RJX17" s="513"/>
      <c r="RJY17" s="513"/>
      <c r="RJZ17" s="513"/>
      <c r="RKA17" s="513"/>
      <c r="RKB17" s="513"/>
      <c r="RKC17" s="513"/>
      <c r="RKD17" s="513"/>
      <c r="RKE17" s="513"/>
      <c r="RKF17" s="513"/>
      <c r="RKG17" s="513"/>
      <c r="RKH17" s="513"/>
      <c r="RKI17" s="513"/>
      <c r="RKJ17" s="513"/>
      <c r="RKK17" s="513"/>
      <c r="RKL17" s="513"/>
      <c r="RKM17" s="513"/>
      <c r="RKN17" s="513"/>
      <c r="RKO17" s="513"/>
      <c r="RKP17" s="513"/>
      <c r="RKQ17" s="513"/>
      <c r="RKR17" s="513"/>
      <c r="RKS17" s="513"/>
      <c r="RKT17" s="513"/>
      <c r="RKU17" s="513"/>
      <c r="RKV17" s="513"/>
      <c r="RKW17" s="513"/>
      <c r="RKX17" s="513"/>
      <c r="RKY17" s="513"/>
      <c r="RKZ17" s="513"/>
      <c r="RLA17" s="513"/>
      <c r="RLB17" s="513"/>
      <c r="RLC17" s="513"/>
      <c r="RLD17" s="513"/>
      <c r="RLE17" s="513"/>
      <c r="RLF17" s="513"/>
      <c r="RLG17" s="513"/>
      <c r="RLH17" s="513"/>
      <c r="RLI17" s="513"/>
      <c r="RLJ17" s="513"/>
      <c r="RLK17" s="513"/>
      <c r="RLL17" s="513"/>
      <c r="RLM17" s="513"/>
      <c r="RLN17" s="513"/>
      <c r="RLO17" s="513"/>
      <c r="RLP17" s="513"/>
      <c r="RLQ17" s="513"/>
      <c r="RLR17" s="513"/>
      <c r="RLS17" s="513"/>
      <c r="RLT17" s="513"/>
      <c r="RLU17" s="513"/>
      <c r="RLV17" s="513"/>
      <c r="RLW17" s="513"/>
      <c r="RLX17" s="513"/>
      <c r="RLY17" s="513"/>
      <c r="RLZ17" s="513"/>
      <c r="RMA17" s="513"/>
      <c r="RMB17" s="513"/>
      <c r="RMC17" s="513"/>
      <c r="RMD17" s="513"/>
      <c r="RME17" s="513"/>
      <c r="RMF17" s="513"/>
      <c r="RMG17" s="513"/>
      <c r="RMH17" s="513"/>
      <c r="RMI17" s="513"/>
      <c r="RMJ17" s="513"/>
      <c r="RMK17" s="513"/>
      <c r="RML17" s="513"/>
      <c r="RMM17" s="513"/>
      <c r="RMN17" s="513"/>
      <c r="RMO17" s="513"/>
      <c r="RMP17" s="513"/>
      <c r="RMQ17" s="513"/>
      <c r="RMR17" s="513"/>
      <c r="RMS17" s="513"/>
      <c r="RMT17" s="513"/>
      <c r="RMU17" s="513"/>
      <c r="RMV17" s="513"/>
      <c r="RMW17" s="513"/>
      <c r="RMX17" s="513"/>
      <c r="RMY17" s="513"/>
      <c r="RMZ17" s="513"/>
      <c r="RNA17" s="513"/>
      <c r="RNB17" s="513"/>
      <c r="RNC17" s="513"/>
      <c r="RND17" s="513"/>
      <c r="RNE17" s="513"/>
      <c r="RNF17" s="513"/>
      <c r="RNG17" s="513"/>
      <c r="RNH17" s="513"/>
      <c r="RNI17" s="513"/>
      <c r="RNJ17" s="513"/>
      <c r="RNK17" s="513"/>
      <c r="RNL17" s="513"/>
      <c r="RNM17" s="513"/>
      <c r="RNN17" s="513"/>
      <c r="RNO17" s="513"/>
      <c r="RNP17" s="513"/>
      <c r="RNQ17" s="513"/>
      <c r="RNR17" s="513"/>
      <c r="RNS17" s="513"/>
      <c r="RNT17" s="513"/>
      <c r="RNU17" s="513"/>
      <c r="RNV17" s="513"/>
      <c r="RNW17" s="513"/>
      <c r="RNX17" s="513"/>
      <c r="RNY17" s="513"/>
      <c r="RNZ17" s="513"/>
      <c r="ROA17" s="513"/>
      <c r="ROB17" s="513"/>
      <c r="ROC17" s="513"/>
      <c r="ROD17" s="513"/>
      <c r="ROE17" s="513"/>
      <c r="ROF17" s="513"/>
      <c r="ROG17" s="513"/>
      <c r="ROH17" s="513"/>
      <c r="ROI17" s="513"/>
      <c r="ROJ17" s="513"/>
      <c r="ROK17" s="513"/>
      <c r="ROL17" s="513"/>
      <c r="ROM17" s="513"/>
      <c r="RON17" s="513"/>
      <c r="ROO17" s="513"/>
      <c r="ROP17" s="513"/>
      <c r="ROQ17" s="513"/>
      <c r="ROR17" s="513"/>
      <c r="ROS17" s="513"/>
      <c r="ROT17" s="513"/>
      <c r="ROU17" s="513"/>
      <c r="ROV17" s="513"/>
      <c r="ROW17" s="513"/>
      <c r="ROX17" s="513"/>
      <c r="ROY17" s="513"/>
      <c r="ROZ17" s="513"/>
      <c r="RPA17" s="513"/>
      <c r="RPB17" s="513"/>
      <c r="RPC17" s="513"/>
      <c r="RPD17" s="513"/>
      <c r="RPE17" s="513"/>
      <c r="RPF17" s="513"/>
      <c r="RPG17" s="513"/>
      <c r="RPH17" s="513"/>
      <c r="RPI17" s="513"/>
      <c r="RPJ17" s="513"/>
      <c r="RPK17" s="513"/>
      <c r="RPL17" s="513"/>
      <c r="RPM17" s="513"/>
      <c r="RPN17" s="513"/>
      <c r="RPO17" s="513"/>
      <c r="RPP17" s="513"/>
      <c r="RPQ17" s="513"/>
      <c r="RPR17" s="513"/>
      <c r="RPS17" s="513"/>
      <c r="RPT17" s="513"/>
      <c r="RPU17" s="513"/>
      <c r="RPV17" s="513"/>
      <c r="RPW17" s="513"/>
      <c r="RPX17" s="513"/>
      <c r="RPY17" s="513"/>
      <c r="RPZ17" s="513"/>
      <c r="RQA17" s="513"/>
      <c r="RQB17" s="513"/>
      <c r="RQC17" s="513"/>
      <c r="RQD17" s="513"/>
      <c r="RQE17" s="513"/>
      <c r="RQF17" s="513"/>
      <c r="RQG17" s="513"/>
      <c r="RQH17" s="513"/>
      <c r="RQI17" s="513"/>
      <c r="RQJ17" s="513"/>
      <c r="RQK17" s="513"/>
      <c r="RQL17" s="513"/>
      <c r="RQM17" s="513"/>
      <c r="RQN17" s="513"/>
      <c r="RQO17" s="513"/>
      <c r="RQP17" s="513"/>
      <c r="RQQ17" s="513"/>
      <c r="RQR17" s="513"/>
      <c r="RQS17" s="513"/>
      <c r="RQT17" s="513"/>
      <c r="RQU17" s="513"/>
      <c r="RQV17" s="513"/>
      <c r="RQW17" s="513"/>
      <c r="RQX17" s="513"/>
      <c r="RQY17" s="513"/>
      <c r="RQZ17" s="513"/>
      <c r="RRA17" s="513"/>
      <c r="RRB17" s="513"/>
      <c r="RRC17" s="513"/>
      <c r="RRD17" s="513"/>
      <c r="RRE17" s="513"/>
      <c r="RRF17" s="513"/>
      <c r="RRG17" s="513"/>
      <c r="RRH17" s="513"/>
      <c r="RRI17" s="513"/>
      <c r="RRJ17" s="513"/>
      <c r="RRK17" s="513"/>
      <c r="RRL17" s="513"/>
      <c r="RRM17" s="513"/>
      <c r="RRN17" s="513"/>
      <c r="RRO17" s="513"/>
      <c r="RRP17" s="513"/>
      <c r="RRQ17" s="513"/>
      <c r="RRR17" s="513"/>
      <c r="RRS17" s="513"/>
      <c r="RRT17" s="513"/>
      <c r="RRU17" s="513"/>
      <c r="RRV17" s="513"/>
      <c r="RRW17" s="513"/>
      <c r="RRX17" s="513"/>
      <c r="RRY17" s="513"/>
      <c r="RRZ17" s="513"/>
      <c r="RSA17" s="513"/>
      <c r="RSB17" s="513"/>
      <c r="RSC17" s="513"/>
      <c r="RSD17" s="513"/>
      <c r="RSE17" s="513"/>
      <c r="RSF17" s="513"/>
      <c r="RSG17" s="513"/>
      <c r="RSH17" s="513"/>
      <c r="RSI17" s="513"/>
      <c r="RSJ17" s="513"/>
      <c r="RSK17" s="513"/>
      <c r="RSL17" s="513"/>
      <c r="RSM17" s="513"/>
      <c r="RSN17" s="513"/>
      <c r="RSO17" s="513"/>
      <c r="RSP17" s="513"/>
      <c r="RSQ17" s="513"/>
      <c r="RSR17" s="513"/>
      <c r="RSS17" s="513"/>
      <c r="RST17" s="513"/>
      <c r="RSU17" s="513"/>
      <c r="RSV17" s="513"/>
      <c r="RSW17" s="513"/>
      <c r="RSX17" s="513"/>
      <c r="RSY17" s="513"/>
      <c r="RSZ17" s="513"/>
      <c r="RTA17" s="513"/>
      <c r="RTB17" s="513"/>
      <c r="RTC17" s="513"/>
      <c r="RTD17" s="513"/>
      <c r="RTE17" s="513"/>
      <c r="RTF17" s="513"/>
      <c r="RTG17" s="513"/>
      <c r="RTH17" s="513"/>
      <c r="RTI17" s="513"/>
      <c r="RTJ17" s="513"/>
      <c r="RTK17" s="513"/>
      <c r="RTL17" s="513"/>
      <c r="RTM17" s="513"/>
      <c r="RTN17" s="513"/>
      <c r="RTO17" s="513"/>
      <c r="RTP17" s="513"/>
      <c r="RTQ17" s="513"/>
      <c r="RTR17" s="513"/>
      <c r="RTS17" s="513"/>
      <c r="RTT17" s="513"/>
      <c r="RTU17" s="513"/>
      <c r="RTV17" s="513"/>
      <c r="RTW17" s="513"/>
      <c r="RTX17" s="513"/>
      <c r="RTY17" s="513"/>
      <c r="RTZ17" s="513"/>
      <c r="RUA17" s="513"/>
      <c r="RUB17" s="513"/>
      <c r="RUC17" s="513"/>
      <c r="RUD17" s="513"/>
      <c r="RUE17" s="513"/>
      <c r="RUF17" s="513"/>
      <c r="RUG17" s="513"/>
      <c r="RUH17" s="513"/>
      <c r="RUI17" s="513"/>
      <c r="RUJ17" s="513"/>
      <c r="RUK17" s="513"/>
      <c r="RUL17" s="513"/>
      <c r="RUM17" s="513"/>
      <c r="RUN17" s="513"/>
      <c r="RUO17" s="513"/>
      <c r="RUP17" s="513"/>
      <c r="RUQ17" s="513"/>
      <c r="RUR17" s="513"/>
      <c r="RUS17" s="513"/>
      <c r="RUT17" s="513"/>
      <c r="RUU17" s="513"/>
      <c r="RUV17" s="513"/>
      <c r="RUW17" s="513"/>
      <c r="RUX17" s="513"/>
      <c r="RUY17" s="513"/>
      <c r="RUZ17" s="513"/>
      <c r="RVA17" s="513"/>
      <c r="RVB17" s="513"/>
      <c r="RVC17" s="513"/>
      <c r="RVD17" s="513"/>
      <c r="RVE17" s="513"/>
      <c r="RVF17" s="513"/>
      <c r="RVG17" s="513"/>
      <c r="RVH17" s="513"/>
      <c r="RVI17" s="513"/>
      <c r="RVJ17" s="513"/>
      <c r="RVK17" s="513"/>
      <c r="RVL17" s="513"/>
      <c r="RVM17" s="513"/>
      <c r="RVN17" s="513"/>
      <c r="RVO17" s="513"/>
      <c r="RVP17" s="513"/>
      <c r="RVQ17" s="513"/>
      <c r="RVR17" s="513"/>
      <c r="RVS17" s="513"/>
      <c r="RVT17" s="513"/>
      <c r="RVU17" s="513"/>
      <c r="RVV17" s="513"/>
      <c r="RVW17" s="513"/>
      <c r="RVX17" s="513"/>
      <c r="RVY17" s="513"/>
      <c r="RVZ17" s="513"/>
      <c r="RWA17" s="513"/>
      <c r="RWB17" s="513"/>
      <c r="RWC17" s="513"/>
      <c r="RWD17" s="513"/>
      <c r="RWE17" s="513"/>
      <c r="RWF17" s="513"/>
      <c r="RWG17" s="513"/>
      <c r="RWH17" s="513"/>
      <c r="RWI17" s="513"/>
      <c r="RWJ17" s="513"/>
      <c r="RWK17" s="513"/>
      <c r="RWL17" s="513"/>
      <c r="RWM17" s="513"/>
      <c r="RWN17" s="513"/>
      <c r="RWO17" s="513"/>
      <c r="RWP17" s="513"/>
      <c r="RWQ17" s="513"/>
      <c r="RWR17" s="513"/>
      <c r="RWS17" s="513"/>
      <c r="RWT17" s="513"/>
      <c r="RWU17" s="513"/>
      <c r="RWV17" s="513"/>
      <c r="RWW17" s="513"/>
      <c r="RWX17" s="513"/>
      <c r="RWY17" s="513"/>
      <c r="RWZ17" s="513"/>
      <c r="RXA17" s="513"/>
      <c r="RXB17" s="513"/>
      <c r="RXC17" s="513"/>
      <c r="RXD17" s="513"/>
      <c r="RXE17" s="513"/>
      <c r="RXF17" s="513"/>
      <c r="RXG17" s="513"/>
      <c r="RXH17" s="513"/>
      <c r="RXI17" s="513"/>
      <c r="RXJ17" s="513"/>
      <c r="RXK17" s="513"/>
      <c r="RXL17" s="513"/>
      <c r="RXM17" s="513"/>
      <c r="RXN17" s="513"/>
      <c r="RXO17" s="513"/>
      <c r="RXP17" s="513"/>
      <c r="RXQ17" s="513"/>
      <c r="RXR17" s="513"/>
      <c r="RXS17" s="513"/>
      <c r="RXT17" s="513"/>
      <c r="RXU17" s="513"/>
      <c r="RXV17" s="513"/>
      <c r="RXW17" s="513"/>
      <c r="RXX17" s="513"/>
      <c r="RXY17" s="513"/>
      <c r="RXZ17" s="513"/>
      <c r="RYA17" s="513"/>
      <c r="RYB17" s="513"/>
      <c r="RYC17" s="513"/>
      <c r="RYD17" s="513"/>
      <c r="RYE17" s="513"/>
      <c r="RYF17" s="513"/>
      <c r="RYG17" s="513"/>
      <c r="RYH17" s="513"/>
      <c r="RYI17" s="513"/>
      <c r="RYJ17" s="513"/>
      <c r="RYK17" s="513"/>
      <c r="RYL17" s="513"/>
      <c r="RYM17" s="513"/>
      <c r="RYN17" s="513"/>
      <c r="RYO17" s="513"/>
      <c r="RYP17" s="513"/>
      <c r="RYQ17" s="513"/>
      <c r="RYR17" s="513"/>
      <c r="RYS17" s="513"/>
      <c r="RYT17" s="513"/>
      <c r="RYU17" s="513"/>
      <c r="RYV17" s="513"/>
      <c r="RYW17" s="513"/>
      <c r="RYX17" s="513"/>
      <c r="RYY17" s="513"/>
      <c r="RYZ17" s="513"/>
      <c r="RZA17" s="513"/>
      <c r="RZB17" s="513"/>
      <c r="RZC17" s="513"/>
      <c r="RZD17" s="513"/>
      <c r="RZE17" s="513"/>
      <c r="RZF17" s="513"/>
      <c r="RZG17" s="513"/>
      <c r="RZH17" s="513"/>
      <c r="RZI17" s="513"/>
      <c r="RZJ17" s="513"/>
      <c r="RZK17" s="513"/>
      <c r="RZL17" s="513"/>
      <c r="RZM17" s="513"/>
      <c r="RZN17" s="513"/>
      <c r="RZO17" s="513"/>
      <c r="RZP17" s="513"/>
      <c r="RZQ17" s="513"/>
      <c r="RZR17" s="513"/>
      <c r="RZS17" s="513"/>
      <c r="RZT17" s="513"/>
      <c r="RZU17" s="513"/>
      <c r="RZV17" s="513"/>
      <c r="RZW17" s="513"/>
      <c r="RZX17" s="513"/>
      <c r="RZY17" s="513"/>
      <c r="RZZ17" s="513"/>
      <c r="SAA17" s="513"/>
      <c r="SAB17" s="513"/>
      <c r="SAC17" s="513"/>
      <c r="SAD17" s="513"/>
      <c r="SAE17" s="513"/>
      <c r="SAF17" s="513"/>
      <c r="SAG17" s="513"/>
      <c r="SAH17" s="513"/>
      <c r="SAI17" s="513"/>
      <c r="SAJ17" s="513"/>
      <c r="SAK17" s="513"/>
      <c r="SAL17" s="513"/>
      <c r="SAM17" s="513"/>
      <c r="SAN17" s="513"/>
      <c r="SAO17" s="513"/>
      <c r="SAP17" s="513"/>
      <c r="SAQ17" s="513"/>
      <c r="SAR17" s="513"/>
      <c r="SAS17" s="513"/>
      <c r="SAT17" s="513"/>
      <c r="SAU17" s="513"/>
      <c r="SAV17" s="513"/>
      <c r="SAW17" s="513"/>
      <c r="SAX17" s="513"/>
      <c r="SAY17" s="513"/>
      <c r="SAZ17" s="513"/>
      <c r="SBA17" s="513"/>
      <c r="SBB17" s="513"/>
      <c r="SBC17" s="513"/>
      <c r="SBD17" s="513"/>
      <c r="SBE17" s="513"/>
      <c r="SBF17" s="513"/>
      <c r="SBG17" s="513"/>
      <c r="SBH17" s="513"/>
      <c r="SBI17" s="513"/>
      <c r="SBJ17" s="513"/>
      <c r="SBK17" s="513"/>
      <c r="SBL17" s="513"/>
      <c r="SBM17" s="513"/>
      <c r="SBN17" s="513"/>
      <c r="SBO17" s="513"/>
      <c r="SBP17" s="513"/>
      <c r="SBQ17" s="513"/>
      <c r="SBR17" s="513"/>
      <c r="SBS17" s="513"/>
      <c r="SBT17" s="513"/>
      <c r="SBU17" s="513"/>
      <c r="SBV17" s="513"/>
      <c r="SBW17" s="513"/>
      <c r="SBX17" s="513"/>
      <c r="SBY17" s="513"/>
      <c r="SBZ17" s="513"/>
      <c r="SCA17" s="513"/>
      <c r="SCB17" s="513"/>
      <c r="SCC17" s="513"/>
      <c r="SCD17" s="513"/>
      <c r="SCE17" s="513"/>
      <c r="SCF17" s="513"/>
      <c r="SCG17" s="513"/>
      <c r="SCH17" s="513"/>
      <c r="SCI17" s="513"/>
      <c r="SCJ17" s="513"/>
      <c r="SCK17" s="513"/>
      <c r="SCL17" s="513"/>
      <c r="SCM17" s="513"/>
      <c r="SCN17" s="513"/>
      <c r="SCO17" s="513"/>
      <c r="SCP17" s="513"/>
      <c r="SCQ17" s="513"/>
      <c r="SCR17" s="513"/>
      <c r="SCS17" s="513"/>
      <c r="SCT17" s="513"/>
      <c r="SCU17" s="513"/>
      <c r="SCV17" s="513"/>
      <c r="SCW17" s="513"/>
      <c r="SCX17" s="513"/>
      <c r="SCY17" s="513"/>
      <c r="SCZ17" s="513"/>
      <c r="SDA17" s="513"/>
      <c r="SDB17" s="513"/>
      <c r="SDC17" s="513"/>
      <c r="SDD17" s="513"/>
      <c r="SDE17" s="513"/>
      <c r="SDF17" s="513"/>
      <c r="SDG17" s="513"/>
      <c r="SDH17" s="513"/>
      <c r="SDI17" s="513"/>
      <c r="SDJ17" s="513"/>
      <c r="SDK17" s="513"/>
      <c r="SDL17" s="513"/>
      <c r="SDM17" s="513"/>
      <c r="SDN17" s="513"/>
      <c r="SDO17" s="513"/>
      <c r="SDP17" s="513"/>
      <c r="SDQ17" s="513"/>
      <c r="SDR17" s="513"/>
      <c r="SDS17" s="513"/>
      <c r="SDT17" s="513"/>
      <c r="SDU17" s="513"/>
      <c r="SDV17" s="513"/>
      <c r="SDW17" s="513"/>
      <c r="SDX17" s="513"/>
      <c r="SDY17" s="513"/>
      <c r="SDZ17" s="513"/>
      <c r="SEA17" s="513"/>
      <c r="SEB17" s="513"/>
      <c r="SEC17" s="513"/>
      <c r="SED17" s="513"/>
      <c r="SEE17" s="513"/>
      <c r="SEF17" s="513"/>
      <c r="SEG17" s="513"/>
      <c r="SEH17" s="513"/>
      <c r="SEI17" s="513"/>
      <c r="SEJ17" s="513"/>
      <c r="SEK17" s="513"/>
      <c r="SEL17" s="513"/>
      <c r="SEM17" s="513"/>
      <c r="SEN17" s="513"/>
      <c r="SEO17" s="513"/>
      <c r="SEP17" s="513"/>
      <c r="SEQ17" s="513"/>
      <c r="SER17" s="513"/>
      <c r="SES17" s="513"/>
      <c r="SET17" s="513"/>
      <c r="SEU17" s="513"/>
      <c r="SEV17" s="513"/>
      <c r="SEW17" s="513"/>
      <c r="SEX17" s="513"/>
      <c r="SEY17" s="513"/>
      <c r="SEZ17" s="513"/>
      <c r="SFA17" s="513"/>
      <c r="SFB17" s="513"/>
      <c r="SFC17" s="513"/>
      <c r="SFD17" s="513"/>
      <c r="SFE17" s="513"/>
      <c r="SFF17" s="513"/>
      <c r="SFG17" s="513"/>
      <c r="SFH17" s="513"/>
      <c r="SFI17" s="513"/>
      <c r="SFJ17" s="513"/>
      <c r="SFK17" s="513"/>
      <c r="SFL17" s="513"/>
      <c r="SFM17" s="513"/>
      <c r="SFN17" s="513"/>
      <c r="SFO17" s="513"/>
      <c r="SFP17" s="513"/>
      <c r="SFQ17" s="513"/>
      <c r="SFR17" s="513"/>
      <c r="SFS17" s="513"/>
      <c r="SFT17" s="513"/>
      <c r="SFU17" s="513"/>
      <c r="SFV17" s="513"/>
      <c r="SFW17" s="513"/>
      <c r="SFX17" s="513"/>
      <c r="SFY17" s="513"/>
      <c r="SFZ17" s="513"/>
      <c r="SGA17" s="513"/>
      <c r="SGB17" s="513"/>
      <c r="SGC17" s="513"/>
      <c r="SGD17" s="513"/>
      <c r="SGE17" s="513"/>
      <c r="SGF17" s="513"/>
      <c r="SGG17" s="513"/>
      <c r="SGH17" s="513"/>
      <c r="SGI17" s="513"/>
      <c r="SGJ17" s="513"/>
      <c r="SGK17" s="513"/>
      <c r="SGL17" s="513"/>
      <c r="SGM17" s="513"/>
      <c r="SGN17" s="513"/>
      <c r="SGO17" s="513"/>
      <c r="SGP17" s="513"/>
      <c r="SGQ17" s="513"/>
      <c r="SGR17" s="513"/>
      <c r="SGS17" s="513"/>
      <c r="SGT17" s="513"/>
      <c r="SGU17" s="513"/>
      <c r="SGV17" s="513"/>
      <c r="SGW17" s="513"/>
      <c r="SGX17" s="513"/>
      <c r="SGY17" s="513"/>
      <c r="SGZ17" s="513"/>
      <c r="SHA17" s="513"/>
      <c r="SHB17" s="513"/>
      <c r="SHC17" s="513"/>
      <c r="SHD17" s="513"/>
      <c r="SHE17" s="513"/>
      <c r="SHF17" s="513"/>
      <c r="SHG17" s="513"/>
      <c r="SHH17" s="513"/>
      <c r="SHI17" s="513"/>
      <c r="SHJ17" s="513"/>
      <c r="SHK17" s="513"/>
      <c r="SHL17" s="513"/>
      <c r="SHM17" s="513"/>
      <c r="SHN17" s="513"/>
      <c r="SHO17" s="513"/>
      <c r="SHP17" s="513"/>
      <c r="SHQ17" s="513"/>
      <c r="SHR17" s="513"/>
      <c r="SHS17" s="513"/>
      <c r="SHT17" s="513"/>
      <c r="SHU17" s="513"/>
      <c r="SHV17" s="513"/>
      <c r="SHW17" s="513"/>
      <c r="SHX17" s="513"/>
      <c r="SHY17" s="513"/>
      <c r="SHZ17" s="513"/>
      <c r="SIA17" s="513"/>
      <c r="SIB17" s="513"/>
      <c r="SIC17" s="513"/>
      <c r="SID17" s="513"/>
      <c r="SIE17" s="513"/>
      <c r="SIF17" s="513"/>
      <c r="SIG17" s="513"/>
      <c r="SIH17" s="513"/>
      <c r="SII17" s="513"/>
      <c r="SIJ17" s="513"/>
      <c r="SIK17" s="513"/>
      <c r="SIL17" s="513"/>
      <c r="SIM17" s="513"/>
      <c r="SIN17" s="513"/>
      <c r="SIO17" s="513"/>
      <c r="SIP17" s="513"/>
      <c r="SIQ17" s="513"/>
      <c r="SIR17" s="513"/>
      <c r="SIS17" s="513"/>
      <c r="SIT17" s="513"/>
      <c r="SIU17" s="513"/>
      <c r="SIV17" s="513"/>
      <c r="SIW17" s="513"/>
      <c r="SIX17" s="513"/>
      <c r="SIY17" s="513"/>
      <c r="SIZ17" s="513"/>
      <c r="SJA17" s="513"/>
      <c r="SJB17" s="513"/>
      <c r="SJC17" s="513"/>
      <c r="SJD17" s="513"/>
      <c r="SJE17" s="513"/>
      <c r="SJF17" s="513"/>
      <c r="SJG17" s="513"/>
      <c r="SJH17" s="513"/>
      <c r="SJI17" s="513"/>
      <c r="SJJ17" s="513"/>
      <c r="SJK17" s="513"/>
      <c r="SJL17" s="513"/>
      <c r="SJM17" s="513"/>
      <c r="SJN17" s="513"/>
      <c r="SJO17" s="513"/>
      <c r="SJP17" s="513"/>
      <c r="SJQ17" s="513"/>
      <c r="SJR17" s="513"/>
      <c r="SJS17" s="513"/>
      <c r="SJT17" s="513"/>
      <c r="SJU17" s="513"/>
      <c r="SJV17" s="513"/>
      <c r="SJW17" s="513"/>
      <c r="SJX17" s="513"/>
      <c r="SJY17" s="513"/>
      <c r="SJZ17" s="513"/>
      <c r="SKA17" s="513"/>
      <c r="SKB17" s="513"/>
      <c r="SKC17" s="513"/>
      <c r="SKD17" s="513"/>
      <c r="SKE17" s="513"/>
      <c r="SKF17" s="513"/>
      <c r="SKG17" s="513"/>
      <c r="SKH17" s="513"/>
      <c r="SKI17" s="513"/>
      <c r="SKJ17" s="513"/>
      <c r="SKK17" s="513"/>
      <c r="SKL17" s="513"/>
      <c r="SKM17" s="513"/>
      <c r="SKN17" s="513"/>
      <c r="SKO17" s="513"/>
      <c r="SKP17" s="513"/>
      <c r="SKQ17" s="513"/>
      <c r="SKR17" s="513"/>
      <c r="SKS17" s="513"/>
      <c r="SKT17" s="513"/>
      <c r="SKU17" s="513"/>
      <c r="SKV17" s="513"/>
      <c r="SKW17" s="513"/>
      <c r="SKX17" s="513"/>
      <c r="SKY17" s="513"/>
      <c r="SKZ17" s="513"/>
      <c r="SLA17" s="513"/>
      <c r="SLB17" s="513"/>
      <c r="SLC17" s="513"/>
      <c r="SLD17" s="513"/>
      <c r="SLE17" s="513"/>
      <c r="SLF17" s="513"/>
      <c r="SLG17" s="513"/>
      <c r="SLH17" s="513"/>
      <c r="SLI17" s="513"/>
      <c r="SLJ17" s="513"/>
      <c r="SLK17" s="513"/>
      <c r="SLL17" s="513"/>
      <c r="SLM17" s="513"/>
      <c r="SLN17" s="513"/>
      <c r="SLO17" s="513"/>
      <c r="SLP17" s="513"/>
      <c r="SLQ17" s="513"/>
      <c r="SLR17" s="513"/>
      <c r="SLS17" s="513"/>
      <c r="SLT17" s="513"/>
      <c r="SLU17" s="513"/>
      <c r="SLV17" s="513"/>
      <c r="SLW17" s="513"/>
      <c r="SLX17" s="513"/>
      <c r="SLY17" s="513"/>
      <c r="SLZ17" s="513"/>
      <c r="SMA17" s="513"/>
      <c r="SMB17" s="513"/>
      <c r="SMC17" s="513"/>
      <c r="SMD17" s="513"/>
      <c r="SME17" s="513"/>
      <c r="SMF17" s="513"/>
      <c r="SMG17" s="513"/>
      <c r="SMH17" s="513"/>
      <c r="SMI17" s="513"/>
      <c r="SMJ17" s="513"/>
      <c r="SMK17" s="513"/>
      <c r="SML17" s="513"/>
      <c r="SMM17" s="513"/>
      <c r="SMN17" s="513"/>
      <c r="SMO17" s="513"/>
      <c r="SMP17" s="513"/>
      <c r="SMQ17" s="513"/>
      <c r="SMR17" s="513"/>
      <c r="SMS17" s="513"/>
      <c r="SMT17" s="513"/>
      <c r="SMU17" s="513"/>
      <c r="SMV17" s="513"/>
      <c r="SMW17" s="513"/>
      <c r="SMX17" s="513"/>
      <c r="SMY17" s="513"/>
      <c r="SMZ17" s="513"/>
      <c r="SNA17" s="513"/>
      <c r="SNB17" s="513"/>
      <c r="SNC17" s="513"/>
      <c r="SND17" s="513"/>
      <c r="SNE17" s="513"/>
      <c r="SNF17" s="513"/>
      <c r="SNG17" s="513"/>
      <c r="SNH17" s="513"/>
      <c r="SNI17" s="513"/>
      <c r="SNJ17" s="513"/>
      <c r="SNK17" s="513"/>
      <c r="SNL17" s="513"/>
      <c r="SNM17" s="513"/>
      <c r="SNN17" s="513"/>
      <c r="SNO17" s="513"/>
      <c r="SNP17" s="513"/>
      <c r="SNQ17" s="513"/>
      <c r="SNR17" s="513"/>
      <c r="SNS17" s="513"/>
      <c r="SNT17" s="513"/>
      <c r="SNU17" s="513"/>
      <c r="SNV17" s="513"/>
      <c r="SNW17" s="513"/>
      <c r="SNX17" s="513"/>
      <c r="SNY17" s="513"/>
      <c r="SNZ17" s="513"/>
      <c r="SOA17" s="513"/>
      <c r="SOB17" s="513"/>
      <c r="SOC17" s="513"/>
      <c r="SOD17" s="513"/>
      <c r="SOE17" s="513"/>
      <c r="SOF17" s="513"/>
      <c r="SOG17" s="513"/>
      <c r="SOH17" s="513"/>
      <c r="SOI17" s="513"/>
      <c r="SOJ17" s="513"/>
      <c r="SOK17" s="513"/>
      <c r="SOL17" s="513"/>
      <c r="SOM17" s="513"/>
      <c r="SON17" s="513"/>
      <c r="SOO17" s="513"/>
      <c r="SOP17" s="513"/>
      <c r="SOQ17" s="513"/>
      <c r="SOR17" s="513"/>
      <c r="SOS17" s="513"/>
      <c r="SOT17" s="513"/>
      <c r="SOU17" s="513"/>
      <c r="SOV17" s="513"/>
      <c r="SOW17" s="513"/>
      <c r="SOX17" s="513"/>
      <c r="SOY17" s="513"/>
      <c r="SOZ17" s="513"/>
      <c r="SPA17" s="513"/>
      <c r="SPB17" s="513"/>
      <c r="SPC17" s="513"/>
      <c r="SPD17" s="513"/>
      <c r="SPE17" s="513"/>
      <c r="SPF17" s="513"/>
      <c r="SPG17" s="513"/>
      <c r="SPH17" s="513"/>
      <c r="SPI17" s="513"/>
      <c r="SPJ17" s="513"/>
      <c r="SPK17" s="513"/>
      <c r="SPL17" s="513"/>
      <c r="SPM17" s="513"/>
      <c r="SPN17" s="513"/>
      <c r="SPO17" s="513"/>
      <c r="SPP17" s="513"/>
      <c r="SPQ17" s="513"/>
      <c r="SPR17" s="513"/>
      <c r="SPS17" s="513"/>
      <c r="SPT17" s="513"/>
      <c r="SPU17" s="513"/>
      <c r="SPV17" s="513"/>
      <c r="SPW17" s="513"/>
      <c r="SPX17" s="513"/>
      <c r="SPY17" s="513"/>
      <c r="SPZ17" s="513"/>
      <c r="SQA17" s="513"/>
      <c r="SQB17" s="513"/>
      <c r="SQC17" s="513"/>
      <c r="SQD17" s="513"/>
      <c r="SQE17" s="513"/>
      <c r="SQF17" s="513"/>
      <c r="SQG17" s="513"/>
      <c r="SQH17" s="513"/>
      <c r="SQI17" s="513"/>
      <c r="SQJ17" s="513"/>
      <c r="SQK17" s="513"/>
      <c r="SQL17" s="513"/>
      <c r="SQM17" s="513"/>
      <c r="SQN17" s="513"/>
      <c r="SQO17" s="513"/>
      <c r="SQP17" s="513"/>
      <c r="SQQ17" s="513"/>
      <c r="SQR17" s="513"/>
      <c r="SQS17" s="513"/>
      <c r="SQT17" s="513"/>
      <c r="SQU17" s="513"/>
      <c r="SQV17" s="513"/>
      <c r="SQW17" s="513"/>
      <c r="SQX17" s="513"/>
      <c r="SQY17" s="513"/>
      <c r="SQZ17" s="513"/>
      <c r="SRA17" s="513"/>
      <c r="SRB17" s="513"/>
      <c r="SRC17" s="513"/>
      <c r="SRD17" s="513"/>
      <c r="SRE17" s="513"/>
      <c r="SRF17" s="513"/>
      <c r="SRG17" s="513"/>
      <c r="SRH17" s="513"/>
      <c r="SRI17" s="513"/>
      <c r="SRJ17" s="513"/>
      <c r="SRK17" s="513"/>
      <c r="SRL17" s="513"/>
      <c r="SRM17" s="513"/>
      <c r="SRN17" s="513"/>
      <c r="SRO17" s="513"/>
      <c r="SRP17" s="513"/>
      <c r="SRQ17" s="513"/>
      <c r="SRR17" s="513"/>
      <c r="SRS17" s="513"/>
      <c r="SRT17" s="513"/>
      <c r="SRU17" s="513"/>
      <c r="SRV17" s="513"/>
      <c r="SRW17" s="513"/>
      <c r="SRX17" s="513"/>
      <c r="SRY17" s="513"/>
      <c r="SRZ17" s="513"/>
      <c r="SSA17" s="513"/>
      <c r="SSB17" s="513"/>
      <c r="SSC17" s="513"/>
      <c r="SSD17" s="513"/>
      <c r="SSE17" s="513"/>
      <c r="SSF17" s="513"/>
      <c r="SSG17" s="513"/>
      <c r="SSH17" s="513"/>
      <c r="SSI17" s="513"/>
      <c r="SSJ17" s="513"/>
      <c r="SSK17" s="513"/>
      <c r="SSL17" s="513"/>
      <c r="SSM17" s="513"/>
      <c r="SSN17" s="513"/>
      <c r="SSO17" s="513"/>
      <c r="SSP17" s="513"/>
      <c r="SSQ17" s="513"/>
      <c r="SSR17" s="513"/>
      <c r="SSS17" s="513"/>
      <c r="SST17" s="513"/>
      <c r="SSU17" s="513"/>
      <c r="SSV17" s="513"/>
      <c r="SSW17" s="513"/>
      <c r="SSX17" s="513"/>
      <c r="SSY17" s="513"/>
      <c r="SSZ17" s="513"/>
      <c r="STA17" s="513"/>
      <c r="STB17" s="513"/>
      <c r="STC17" s="513"/>
      <c r="STD17" s="513"/>
      <c r="STE17" s="513"/>
      <c r="STF17" s="513"/>
      <c r="STG17" s="513"/>
      <c r="STH17" s="513"/>
      <c r="STI17" s="513"/>
      <c r="STJ17" s="513"/>
      <c r="STK17" s="513"/>
      <c r="STL17" s="513"/>
      <c r="STM17" s="513"/>
      <c r="STN17" s="513"/>
      <c r="STO17" s="513"/>
      <c r="STP17" s="513"/>
      <c r="STQ17" s="513"/>
      <c r="STR17" s="513"/>
      <c r="STS17" s="513"/>
      <c r="STT17" s="513"/>
      <c r="STU17" s="513"/>
      <c r="STV17" s="513"/>
      <c r="STW17" s="513"/>
      <c r="STX17" s="513"/>
      <c r="STY17" s="513"/>
      <c r="STZ17" s="513"/>
      <c r="SUA17" s="513"/>
      <c r="SUB17" s="513"/>
      <c r="SUC17" s="513"/>
      <c r="SUD17" s="513"/>
      <c r="SUE17" s="513"/>
      <c r="SUF17" s="513"/>
      <c r="SUG17" s="513"/>
      <c r="SUH17" s="513"/>
      <c r="SUI17" s="513"/>
      <c r="SUJ17" s="513"/>
      <c r="SUK17" s="513"/>
      <c r="SUL17" s="513"/>
      <c r="SUM17" s="513"/>
      <c r="SUN17" s="513"/>
      <c r="SUO17" s="513"/>
      <c r="SUP17" s="513"/>
      <c r="SUQ17" s="513"/>
      <c r="SUR17" s="513"/>
      <c r="SUS17" s="513"/>
      <c r="SUT17" s="513"/>
      <c r="SUU17" s="513"/>
      <c r="SUV17" s="513"/>
      <c r="SUW17" s="513"/>
      <c r="SUX17" s="513"/>
      <c r="SUY17" s="513"/>
      <c r="SUZ17" s="513"/>
      <c r="SVA17" s="513"/>
      <c r="SVB17" s="513"/>
      <c r="SVC17" s="513"/>
      <c r="SVD17" s="513"/>
      <c r="SVE17" s="513"/>
      <c r="SVF17" s="513"/>
      <c r="SVG17" s="513"/>
      <c r="SVH17" s="513"/>
      <c r="SVI17" s="513"/>
      <c r="SVJ17" s="513"/>
      <c r="SVK17" s="513"/>
      <c r="SVL17" s="513"/>
      <c r="SVM17" s="513"/>
      <c r="SVN17" s="513"/>
      <c r="SVO17" s="513"/>
      <c r="SVP17" s="513"/>
      <c r="SVQ17" s="513"/>
      <c r="SVR17" s="513"/>
      <c r="SVS17" s="513"/>
      <c r="SVT17" s="513"/>
      <c r="SVU17" s="513"/>
      <c r="SVV17" s="513"/>
      <c r="SVW17" s="513"/>
      <c r="SVX17" s="513"/>
      <c r="SVY17" s="513"/>
      <c r="SVZ17" s="513"/>
      <c r="SWA17" s="513"/>
      <c r="SWB17" s="513"/>
      <c r="SWC17" s="513"/>
      <c r="SWD17" s="513"/>
      <c r="SWE17" s="513"/>
      <c r="SWF17" s="513"/>
      <c r="SWG17" s="513"/>
      <c r="SWH17" s="513"/>
      <c r="SWI17" s="513"/>
      <c r="SWJ17" s="513"/>
      <c r="SWK17" s="513"/>
      <c r="SWL17" s="513"/>
      <c r="SWM17" s="513"/>
      <c r="SWN17" s="513"/>
      <c r="SWO17" s="513"/>
      <c r="SWP17" s="513"/>
      <c r="SWQ17" s="513"/>
      <c r="SWR17" s="513"/>
      <c r="SWS17" s="513"/>
      <c r="SWT17" s="513"/>
      <c r="SWU17" s="513"/>
      <c r="SWV17" s="513"/>
      <c r="SWW17" s="513"/>
      <c r="SWX17" s="513"/>
      <c r="SWY17" s="513"/>
      <c r="SWZ17" s="513"/>
      <c r="SXA17" s="513"/>
      <c r="SXB17" s="513"/>
      <c r="SXC17" s="513"/>
      <c r="SXD17" s="513"/>
      <c r="SXE17" s="513"/>
      <c r="SXF17" s="513"/>
      <c r="SXG17" s="513"/>
      <c r="SXH17" s="513"/>
      <c r="SXI17" s="513"/>
      <c r="SXJ17" s="513"/>
      <c r="SXK17" s="513"/>
      <c r="SXL17" s="513"/>
      <c r="SXM17" s="513"/>
      <c r="SXN17" s="513"/>
      <c r="SXO17" s="513"/>
      <c r="SXP17" s="513"/>
      <c r="SXQ17" s="513"/>
      <c r="SXR17" s="513"/>
      <c r="SXS17" s="513"/>
      <c r="SXT17" s="513"/>
      <c r="SXU17" s="513"/>
      <c r="SXV17" s="513"/>
      <c r="SXW17" s="513"/>
      <c r="SXX17" s="513"/>
      <c r="SXY17" s="513"/>
      <c r="SXZ17" s="513"/>
      <c r="SYA17" s="513"/>
      <c r="SYB17" s="513"/>
      <c r="SYC17" s="513"/>
      <c r="SYD17" s="513"/>
      <c r="SYE17" s="513"/>
      <c r="SYF17" s="513"/>
      <c r="SYG17" s="513"/>
      <c r="SYH17" s="513"/>
      <c r="SYI17" s="513"/>
      <c r="SYJ17" s="513"/>
      <c r="SYK17" s="513"/>
      <c r="SYL17" s="513"/>
      <c r="SYM17" s="513"/>
      <c r="SYN17" s="513"/>
      <c r="SYO17" s="513"/>
      <c r="SYP17" s="513"/>
      <c r="SYQ17" s="513"/>
      <c r="SYR17" s="513"/>
      <c r="SYS17" s="513"/>
      <c r="SYT17" s="513"/>
      <c r="SYU17" s="513"/>
      <c r="SYV17" s="513"/>
      <c r="SYW17" s="513"/>
      <c r="SYX17" s="513"/>
      <c r="SYY17" s="513"/>
      <c r="SYZ17" s="513"/>
      <c r="SZA17" s="513"/>
      <c r="SZB17" s="513"/>
      <c r="SZC17" s="513"/>
      <c r="SZD17" s="513"/>
      <c r="SZE17" s="513"/>
      <c r="SZF17" s="513"/>
      <c r="SZG17" s="513"/>
      <c r="SZH17" s="513"/>
      <c r="SZI17" s="513"/>
      <c r="SZJ17" s="513"/>
      <c r="SZK17" s="513"/>
      <c r="SZL17" s="513"/>
      <c r="SZM17" s="513"/>
      <c r="SZN17" s="513"/>
      <c r="SZO17" s="513"/>
      <c r="SZP17" s="513"/>
      <c r="SZQ17" s="513"/>
      <c r="SZR17" s="513"/>
      <c r="SZS17" s="513"/>
      <c r="SZT17" s="513"/>
      <c r="SZU17" s="513"/>
      <c r="SZV17" s="513"/>
      <c r="SZW17" s="513"/>
      <c r="SZX17" s="513"/>
      <c r="SZY17" s="513"/>
      <c r="SZZ17" s="513"/>
      <c r="TAA17" s="513"/>
      <c r="TAB17" s="513"/>
      <c r="TAC17" s="513"/>
      <c r="TAD17" s="513"/>
      <c r="TAE17" s="513"/>
      <c r="TAF17" s="513"/>
      <c r="TAG17" s="513"/>
      <c r="TAH17" s="513"/>
      <c r="TAI17" s="513"/>
      <c r="TAJ17" s="513"/>
      <c r="TAK17" s="513"/>
      <c r="TAL17" s="513"/>
      <c r="TAM17" s="513"/>
      <c r="TAN17" s="513"/>
      <c r="TAO17" s="513"/>
      <c r="TAP17" s="513"/>
      <c r="TAQ17" s="513"/>
      <c r="TAR17" s="513"/>
      <c r="TAS17" s="513"/>
      <c r="TAT17" s="513"/>
      <c r="TAU17" s="513"/>
      <c r="TAV17" s="513"/>
      <c r="TAW17" s="513"/>
      <c r="TAX17" s="513"/>
      <c r="TAY17" s="513"/>
      <c r="TAZ17" s="513"/>
      <c r="TBA17" s="513"/>
      <c r="TBB17" s="513"/>
      <c r="TBC17" s="513"/>
      <c r="TBD17" s="513"/>
      <c r="TBE17" s="513"/>
      <c r="TBF17" s="513"/>
      <c r="TBG17" s="513"/>
      <c r="TBH17" s="513"/>
      <c r="TBI17" s="513"/>
      <c r="TBJ17" s="513"/>
      <c r="TBK17" s="513"/>
      <c r="TBL17" s="513"/>
      <c r="TBM17" s="513"/>
      <c r="TBN17" s="513"/>
      <c r="TBO17" s="513"/>
      <c r="TBP17" s="513"/>
      <c r="TBQ17" s="513"/>
      <c r="TBR17" s="513"/>
      <c r="TBS17" s="513"/>
      <c r="TBT17" s="513"/>
      <c r="TBU17" s="513"/>
      <c r="TBV17" s="513"/>
      <c r="TBW17" s="513"/>
      <c r="TBX17" s="513"/>
      <c r="TBY17" s="513"/>
      <c r="TBZ17" s="513"/>
      <c r="TCA17" s="513"/>
      <c r="TCB17" s="513"/>
      <c r="TCC17" s="513"/>
      <c r="TCD17" s="513"/>
      <c r="TCE17" s="513"/>
      <c r="TCF17" s="513"/>
      <c r="TCG17" s="513"/>
      <c r="TCH17" s="513"/>
      <c r="TCI17" s="513"/>
      <c r="TCJ17" s="513"/>
      <c r="TCK17" s="513"/>
      <c r="TCL17" s="513"/>
      <c r="TCM17" s="513"/>
      <c r="TCN17" s="513"/>
      <c r="TCO17" s="513"/>
      <c r="TCP17" s="513"/>
      <c r="TCQ17" s="513"/>
      <c r="TCR17" s="513"/>
      <c r="TCS17" s="513"/>
      <c r="TCT17" s="513"/>
      <c r="TCU17" s="513"/>
      <c r="TCV17" s="513"/>
      <c r="TCW17" s="513"/>
      <c r="TCX17" s="513"/>
      <c r="TCY17" s="513"/>
      <c r="TCZ17" s="513"/>
      <c r="TDA17" s="513"/>
      <c r="TDB17" s="513"/>
      <c r="TDC17" s="513"/>
      <c r="TDD17" s="513"/>
      <c r="TDE17" s="513"/>
      <c r="TDF17" s="513"/>
      <c r="TDG17" s="513"/>
      <c r="TDH17" s="513"/>
      <c r="TDI17" s="513"/>
      <c r="TDJ17" s="513"/>
      <c r="TDK17" s="513"/>
      <c r="TDL17" s="513"/>
      <c r="TDM17" s="513"/>
      <c r="TDN17" s="513"/>
      <c r="TDO17" s="513"/>
      <c r="TDP17" s="513"/>
      <c r="TDQ17" s="513"/>
      <c r="TDR17" s="513"/>
      <c r="TDS17" s="513"/>
      <c r="TDT17" s="513"/>
      <c r="TDU17" s="513"/>
      <c r="TDV17" s="513"/>
      <c r="TDW17" s="513"/>
      <c r="TDX17" s="513"/>
      <c r="TDY17" s="513"/>
      <c r="TDZ17" s="513"/>
      <c r="TEA17" s="513"/>
      <c r="TEB17" s="513"/>
      <c r="TEC17" s="513"/>
      <c r="TED17" s="513"/>
      <c r="TEE17" s="513"/>
      <c r="TEF17" s="513"/>
      <c r="TEG17" s="513"/>
      <c r="TEH17" s="513"/>
      <c r="TEI17" s="513"/>
      <c r="TEJ17" s="513"/>
      <c r="TEK17" s="513"/>
      <c r="TEL17" s="513"/>
      <c r="TEM17" s="513"/>
      <c r="TEN17" s="513"/>
      <c r="TEO17" s="513"/>
      <c r="TEP17" s="513"/>
      <c r="TEQ17" s="513"/>
      <c r="TER17" s="513"/>
      <c r="TES17" s="513"/>
      <c r="TET17" s="513"/>
      <c r="TEU17" s="513"/>
      <c r="TEV17" s="513"/>
      <c r="TEW17" s="513"/>
      <c r="TEX17" s="513"/>
      <c r="TEY17" s="513"/>
      <c r="TEZ17" s="513"/>
      <c r="TFA17" s="513"/>
      <c r="TFB17" s="513"/>
      <c r="TFC17" s="513"/>
      <c r="TFD17" s="513"/>
      <c r="TFE17" s="513"/>
      <c r="TFF17" s="513"/>
      <c r="TFG17" s="513"/>
      <c r="TFH17" s="513"/>
      <c r="TFI17" s="513"/>
      <c r="TFJ17" s="513"/>
      <c r="TFK17" s="513"/>
      <c r="TFL17" s="513"/>
      <c r="TFM17" s="513"/>
      <c r="TFN17" s="513"/>
      <c r="TFO17" s="513"/>
      <c r="TFP17" s="513"/>
      <c r="TFQ17" s="513"/>
      <c r="TFR17" s="513"/>
      <c r="TFS17" s="513"/>
      <c r="TFT17" s="513"/>
      <c r="TFU17" s="513"/>
      <c r="TFV17" s="513"/>
      <c r="TFW17" s="513"/>
      <c r="TFX17" s="513"/>
      <c r="TFY17" s="513"/>
      <c r="TFZ17" s="513"/>
      <c r="TGA17" s="513"/>
      <c r="TGB17" s="513"/>
      <c r="TGC17" s="513"/>
      <c r="TGD17" s="513"/>
      <c r="TGE17" s="513"/>
      <c r="TGF17" s="513"/>
      <c r="TGG17" s="513"/>
      <c r="TGH17" s="513"/>
      <c r="TGI17" s="513"/>
      <c r="TGJ17" s="513"/>
      <c r="TGK17" s="513"/>
      <c r="TGL17" s="513"/>
      <c r="TGM17" s="513"/>
      <c r="TGN17" s="513"/>
      <c r="TGO17" s="513"/>
      <c r="TGP17" s="513"/>
      <c r="TGQ17" s="513"/>
      <c r="TGR17" s="513"/>
      <c r="TGS17" s="513"/>
      <c r="TGT17" s="513"/>
      <c r="TGU17" s="513"/>
      <c r="TGV17" s="513"/>
      <c r="TGW17" s="513"/>
      <c r="TGX17" s="513"/>
      <c r="TGY17" s="513"/>
      <c r="TGZ17" s="513"/>
      <c r="THA17" s="513"/>
      <c r="THB17" s="513"/>
      <c r="THC17" s="513"/>
      <c r="THD17" s="513"/>
      <c r="THE17" s="513"/>
      <c r="THF17" s="513"/>
      <c r="THG17" s="513"/>
      <c r="THH17" s="513"/>
      <c r="THI17" s="513"/>
      <c r="THJ17" s="513"/>
      <c r="THK17" s="513"/>
      <c r="THL17" s="513"/>
      <c r="THM17" s="513"/>
      <c r="THN17" s="513"/>
      <c r="THO17" s="513"/>
      <c r="THP17" s="513"/>
      <c r="THQ17" s="513"/>
      <c r="THR17" s="513"/>
      <c r="THS17" s="513"/>
      <c r="THT17" s="513"/>
      <c r="THU17" s="513"/>
      <c r="THV17" s="513"/>
      <c r="THW17" s="513"/>
      <c r="THX17" s="513"/>
      <c r="THY17" s="513"/>
      <c r="THZ17" s="513"/>
      <c r="TIA17" s="513"/>
      <c r="TIB17" s="513"/>
      <c r="TIC17" s="513"/>
      <c r="TID17" s="513"/>
      <c r="TIE17" s="513"/>
      <c r="TIF17" s="513"/>
      <c r="TIG17" s="513"/>
      <c r="TIH17" s="513"/>
      <c r="TII17" s="513"/>
      <c r="TIJ17" s="513"/>
      <c r="TIK17" s="513"/>
      <c r="TIL17" s="513"/>
      <c r="TIM17" s="513"/>
      <c r="TIN17" s="513"/>
      <c r="TIO17" s="513"/>
      <c r="TIP17" s="513"/>
      <c r="TIQ17" s="513"/>
      <c r="TIR17" s="513"/>
      <c r="TIS17" s="513"/>
      <c r="TIT17" s="513"/>
      <c r="TIU17" s="513"/>
      <c r="TIV17" s="513"/>
      <c r="TIW17" s="513"/>
      <c r="TIX17" s="513"/>
      <c r="TIY17" s="513"/>
      <c r="TIZ17" s="513"/>
      <c r="TJA17" s="513"/>
      <c r="TJB17" s="513"/>
      <c r="TJC17" s="513"/>
      <c r="TJD17" s="513"/>
      <c r="TJE17" s="513"/>
      <c r="TJF17" s="513"/>
      <c r="TJG17" s="513"/>
      <c r="TJH17" s="513"/>
      <c r="TJI17" s="513"/>
      <c r="TJJ17" s="513"/>
      <c r="TJK17" s="513"/>
      <c r="TJL17" s="513"/>
      <c r="TJM17" s="513"/>
      <c r="TJN17" s="513"/>
      <c r="TJO17" s="513"/>
      <c r="TJP17" s="513"/>
      <c r="TJQ17" s="513"/>
      <c r="TJR17" s="513"/>
      <c r="TJS17" s="513"/>
      <c r="TJT17" s="513"/>
      <c r="TJU17" s="513"/>
      <c r="TJV17" s="513"/>
      <c r="TJW17" s="513"/>
      <c r="TJX17" s="513"/>
      <c r="TJY17" s="513"/>
      <c r="TJZ17" s="513"/>
      <c r="TKA17" s="513"/>
      <c r="TKB17" s="513"/>
      <c r="TKC17" s="513"/>
      <c r="TKD17" s="513"/>
      <c r="TKE17" s="513"/>
      <c r="TKF17" s="513"/>
      <c r="TKG17" s="513"/>
      <c r="TKH17" s="513"/>
      <c r="TKI17" s="513"/>
      <c r="TKJ17" s="513"/>
      <c r="TKK17" s="513"/>
      <c r="TKL17" s="513"/>
      <c r="TKM17" s="513"/>
      <c r="TKN17" s="513"/>
      <c r="TKO17" s="513"/>
      <c r="TKP17" s="513"/>
      <c r="TKQ17" s="513"/>
      <c r="TKR17" s="513"/>
      <c r="TKS17" s="513"/>
      <c r="TKT17" s="513"/>
      <c r="TKU17" s="513"/>
      <c r="TKV17" s="513"/>
      <c r="TKW17" s="513"/>
      <c r="TKX17" s="513"/>
      <c r="TKY17" s="513"/>
      <c r="TKZ17" s="513"/>
      <c r="TLA17" s="513"/>
      <c r="TLB17" s="513"/>
      <c r="TLC17" s="513"/>
      <c r="TLD17" s="513"/>
      <c r="TLE17" s="513"/>
      <c r="TLF17" s="513"/>
      <c r="TLG17" s="513"/>
      <c r="TLH17" s="513"/>
      <c r="TLI17" s="513"/>
      <c r="TLJ17" s="513"/>
      <c r="TLK17" s="513"/>
      <c r="TLL17" s="513"/>
      <c r="TLM17" s="513"/>
      <c r="TLN17" s="513"/>
      <c r="TLO17" s="513"/>
      <c r="TLP17" s="513"/>
      <c r="TLQ17" s="513"/>
      <c r="TLR17" s="513"/>
      <c r="TLS17" s="513"/>
      <c r="TLT17" s="513"/>
      <c r="TLU17" s="513"/>
      <c r="TLV17" s="513"/>
      <c r="TLW17" s="513"/>
      <c r="TLX17" s="513"/>
      <c r="TLY17" s="513"/>
      <c r="TLZ17" s="513"/>
      <c r="TMA17" s="513"/>
      <c r="TMB17" s="513"/>
      <c r="TMC17" s="513"/>
      <c r="TMD17" s="513"/>
      <c r="TME17" s="513"/>
      <c r="TMF17" s="513"/>
      <c r="TMG17" s="513"/>
      <c r="TMH17" s="513"/>
      <c r="TMI17" s="513"/>
      <c r="TMJ17" s="513"/>
      <c r="TMK17" s="513"/>
      <c r="TML17" s="513"/>
      <c r="TMM17" s="513"/>
      <c r="TMN17" s="513"/>
      <c r="TMO17" s="513"/>
      <c r="TMP17" s="513"/>
      <c r="TMQ17" s="513"/>
      <c r="TMR17" s="513"/>
      <c r="TMS17" s="513"/>
      <c r="TMT17" s="513"/>
      <c r="TMU17" s="513"/>
      <c r="TMV17" s="513"/>
      <c r="TMW17" s="513"/>
      <c r="TMX17" s="513"/>
      <c r="TMY17" s="513"/>
      <c r="TMZ17" s="513"/>
      <c r="TNA17" s="513"/>
      <c r="TNB17" s="513"/>
      <c r="TNC17" s="513"/>
      <c r="TND17" s="513"/>
      <c r="TNE17" s="513"/>
      <c r="TNF17" s="513"/>
      <c r="TNG17" s="513"/>
      <c r="TNH17" s="513"/>
      <c r="TNI17" s="513"/>
      <c r="TNJ17" s="513"/>
      <c r="TNK17" s="513"/>
      <c r="TNL17" s="513"/>
      <c r="TNM17" s="513"/>
      <c r="TNN17" s="513"/>
      <c r="TNO17" s="513"/>
      <c r="TNP17" s="513"/>
      <c r="TNQ17" s="513"/>
      <c r="TNR17" s="513"/>
      <c r="TNS17" s="513"/>
      <c r="TNT17" s="513"/>
      <c r="TNU17" s="513"/>
      <c r="TNV17" s="513"/>
      <c r="TNW17" s="513"/>
      <c r="TNX17" s="513"/>
      <c r="TNY17" s="513"/>
      <c r="TNZ17" s="513"/>
      <c r="TOA17" s="513"/>
      <c r="TOB17" s="513"/>
      <c r="TOC17" s="513"/>
      <c r="TOD17" s="513"/>
      <c r="TOE17" s="513"/>
      <c r="TOF17" s="513"/>
      <c r="TOG17" s="513"/>
      <c r="TOH17" s="513"/>
      <c r="TOI17" s="513"/>
      <c r="TOJ17" s="513"/>
      <c r="TOK17" s="513"/>
      <c r="TOL17" s="513"/>
      <c r="TOM17" s="513"/>
      <c r="TON17" s="513"/>
      <c r="TOO17" s="513"/>
      <c r="TOP17" s="513"/>
      <c r="TOQ17" s="513"/>
      <c r="TOR17" s="513"/>
      <c r="TOS17" s="513"/>
      <c r="TOT17" s="513"/>
      <c r="TOU17" s="513"/>
      <c r="TOV17" s="513"/>
      <c r="TOW17" s="513"/>
      <c r="TOX17" s="513"/>
      <c r="TOY17" s="513"/>
      <c r="TOZ17" s="513"/>
      <c r="TPA17" s="513"/>
      <c r="TPB17" s="513"/>
      <c r="TPC17" s="513"/>
      <c r="TPD17" s="513"/>
      <c r="TPE17" s="513"/>
      <c r="TPF17" s="513"/>
      <c r="TPG17" s="513"/>
      <c r="TPH17" s="513"/>
      <c r="TPI17" s="513"/>
      <c r="TPJ17" s="513"/>
      <c r="TPK17" s="513"/>
      <c r="TPL17" s="513"/>
      <c r="TPM17" s="513"/>
      <c r="TPN17" s="513"/>
      <c r="TPO17" s="513"/>
      <c r="TPP17" s="513"/>
      <c r="TPQ17" s="513"/>
      <c r="TPR17" s="513"/>
      <c r="TPS17" s="513"/>
      <c r="TPT17" s="513"/>
      <c r="TPU17" s="513"/>
      <c r="TPV17" s="513"/>
      <c r="TPW17" s="513"/>
      <c r="TPX17" s="513"/>
      <c r="TPY17" s="513"/>
      <c r="TPZ17" s="513"/>
      <c r="TQA17" s="513"/>
      <c r="TQB17" s="513"/>
      <c r="TQC17" s="513"/>
      <c r="TQD17" s="513"/>
      <c r="TQE17" s="513"/>
      <c r="TQF17" s="513"/>
      <c r="TQG17" s="513"/>
      <c r="TQH17" s="513"/>
      <c r="TQI17" s="513"/>
      <c r="TQJ17" s="513"/>
      <c r="TQK17" s="513"/>
      <c r="TQL17" s="513"/>
      <c r="TQM17" s="513"/>
      <c r="TQN17" s="513"/>
      <c r="TQO17" s="513"/>
      <c r="TQP17" s="513"/>
      <c r="TQQ17" s="513"/>
      <c r="TQR17" s="513"/>
      <c r="TQS17" s="513"/>
      <c r="TQT17" s="513"/>
      <c r="TQU17" s="513"/>
      <c r="TQV17" s="513"/>
      <c r="TQW17" s="513"/>
      <c r="TQX17" s="513"/>
      <c r="TQY17" s="513"/>
      <c r="TQZ17" s="513"/>
      <c r="TRA17" s="513"/>
      <c r="TRB17" s="513"/>
      <c r="TRC17" s="513"/>
      <c r="TRD17" s="513"/>
      <c r="TRE17" s="513"/>
      <c r="TRF17" s="513"/>
      <c r="TRG17" s="513"/>
      <c r="TRH17" s="513"/>
      <c r="TRI17" s="513"/>
      <c r="TRJ17" s="513"/>
      <c r="TRK17" s="513"/>
      <c r="TRL17" s="513"/>
      <c r="TRM17" s="513"/>
      <c r="TRN17" s="513"/>
      <c r="TRO17" s="513"/>
      <c r="TRP17" s="513"/>
      <c r="TRQ17" s="513"/>
      <c r="TRR17" s="513"/>
      <c r="TRS17" s="513"/>
      <c r="TRT17" s="513"/>
      <c r="TRU17" s="513"/>
      <c r="TRV17" s="513"/>
      <c r="TRW17" s="513"/>
      <c r="TRX17" s="513"/>
      <c r="TRY17" s="513"/>
      <c r="TRZ17" s="513"/>
      <c r="TSA17" s="513"/>
      <c r="TSB17" s="513"/>
      <c r="TSC17" s="513"/>
      <c r="TSD17" s="513"/>
      <c r="TSE17" s="513"/>
      <c r="TSF17" s="513"/>
      <c r="TSG17" s="513"/>
      <c r="TSH17" s="513"/>
      <c r="TSI17" s="513"/>
      <c r="TSJ17" s="513"/>
      <c r="TSK17" s="513"/>
      <c r="TSL17" s="513"/>
      <c r="TSM17" s="513"/>
      <c r="TSN17" s="513"/>
      <c r="TSO17" s="513"/>
      <c r="TSP17" s="513"/>
      <c r="TSQ17" s="513"/>
      <c r="TSR17" s="513"/>
      <c r="TSS17" s="513"/>
      <c r="TST17" s="513"/>
      <c r="TSU17" s="513"/>
      <c r="TSV17" s="513"/>
      <c r="TSW17" s="513"/>
      <c r="TSX17" s="513"/>
      <c r="TSY17" s="513"/>
      <c r="TSZ17" s="513"/>
      <c r="TTA17" s="513"/>
      <c r="TTB17" s="513"/>
      <c r="TTC17" s="513"/>
      <c r="TTD17" s="513"/>
      <c r="TTE17" s="513"/>
      <c r="TTF17" s="513"/>
      <c r="TTG17" s="513"/>
      <c r="TTH17" s="513"/>
      <c r="TTI17" s="513"/>
      <c r="TTJ17" s="513"/>
      <c r="TTK17" s="513"/>
      <c r="TTL17" s="513"/>
      <c r="TTM17" s="513"/>
      <c r="TTN17" s="513"/>
      <c r="TTO17" s="513"/>
      <c r="TTP17" s="513"/>
      <c r="TTQ17" s="513"/>
      <c r="TTR17" s="513"/>
      <c r="TTS17" s="513"/>
      <c r="TTT17" s="513"/>
      <c r="TTU17" s="513"/>
      <c r="TTV17" s="513"/>
      <c r="TTW17" s="513"/>
      <c r="TTX17" s="513"/>
      <c r="TTY17" s="513"/>
      <c r="TTZ17" s="513"/>
      <c r="TUA17" s="513"/>
      <c r="TUB17" s="513"/>
      <c r="TUC17" s="513"/>
      <c r="TUD17" s="513"/>
      <c r="TUE17" s="513"/>
      <c r="TUF17" s="513"/>
      <c r="TUG17" s="513"/>
      <c r="TUH17" s="513"/>
      <c r="TUI17" s="513"/>
      <c r="TUJ17" s="513"/>
      <c r="TUK17" s="513"/>
      <c r="TUL17" s="513"/>
      <c r="TUM17" s="513"/>
      <c r="TUN17" s="513"/>
      <c r="TUO17" s="513"/>
      <c r="TUP17" s="513"/>
      <c r="TUQ17" s="513"/>
      <c r="TUR17" s="513"/>
      <c r="TUS17" s="513"/>
      <c r="TUT17" s="513"/>
      <c r="TUU17" s="513"/>
      <c r="TUV17" s="513"/>
      <c r="TUW17" s="513"/>
      <c r="TUX17" s="513"/>
      <c r="TUY17" s="513"/>
      <c r="TUZ17" s="513"/>
      <c r="TVA17" s="513"/>
      <c r="TVB17" s="513"/>
      <c r="TVC17" s="513"/>
      <c r="TVD17" s="513"/>
      <c r="TVE17" s="513"/>
      <c r="TVF17" s="513"/>
      <c r="TVG17" s="513"/>
      <c r="TVH17" s="513"/>
      <c r="TVI17" s="513"/>
      <c r="TVJ17" s="513"/>
      <c r="TVK17" s="513"/>
      <c r="TVL17" s="513"/>
      <c r="TVM17" s="513"/>
      <c r="TVN17" s="513"/>
      <c r="TVO17" s="513"/>
      <c r="TVP17" s="513"/>
      <c r="TVQ17" s="513"/>
      <c r="TVR17" s="513"/>
      <c r="TVS17" s="513"/>
      <c r="TVT17" s="513"/>
      <c r="TVU17" s="513"/>
      <c r="TVV17" s="513"/>
      <c r="TVW17" s="513"/>
      <c r="TVX17" s="513"/>
      <c r="TVY17" s="513"/>
      <c r="TVZ17" s="513"/>
      <c r="TWA17" s="513"/>
      <c r="TWB17" s="513"/>
      <c r="TWC17" s="513"/>
      <c r="TWD17" s="513"/>
      <c r="TWE17" s="513"/>
      <c r="TWF17" s="513"/>
      <c r="TWG17" s="513"/>
      <c r="TWH17" s="513"/>
      <c r="TWI17" s="513"/>
      <c r="TWJ17" s="513"/>
      <c r="TWK17" s="513"/>
      <c r="TWL17" s="513"/>
      <c r="TWM17" s="513"/>
      <c r="TWN17" s="513"/>
      <c r="TWO17" s="513"/>
      <c r="TWP17" s="513"/>
      <c r="TWQ17" s="513"/>
      <c r="TWR17" s="513"/>
      <c r="TWS17" s="513"/>
      <c r="TWT17" s="513"/>
      <c r="TWU17" s="513"/>
      <c r="TWV17" s="513"/>
      <c r="TWW17" s="513"/>
      <c r="TWX17" s="513"/>
      <c r="TWY17" s="513"/>
      <c r="TWZ17" s="513"/>
      <c r="TXA17" s="513"/>
      <c r="TXB17" s="513"/>
      <c r="TXC17" s="513"/>
      <c r="TXD17" s="513"/>
      <c r="TXE17" s="513"/>
      <c r="TXF17" s="513"/>
      <c r="TXG17" s="513"/>
      <c r="TXH17" s="513"/>
      <c r="TXI17" s="513"/>
      <c r="TXJ17" s="513"/>
      <c r="TXK17" s="513"/>
      <c r="TXL17" s="513"/>
      <c r="TXM17" s="513"/>
      <c r="TXN17" s="513"/>
      <c r="TXO17" s="513"/>
      <c r="TXP17" s="513"/>
      <c r="TXQ17" s="513"/>
      <c r="TXR17" s="513"/>
      <c r="TXS17" s="513"/>
      <c r="TXT17" s="513"/>
      <c r="TXU17" s="513"/>
      <c r="TXV17" s="513"/>
      <c r="TXW17" s="513"/>
      <c r="TXX17" s="513"/>
      <c r="TXY17" s="513"/>
      <c r="TXZ17" s="513"/>
      <c r="TYA17" s="513"/>
      <c r="TYB17" s="513"/>
      <c r="TYC17" s="513"/>
      <c r="TYD17" s="513"/>
      <c r="TYE17" s="513"/>
      <c r="TYF17" s="513"/>
      <c r="TYG17" s="513"/>
      <c r="TYH17" s="513"/>
      <c r="TYI17" s="513"/>
      <c r="TYJ17" s="513"/>
      <c r="TYK17" s="513"/>
      <c r="TYL17" s="513"/>
      <c r="TYM17" s="513"/>
      <c r="TYN17" s="513"/>
      <c r="TYO17" s="513"/>
      <c r="TYP17" s="513"/>
      <c r="TYQ17" s="513"/>
      <c r="TYR17" s="513"/>
      <c r="TYS17" s="513"/>
      <c r="TYT17" s="513"/>
      <c r="TYU17" s="513"/>
      <c r="TYV17" s="513"/>
      <c r="TYW17" s="513"/>
      <c r="TYX17" s="513"/>
      <c r="TYY17" s="513"/>
      <c r="TYZ17" s="513"/>
      <c r="TZA17" s="513"/>
      <c r="TZB17" s="513"/>
      <c r="TZC17" s="513"/>
      <c r="TZD17" s="513"/>
      <c r="TZE17" s="513"/>
      <c r="TZF17" s="513"/>
      <c r="TZG17" s="513"/>
      <c r="TZH17" s="513"/>
      <c r="TZI17" s="513"/>
      <c r="TZJ17" s="513"/>
      <c r="TZK17" s="513"/>
      <c r="TZL17" s="513"/>
      <c r="TZM17" s="513"/>
      <c r="TZN17" s="513"/>
      <c r="TZO17" s="513"/>
      <c r="TZP17" s="513"/>
      <c r="TZQ17" s="513"/>
      <c r="TZR17" s="513"/>
      <c r="TZS17" s="513"/>
      <c r="TZT17" s="513"/>
      <c r="TZU17" s="513"/>
      <c r="TZV17" s="513"/>
      <c r="TZW17" s="513"/>
      <c r="TZX17" s="513"/>
      <c r="TZY17" s="513"/>
      <c r="TZZ17" s="513"/>
      <c r="UAA17" s="513"/>
      <c r="UAB17" s="513"/>
      <c r="UAC17" s="513"/>
      <c r="UAD17" s="513"/>
      <c r="UAE17" s="513"/>
      <c r="UAF17" s="513"/>
      <c r="UAG17" s="513"/>
      <c r="UAH17" s="513"/>
      <c r="UAI17" s="513"/>
      <c r="UAJ17" s="513"/>
      <c r="UAK17" s="513"/>
      <c r="UAL17" s="513"/>
      <c r="UAM17" s="513"/>
      <c r="UAN17" s="513"/>
      <c r="UAO17" s="513"/>
      <c r="UAP17" s="513"/>
      <c r="UAQ17" s="513"/>
      <c r="UAR17" s="513"/>
      <c r="UAS17" s="513"/>
      <c r="UAT17" s="513"/>
      <c r="UAU17" s="513"/>
      <c r="UAV17" s="513"/>
      <c r="UAW17" s="513"/>
      <c r="UAX17" s="513"/>
      <c r="UAY17" s="513"/>
      <c r="UAZ17" s="513"/>
      <c r="UBA17" s="513"/>
      <c r="UBB17" s="513"/>
      <c r="UBC17" s="513"/>
      <c r="UBD17" s="513"/>
      <c r="UBE17" s="513"/>
      <c r="UBF17" s="513"/>
      <c r="UBG17" s="513"/>
      <c r="UBH17" s="513"/>
      <c r="UBI17" s="513"/>
      <c r="UBJ17" s="513"/>
      <c r="UBK17" s="513"/>
      <c r="UBL17" s="513"/>
      <c r="UBM17" s="513"/>
      <c r="UBN17" s="513"/>
      <c r="UBO17" s="513"/>
      <c r="UBP17" s="513"/>
      <c r="UBQ17" s="513"/>
      <c r="UBR17" s="513"/>
      <c r="UBS17" s="513"/>
      <c r="UBT17" s="513"/>
      <c r="UBU17" s="513"/>
      <c r="UBV17" s="513"/>
      <c r="UBW17" s="513"/>
      <c r="UBX17" s="513"/>
      <c r="UBY17" s="513"/>
      <c r="UBZ17" s="513"/>
      <c r="UCA17" s="513"/>
      <c r="UCB17" s="513"/>
      <c r="UCC17" s="513"/>
      <c r="UCD17" s="513"/>
      <c r="UCE17" s="513"/>
      <c r="UCF17" s="513"/>
      <c r="UCG17" s="513"/>
      <c r="UCH17" s="513"/>
      <c r="UCI17" s="513"/>
      <c r="UCJ17" s="513"/>
      <c r="UCK17" s="513"/>
      <c r="UCL17" s="513"/>
      <c r="UCM17" s="513"/>
      <c r="UCN17" s="513"/>
      <c r="UCO17" s="513"/>
      <c r="UCP17" s="513"/>
      <c r="UCQ17" s="513"/>
      <c r="UCR17" s="513"/>
      <c r="UCS17" s="513"/>
      <c r="UCT17" s="513"/>
      <c r="UCU17" s="513"/>
      <c r="UCV17" s="513"/>
      <c r="UCW17" s="513"/>
      <c r="UCX17" s="513"/>
      <c r="UCY17" s="513"/>
      <c r="UCZ17" s="513"/>
      <c r="UDA17" s="513"/>
      <c r="UDB17" s="513"/>
      <c r="UDC17" s="513"/>
      <c r="UDD17" s="513"/>
      <c r="UDE17" s="513"/>
      <c r="UDF17" s="513"/>
      <c r="UDG17" s="513"/>
      <c r="UDH17" s="513"/>
      <c r="UDI17" s="513"/>
      <c r="UDJ17" s="513"/>
      <c r="UDK17" s="513"/>
      <c r="UDL17" s="513"/>
      <c r="UDM17" s="513"/>
      <c r="UDN17" s="513"/>
      <c r="UDO17" s="513"/>
      <c r="UDP17" s="513"/>
      <c r="UDQ17" s="513"/>
      <c r="UDR17" s="513"/>
      <c r="UDS17" s="513"/>
      <c r="UDT17" s="513"/>
      <c r="UDU17" s="513"/>
      <c r="UDV17" s="513"/>
      <c r="UDW17" s="513"/>
      <c r="UDX17" s="513"/>
      <c r="UDY17" s="513"/>
      <c r="UDZ17" s="513"/>
      <c r="UEA17" s="513"/>
      <c r="UEB17" s="513"/>
      <c r="UEC17" s="513"/>
      <c r="UED17" s="513"/>
      <c r="UEE17" s="513"/>
      <c r="UEF17" s="513"/>
      <c r="UEG17" s="513"/>
      <c r="UEH17" s="513"/>
      <c r="UEI17" s="513"/>
      <c r="UEJ17" s="513"/>
      <c r="UEK17" s="513"/>
      <c r="UEL17" s="513"/>
      <c r="UEM17" s="513"/>
      <c r="UEN17" s="513"/>
      <c r="UEO17" s="513"/>
      <c r="UEP17" s="513"/>
      <c r="UEQ17" s="513"/>
      <c r="UER17" s="513"/>
      <c r="UES17" s="513"/>
      <c r="UET17" s="513"/>
      <c r="UEU17" s="513"/>
      <c r="UEV17" s="513"/>
      <c r="UEW17" s="513"/>
      <c r="UEX17" s="513"/>
      <c r="UEY17" s="513"/>
      <c r="UEZ17" s="513"/>
      <c r="UFA17" s="513"/>
      <c r="UFB17" s="513"/>
      <c r="UFC17" s="513"/>
      <c r="UFD17" s="513"/>
      <c r="UFE17" s="513"/>
      <c r="UFF17" s="513"/>
      <c r="UFG17" s="513"/>
      <c r="UFH17" s="513"/>
      <c r="UFI17" s="513"/>
      <c r="UFJ17" s="513"/>
      <c r="UFK17" s="513"/>
      <c r="UFL17" s="513"/>
      <c r="UFM17" s="513"/>
      <c r="UFN17" s="513"/>
      <c r="UFO17" s="513"/>
      <c r="UFP17" s="513"/>
      <c r="UFQ17" s="513"/>
      <c r="UFR17" s="513"/>
      <c r="UFS17" s="513"/>
      <c r="UFT17" s="513"/>
      <c r="UFU17" s="513"/>
      <c r="UFV17" s="513"/>
      <c r="UFW17" s="513"/>
      <c r="UFX17" s="513"/>
      <c r="UFY17" s="513"/>
      <c r="UFZ17" s="513"/>
      <c r="UGA17" s="513"/>
      <c r="UGB17" s="513"/>
      <c r="UGC17" s="513"/>
      <c r="UGD17" s="513"/>
      <c r="UGE17" s="513"/>
      <c r="UGF17" s="513"/>
      <c r="UGG17" s="513"/>
      <c r="UGH17" s="513"/>
      <c r="UGI17" s="513"/>
      <c r="UGJ17" s="513"/>
      <c r="UGK17" s="513"/>
      <c r="UGL17" s="513"/>
      <c r="UGM17" s="513"/>
      <c r="UGN17" s="513"/>
      <c r="UGO17" s="513"/>
      <c r="UGP17" s="513"/>
      <c r="UGQ17" s="513"/>
      <c r="UGR17" s="513"/>
      <c r="UGS17" s="513"/>
      <c r="UGT17" s="513"/>
      <c r="UGU17" s="513"/>
      <c r="UGV17" s="513"/>
      <c r="UGW17" s="513"/>
      <c r="UGX17" s="513"/>
      <c r="UGY17" s="513"/>
      <c r="UGZ17" s="513"/>
      <c r="UHA17" s="513"/>
      <c r="UHB17" s="513"/>
      <c r="UHC17" s="513"/>
      <c r="UHD17" s="513"/>
      <c r="UHE17" s="513"/>
      <c r="UHF17" s="513"/>
      <c r="UHG17" s="513"/>
      <c r="UHH17" s="513"/>
      <c r="UHI17" s="513"/>
      <c r="UHJ17" s="513"/>
      <c r="UHK17" s="513"/>
      <c r="UHL17" s="513"/>
      <c r="UHM17" s="513"/>
      <c r="UHN17" s="513"/>
      <c r="UHO17" s="513"/>
      <c r="UHP17" s="513"/>
      <c r="UHQ17" s="513"/>
      <c r="UHR17" s="513"/>
      <c r="UHS17" s="513"/>
      <c r="UHT17" s="513"/>
      <c r="UHU17" s="513"/>
      <c r="UHV17" s="513"/>
      <c r="UHW17" s="513"/>
      <c r="UHX17" s="513"/>
      <c r="UHY17" s="513"/>
      <c r="UHZ17" s="513"/>
      <c r="UIA17" s="513"/>
      <c r="UIB17" s="513"/>
      <c r="UIC17" s="513"/>
      <c r="UID17" s="513"/>
      <c r="UIE17" s="513"/>
      <c r="UIF17" s="513"/>
      <c r="UIG17" s="513"/>
      <c r="UIH17" s="513"/>
      <c r="UII17" s="513"/>
      <c r="UIJ17" s="513"/>
      <c r="UIK17" s="513"/>
      <c r="UIL17" s="513"/>
      <c r="UIM17" s="513"/>
      <c r="UIN17" s="513"/>
      <c r="UIO17" s="513"/>
      <c r="UIP17" s="513"/>
      <c r="UIQ17" s="513"/>
      <c r="UIR17" s="513"/>
      <c r="UIS17" s="513"/>
      <c r="UIT17" s="513"/>
      <c r="UIU17" s="513"/>
      <c r="UIV17" s="513"/>
      <c r="UIW17" s="513"/>
      <c r="UIX17" s="513"/>
      <c r="UIY17" s="513"/>
      <c r="UIZ17" s="513"/>
      <c r="UJA17" s="513"/>
      <c r="UJB17" s="513"/>
      <c r="UJC17" s="513"/>
      <c r="UJD17" s="513"/>
      <c r="UJE17" s="513"/>
      <c r="UJF17" s="513"/>
      <c r="UJG17" s="513"/>
      <c r="UJH17" s="513"/>
      <c r="UJI17" s="513"/>
      <c r="UJJ17" s="513"/>
      <c r="UJK17" s="513"/>
      <c r="UJL17" s="513"/>
      <c r="UJM17" s="513"/>
      <c r="UJN17" s="513"/>
      <c r="UJO17" s="513"/>
      <c r="UJP17" s="513"/>
      <c r="UJQ17" s="513"/>
      <c r="UJR17" s="513"/>
      <c r="UJS17" s="513"/>
      <c r="UJT17" s="513"/>
      <c r="UJU17" s="513"/>
      <c r="UJV17" s="513"/>
      <c r="UJW17" s="513"/>
      <c r="UJX17" s="513"/>
      <c r="UJY17" s="513"/>
      <c r="UJZ17" s="513"/>
      <c r="UKA17" s="513"/>
      <c r="UKB17" s="513"/>
      <c r="UKC17" s="513"/>
      <c r="UKD17" s="513"/>
      <c r="UKE17" s="513"/>
      <c r="UKF17" s="513"/>
      <c r="UKG17" s="513"/>
      <c r="UKH17" s="513"/>
      <c r="UKI17" s="513"/>
      <c r="UKJ17" s="513"/>
      <c r="UKK17" s="513"/>
      <c r="UKL17" s="513"/>
      <c r="UKM17" s="513"/>
      <c r="UKN17" s="513"/>
      <c r="UKO17" s="513"/>
      <c r="UKP17" s="513"/>
      <c r="UKQ17" s="513"/>
      <c r="UKR17" s="513"/>
      <c r="UKS17" s="513"/>
      <c r="UKT17" s="513"/>
      <c r="UKU17" s="513"/>
      <c r="UKV17" s="513"/>
      <c r="UKW17" s="513"/>
      <c r="UKX17" s="513"/>
      <c r="UKY17" s="513"/>
      <c r="UKZ17" s="513"/>
      <c r="ULA17" s="513"/>
      <c r="ULB17" s="513"/>
      <c r="ULC17" s="513"/>
      <c r="ULD17" s="513"/>
      <c r="ULE17" s="513"/>
      <c r="ULF17" s="513"/>
      <c r="ULG17" s="513"/>
      <c r="ULH17" s="513"/>
      <c r="ULI17" s="513"/>
      <c r="ULJ17" s="513"/>
      <c r="ULK17" s="513"/>
      <c r="ULL17" s="513"/>
      <c r="ULM17" s="513"/>
      <c r="ULN17" s="513"/>
      <c r="ULO17" s="513"/>
      <c r="ULP17" s="513"/>
      <c r="ULQ17" s="513"/>
      <c r="ULR17" s="513"/>
      <c r="ULS17" s="513"/>
      <c r="ULT17" s="513"/>
      <c r="ULU17" s="513"/>
      <c r="ULV17" s="513"/>
      <c r="ULW17" s="513"/>
      <c r="ULX17" s="513"/>
      <c r="ULY17" s="513"/>
      <c r="ULZ17" s="513"/>
      <c r="UMA17" s="513"/>
      <c r="UMB17" s="513"/>
      <c r="UMC17" s="513"/>
      <c r="UMD17" s="513"/>
      <c r="UME17" s="513"/>
      <c r="UMF17" s="513"/>
      <c r="UMG17" s="513"/>
      <c r="UMH17" s="513"/>
      <c r="UMI17" s="513"/>
      <c r="UMJ17" s="513"/>
      <c r="UMK17" s="513"/>
      <c r="UML17" s="513"/>
      <c r="UMM17" s="513"/>
      <c r="UMN17" s="513"/>
      <c r="UMO17" s="513"/>
      <c r="UMP17" s="513"/>
      <c r="UMQ17" s="513"/>
      <c r="UMR17" s="513"/>
      <c r="UMS17" s="513"/>
      <c r="UMT17" s="513"/>
      <c r="UMU17" s="513"/>
      <c r="UMV17" s="513"/>
      <c r="UMW17" s="513"/>
      <c r="UMX17" s="513"/>
      <c r="UMY17" s="513"/>
      <c r="UMZ17" s="513"/>
      <c r="UNA17" s="513"/>
      <c r="UNB17" s="513"/>
      <c r="UNC17" s="513"/>
      <c r="UND17" s="513"/>
      <c r="UNE17" s="513"/>
      <c r="UNF17" s="513"/>
      <c r="UNG17" s="513"/>
      <c r="UNH17" s="513"/>
      <c r="UNI17" s="513"/>
      <c r="UNJ17" s="513"/>
      <c r="UNK17" s="513"/>
      <c r="UNL17" s="513"/>
      <c r="UNM17" s="513"/>
      <c r="UNN17" s="513"/>
      <c r="UNO17" s="513"/>
      <c r="UNP17" s="513"/>
      <c r="UNQ17" s="513"/>
      <c r="UNR17" s="513"/>
      <c r="UNS17" s="513"/>
      <c r="UNT17" s="513"/>
      <c r="UNU17" s="513"/>
      <c r="UNV17" s="513"/>
      <c r="UNW17" s="513"/>
      <c r="UNX17" s="513"/>
      <c r="UNY17" s="513"/>
      <c r="UNZ17" s="513"/>
      <c r="UOA17" s="513"/>
      <c r="UOB17" s="513"/>
      <c r="UOC17" s="513"/>
      <c r="UOD17" s="513"/>
      <c r="UOE17" s="513"/>
      <c r="UOF17" s="513"/>
      <c r="UOG17" s="513"/>
      <c r="UOH17" s="513"/>
      <c r="UOI17" s="513"/>
      <c r="UOJ17" s="513"/>
      <c r="UOK17" s="513"/>
      <c r="UOL17" s="513"/>
      <c r="UOM17" s="513"/>
      <c r="UON17" s="513"/>
      <c r="UOO17" s="513"/>
      <c r="UOP17" s="513"/>
      <c r="UOQ17" s="513"/>
      <c r="UOR17" s="513"/>
      <c r="UOS17" s="513"/>
      <c r="UOT17" s="513"/>
      <c r="UOU17" s="513"/>
      <c r="UOV17" s="513"/>
      <c r="UOW17" s="513"/>
      <c r="UOX17" s="513"/>
      <c r="UOY17" s="513"/>
      <c r="UOZ17" s="513"/>
      <c r="UPA17" s="513"/>
      <c r="UPB17" s="513"/>
      <c r="UPC17" s="513"/>
      <c r="UPD17" s="513"/>
      <c r="UPE17" s="513"/>
      <c r="UPF17" s="513"/>
      <c r="UPG17" s="513"/>
      <c r="UPH17" s="513"/>
      <c r="UPI17" s="513"/>
      <c r="UPJ17" s="513"/>
      <c r="UPK17" s="513"/>
      <c r="UPL17" s="513"/>
      <c r="UPM17" s="513"/>
      <c r="UPN17" s="513"/>
      <c r="UPO17" s="513"/>
      <c r="UPP17" s="513"/>
      <c r="UPQ17" s="513"/>
      <c r="UPR17" s="513"/>
      <c r="UPS17" s="513"/>
      <c r="UPT17" s="513"/>
      <c r="UPU17" s="513"/>
      <c r="UPV17" s="513"/>
      <c r="UPW17" s="513"/>
      <c r="UPX17" s="513"/>
      <c r="UPY17" s="513"/>
      <c r="UPZ17" s="513"/>
      <c r="UQA17" s="513"/>
      <c r="UQB17" s="513"/>
      <c r="UQC17" s="513"/>
      <c r="UQD17" s="513"/>
      <c r="UQE17" s="513"/>
      <c r="UQF17" s="513"/>
      <c r="UQG17" s="513"/>
      <c r="UQH17" s="513"/>
      <c r="UQI17" s="513"/>
      <c r="UQJ17" s="513"/>
      <c r="UQK17" s="513"/>
      <c r="UQL17" s="513"/>
      <c r="UQM17" s="513"/>
      <c r="UQN17" s="513"/>
      <c r="UQO17" s="513"/>
      <c r="UQP17" s="513"/>
      <c r="UQQ17" s="513"/>
      <c r="UQR17" s="513"/>
      <c r="UQS17" s="513"/>
      <c r="UQT17" s="513"/>
      <c r="UQU17" s="513"/>
      <c r="UQV17" s="513"/>
      <c r="UQW17" s="513"/>
      <c r="UQX17" s="513"/>
      <c r="UQY17" s="513"/>
      <c r="UQZ17" s="513"/>
      <c r="URA17" s="513"/>
      <c r="URB17" s="513"/>
      <c r="URC17" s="513"/>
      <c r="URD17" s="513"/>
      <c r="URE17" s="513"/>
      <c r="URF17" s="513"/>
      <c r="URG17" s="513"/>
      <c r="URH17" s="513"/>
      <c r="URI17" s="513"/>
      <c r="URJ17" s="513"/>
      <c r="URK17" s="513"/>
      <c r="URL17" s="513"/>
      <c r="URM17" s="513"/>
      <c r="URN17" s="513"/>
      <c r="URO17" s="513"/>
      <c r="URP17" s="513"/>
      <c r="URQ17" s="513"/>
      <c r="URR17" s="513"/>
      <c r="URS17" s="513"/>
      <c r="URT17" s="513"/>
      <c r="URU17" s="513"/>
      <c r="URV17" s="513"/>
      <c r="URW17" s="513"/>
      <c r="URX17" s="513"/>
      <c r="URY17" s="513"/>
      <c r="URZ17" s="513"/>
      <c r="USA17" s="513"/>
      <c r="USB17" s="513"/>
      <c r="USC17" s="513"/>
      <c r="USD17" s="513"/>
      <c r="USE17" s="513"/>
      <c r="USF17" s="513"/>
      <c r="USG17" s="513"/>
      <c r="USH17" s="513"/>
      <c r="USI17" s="513"/>
      <c r="USJ17" s="513"/>
      <c r="USK17" s="513"/>
      <c r="USL17" s="513"/>
      <c r="USM17" s="513"/>
      <c r="USN17" s="513"/>
      <c r="USO17" s="513"/>
      <c r="USP17" s="513"/>
      <c r="USQ17" s="513"/>
      <c r="USR17" s="513"/>
      <c r="USS17" s="513"/>
      <c r="UST17" s="513"/>
      <c r="USU17" s="513"/>
      <c r="USV17" s="513"/>
      <c r="USW17" s="513"/>
      <c r="USX17" s="513"/>
      <c r="USY17" s="513"/>
      <c r="USZ17" s="513"/>
      <c r="UTA17" s="513"/>
      <c r="UTB17" s="513"/>
      <c r="UTC17" s="513"/>
      <c r="UTD17" s="513"/>
      <c r="UTE17" s="513"/>
      <c r="UTF17" s="513"/>
      <c r="UTG17" s="513"/>
      <c r="UTH17" s="513"/>
      <c r="UTI17" s="513"/>
      <c r="UTJ17" s="513"/>
      <c r="UTK17" s="513"/>
      <c r="UTL17" s="513"/>
      <c r="UTM17" s="513"/>
      <c r="UTN17" s="513"/>
      <c r="UTO17" s="513"/>
      <c r="UTP17" s="513"/>
      <c r="UTQ17" s="513"/>
      <c r="UTR17" s="513"/>
      <c r="UTS17" s="513"/>
      <c r="UTT17" s="513"/>
      <c r="UTU17" s="513"/>
      <c r="UTV17" s="513"/>
      <c r="UTW17" s="513"/>
      <c r="UTX17" s="513"/>
      <c r="UTY17" s="513"/>
      <c r="UTZ17" s="513"/>
      <c r="UUA17" s="513"/>
      <c r="UUB17" s="513"/>
      <c r="UUC17" s="513"/>
      <c r="UUD17" s="513"/>
      <c r="UUE17" s="513"/>
      <c r="UUF17" s="513"/>
      <c r="UUG17" s="513"/>
      <c r="UUH17" s="513"/>
      <c r="UUI17" s="513"/>
      <c r="UUJ17" s="513"/>
      <c r="UUK17" s="513"/>
      <c r="UUL17" s="513"/>
      <c r="UUM17" s="513"/>
      <c r="UUN17" s="513"/>
      <c r="UUO17" s="513"/>
      <c r="UUP17" s="513"/>
      <c r="UUQ17" s="513"/>
      <c r="UUR17" s="513"/>
      <c r="UUS17" s="513"/>
      <c r="UUT17" s="513"/>
      <c r="UUU17" s="513"/>
      <c r="UUV17" s="513"/>
      <c r="UUW17" s="513"/>
      <c r="UUX17" s="513"/>
      <c r="UUY17" s="513"/>
      <c r="UUZ17" s="513"/>
      <c r="UVA17" s="513"/>
      <c r="UVB17" s="513"/>
      <c r="UVC17" s="513"/>
      <c r="UVD17" s="513"/>
      <c r="UVE17" s="513"/>
      <c r="UVF17" s="513"/>
      <c r="UVG17" s="513"/>
      <c r="UVH17" s="513"/>
      <c r="UVI17" s="513"/>
      <c r="UVJ17" s="513"/>
      <c r="UVK17" s="513"/>
      <c r="UVL17" s="513"/>
      <c r="UVM17" s="513"/>
      <c r="UVN17" s="513"/>
      <c r="UVO17" s="513"/>
      <c r="UVP17" s="513"/>
      <c r="UVQ17" s="513"/>
      <c r="UVR17" s="513"/>
      <c r="UVS17" s="513"/>
      <c r="UVT17" s="513"/>
      <c r="UVU17" s="513"/>
      <c r="UVV17" s="513"/>
      <c r="UVW17" s="513"/>
      <c r="UVX17" s="513"/>
      <c r="UVY17" s="513"/>
      <c r="UVZ17" s="513"/>
      <c r="UWA17" s="513"/>
      <c r="UWB17" s="513"/>
      <c r="UWC17" s="513"/>
      <c r="UWD17" s="513"/>
      <c r="UWE17" s="513"/>
      <c r="UWF17" s="513"/>
      <c r="UWG17" s="513"/>
      <c r="UWH17" s="513"/>
      <c r="UWI17" s="513"/>
      <c r="UWJ17" s="513"/>
      <c r="UWK17" s="513"/>
      <c r="UWL17" s="513"/>
      <c r="UWM17" s="513"/>
      <c r="UWN17" s="513"/>
      <c r="UWO17" s="513"/>
      <c r="UWP17" s="513"/>
      <c r="UWQ17" s="513"/>
      <c r="UWR17" s="513"/>
      <c r="UWS17" s="513"/>
      <c r="UWT17" s="513"/>
      <c r="UWU17" s="513"/>
      <c r="UWV17" s="513"/>
      <c r="UWW17" s="513"/>
      <c r="UWX17" s="513"/>
      <c r="UWY17" s="513"/>
      <c r="UWZ17" s="513"/>
      <c r="UXA17" s="513"/>
      <c r="UXB17" s="513"/>
      <c r="UXC17" s="513"/>
      <c r="UXD17" s="513"/>
      <c r="UXE17" s="513"/>
      <c r="UXF17" s="513"/>
      <c r="UXG17" s="513"/>
      <c r="UXH17" s="513"/>
      <c r="UXI17" s="513"/>
      <c r="UXJ17" s="513"/>
      <c r="UXK17" s="513"/>
      <c r="UXL17" s="513"/>
      <c r="UXM17" s="513"/>
      <c r="UXN17" s="513"/>
      <c r="UXO17" s="513"/>
      <c r="UXP17" s="513"/>
      <c r="UXQ17" s="513"/>
      <c r="UXR17" s="513"/>
      <c r="UXS17" s="513"/>
      <c r="UXT17" s="513"/>
      <c r="UXU17" s="513"/>
      <c r="UXV17" s="513"/>
      <c r="UXW17" s="513"/>
      <c r="UXX17" s="513"/>
      <c r="UXY17" s="513"/>
      <c r="UXZ17" s="513"/>
      <c r="UYA17" s="513"/>
      <c r="UYB17" s="513"/>
      <c r="UYC17" s="513"/>
      <c r="UYD17" s="513"/>
      <c r="UYE17" s="513"/>
      <c r="UYF17" s="513"/>
      <c r="UYG17" s="513"/>
      <c r="UYH17" s="513"/>
      <c r="UYI17" s="513"/>
      <c r="UYJ17" s="513"/>
      <c r="UYK17" s="513"/>
      <c r="UYL17" s="513"/>
      <c r="UYM17" s="513"/>
      <c r="UYN17" s="513"/>
      <c r="UYO17" s="513"/>
      <c r="UYP17" s="513"/>
      <c r="UYQ17" s="513"/>
      <c r="UYR17" s="513"/>
      <c r="UYS17" s="513"/>
      <c r="UYT17" s="513"/>
      <c r="UYU17" s="513"/>
      <c r="UYV17" s="513"/>
      <c r="UYW17" s="513"/>
      <c r="UYX17" s="513"/>
      <c r="UYY17" s="513"/>
      <c r="UYZ17" s="513"/>
      <c r="UZA17" s="513"/>
      <c r="UZB17" s="513"/>
      <c r="UZC17" s="513"/>
      <c r="UZD17" s="513"/>
      <c r="UZE17" s="513"/>
      <c r="UZF17" s="513"/>
      <c r="UZG17" s="513"/>
      <c r="UZH17" s="513"/>
      <c r="UZI17" s="513"/>
      <c r="UZJ17" s="513"/>
      <c r="UZK17" s="513"/>
      <c r="UZL17" s="513"/>
      <c r="UZM17" s="513"/>
      <c r="UZN17" s="513"/>
      <c r="UZO17" s="513"/>
      <c r="UZP17" s="513"/>
      <c r="UZQ17" s="513"/>
      <c r="UZR17" s="513"/>
      <c r="UZS17" s="513"/>
      <c r="UZT17" s="513"/>
      <c r="UZU17" s="513"/>
      <c r="UZV17" s="513"/>
      <c r="UZW17" s="513"/>
      <c r="UZX17" s="513"/>
      <c r="UZY17" s="513"/>
      <c r="UZZ17" s="513"/>
      <c r="VAA17" s="513"/>
      <c r="VAB17" s="513"/>
      <c r="VAC17" s="513"/>
      <c r="VAD17" s="513"/>
      <c r="VAE17" s="513"/>
      <c r="VAF17" s="513"/>
      <c r="VAG17" s="513"/>
      <c r="VAH17" s="513"/>
      <c r="VAI17" s="513"/>
      <c r="VAJ17" s="513"/>
      <c r="VAK17" s="513"/>
      <c r="VAL17" s="513"/>
      <c r="VAM17" s="513"/>
      <c r="VAN17" s="513"/>
      <c r="VAO17" s="513"/>
      <c r="VAP17" s="513"/>
      <c r="VAQ17" s="513"/>
      <c r="VAR17" s="513"/>
      <c r="VAS17" s="513"/>
      <c r="VAT17" s="513"/>
      <c r="VAU17" s="513"/>
      <c r="VAV17" s="513"/>
      <c r="VAW17" s="513"/>
      <c r="VAX17" s="513"/>
      <c r="VAY17" s="513"/>
      <c r="VAZ17" s="513"/>
      <c r="VBA17" s="513"/>
      <c r="VBB17" s="513"/>
      <c r="VBC17" s="513"/>
      <c r="VBD17" s="513"/>
      <c r="VBE17" s="513"/>
      <c r="VBF17" s="513"/>
      <c r="VBG17" s="513"/>
      <c r="VBH17" s="513"/>
      <c r="VBI17" s="513"/>
      <c r="VBJ17" s="513"/>
      <c r="VBK17" s="513"/>
      <c r="VBL17" s="513"/>
      <c r="VBM17" s="513"/>
      <c r="VBN17" s="513"/>
      <c r="VBO17" s="513"/>
      <c r="VBP17" s="513"/>
      <c r="VBQ17" s="513"/>
      <c r="VBR17" s="513"/>
      <c r="VBS17" s="513"/>
      <c r="VBT17" s="513"/>
      <c r="VBU17" s="513"/>
      <c r="VBV17" s="513"/>
      <c r="VBW17" s="513"/>
      <c r="VBX17" s="513"/>
      <c r="VBY17" s="513"/>
      <c r="VBZ17" s="513"/>
      <c r="VCA17" s="513"/>
      <c r="VCB17" s="513"/>
      <c r="VCC17" s="513"/>
      <c r="VCD17" s="513"/>
      <c r="VCE17" s="513"/>
      <c r="VCF17" s="513"/>
      <c r="VCG17" s="513"/>
      <c r="VCH17" s="513"/>
      <c r="VCI17" s="513"/>
      <c r="VCJ17" s="513"/>
      <c r="VCK17" s="513"/>
      <c r="VCL17" s="513"/>
      <c r="VCM17" s="513"/>
      <c r="VCN17" s="513"/>
      <c r="VCO17" s="513"/>
      <c r="VCP17" s="513"/>
      <c r="VCQ17" s="513"/>
      <c r="VCR17" s="513"/>
      <c r="VCS17" s="513"/>
      <c r="VCT17" s="513"/>
      <c r="VCU17" s="513"/>
      <c r="VCV17" s="513"/>
      <c r="VCW17" s="513"/>
      <c r="VCX17" s="513"/>
      <c r="VCY17" s="513"/>
      <c r="VCZ17" s="513"/>
      <c r="VDA17" s="513"/>
      <c r="VDB17" s="513"/>
      <c r="VDC17" s="513"/>
      <c r="VDD17" s="513"/>
      <c r="VDE17" s="513"/>
      <c r="VDF17" s="513"/>
      <c r="VDG17" s="513"/>
      <c r="VDH17" s="513"/>
      <c r="VDI17" s="513"/>
      <c r="VDJ17" s="513"/>
      <c r="VDK17" s="513"/>
      <c r="VDL17" s="513"/>
      <c r="VDM17" s="513"/>
      <c r="VDN17" s="513"/>
      <c r="VDO17" s="513"/>
      <c r="VDP17" s="513"/>
      <c r="VDQ17" s="513"/>
      <c r="VDR17" s="513"/>
      <c r="VDS17" s="513"/>
      <c r="VDT17" s="513"/>
      <c r="VDU17" s="513"/>
      <c r="VDV17" s="513"/>
      <c r="VDW17" s="513"/>
      <c r="VDX17" s="513"/>
      <c r="VDY17" s="513"/>
      <c r="VDZ17" s="513"/>
      <c r="VEA17" s="513"/>
      <c r="VEB17" s="513"/>
      <c r="VEC17" s="513"/>
      <c r="VED17" s="513"/>
      <c r="VEE17" s="513"/>
      <c r="VEF17" s="513"/>
      <c r="VEG17" s="513"/>
      <c r="VEH17" s="513"/>
      <c r="VEI17" s="513"/>
      <c r="VEJ17" s="513"/>
      <c r="VEK17" s="513"/>
      <c r="VEL17" s="513"/>
      <c r="VEM17" s="513"/>
      <c r="VEN17" s="513"/>
      <c r="VEO17" s="513"/>
      <c r="VEP17" s="513"/>
      <c r="VEQ17" s="513"/>
      <c r="VER17" s="513"/>
      <c r="VES17" s="513"/>
      <c r="VET17" s="513"/>
      <c r="VEU17" s="513"/>
      <c r="VEV17" s="513"/>
      <c r="VEW17" s="513"/>
      <c r="VEX17" s="513"/>
      <c r="VEY17" s="513"/>
      <c r="VEZ17" s="513"/>
      <c r="VFA17" s="513"/>
      <c r="VFB17" s="513"/>
      <c r="VFC17" s="513"/>
      <c r="VFD17" s="513"/>
      <c r="VFE17" s="513"/>
      <c r="VFF17" s="513"/>
      <c r="VFG17" s="513"/>
      <c r="VFH17" s="513"/>
      <c r="VFI17" s="513"/>
      <c r="VFJ17" s="513"/>
      <c r="VFK17" s="513"/>
      <c r="VFL17" s="513"/>
      <c r="VFM17" s="513"/>
      <c r="VFN17" s="513"/>
      <c r="VFO17" s="513"/>
      <c r="VFP17" s="513"/>
      <c r="VFQ17" s="513"/>
      <c r="VFR17" s="513"/>
      <c r="VFS17" s="513"/>
      <c r="VFT17" s="513"/>
      <c r="VFU17" s="513"/>
      <c r="VFV17" s="513"/>
      <c r="VFW17" s="513"/>
      <c r="VFX17" s="513"/>
      <c r="VFY17" s="513"/>
      <c r="VFZ17" s="513"/>
      <c r="VGA17" s="513"/>
      <c r="VGB17" s="513"/>
      <c r="VGC17" s="513"/>
      <c r="VGD17" s="513"/>
      <c r="VGE17" s="513"/>
      <c r="VGF17" s="513"/>
      <c r="VGG17" s="513"/>
      <c r="VGH17" s="513"/>
      <c r="VGI17" s="513"/>
      <c r="VGJ17" s="513"/>
      <c r="VGK17" s="513"/>
      <c r="VGL17" s="513"/>
      <c r="VGM17" s="513"/>
      <c r="VGN17" s="513"/>
      <c r="VGO17" s="513"/>
      <c r="VGP17" s="513"/>
      <c r="VGQ17" s="513"/>
      <c r="VGR17" s="513"/>
      <c r="VGS17" s="513"/>
      <c r="VGT17" s="513"/>
      <c r="VGU17" s="513"/>
      <c r="VGV17" s="513"/>
      <c r="VGW17" s="513"/>
      <c r="VGX17" s="513"/>
      <c r="VGY17" s="513"/>
      <c r="VGZ17" s="513"/>
      <c r="VHA17" s="513"/>
      <c r="VHB17" s="513"/>
      <c r="VHC17" s="513"/>
      <c r="VHD17" s="513"/>
      <c r="VHE17" s="513"/>
      <c r="VHF17" s="513"/>
      <c r="VHG17" s="513"/>
      <c r="VHH17" s="513"/>
      <c r="VHI17" s="513"/>
      <c r="VHJ17" s="513"/>
      <c r="VHK17" s="513"/>
      <c r="VHL17" s="513"/>
      <c r="VHM17" s="513"/>
      <c r="VHN17" s="513"/>
      <c r="VHO17" s="513"/>
      <c r="VHP17" s="513"/>
      <c r="VHQ17" s="513"/>
      <c r="VHR17" s="513"/>
      <c r="VHS17" s="513"/>
      <c r="VHT17" s="513"/>
      <c r="VHU17" s="513"/>
      <c r="VHV17" s="513"/>
      <c r="VHW17" s="513"/>
      <c r="VHX17" s="513"/>
      <c r="VHY17" s="513"/>
      <c r="VHZ17" s="513"/>
      <c r="VIA17" s="513"/>
      <c r="VIB17" s="513"/>
      <c r="VIC17" s="513"/>
      <c r="VID17" s="513"/>
      <c r="VIE17" s="513"/>
      <c r="VIF17" s="513"/>
      <c r="VIG17" s="513"/>
      <c r="VIH17" s="513"/>
      <c r="VII17" s="513"/>
      <c r="VIJ17" s="513"/>
      <c r="VIK17" s="513"/>
      <c r="VIL17" s="513"/>
      <c r="VIM17" s="513"/>
      <c r="VIN17" s="513"/>
      <c r="VIO17" s="513"/>
      <c r="VIP17" s="513"/>
      <c r="VIQ17" s="513"/>
      <c r="VIR17" s="513"/>
      <c r="VIS17" s="513"/>
      <c r="VIT17" s="513"/>
      <c r="VIU17" s="513"/>
      <c r="VIV17" s="513"/>
      <c r="VIW17" s="513"/>
      <c r="VIX17" s="513"/>
      <c r="VIY17" s="513"/>
      <c r="VIZ17" s="513"/>
      <c r="VJA17" s="513"/>
      <c r="VJB17" s="513"/>
      <c r="VJC17" s="513"/>
      <c r="VJD17" s="513"/>
      <c r="VJE17" s="513"/>
      <c r="VJF17" s="513"/>
      <c r="VJG17" s="513"/>
      <c r="VJH17" s="513"/>
      <c r="VJI17" s="513"/>
      <c r="VJJ17" s="513"/>
      <c r="VJK17" s="513"/>
      <c r="VJL17" s="513"/>
      <c r="VJM17" s="513"/>
      <c r="VJN17" s="513"/>
      <c r="VJO17" s="513"/>
      <c r="VJP17" s="513"/>
      <c r="VJQ17" s="513"/>
      <c r="VJR17" s="513"/>
      <c r="VJS17" s="513"/>
      <c r="VJT17" s="513"/>
      <c r="VJU17" s="513"/>
      <c r="VJV17" s="513"/>
      <c r="VJW17" s="513"/>
      <c r="VJX17" s="513"/>
      <c r="VJY17" s="513"/>
      <c r="VJZ17" s="513"/>
      <c r="VKA17" s="513"/>
      <c r="VKB17" s="513"/>
      <c r="VKC17" s="513"/>
      <c r="VKD17" s="513"/>
      <c r="VKE17" s="513"/>
      <c r="VKF17" s="513"/>
      <c r="VKG17" s="513"/>
      <c r="VKH17" s="513"/>
      <c r="VKI17" s="513"/>
      <c r="VKJ17" s="513"/>
      <c r="VKK17" s="513"/>
      <c r="VKL17" s="513"/>
      <c r="VKM17" s="513"/>
      <c r="VKN17" s="513"/>
      <c r="VKO17" s="513"/>
      <c r="VKP17" s="513"/>
      <c r="VKQ17" s="513"/>
      <c r="VKR17" s="513"/>
      <c r="VKS17" s="513"/>
      <c r="VKT17" s="513"/>
      <c r="VKU17" s="513"/>
      <c r="VKV17" s="513"/>
      <c r="VKW17" s="513"/>
      <c r="VKX17" s="513"/>
      <c r="VKY17" s="513"/>
      <c r="VKZ17" s="513"/>
      <c r="VLA17" s="513"/>
      <c r="VLB17" s="513"/>
      <c r="VLC17" s="513"/>
      <c r="VLD17" s="513"/>
      <c r="VLE17" s="513"/>
      <c r="VLF17" s="513"/>
      <c r="VLG17" s="513"/>
      <c r="VLH17" s="513"/>
      <c r="VLI17" s="513"/>
      <c r="VLJ17" s="513"/>
      <c r="VLK17" s="513"/>
      <c r="VLL17" s="513"/>
      <c r="VLM17" s="513"/>
      <c r="VLN17" s="513"/>
      <c r="VLO17" s="513"/>
      <c r="VLP17" s="513"/>
      <c r="VLQ17" s="513"/>
      <c r="VLR17" s="513"/>
      <c r="VLS17" s="513"/>
      <c r="VLT17" s="513"/>
      <c r="VLU17" s="513"/>
      <c r="VLV17" s="513"/>
      <c r="VLW17" s="513"/>
      <c r="VLX17" s="513"/>
      <c r="VLY17" s="513"/>
      <c r="VLZ17" s="513"/>
      <c r="VMA17" s="513"/>
      <c r="VMB17" s="513"/>
      <c r="VMC17" s="513"/>
      <c r="VMD17" s="513"/>
      <c r="VME17" s="513"/>
      <c r="VMF17" s="513"/>
      <c r="VMG17" s="513"/>
      <c r="VMH17" s="513"/>
      <c r="VMI17" s="513"/>
      <c r="VMJ17" s="513"/>
      <c r="VMK17" s="513"/>
      <c r="VML17" s="513"/>
      <c r="VMM17" s="513"/>
      <c r="VMN17" s="513"/>
      <c r="VMO17" s="513"/>
      <c r="VMP17" s="513"/>
      <c r="VMQ17" s="513"/>
      <c r="VMR17" s="513"/>
      <c r="VMS17" s="513"/>
      <c r="VMT17" s="513"/>
      <c r="VMU17" s="513"/>
      <c r="VMV17" s="513"/>
      <c r="VMW17" s="513"/>
      <c r="VMX17" s="513"/>
      <c r="VMY17" s="513"/>
      <c r="VMZ17" s="513"/>
      <c r="VNA17" s="513"/>
      <c r="VNB17" s="513"/>
      <c r="VNC17" s="513"/>
      <c r="VND17" s="513"/>
      <c r="VNE17" s="513"/>
      <c r="VNF17" s="513"/>
      <c r="VNG17" s="513"/>
      <c r="VNH17" s="513"/>
      <c r="VNI17" s="513"/>
      <c r="VNJ17" s="513"/>
      <c r="VNK17" s="513"/>
      <c r="VNL17" s="513"/>
      <c r="VNM17" s="513"/>
      <c r="VNN17" s="513"/>
      <c r="VNO17" s="513"/>
      <c r="VNP17" s="513"/>
      <c r="VNQ17" s="513"/>
      <c r="VNR17" s="513"/>
      <c r="VNS17" s="513"/>
      <c r="VNT17" s="513"/>
      <c r="VNU17" s="513"/>
      <c r="VNV17" s="513"/>
      <c r="VNW17" s="513"/>
      <c r="VNX17" s="513"/>
      <c r="VNY17" s="513"/>
      <c r="VNZ17" s="513"/>
      <c r="VOA17" s="513"/>
      <c r="VOB17" s="513"/>
      <c r="VOC17" s="513"/>
      <c r="VOD17" s="513"/>
      <c r="VOE17" s="513"/>
      <c r="VOF17" s="513"/>
      <c r="VOG17" s="513"/>
      <c r="VOH17" s="513"/>
      <c r="VOI17" s="513"/>
      <c r="VOJ17" s="513"/>
      <c r="VOK17" s="513"/>
      <c r="VOL17" s="513"/>
      <c r="VOM17" s="513"/>
      <c r="VON17" s="513"/>
      <c r="VOO17" s="513"/>
      <c r="VOP17" s="513"/>
      <c r="VOQ17" s="513"/>
      <c r="VOR17" s="513"/>
      <c r="VOS17" s="513"/>
      <c r="VOT17" s="513"/>
      <c r="VOU17" s="513"/>
      <c r="VOV17" s="513"/>
      <c r="VOW17" s="513"/>
      <c r="VOX17" s="513"/>
      <c r="VOY17" s="513"/>
      <c r="VOZ17" s="513"/>
      <c r="VPA17" s="513"/>
      <c r="VPB17" s="513"/>
      <c r="VPC17" s="513"/>
      <c r="VPD17" s="513"/>
      <c r="VPE17" s="513"/>
      <c r="VPF17" s="513"/>
      <c r="VPG17" s="513"/>
      <c r="VPH17" s="513"/>
      <c r="VPI17" s="513"/>
      <c r="VPJ17" s="513"/>
      <c r="VPK17" s="513"/>
      <c r="VPL17" s="513"/>
      <c r="VPM17" s="513"/>
      <c r="VPN17" s="513"/>
      <c r="VPO17" s="513"/>
      <c r="VPP17" s="513"/>
      <c r="VPQ17" s="513"/>
      <c r="VPR17" s="513"/>
      <c r="VPS17" s="513"/>
      <c r="VPT17" s="513"/>
      <c r="VPU17" s="513"/>
      <c r="VPV17" s="513"/>
      <c r="VPW17" s="513"/>
      <c r="VPX17" s="513"/>
      <c r="VPY17" s="513"/>
      <c r="VPZ17" s="513"/>
      <c r="VQA17" s="513"/>
      <c r="VQB17" s="513"/>
      <c r="VQC17" s="513"/>
      <c r="VQD17" s="513"/>
      <c r="VQE17" s="513"/>
      <c r="VQF17" s="513"/>
      <c r="VQG17" s="513"/>
      <c r="VQH17" s="513"/>
      <c r="VQI17" s="513"/>
      <c r="VQJ17" s="513"/>
      <c r="VQK17" s="513"/>
      <c r="VQL17" s="513"/>
      <c r="VQM17" s="513"/>
      <c r="VQN17" s="513"/>
      <c r="VQO17" s="513"/>
      <c r="VQP17" s="513"/>
      <c r="VQQ17" s="513"/>
      <c r="VQR17" s="513"/>
      <c r="VQS17" s="513"/>
      <c r="VQT17" s="513"/>
      <c r="VQU17" s="513"/>
      <c r="VQV17" s="513"/>
      <c r="VQW17" s="513"/>
      <c r="VQX17" s="513"/>
      <c r="VQY17" s="513"/>
      <c r="VQZ17" s="513"/>
      <c r="VRA17" s="513"/>
      <c r="VRB17" s="513"/>
      <c r="VRC17" s="513"/>
      <c r="VRD17" s="513"/>
      <c r="VRE17" s="513"/>
      <c r="VRF17" s="513"/>
      <c r="VRG17" s="513"/>
      <c r="VRH17" s="513"/>
      <c r="VRI17" s="513"/>
      <c r="VRJ17" s="513"/>
      <c r="VRK17" s="513"/>
      <c r="VRL17" s="513"/>
      <c r="VRM17" s="513"/>
      <c r="VRN17" s="513"/>
      <c r="VRO17" s="513"/>
      <c r="VRP17" s="513"/>
      <c r="VRQ17" s="513"/>
      <c r="VRR17" s="513"/>
      <c r="VRS17" s="513"/>
      <c r="VRT17" s="513"/>
      <c r="VRU17" s="513"/>
      <c r="VRV17" s="513"/>
      <c r="VRW17" s="513"/>
      <c r="VRX17" s="513"/>
      <c r="VRY17" s="513"/>
      <c r="VRZ17" s="513"/>
      <c r="VSA17" s="513"/>
      <c r="VSB17" s="513"/>
      <c r="VSC17" s="513"/>
      <c r="VSD17" s="513"/>
      <c r="VSE17" s="513"/>
      <c r="VSF17" s="513"/>
      <c r="VSG17" s="513"/>
      <c r="VSH17" s="513"/>
      <c r="VSI17" s="513"/>
      <c r="VSJ17" s="513"/>
      <c r="VSK17" s="513"/>
      <c r="VSL17" s="513"/>
      <c r="VSM17" s="513"/>
      <c r="VSN17" s="513"/>
      <c r="VSO17" s="513"/>
      <c r="VSP17" s="513"/>
      <c r="VSQ17" s="513"/>
      <c r="VSR17" s="513"/>
      <c r="VSS17" s="513"/>
      <c r="VST17" s="513"/>
      <c r="VSU17" s="513"/>
      <c r="VSV17" s="513"/>
      <c r="VSW17" s="513"/>
      <c r="VSX17" s="513"/>
      <c r="VSY17" s="513"/>
      <c r="VSZ17" s="513"/>
      <c r="VTA17" s="513"/>
      <c r="VTB17" s="513"/>
      <c r="VTC17" s="513"/>
      <c r="VTD17" s="513"/>
      <c r="VTE17" s="513"/>
      <c r="VTF17" s="513"/>
      <c r="VTG17" s="513"/>
      <c r="VTH17" s="513"/>
      <c r="VTI17" s="513"/>
      <c r="VTJ17" s="513"/>
      <c r="VTK17" s="513"/>
      <c r="VTL17" s="513"/>
      <c r="VTM17" s="513"/>
      <c r="VTN17" s="513"/>
      <c r="VTO17" s="513"/>
      <c r="VTP17" s="513"/>
      <c r="VTQ17" s="513"/>
      <c r="VTR17" s="513"/>
      <c r="VTS17" s="513"/>
      <c r="VTT17" s="513"/>
      <c r="VTU17" s="513"/>
      <c r="VTV17" s="513"/>
      <c r="VTW17" s="513"/>
      <c r="VTX17" s="513"/>
      <c r="VTY17" s="513"/>
      <c r="VTZ17" s="513"/>
      <c r="VUA17" s="513"/>
      <c r="VUB17" s="513"/>
      <c r="VUC17" s="513"/>
      <c r="VUD17" s="513"/>
      <c r="VUE17" s="513"/>
      <c r="VUF17" s="513"/>
      <c r="VUG17" s="513"/>
      <c r="VUH17" s="513"/>
      <c r="VUI17" s="513"/>
      <c r="VUJ17" s="513"/>
      <c r="VUK17" s="513"/>
      <c r="VUL17" s="513"/>
      <c r="VUM17" s="513"/>
      <c r="VUN17" s="513"/>
      <c r="VUO17" s="513"/>
      <c r="VUP17" s="513"/>
      <c r="VUQ17" s="513"/>
      <c r="VUR17" s="513"/>
      <c r="VUS17" s="513"/>
      <c r="VUT17" s="513"/>
      <c r="VUU17" s="513"/>
      <c r="VUV17" s="513"/>
      <c r="VUW17" s="513"/>
      <c r="VUX17" s="513"/>
      <c r="VUY17" s="513"/>
      <c r="VUZ17" s="513"/>
      <c r="VVA17" s="513"/>
      <c r="VVB17" s="513"/>
      <c r="VVC17" s="513"/>
      <c r="VVD17" s="513"/>
      <c r="VVE17" s="513"/>
      <c r="VVF17" s="513"/>
      <c r="VVG17" s="513"/>
      <c r="VVH17" s="513"/>
      <c r="VVI17" s="513"/>
      <c r="VVJ17" s="513"/>
      <c r="VVK17" s="513"/>
      <c r="VVL17" s="513"/>
      <c r="VVM17" s="513"/>
      <c r="VVN17" s="513"/>
      <c r="VVO17" s="513"/>
      <c r="VVP17" s="513"/>
      <c r="VVQ17" s="513"/>
      <c r="VVR17" s="513"/>
      <c r="VVS17" s="513"/>
      <c r="VVT17" s="513"/>
      <c r="VVU17" s="513"/>
      <c r="VVV17" s="513"/>
      <c r="VVW17" s="513"/>
      <c r="VVX17" s="513"/>
      <c r="VVY17" s="513"/>
      <c r="VVZ17" s="513"/>
      <c r="VWA17" s="513"/>
      <c r="VWB17" s="513"/>
      <c r="VWC17" s="513"/>
      <c r="VWD17" s="513"/>
      <c r="VWE17" s="513"/>
      <c r="VWF17" s="513"/>
      <c r="VWG17" s="513"/>
      <c r="VWH17" s="513"/>
      <c r="VWI17" s="513"/>
      <c r="VWJ17" s="513"/>
      <c r="VWK17" s="513"/>
      <c r="VWL17" s="513"/>
      <c r="VWM17" s="513"/>
      <c r="VWN17" s="513"/>
      <c r="VWO17" s="513"/>
      <c r="VWP17" s="513"/>
      <c r="VWQ17" s="513"/>
      <c r="VWR17" s="513"/>
      <c r="VWS17" s="513"/>
      <c r="VWT17" s="513"/>
      <c r="VWU17" s="513"/>
      <c r="VWV17" s="513"/>
      <c r="VWW17" s="513"/>
      <c r="VWX17" s="513"/>
      <c r="VWY17" s="513"/>
      <c r="VWZ17" s="513"/>
      <c r="VXA17" s="513"/>
      <c r="VXB17" s="513"/>
      <c r="VXC17" s="513"/>
      <c r="VXD17" s="513"/>
      <c r="VXE17" s="513"/>
      <c r="VXF17" s="513"/>
      <c r="VXG17" s="513"/>
      <c r="VXH17" s="513"/>
      <c r="VXI17" s="513"/>
      <c r="VXJ17" s="513"/>
      <c r="VXK17" s="513"/>
      <c r="VXL17" s="513"/>
      <c r="VXM17" s="513"/>
      <c r="VXN17" s="513"/>
      <c r="VXO17" s="513"/>
      <c r="VXP17" s="513"/>
      <c r="VXQ17" s="513"/>
      <c r="VXR17" s="513"/>
      <c r="VXS17" s="513"/>
      <c r="VXT17" s="513"/>
      <c r="VXU17" s="513"/>
      <c r="VXV17" s="513"/>
      <c r="VXW17" s="513"/>
      <c r="VXX17" s="513"/>
      <c r="VXY17" s="513"/>
      <c r="VXZ17" s="513"/>
      <c r="VYA17" s="513"/>
      <c r="VYB17" s="513"/>
      <c r="VYC17" s="513"/>
      <c r="VYD17" s="513"/>
      <c r="VYE17" s="513"/>
      <c r="VYF17" s="513"/>
      <c r="VYG17" s="513"/>
      <c r="VYH17" s="513"/>
      <c r="VYI17" s="513"/>
      <c r="VYJ17" s="513"/>
      <c r="VYK17" s="513"/>
      <c r="VYL17" s="513"/>
      <c r="VYM17" s="513"/>
      <c r="VYN17" s="513"/>
      <c r="VYO17" s="513"/>
      <c r="VYP17" s="513"/>
      <c r="VYQ17" s="513"/>
      <c r="VYR17" s="513"/>
      <c r="VYS17" s="513"/>
      <c r="VYT17" s="513"/>
      <c r="VYU17" s="513"/>
      <c r="VYV17" s="513"/>
      <c r="VYW17" s="513"/>
      <c r="VYX17" s="513"/>
      <c r="VYY17" s="513"/>
      <c r="VYZ17" s="513"/>
      <c r="VZA17" s="513"/>
      <c r="VZB17" s="513"/>
      <c r="VZC17" s="513"/>
      <c r="VZD17" s="513"/>
      <c r="VZE17" s="513"/>
      <c r="VZF17" s="513"/>
      <c r="VZG17" s="513"/>
      <c r="VZH17" s="513"/>
      <c r="VZI17" s="513"/>
      <c r="VZJ17" s="513"/>
      <c r="VZK17" s="513"/>
      <c r="VZL17" s="513"/>
      <c r="VZM17" s="513"/>
      <c r="VZN17" s="513"/>
      <c r="VZO17" s="513"/>
      <c r="VZP17" s="513"/>
      <c r="VZQ17" s="513"/>
      <c r="VZR17" s="513"/>
      <c r="VZS17" s="513"/>
      <c r="VZT17" s="513"/>
      <c r="VZU17" s="513"/>
      <c r="VZV17" s="513"/>
      <c r="VZW17" s="513"/>
      <c r="VZX17" s="513"/>
      <c r="VZY17" s="513"/>
      <c r="VZZ17" s="513"/>
      <c r="WAA17" s="513"/>
      <c r="WAB17" s="513"/>
      <c r="WAC17" s="513"/>
      <c r="WAD17" s="513"/>
      <c r="WAE17" s="513"/>
      <c r="WAF17" s="513"/>
      <c r="WAG17" s="513"/>
      <c r="WAH17" s="513"/>
      <c r="WAI17" s="513"/>
      <c r="WAJ17" s="513"/>
      <c r="WAK17" s="513"/>
      <c r="WAL17" s="513"/>
      <c r="WAM17" s="513"/>
      <c r="WAN17" s="513"/>
      <c r="WAO17" s="513"/>
      <c r="WAP17" s="513"/>
      <c r="WAQ17" s="513"/>
      <c r="WAR17" s="513"/>
      <c r="WAS17" s="513"/>
      <c r="WAT17" s="513"/>
      <c r="WAU17" s="513"/>
      <c r="WAV17" s="513"/>
      <c r="WAW17" s="513"/>
      <c r="WAX17" s="513"/>
      <c r="WAY17" s="513"/>
      <c r="WAZ17" s="513"/>
      <c r="WBA17" s="513"/>
      <c r="WBB17" s="513"/>
      <c r="WBC17" s="513"/>
      <c r="WBD17" s="513"/>
      <c r="WBE17" s="513"/>
      <c r="WBF17" s="513"/>
      <c r="WBG17" s="513"/>
      <c r="WBH17" s="513"/>
      <c r="WBI17" s="513"/>
      <c r="WBJ17" s="513"/>
      <c r="WBK17" s="513"/>
      <c r="WBL17" s="513"/>
      <c r="WBM17" s="513"/>
      <c r="WBN17" s="513"/>
      <c r="WBO17" s="513"/>
      <c r="WBP17" s="513"/>
      <c r="WBQ17" s="513"/>
      <c r="WBR17" s="513"/>
      <c r="WBS17" s="513"/>
      <c r="WBT17" s="513"/>
      <c r="WBU17" s="513"/>
      <c r="WBV17" s="513"/>
      <c r="WBW17" s="513"/>
      <c r="WBX17" s="513"/>
      <c r="WBY17" s="513"/>
      <c r="WBZ17" s="513"/>
      <c r="WCA17" s="513"/>
      <c r="WCB17" s="513"/>
      <c r="WCC17" s="513"/>
      <c r="WCD17" s="513"/>
      <c r="WCE17" s="513"/>
      <c r="WCF17" s="513"/>
      <c r="WCG17" s="513"/>
      <c r="WCH17" s="513"/>
      <c r="WCI17" s="513"/>
      <c r="WCJ17" s="513"/>
      <c r="WCK17" s="513"/>
      <c r="WCL17" s="513"/>
      <c r="WCM17" s="513"/>
      <c r="WCN17" s="513"/>
      <c r="WCO17" s="513"/>
      <c r="WCP17" s="513"/>
      <c r="WCQ17" s="513"/>
      <c r="WCR17" s="513"/>
      <c r="WCS17" s="513"/>
      <c r="WCT17" s="513"/>
      <c r="WCU17" s="513"/>
      <c r="WCV17" s="513"/>
      <c r="WCW17" s="513"/>
      <c r="WCX17" s="513"/>
      <c r="WCY17" s="513"/>
      <c r="WCZ17" s="513"/>
      <c r="WDA17" s="513"/>
      <c r="WDB17" s="513"/>
      <c r="WDC17" s="513"/>
      <c r="WDD17" s="513"/>
      <c r="WDE17" s="513"/>
      <c r="WDF17" s="513"/>
      <c r="WDG17" s="513"/>
      <c r="WDH17" s="513"/>
      <c r="WDI17" s="513"/>
      <c r="WDJ17" s="513"/>
      <c r="WDK17" s="513"/>
      <c r="WDL17" s="513"/>
      <c r="WDM17" s="513"/>
      <c r="WDN17" s="513"/>
      <c r="WDO17" s="513"/>
      <c r="WDP17" s="513"/>
      <c r="WDQ17" s="513"/>
      <c r="WDR17" s="513"/>
      <c r="WDS17" s="513"/>
      <c r="WDT17" s="513"/>
      <c r="WDU17" s="513"/>
      <c r="WDV17" s="513"/>
      <c r="WDW17" s="513"/>
      <c r="WDX17" s="513"/>
      <c r="WDY17" s="513"/>
      <c r="WDZ17" s="513"/>
      <c r="WEA17" s="513"/>
      <c r="WEB17" s="513"/>
      <c r="WEC17" s="513"/>
      <c r="WED17" s="513"/>
      <c r="WEE17" s="513"/>
      <c r="WEF17" s="513"/>
      <c r="WEG17" s="513"/>
      <c r="WEH17" s="513"/>
      <c r="WEI17" s="513"/>
      <c r="WEJ17" s="513"/>
      <c r="WEK17" s="513"/>
      <c r="WEL17" s="513"/>
      <c r="WEM17" s="513"/>
      <c r="WEN17" s="513"/>
      <c r="WEO17" s="513"/>
      <c r="WEP17" s="513"/>
      <c r="WEQ17" s="513"/>
      <c r="WER17" s="513"/>
      <c r="WES17" s="513"/>
      <c r="WET17" s="513"/>
      <c r="WEU17" s="513"/>
      <c r="WEV17" s="513"/>
      <c r="WEW17" s="513"/>
      <c r="WEX17" s="513"/>
      <c r="WEY17" s="513"/>
      <c r="WEZ17" s="513"/>
      <c r="WFA17" s="513"/>
      <c r="WFB17" s="513"/>
      <c r="WFC17" s="513"/>
      <c r="WFD17" s="513"/>
      <c r="WFE17" s="513"/>
      <c r="WFF17" s="513"/>
      <c r="WFG17" s="513"/>
      <c r="WFH17" s="513"/>
      <c r="WFI17" s="513"/>
      <c r="WFJ17" s="513"/>
      <c r="WFK17" s="513"/>
      <c r="WFL17" s="513"/>
      <c r="WFM17" s="513"/>
      <c r="WFN17" s="513"/>
      <c r="WFO17" s="513"/>
      <c r="WFP17" s="513"/>
      <c r="WFQ17" s="513"/>
      <c r="WFR17" s="513"/>
      <c r="WFS17" s="513"/>
      <c r="WFT17" s="513"/>
      <c r="WFU17" s="513"/>
      <c r="WFV17" s="513"/>
      <c r="WFW17" s="513"/>
      <c r="WFX17" s="513"/>
      <c r="WFY17" s="513"/>
      <c r="WFZ17" s="513"/>
      <c r="WGA17" s="513"/>
      <c r="WGB17" s="513"/>
      <c r="WGC17" s="513"/>
      <c r="WGD17" s="513"/>
      <c r="WGE17" s="513"/>
      <c r="WGF17" s="513"/>
      <c r="WGG17" s="513"/>
      <c r="WGH17" s="513"/>
      <c r="WGI17" s="513"/>
      <c r="WGJ17" s="513"/>
      <c r="WGK17" s="513"/>
      <c r="WGL17" s="513"/>
      <c r="WGM17" s="513"/>
      <c r="WGN17" s="513"/>
      <c r="WGO17" s="513"/>
      <c r="WGP17" s="513"/>
      <c r="WGQ17" s="513"/>
      <c r="WGR17" s="513"/>
      <c r="WGS17" s="513"/>
      <c r="WGT17" s="513"/>
      <c r="WGU17" s="513"/>
      <c r="WGV17" s="513"/>
      <c r="WGW17" s="513"/>
      <c r="WGX17" s="513"/>
      <c r="WGY17" s="513"/>
      <c r="WGZ17" s="513"/>
      <c r="WHA17" s="513"/>
      <c r="WHB17" s="513"/>
      <c r="WHC17" s="513"/>
      <c r="WHD17" s="513"/>
      <c r="WHE17" s="513"/>
      <c r="WHF17" s="513"/>
      <c r="WHG17" s="513"/>
      <c r="WHH17" s="513"/>
      <c r="WHI17" s="513"/>
      <c r="WHJ17" s="513"/>
      <c r="WHK17" s="513"/>
      <c r="WHL17" s="513"/>
      <c r="WHM17" s="513"/>
      <c r="WHN17" s="513"/>
      <c r="WHO17" s="513"/>
      <c r="WHP17" s="513"/>
      <c r="WHQ17" s="513"/>
      <c r="WHR17" s="513"/>
      <c r="WHS17" s="513"/>
      <c r="WHT17" s="513"/>
      <c r="WHU17" s="513"/>
      <c r="WHV17" s="513"/>
      <c r="WHW17" s="513"/>
      <c r="WHX17" s="513"/>
      <c r="WHY17" s="513"/>
      <c r="WHZ17" s="513"/>
      <c r="WIA17" s="513"/>
      <c r="WIB17" s="513"/>
      <c r="WIC17" s="513"/>
      <c r="WID17" s="513"/>
      <c r="WIE17" s="513"/>
      <c r="WIF17" s="513"/>
      <c r="WIG17" s="513"/>
      <c r="WIH17" s="513"/>
      <c r="WII17" s="513"/>
      <c r="WIJ17" s="513"/>
      <c r="WIK17" s="513"/>
      <c r="WIL17" s="513"/>
      <c r="WIM17" s="513"/>
      <c r="WIN17" s="513"/>
      <c r="WIO17" s="513"/>
      <c r="WIP17" s="513"/>
      <c r="WIQ17" s="513"/>
      <c r="WIR17" s="513"/>
      <c r="WIS17" s="513"/>
      <c r="WIT17" s="513"/>
      <c r="WIU17" s="513"/>
      <c r="WIV17" s="513"/>
      <c r="WIW17" s="513"/>
      <c r="WIX17" s="513"/>
      <c r="WIY17" s="513"/>
      <c r="WIZ17" s="513"/>
      <c r="WJA17" s="513"/>
      <c r="WJB17" s="513"/>
      <c r="WJC17" s="513"/>
      <c r="WJD17" s="513"/>
      <c r="WJE17" s="513"/>
      <c r="WJF17" s="513"/>
      <c r="WJG17" s="513"/>
      <c r="WJH17" s="513"/>
      <c r="WJI17" s="513"/>
      <c r="WJJ17" s="513"/>
      <c r="WJK17" s="513"/>
      <c r="WJL17" s="513"/>
      <c r="WJM17" s="513"/>
      <c r="WJN17" s="513"/>
      <c r="WJO17" s="513"/>
      <c r="WJP17" s="513"/>
      <c r="WJQ17" s="513"/>
      <c r="WJR17" s="513"/>
      <c r="WJS17" s="513"/>
      <c r="WJT17" s="513"/>
      <c r="WJU17" s="513"/>
      <c r="WJV17" s="513"/>
      <c r="WJW17" s="513"/>
      <c r="WJX17" s="513"/>
      <c r="WJY17" s="513"/>
      <c r="WJZ17" s="513"/>
      <c r="WKA17" s="513"/>
      <c r="WKB17" s="513"/>
      <c r="WKC17" s="513"/>
      <c r="WKD17" s="513"/>
      <c r="WKE17" s="513"/>
      <c r="WKF17" s="513"/>
      <c r="WKG17" s="513"/>
      <c r="WKH17" s="513"/>
      <c r="WKI17" s="513"/>
      <c r="WKJ17" s="513"/>
      <c r="WKK17" s="513"/>
      <c r="WKL17" s="513"/>
      <c r="WKM17" s="513"/>
      <c r="WKN17" s="513"/>
      <c r="WKO17" s="513"/>
      <c r="WKP17" s="513"/>
      <c r="WKQ17" s="513"/>
      <c r="WKR17" s="513"/>
      <c r="WKS17" s="513"/>
      <c r="WKT17" s="513"/>
      <c r="WKU17" s="513"/>
      <c r="WKV17" s="513"/>
      <c r="WKW17" s="513"/>
      <c r="WKX17" s="513"/>
      <c r="WKY17" s="513"/>
      <c r="WKZ17" s="513"/>
      <c r="WLA17" s="513"/>
      <c r="WLB17" s="513"/>
      <c r="WLC17" s="513"/>
      <c r="WLD17" s="513"/>
      <c r="WLE17" s="513"/>
      <c r="WLF17" s="513"/>
      <c r="WLG17" s="513"/>
      <c r="WLH17" s="513"/>
      <c r="WLI17" s="513"/>
      <c r="WLJ17" s="513"/>
      <c r="WLK17" s="513"/>
      <c r="WLL17" s="513"/>
      <c r="WLM17" s="513"/>
      <c r="WLN17" s="513"/>
      <c r="WLO17" s="513"/>
      <c r="WLP17" s="513"/>
      <c r="WLQ17" s="513"/>
      <c r="WLR17" s="513"/>
      <c r="WLS17" s="513"/>
      <c r="WLT17" s="513"/>
      <c r="WLU17" s="513"/>
      <c r="WLV17" s="513"/>
      <c r="WLW17" s="513"/>
      <c r="WLX17" s="513"/>
      <c r="WLY17" s="513"/>
      <c r="WLZ17" s="513"/>
      <c r="WMA17" s="513"/>
      <c r="WMB17" s="513"/>
      <c r="WMC17" s="513"/>
      <c r="WMD17" s="513"/>
      <c r="WME17" s="513"/>
      <c r="WMF17" s="513"/>
      <c r="WMG17" s="513"/>
      <c r="WMH17" s="513"/>
      <c r="WMI17" s="513"/>
      <c r="WMJ17" s="513"/>
      <c r="WMK17" s="513"/>
      <c r="WML17" s="513"/>
      <c r="WMM17" s="513"/>
      <c r="WMN17" s="513"/>
      <c r="WMO17" s="513"/>
      <c r="WMP17" s="513"/>
      <c r="WMQ17" s="513"/>
      <c r="WMR17" s="513"/>
      <c r="WMS17" s="513"/>
      <c r="WMT17" s="513"/>
      <c r="WMU17" s="513"/>
      <c r="WMV17" s="513"/>
      <c r="WMW17" s="513"/>
      <c r="WMX17" s="513"/>
      <c r="WMY17" s="513"/>
      <c r="WMZ17" s="513"/>
      <c r="WNA17" s="513"/>
      <c r="WNB17" s="513"/>
      <c r="WNC17" s="513"/>
      <c r="WND17" s="513"/>
      <c r="WNE17" s="513"/>
      <c r="WNF17" s="513"/>
      <c r="WNG17" s="513"/>
      <c r="WNH17" s="513"/>
      <c r="WNI17" s="513"/>
      <c r="WNJ17" s="513"/>
      <c r="WNK17" s="513"/>
      <c r="WNL17" s="513"/>
      <c r="WNM17" s="513"/>
      <c r="WNN17" s="513"/>
      <c r="WNO17" s="513"/>
      <c r="WNP17" s="513"/>
      <c r="WNQ17" s="513"/>
      <c r="WNR17" s="513"/>
      <c r="WNS17" s="513"/>
      <c r="WNT17" s="513"/>
      <c r="WNU17" s="513"/>
      <c r="WNV17" s="513"/>
      <c r="WNW17" s="513"/>
      <c r="WNX17" s="513"/>
      <c r="WNY17" s="513"/>
      <c r="WNZ17" s="513"/>
      <c r="WOA17" s="513"/>
      <c r="WOB17" s="513"/>
      <c r="WOC17" s="513"/>
      <c r="WOD17" s="513"/>
      <c r="WOE17" s="513"/>
      <c r="WOF17" s="513"/>
      <c r="WOG17" s="513"/>
      <c r="WOH17" s="513"/>
      <c r="WOI17" s="513"/>
      <c r="WOJ17" s="513"/>
      <c r="WOK17" s="513"/>
      <c r="WOL17" s="513"/>
      <c r="WOM17" s="513"/>
      <c r="WON17" s="513"/>
      <c r="WOO17" s="513"/>
      <c r="WOP17" s="513"/>
      <c r="WOQ17" s="513"/>
      <c r="WOR17" s="513"/>
      <c r="WOS17" s="513"/>
      <c r="WOT17" s="513"/>
      <c r="WOU17" s="513"/>
      <c r="WOV17" s="513"/>
      <c r="WOW17" s="513"/>
      <c r="WOX17" s="513"/>
      <c r="WOY17" s="513"/>
      <c r="WOZ17" s="513"/>
      <c r="WPA17" s="513"/>
      <c r="WPB17" s="513"/>
      <c r="WPC17" s="513"/>
      <c r="WPD17" s="513"/>
      <c r="WPE17" s="513"/>
      <c r="WPF17" s="513"/>
      <c r="WPG17" s="513"/>
      <c r="WPH17" s="513"/>
      <c r="WPI17" s="513"/>
      <c r="WPJ17" s="513"/>
      <c r="WPK17" s="513"/>
      <c r="WPL17" s="513"/>
      <c r="WPM17" s="513"/>
      <c r="WPN17" s="513"/>
      <c r="WPO17" s="513"/>
      <c r="WPP17" s="513"/>
      <c r="WPQ17" s="513"/>
      <c r="WPR17" s="513"/>
      <c r="WPS17" s="513"/>
      <c r="WPT17" s="513"/>
      <c r="WPU17" s="513"/>
      <c r="WPV17" s="513"/>
      <c r="WPW17" s="513"/>
      <c r="WPX17" s="513"/>
      <c r="WPY17" s="513"/>
      <c r="WPZ17" s="513"/>
      <c r="WQA17" s="513"/>
      <c r="WQB17" s="513"/>
      <c r="WQC17" s="513"/>
      <c r="WQD17" s="513"/>
      <c r="WQE17" s="513"/>
      <c r="WQF17" s="513"/>
      <c r="WQG17" s="513"/>
      <c r="WQH17" s="513"/>
      <c r="WQI17" s="513"/>
      <c r="WQJ17" s="513"/>
      <c r="WQK17" s="513"/>
      <c r="WQL17" s="513"/>
      <c r="WQM17" s="513"/>
      <c r="WQN17" s="513"/>
      <c r="WQO17" s="513"/>
      <c r="WQP17" s="513"/>
      <c r="WQQ17" s="513"/>
      <c r="WQR17" s="513"/>
      <c r="WQS17" s="513"/>
      <c r="WQT17" s="513"/>
      <c r="WQU17" s="513"/>
      <c r="WQV17" s="513"/>
      <c r="WQW17" s="513"/>
      <c r="WQX17" s="513"/>
      <c r="WQY17" s="513"/>
      <c r="WQZ17" s="513"/>
      <c r="WRA17" s="513"/>
      <c r="WRB17" s="513"/>
      <c r="WRC17" s="513"/>
      <c r="WRD17" s="513"/>
      <c r="WRE17" s="513"/>
      <c r="WRF17" s="513"/>
      <c r="WRG17" s="513"/>
      <c r="WRH17" s="513"/>
      <c r="WRI17" s="513"/>
      <c r="WRJ17" s="513"/>
      <c r="WRK17" s="513"/>
      <c r="WRL17" s="513"/>
      <c r="WRM17" s="513"/>
      <c r="WRN17" s="513"/>
      <c r="WRO17" s="513"/>
      <c r="WRP17" s="513"/>
      <c r="WRQ17" s="513"/>
      <c r="WRR17" s="513"/>
      <c r="WRS17" s="513"/>
      <c r="WRT17" s="513"/>
      <c r="WRU17" s="513"/>
      <c r="WRV17" s="513"/>
      <c r="WRW17" s="513"/>
      <c r="WRX17" s="513"/>
      <c r="WRY17" s="513"/>
      <c r="WRZ17" s="513"/>
      <c r="WSA17" s="513"/>
      <c r="WSB17" s="513"/>
      <c r="WSC17" s="513"/>
      <c r="WSD17" s="513"/>
      <c r="WSE17" s="513"/>
      <c r="WSF17" s="513"/>
      <c r="WSG17" s="513"/>
      <c r="WSH17" s="513"/>
      <c r="WSI17" s="513"/>
      <c r="WSJ17" s="513"/>
      <c r="WSK17" s="513"/>
      <c r="WSL17" s="513"/>
      <c r="WSM17" s="513"/>
      <c r="WSN17" s="513"/>
      <c r="WSO17" s="513"/>
      <c r="WSP17" s="513"/>
      <c r="WSQ17" s="513"/>
      <c r="WSR17" s="513"/>
      <c r="WSS17" s="513"/>
      <c r="WST17" s="513"/>
      <c r="WSU17" s="513"/>
      <c r="WSV17" s="513"/>
      <c r="WSW17" s="513"/>
      <c r="WSX17" s="513"/>
      <c r="WSY17" s="513"/>
      <c r="WSZ17" s="513"/>
      <c r="WTA17" s="513"/>
      <c r="WTB17" s="513"/>
      <c r="WTC17" s="513"/>
      <c r="WTD17" s="513"/>
      <c r="WTE17" s="513"/>
      <c r="WTF17" s="513"/>
      <c r="WTG17" s="513"/>
      <c r="WTH17" s="513"/>
      <c r="WTI17" s="513"/>
      <c r="WTJ17" s="513"/>
      <c r="WTK17" s="513"/>
      <c r="WTL17" s="513"/>
      <c r="WTM17" s="513"/>
      <c r="WTN17" s="513"/>
      <c r="WTO17" s="513"/>
      <c r="WTP17" s="513"/>
      <c r="WTQ17" s="513"/>
      <c r="WTR17" s="513"/>
      <c r="WTS17" s="513"/>
      <c r="WTT17" s="513"/>
      <c r="WTU17" s="513"/>
      <c r="WTV17" s="513"/>
      <c r="WTW17" s="513"/>
      <c r="WTX17" s="513"/>
      <c r="WTY17" s="513"/>
      <c r="WTZ17" s="513"/>
      <c r="WUA17" s="513"/>
      <c r="WUB17" s="513"/>
      <c r="WUC17" s="513"/>
      <c r="WUD17" s="513"/>
      <c r="WUE17" s="513"/>
      <c r="WUF17" s="513"/>
      <c r="WUG17" s="513"/>
      <c r="WUH17" s="513"/>
      <c r="WUI17" s="513"/>
      <c r="WUJ17" s="513"/>
      <c r="WUK17" s="513"/>
      <c r="WUL17" s="513"/>
      <c r="WUM17" s="513"/>
      <c r="WUN17" s="513"/>
      <c r="WUO17" s="513"/>
      <c r="WUP17" s="513"/>
      <c r="WUQ17" s="513"/>
      <c r="WUR17" s="513"/>
      <c r="WUS17" s="513"/>
      <c r="WUT17" s="513"/>
      <c r="WUU17" s="513"/>
      <c r="WUV17" s="513"/>
      <c r="WUW17" s="513"/>
      <c r="WUX17" s="513"/>
      <c r="WUY17" s="513"/>
      <c r="WUZ17" s="513"/>
      <c r="WVA17" s="513"/>
      <c r="WVB17" s="513"/>
      <c r="WVC17" s="513"/>
      <c r="WVD17" s="513"/>
      <c r="WVE17" s="513"/>
      <c r="WVF17" s="513"/>
      <c r="WVG17" s="513"/>
      <c r="WVH17" s="513"/>
      <c r="WVI17" s="513"/>
      <c r="WVJ17" s="513"/>
      <c r="WVK17" s="513"/>
      <c r="WVL17" s="513"/>
      <c r="WVM17" s="513"/>
      <c r="WVN17" s="513"/>
      <c r="WVO17" s="513"/>
      <c r="WVP17" s="513"/>
      <c r="WVQ17" s="513"/>
      <c r="WVR17" s="513"/>
      <c r="WVS17" s="513"/>
      <c r="WVT17" s="513"/>
      <c r="WVU17" s="513"/>
      <c r="WVV17" s="513"/>
      <c r="WVW17" s="513"/>
      <c r="WVX17" s="513"/>
      <c r="WVY17" s="513"/>
      <c r="WVZ17" s="513"/>
      <c r="WWA17" s="513"/>
      <c r="WWB17" s="513"/>
      <c r="WWC17" s="513"/>
      <c r="WWD17" s="513"/>
      <c r="WWE17" s="513"/>
      <c r="WWF17" s="513"/>
      <c r="WWG17" s="513"/>
      <c r="WWH17" s="513"/>
      <c r="WWI17" s="513"/>
      <c r="WWJ17" s="513"/>
      <c r="WWK17" s="513"/>
      <c r="WWL17" s="513"/>
      <c r="WWM17" s="513"/>
      <c r="WWN17" s="513"/>
      <c r="WWO17" s="513"/>
      <c r="WWP17" s="513"/>
      <c r="WWQ17" s="513"/>
      <c r="WWR17" s="513"/>
      <c r="WWS17" s="513"/>
      <c r="WWT17" s="513"/>
      <c r="WWU17" s="513"/>
      <c r="WWV17" s="513"/>
      <c r="WWW17" s="513"/>
      <c r="WWX17" s="513"/>
      <c r="WWY17" s="513"/>
      <c r="WWZ17" s="513"/>
      <c r="WXA17" s="513"/>
      <c r="WXB17" s="513"/>
      <c r="WXC17" s="513"/>
      <c r="WXD17" s="513"/>
      <c r="WXE17" s="513"/>
      <c r="WXF17" s="513"/>
      <c r="WXG17" s="513"/>
      <c r="WXH17" s="513"/>
      <c r="WXI17" s="513"/>
      <c r="WXJ17" s="513"/>
      <c r="WXK17" s="513"/>
      <c r="WXL17" s="513"/>
      <c r="WXM17" s="513"/>
      <c r="WXN17" s="513"/>
      <c r="WXO17" s="513"/>
      <c r="WXP17" s="513"/>
      <c r="WXQ17" s="513"/>
      <c r="WXR17" s="513"/>
      <c r="WXS17" s="513"/>
      <c r="WXT17" s="513"/>
      <c r="WXU17" s="513"/>
      <c r="WXV17" s="513"/>
      <c r="WXW17" s="513"/>
      <c r="WXX17" s="513"/>
      <c r="WXY17" s="513"/>
      <c r="WXZ17" s="513"/>
      <c r="WYA17" s="513"/>
      <c r="WYB17" s="513"/>
      <c r="WYC17" s="513"/>
      <c r="WYD17" s="513"/>
      <c r="WYE17" s="513"/>
      <c r="WYF17" s="513"/>
      <c r="WYG17" s="513"/>
      <c r="WYH17" s="513"/>
      <c r="WYI17" s="513"/>
      <c r="WYJ17" s="513"/>
      <c r="WYK17" s="513"/>
      <c r="WYL17" s="513"/>
      <c r="WYM17" s="513"/>
      <c r="WYN17" s="513"/>
      <c r="WYO17" s="513"/>
      <c r="WYP17" s="513"/>
      <c r="WYQ17" s="513"/>
      <c r="WYR17" s="513"/>
      <c r="WYS17" s="513"/>
      <c r="WYT17" s="513"/>
      <c r="WYU17" s="513"/>
      <c r="WYV17" s="513"/>
      <c r="WYW17" s="513"/>
      <c r="WYX17" s="513"/>
      <c r="WYY17" s="513"/>
      <c r="WYZ17" s="513"/>
      <c r="WZA17" s="513"/>
      <c r="WZB17" s="513"/>
      <c r="WZC17" s="513"/>
      <c r="WZD17" s="513"/>
      <c r="WZE17" s="513"/>
      <c r="WZF17" s="513"/>
      <c r="WZG17" s="513"/>
      <c r="WZH17" s="513"/>
      <c r="WZI17" s="513"/>
      <c r="WZJ17" s="513"/>
      <c r="WZK17" s="513"/>
      <c r="WZL17" s="513"/>
      <c r="WZM17" s="513"/>
      <c r="WZN17" s="513"/>
      <c r="WZO17" s="513"/>
      <c r="WZP17" s="513"/>
      <c r="WZQ17" s="513"/>
      <c r="WZR17" s="513"/>
      <c r="WZS17" s="513"/>
      <c r="WZT17" s="513"/>
      <c r="WZU17" s="513"/>
      <c r="WZV17" s="513"/>
      <c r="WZW17" s="513"/>
      <c r="WZX17" s="513"/>
      <c r="WZY17" s="513"/>
      <c r="WZZ17" s="513"/>
      <c r="XAA17" s="513"/>
      <c r="XAB17" s="513"/>
      <c r="XAC17" s="513"/>
      <c r="XAD17" s="513"/>
      <c r="XAE17" s="513"/>
      <c r="XAF17" s="513"/>
      <c r="XAG17" s="513"/>
      <c r="XAH17" s="513"/>
      <c r="XAI17" s="513"/>
      <c r="XAJ17" s="513"/>
      <c r="XAK17" s="513"/>
      <c r="XAL17" s="513"/>
      <c r="XAM17" s="513"/>
      <c r="XAN17" s="513"/>
      <c r="XAO17" s="513"/>
      <c r="XAP17" s="513"/>
      <c r="XAQ17" s="513"/>
      <c r="XAR17" s="513"/>
      <c r="XAS17" s="513"/>
      <c r="XAT17" s="513"/>
      <c r="XAU17" s="513"/>
      <c r="XAV17" s="513"/>
      <c r="XAW17" s="513"/>
      <c r="XAX17" s="513"/>
      <c r="XAY17" s="513"/>
      <c r="XAZ17" s="513"/>
      <c r="XBA17" s="513"/>
      <c r="XBB17" s="513"/>
      <c r="XBC17" s="513"/>
      <c r="XBD17" s="513"/>
      <c r="XBE17" s="513"/>
      <c r="XBF17" s="513"/>
      <c r="XBG17" s="513"/>
      <c r="XBH17" s="513"/>
      <c r="XBI17" s="513"/>
      <c r="XBJ17" s="513"/>
      <c r="XBK17" s="513"/>
      <c r="XBL17" s="513"/>
      <c r="XBM17" s="513"/>
      <c r="XBN17" s="513"/>
      <c r="XBO17" s="513"/>
      <c r="XBP17" s="513"/>
      <c r="XBQ17" s="513"/>
      <c r="XBR17" s="513"/>
      <c r="XBS17" s="513"/>
      <c r="XBT17" s="513"/>
      <c r="XBU17" s="513"/>
      <c r="XBV17" s="513"/>
      <c r="XBW17" s="513"/>
      <c r="XBX17" s="513"/>
      <c r="XBY17" s="513"/>
      <c r="XBZ17" s="513"/>
      <c r="XCA17" s="513"/>
      <c r="XCB17" s="513"/>
      <c r="XCC17" s="513"/>
      <c r="XCD17" s="513"/>
      <c r="XCE17" s="513"/>
      <c r="XCF17" s="513"/>
      <c r="XCG17" s="513"/>
      <c r="XCH17" s="513"/>
      <c r="XCI17" s="513"/>
      <c r="XCJ17" s="513"/>
      <c r="XCK17" s="513"/>
      <c r="XCL17" s="513"/>
      <c r="XCM17" s="513"/>
      <c r="XCN17" s="513"/>
      <c r="XCO17" s="513"/>
      <c r="XCP17" s="513"/>
      <c r="XCQ17" s="513"/>
      <c r="XCR17" s="513"/>
      <c r="XCS17" s="513"/>
      <c r="XCT17" s="513"/>
      <c r="XCU17" s="513"/>
      <c r="XCV17" s="513"/>
      <c r="XCW17" s="513"/>
      <c r="XCX17" s="513"/>
      <c r="XCY17" s="513"/>
      <c r="XCZ17" s="513"/>
      <c r="XDA17" s="513"/>
      <c r="XDB17" s="513"/>
      <c r="XDC17" s="513"/>
      <c r="XDD17" s="513"/>
      <c r="XDE17" s="513"/>
      <c r="XDF17" s="513"/>
      <c r="XDG17" s="513"/>
      <c r="XDH17" s="513"/>
      <c r="XDI17" s="513"/>
      <c r="XDJ17" s="513"/>
      <c r="XDK17" s="513"/>
      <c r="XDL17" s="513"/>
      <c r="XDM17" s="513"/>
      <c r="XDN17" s="513"/>
      <c r="XDO17" s="513"/>
      <c r="XDP17" s="513"/>
      <c r="XDQ17" s="513"/>
      <c r="XDR17" s="513"/>
      <c r="XDS17" s="513"/>
      <c r="XDT17" s="513"/>
      <c r="XDU17" s="513"/>
      <c r="XDV17" s="513"/>
      <c r="XDW17" s="513"/>
      <c r="XDX17" s="513"/>
      <c r="XDY17" s="513"/>
      <c r="XDZ17" s="513"/>
      <c r="XEA17" s="513"/>
      <c r="XEB17" s="513"/>
      <c r="XEC17" s="513"/>
      <c r="XED17" s="513"/>
      <c r="XEE17" s="513"/>
      <c r="XEF17" s="513"/>
      <c r="XEG17" s="513"/>
      <c r="XEH17" s="513"/>
      <c r="XEI17" s="513"/>
      <c r="XEJ17" s="513"/>
      <c r="XEK17" s="513"/>
      <c r="XEL17" s="513"/>
      <c r="XEM17" s="513"/>
      <c r="XEN17" s="513"/>
      <c r="XEO17" s="513"/>
      <c r="XEP17" s="513"/>
      <c r="XEQ17" s="513"/>
      <c r="XER17" s="513"/>
      <c r="XES17" s="513"/>
      <c r="XET17" s="513"/>
      <c r="XEU17" s="513"/>
      <c r="XEV17" s="513"/>
      <c r="XEW17" s="513"/>
      <c r="XEX17" s="513"/>
      <c r="XEY17" s="513"/>
      <c r="XEZ17" s="513"/>
      <c r="XFA17" s="513"/>
    </row>
    <row r="18" spans="1:16381">
      <c r="A18" s="730"/>
      <c r="B18" s="732"/>
      <c r="C18" s="728"/>
      <c r="D18" s="726"/>
      <c r="E18" s="726"/>
      <c r="F18" s="726"/>
      <c r="G18" s="727"/>
      <c r="H18" s="726"/>
      <c r="I18" s="726"/>
      <c r="J18" s="726"/>
      <c r="K18" s="726"/>
      <c r="L18" s="726"/>
      <c r="M18" s="731"/>
      <c r="N18" s="727"/>
      <c r="O18" s="726"/>
      <c r="AC18" s="724"/>
      <c r="AD18" s="724"/>
      <c r="AE18" s="724"/>
      <c r="AF18" s="724"/>
      <c r="AG18" s="724"/>
      <c r="AH18" s="724"/>
      <c r="AI18" s="724"/>
      <c r="AJ18" s="724"/>
      <c r="AK18" s="724"/>
      <c r="AL18" s="724"/>
      <c r="AM18" s="724"/>
      <c r="AN18" s="724"/>
      <c r="AO18" s="724"/>
    </row>
    <row r="19" spans="1:16381" ht="21.75" customHeight="1">
      <c r="A19" s="730">
        <v>2023</v>
      </c>
      <c r="B19" s="729" t="s">
        <v>778</v>
      </c>
      <c r="C19" s="728">
        <v>87.2</v>
      </c>
      <c r="D19" s="728">
        <v>90.7</v>
      </c>
      <c r="E19" s="728">
        <v>117.1</v>
      </c>
      <c r="F19" s="739">
        <v>78.8</v>
      </c>
      <c r="G19" s="728">
        <v>88.8</v>
      </c>
      <c r="H19" s="728">
        <v>83</v>
      </c>
      <c r="I19" s="739">
        <v>25</v>
      </c>
      <c r="J19" s="739">
        <v>86.2</v>
      </c>
      <c r="K19" s="739">
        <v>71.5</v>
      </c>
      <c r="L19" s="739">
        <v>87.5</v>
      </c>
      <c r="M19" s="728">
        <v>96.3</v>
      </c>
      <c r="N19" s="740">
        <v>99.5</v>
      </c>
      <c r="O19" s="739">
        <v>47.6</v>
      </c>
      <c r="AC19" s="724"/>
      <c r="AD19" s="724"/>
      <c r="AE19" s="724"/>
      <c r="AF19" s="724"/>
      <c r="AG19" s="724"/>
      <c r="AH19" s="724"/>
      <c r="AI19" s="724"/>
      <c r="AJ19" s="724"/>
      <c r="AK19" s="724"/>
      <c r="AL19" s="724"/>
      <c r="AM19" s="724"/>
      <c r="AN19" s="724"/>
      <c r="AO19" s="724"/>
    </row>
    <row r="20" spans="1:16381">
      <c r="A20" s="706"/>
      <c r="B20" s="729" t="s">
        <v>777</v>
      </c>
      <c r="C20" s="728">
        <v>86</v>
      </c>
      <c r="D20" s="728">
        <v>89.4</v>
      </c>
      <c r="E20" s="728">
        <v>118.1</v>
      </c>
      <c r="F20" s="739">
        <v>84.2</v>
      </c>
      <c r="G20" s="728">
        <v>94.4</v>
      </c>
      <c r="H20" s="739">
        <v>82.6</v>
      </c>
      <c r="I20" s="739">
        <v>20.5</v>
      </c>
      <c r="J20" s="739">
        <v>108.6</v>
      </c>
      <c r="K20" s="739">
        <v>72.900000000000006</v>
      </c>
      <c r="L20" s="739">
        <v>67.400000000000006</v>
      </c>
      <c r="M20" s="728">
        <v>90.8</v>
      </c>
      <c r="N20" s="740">
        <v>92.4</v>
      </c>
      <c r="O20" s="739">
        <v>41.8</v>
      </c>
      <c r="AC20" s="724"/>
      <c r="AD20" s="724"/>
      <c r="AE20" s="724"/>
      <c r="AF20" s="724"/>
      <c r="AG20" s="724"/>
      <c r="AH20" s="724"/>
      <c r="AI20" s="724"/>
      <c r="AJ20" s="724"/>
      <c r="AK20" s="724"/>
      <c r="AL20" s="724"/>
      <c r="AM20" s="724"/>
      <c r="AN20" s="724"/>
      <c r="AO20" s="724"/>
    </row>
    <row r="21" spans="1:16381">
      <c r="A21" s="706"/>
      <c r="B21" s="729" t="s">
        <v>776</v>
      </c>
      <c r="C21" s="728">
        <v>90.7</v>
      </c>
      <c r="D21" s="728">
        <v>95.9</v>
      </c>
      <c r="E21" s="728">
        <v>120.1</v>
      </c>
      <c r="F21" s="728">
        <v>79</v>
      </c>
      <c r="G21" s="728">
        <v>99.1</v>
      </c>
      <c r="H21" s="739">
        <v>81.8</v>
      </c>
      <c r="I21" s="739">
        <v>33</v>
      </c>
      <c r="J21" s="739">
        <v>96.5</v>
      </c>
      <c r="K21" s="728">
        <v>73.400000000000006</v>
      </c>
      <c r="L21" s="728">
        <v>78.900000000000006</v>
      </c>
      <c r="M21" s="728">
        <v>105.4</v>
      </c>
      <c r="N21" s="740">
        <v>103.5</v>
      </c>
      <c r="O21" s="739">
        <v>51.8</v>
      </c>
      <c r="Q21" s="734"/>
      <c r="AC21" s="724"/>
      <c r="AD21" s="724"/>
      <c r="AE21" s="724"/>
      <c r="AF21" s="724"/>
      <c r="AG21" s="724"/>
      <c r="AH21" s="724"/>
      <c r="AI21" s="724"/>
      <c r="AJ21" s="724"/>
      <c r="AK21" s="724"/>
      <c r="AL21" s="724"/>
      <c r="AM21" s="724"/>
      <c r="AN21" s="724"/>
      <c r="AO21" s="724"/>
    </row>
    <row r="22" spans="1:16381" s="734" customFormat="1">
      <c r="A22" s="737"/>
      <c r="B22" s="736" t="s">
        <v>775</v>
      </c>
      <c r="C22" s="728">
        <v>88.7</v>
      </c>
      <c r="D22" s="739">
        <v>90.4</v>
      </c>
      <c r="E22" s="739">
        <v>120</v>
      </c>
      <c r="F22" s="728">
        <v>78.5</v>
      </c>
      <c r="G22" s="728">
        <v>97.5</v>
      </c>
      <c r="H22" s="728">
        <v>84.8</v>
      </c>
      <c r="I22" s="739">
        <v>41.3</v>
      </c>
      <c r="J22" s="728">
        <v>98.6</v>
      </c>
      <c r="K22" s="728">
        <v>68.2</v>
      </c>
      <c r="L22" s="728">
        <v>80.599999999999994</v>
      </c>
      <c r="M22" s="739">
        <v>98.4</v>
      </c>
      <c r="N22" s="740">
        <v>101.5</v>
      </c>
      <c r="O22" s="733">
        <v>59.2</v>
      </c>
      <c r="P22" s="513"/>
      <c r="Q22" s="738"/>
      <c r="R22" s="513"/>
      <c r="S22" s="513"/>
      <c r="T22" s="513"/>
      <c r="U22" s="513"/>
      <c r="V22" s="513"/>
      <c r="W22" s="513"/>
      <c r="X22" s="513"/>
      <c r="Y22" s="513"/>
      <c r="Z22" s="513"/>
      <c r="AA22" s="513"/>
      <c r="AB22" s="513"/>
      <c r="AC22" s="724"/>
      <c r="AD22" s="724"/>
      <c r="AE22" s="724"/>
      <c r="AF22" s="724"/>
      <c r="AG22" s="724"/>
      <c r="AH22" s="724"/>
      <c r="AI22" s="724"/>
      <c r="AJ22" s="724"/>
      <c r="AK22" s="724"/>
      <c r="AL22" s="724"/>
      <c r="AM22" s="724"/>
      <c r="AN22" s="724"/>
      <c r="AO22" s="724"/>
    </row>
    <row r="23" spans="1:16381">
      <c r="A23" s="706"/>
      <c r="B23" s="732"/>
      <c r="C23" s="728"/>
      <c r="D23" s="726"/>
      <c r="E23" s="726"/>
      <c r="F23" s="726"/>
      <c r="G23" s="727"/>
      <c r="H23" s="726"/>
      <c r="I23" s="726"/>
      <c r="J23" s="726"/>
      <c r="K23" s="726"/>
      <c r="L23" s="726"/>
      <c r="M23" s="731"/>
      <c r="N23" s="727"/>
      <c r="O23" s="726"/>
      <c r="AC23" s="724"/>
      <c r="AD23" s="724"/>
      <c r="AE23" s="724"/>
      <c r="AF23" s="724"/>
      <c r="AG23" s="724"/>
      <c r="AH23" s="724"/>
      <c r="AI23" s="724"/>
      <c r="AJ23" s="724"/>
      <c r="AK23" s="724"/>
      <c r="AL23" s="724"/>
      <c r="AM23" s="724"/>
      <c r="AN23" s="724"/>
      <c r="AO23" s="724"/>
    </row>
    <row r="24" spans="1:16381">
      <c r="A24" s="730" t="s">
        <v>780</v>
      </c>
      <c r="B24" s="729" t="s">
        <v>778</v>
      </c>
      <c r="C24" s="728">
        <v>92</v>
      </c>
      <c r="D24" s="728">
        <v>96.3</v>
      </c>
      <c r="E24" s="728">
        <v>122.3</v>
      </c>
      <c r="F24" s="739">
        <v>74.099999999999994</v>
      </c>
      <c r="G24" s="728">
        <v>98.2</v>
      </c>
      <c r="H24" s="728">
        <v>85.9</v>
      </c>
      <c r="I24" s="739">
        <v>41.8</v>
      </c>
      <c r="J24" s="739">
        <v>103</v>
      </c>
      <c r="K24" s="739">
        <v>79.2</v>
      </c>
      <c r="L24" s="739">
        <v>92.8</v>
      </c>
      <c r="M24" s="728">
        <v>93.6</v>
      </c>
      <c r="N24" s="740">
        <v>105.8</v>
      </c>
      <c r="O24" s="739">
        <v>62.4</v>
      </c>
      <c r="AC24" s="724"/>
      <c r="AD24" s="724"/>
      <c r="AE24" s="724"/>
      <c r="AF24" s="724"/>
      <c r="AG24" s="724"/>
      <c r="AH24" s="724"/>
      <c r="AI24" s="724"/>
      <c r="AJ24" s="724"/>
      <c r="AK24" s="724"/>
      <c r="AL24" s="724"/>
      <c r="AM24" s="724"/>
      <c r="AN24" s="724"/>
      <c r="AO24" s="724"/>
    </row>
    <row r="25" spans="1:16381">
      <c r="A25" s="706"/>
      <c r="B25" s="729" t="s">
        <v>777</v>
      </c>
      <c r="C25" s="728">
        <v>91.5</v>
      </c>
      <c r="D25" s="728">
        <v>102.3</v>
      </c>
      <c r="E25" s="728">
        <v>115.8</v>
      </c>
      <c r="F25" s="739">
        <v>77.3</v>
      </c>
      <c r="G25" s="728">
        <v>111.4</v>
      </c>
      <c r="H25" s="728">
        <v>78.5</v>
      </c>
      <c r="I25" s="739">
        <v>47.1</v>
      </c>
      <c r="J25" s="739">
        <v>91.2</v>
      </c>
      <c r="K25" s="739">
        <v>80.400000000000006</v>
      </c>
      <c r="L25" s="739">
        <v>79.400000000000006</v>
      </c>
      <c r="M25" s="728">
        <v>89.7</v>
      </c>
      <c r="N25" s="740">
        <v>104</v>
      </c>
      <c r="O25" s="739">
        <v>76.599999999999994</v>
      </c>
      <c r="AC25" s="724"/>
      <c r="AD25" s="724"/>
      <c r="AE25" s="724"/>
      <c r="AF25" s="724"/>
      <c r="AG25" s="724"/>
      <c r="AH25" s="724"/>
      <c r="AI25" s="724"/>
      <c r="AJ25" s="724"/>
      <c r="AK25" s="724"/>
      <c r="AL25" s="724"/>
      <c r="AM25" s="724"/>
      <c r="AN25" s="724"/>
      <c r="AO25" s="724"/>
    </row>
    <row r="26" spans="1:16381">
      <c r="A26" s="706"/>
      <c r="B26" s="729" t="s">
        <v>776</v>
      </c>
      <c r="C26" s="728">
        <v>92.9</v>
      </c>
      <c r="D26" s="728">
        <v>98.4</v>
      </c>
      <c r="E26" s="728">
        <v>120.4</v>
      </c>
      <c r="F26" s="739">
        <v>76.8</v>
      </c>
      <c r="G26" s="728">
        <v>104.7</v>
      </c>
      <c r="H26" s="728">
        <v>95.3</v>
      </c>
      <c r="I26" s="739">
        <v>55.2</v>
      </c>
      <c r="J26" s="739">
        <v>48.9</v>
      </c>
      <c r="K26" s="739">
        <v>82.2</v>
      </c>
      <c r="L26" s="739">
        <v>91.1</v>
      </c>
      <c r="M26" s="728">
        <v>102.9</v>
      </c>
      <c r="N26" s="740">
        <v>101.2</v>
      </c>
      <c r="O26" s="739">
        <v>68.400000000000006</v>
      </c>
      <c r="Q26" s="734"/>
      <c r="AC26" s="724"/>
      <c r="AD26" s="724"/>
      <c r="AE26" s="724"/>
      <c r="AF26" s="724"/>
      <c r="AG26" s="724"/>
      <c r="AH26" s="724"/>
      <c r="AI26" s="724"/>
      <c r="AJ26" s="724"/>
      <c r="AK26" s="724"/>
      <c r="AL26" s="724"/>
      <c r="AM26" s="724"/>
      <c r="AN26" s="724"/>
      <c r="AO26" s="724"/>
    </row>
    <row r="27" spans="1:16381" s="734" customFormat="1">
      <c r="A27" s="737"/>
      <c r="B27" s="736" t="s">
        <v>775</v>
      </c>
      <c r="C27" s="728">
        <v>94.7</v>
      </c>
      <c r="D27" s="728">
        <v>97.7</v>
      </c>
      <c r="E27" s="728">
        <v>131.69999999999999</v>
      </c>
      <c r="F27" s="739">
        <v>79.8</v>
      </c>
      <c r="G27" s="728">
        <v>109.9</v>
      </c>
      <c r="H27" s="728">
        <v>91.8</v>
      </c>
      <c r="I27" s="739">
        <v>55.8</v>
      </c>
      <c r="J27" s="739">
        <v>98.1</v>
      </c>
      <c r="K27" s="739">
        <v>76.8</v>
      </c>
      <c r="L27" s="739">
        <v>86.7</v>
      </c>
      <c r="M27" s="728">
        <v>102.3</v>
      </c>
      <c r="N27" s="740">
        <v>86.9</v>
      </c>
      <c r="O27" s="739">
        <v>61.5</v>
      </c>
      <c r="P27" s="513"/>
      <c r="Q27" s="738"/>
      <c r="R27" s="513"/>
      <c r="S27" s="513"/>
      <c r="T27" s="513"/>
      <c r="U27" s="513"/>
      <c r="V27" s="513"/>
      <c r="W27" s="513"/>
      <c r="X27" s="513"/>
      <c r="Y27" s="513"/>
      <c r="Z27" s="513"/>
      <c r="AA27" s="513"/>
      <c r="AB27" s="513"/>
      <c r="AC27" s="724"/>
      <c r="AD27" s="724"/>
      <c r="AE27" s="724"/>
      <c r="AF27" s="724"/>
      <c r="AG27" s="724"/>
      <c r="AH27" s="724"/>
      <c r="AI27" s="724"/>
      <c r="AJ27" s="724"/>
      <c r="AK27" s="724"/>
      <c r="AL27" s="724"/>
      <c r="AM27" s="724"/>
      <c r="AN27" s="724"/>
      <c r="AO27" s="724"/>
    </row>
    <row r="28" spans="1:16381" s="734" customFormat="1">
      <c r="A28" s="737"/>
      <c r="B28" s="736"/>
      <c r="C28" s="728"/>
      <c r="D28" s="728"/>
      <c r="E28" s="728"/>
      <c r="F28" s="739"/>
      <c r="G28" s="728"/>
      <c r="H28" s="728"/>
      <c r="I28" s="739"/>
      <c r="J28" s="739"/>
      <c r="K28" s="739"/>
      <c r="L28" s="739"/>
      <c r="M28" s="713"/>
      <c r="N28" s="740"/>
      <c r="O28" s="739"/>
      <c r="P28" s="513"/>
      <c r="Q28" s="738"/>
      <c r="R28" s="513"/>
      <c r="S28" s="513"/>
      <c r="T28" s="513"/>
      <c r="U28" s="513"/>
      <c r="V28" s="513"/>
      <c r="W28" s="513"/>
      <c r="X28" s="513"/>
      <c r="Y28" s="513"/>
      <c r="Z28" s="513"/>
      <c r="AA28" s="513"/>
      <c r="AB28" s="513"/>
      <c r="AC28" s="724"/>
      <c r="AD28" s="724"/>
      <c r="AE28" s="724"/>
      <c r="AF28" s="724"/>
      <c r="AG28" s="724"/>
      <c r="AH28" s="724"/>
      <c r="AI28" s="724"/>
      <c r="AJ28" s="724"/>
      <c r="AK28" s="724"/>
      <c r="AL28" s="724"/>
      <c r="AM28" s="724"/>
      <c r="AN28" s="724"/>
      <c r="AO28" s="724"/>
    </row>
    <row r="29" spans="1:16381" s="734" customFormat="1">
      <c r="A29" s="730" t="s">
        <v>779</v>
      </c>
      <c r="B29" s="729" t="s">
        <v>778</v>
      </c>
      <c r="C29" s="728">
        <v>97.5</v>
      </c>
      <c r="D29" s="728">
        <v>102.7</v>
      </c>
      <c r="E29" s="728">
        <v>115.2</v>
      </c>
      <c r="F29" s="739">
        <v>72.8</v>
      </c>
      <c r="G29" s="728">
        <v>92.7</v>
      </c>
      <c r="H29" s="728">
        <v>91.8</v>
      </c>
      <c r="I29" s="739">
        <v>59</v>
      </c>
      <c r="J29" s="739">
        <v>108.3</v>
      </c>
      <c r="K29" s="739">
        <v>75.099999999999994</v>
      </c>
      <c r="L29" s="739">
        <v>85.5</v>
      </c>
      <c r="M29" s="713">
        <v>110.8</v>
      </c>
      <c r="N29" s="740">
        <v>113.1</v>
      </c>
      <c r="O29" s="739">
        <v>60.4</v>
      </c>
      <c r="P29" s="513"/>
      <c r="Q29" s="738"/>
      <c r="R29" s="513"/>
      <c r="S29" s="513"/>
      <c r="T29" s="513"/>
      <c r="U29" s="513"/>
      <c r="V29" s="513"/>
      <c r="W29" s="513"/>
      <c r="X29" s="513"/>
      <c r="Y29" s="513"/>
      <c r="Z29" s="513"/>
      <c r="AA29" s="513"/>
      <c r="AB29" s="513"/>
      <c r="AC29" s="724"/>
      <c r="AD29" s="724"/>
      <c r="AE29" s="724"/>
      <c r="AF29" s="724"/>
      <c r="AG29" s="724"/>
      <c r="AH29" s="724"/>
      <c r="AI29" s="724"/>
      <c r="AJ29" s="724"/>
      <c r="AK29" s="724"/>
      <c r="AL29" s="724"/>
      <c r="AM29" s="724"/>
      <c r="AN29" s="724"/>
      <c r="AO29" s="724"/>
    </row>
    <row r="30" spans="1:16381" s="734" customFormat="1">
      <c r="A30" s="706"/>
      <c r="B30" s="729" t="s">
        <v>777</v>
      </c>
      <c r="C30" s="728">
        <v>95.4</v>
      </c>
      <c r="D30" s="728">
        <v>102.5</v>
      </c>
      <c r="E30" s="728">
        <v>123.3</v>
      </c>
      <c r="F30" s="739">
        <v>69.5</v>
      </c>
      <c r="G30" s="728">
        <v>108.4</v>
      </c>
      <c r="H30" s="728">
        <v>87.3</v>
      </c>
      <c r="I30" s="739">
        <v>46</v>
      </c>
      <c r="J30" s="739">
        <v>109.1</v>
      </c>
      <c r="K30" s="739">
        <v>77.400000000000006</v>
      </c>
      <c r="L30" s="739">
        <v>78</v>
      </c>
      <c r="M30" s="713">
        <v>105.7</v>
      </c>
      <c r="N30" s="740">
        <v>113.6</v>
      </c>
      <c r="O30" s="739">
        <v>55</v>
      </c>
      <c r="P30" s="513"/>
      <c r="Q30" s="738"/>
      <c r="R30" s="513"/>
      <c r="S30" s="513"/>
      <c r="T30" s="513"/>
      <c r="U30" s="513"/>
      <c r="V30" s="513"/>
      <c r="W30" s="513"/>
      <c r="X30" s="513"/>
      <c r="Y30" s="513"/>
      <c r="Z30" s="513"/>
      <c r="AA30" s="513"/>
      <c r="AB30" s="513"/>
      <c r="AC30" s="724"/>
      <c r="AD30" s="724"/>
      <c r="AE30" s="724"/>
      <c r="AF30" s="724"/>
      <c r="AG30" s="724"/>
      <c r="AH30" s="724"/>
      <c r="AI30" s="724"/>
      <c r="AJ30" s="724"/>
      <c r="AK30" s="724"/>
      <c r="AL30" s="724"/>
      <c r="AM30" s="724"/>
      <c r="AN30" s="724"/>
      <c r="AO30" s="724"/>
    </row>
    <row r="31" spans="1:16381" s="734" customFormat="1">
      <c r="A31" s="706"/>
      <c r="B31" s="729" t="s">
        <v>776</v>
      </c>
      <c r="C31" s="728">
        <v>98.7</v>
      </c>
      <c r="D31" s="728">
        <v>98.9</v>
      </c>
      <c r="E31" s="728">
        <v>127.8</v>
      </c>
      <c r="F31" s="739">
        <v>71</v>
      </c>
      <c r="G31" s="728">
        <v>115.7</v>
      </c>
      <c r="H31" s="728">
        <v>105.1</v>
      </c>
      <c r="I31" s="739">
        <v>41.5</v>
      </c>
      <c r="J31" s="739">
        <v>88.9</v>
      </c>
      <c r="K31" s="739">
        <v>83.1</v>
      </c>
      <c r="L31" s="739">
        <v>84.4</v>
      </c>
      <c r="M31" s="713">
        <v>118.3</v>
      </c>
      <c r="N31" s="740">
        <v>112.6</v>
      </c>
      <c r="O31" s="739">
        <v>52</v>
      </c>
      <c r="P31" s="513"/>
      <c r="Q31" s="738"/>
      <c r="R31" s="513"/>
      <c r="S31" s="513"/>
      <c r="T31" s="513"/>
      <c r="U31" s="513"/>
      <c r="V31" s="513"/>
      <c r="W31" s="513"/>
      <c r="X31" s="513"/>
      <c r="Y31" s="513"/>
      <c r="Z31" s="513"/>
      <c r="AA31" s="513"/>
      <c r="AB31" s="513"/>
      <c r="AC31" s="724"/>
      <c r="AD31" s="724"/>
      <c r="AE31" s="724"/>
      <c r="AF31" s="724"/>
      <c r="AG31" s="724"/>
      <c r="AH31" s="724"/>
      <c r="AI31" s="724"/>
      <c r="AJ31" s="724"/>
      <c r="AK31" s="724"/>
      <c r="AL31" s="724"/>
      <c r="AM31" s="724"/>
      <c r="AN31" s="724"/>
      <c r="AO31" s="724"/>
    </row>
    <row r="32" spans="1:16381">
      <c r="A32" s="737"/>
      <c r="B32" s="736" t="s">
        <v>775</v>
      </c>
      <c r="C32" s="728">
        <v>99.5</v>
      </c>
      <c r="D32" s="726">
        <v>104.4</v>
      </c>
      <c r="E32" s="726">
        <v>123.6</v>
      </c>
      <c r="F32" s="726">
        <v>67.900000000000006</v>
      </c>
      <c r="G32" s="727">
        <v>97.8</v>
      </c>
      <c r="H32" s="726">
        <v>99.7</v>
      </c>
      <c r="I32" s="726">
        <v>48.2</v>
      </c>
      <c r="J32" s="726">
        <v>102.5</v>
      </c>
      <c r="K32" s="726">
        <v>78.3</v>
      </c>
      <c r="L32" s="726">
        <v>80.5</v>
      </c>
      <c r="M32" s="731">
        <v>115</v>
      </c>
      <c r="N32" s="727">
        <v>124.4</v>
      </c>
      <c r="O32" s="726">
        <v>54.4</v>
      </c>
      <c r="AC32" s="724"/>
      <c r="AD32" s="724"/>
      <c r="AE32" s="724"/>
      <c r="AF32" s="724"/>
      <c r="AG32" s="724"/>
      <c r="AH32" s="724"/>
      <c r="AI32" s="724"/>
      <c r="AJ32" s="724"/>
      <c r="AK32" s="724"/>
      <c r="AL32" s="724"/>
      <c r="AM32" s="724"/>
      <c r="AN32" s="724"/>
      <c r="AO32" s="724"/>
    </row>
    <row r="33" spans="1:41">
      <c r="A33" s="737"/>
      <c r="B33" s="736"/>
      <c r="C33" s="728"/>
      <c r="D33" s="727"/>
      <c r="E33" s="727"/>
      <c r="F33" s="726"/>
      <c r="G33" s="727"/>
      <c r="H33" s="727"/>
      <c r="I33" s="726"/>
      <c r="J33" s="726"/>
      <c r="K33" s="726"/>
      <c r="L33" s="726"/>
      <c r="M33" s="735"/>
      <c r="N33" s="727"/>
      <c r="O33" s="726"/>
      <c r="AC33" s="724"/>
      <c r="AD33" s="724"/>
      <c r="AE33" s="724"/>
      <c r="AF33" s="724"/>
      <c r="AG33" s="724"/>
      <c r="AH33" s="724"/>
      <c r="AI33" s="724"/>
      <c r="AJ33" s="724"/>
      <c r="AK33" s="724"/>
      <c r="AL33" s="724"/>
      <c r="AM33" s="724"/>
      <c r="AN33" s="724"/>
      <c r="AO33" s="724"/>
    </row>
    <row r="34" spans="1:41">
      <c r="A34" s="730">
        <v>2022</v>
      </c>
      <c r="B34" s="729" t="s">
        <v>772</v>
      </c>
      <c r="C34" s="728">
        <v>100.9</v>
      </c>
      <c r="D34" s="728">
        <v>104.8</v>
      </c>
      <c r="E34" s="728">
        <v>124.2</v>
      </c>
      <c r="F34" s="726">
        <v>87.6</v>
      </c>
      <c r="G34" s="728">
        <v>110.3</v>
      </c>
      <c r="H34" s="728">
        <v>102</v>
      </c>
      <c r="I34" s="726">
        <v>84.5</v>
      </c>
      <c r="J34" s="726">
        <v>7.6</v>
      </c>
      <c r="K34" s="726">
        <v>102.8</v>
      </c>
      <c r="L34" s="726">
        <v>106.8</v>
      </c>
      <c r="M34" s="728">
        <v>135.80000000000001</v>
      </c>
      <c r="N34" s="727">
        <v>141.19999999999999</v>
      </c>
      <c r="O34" s="726">
        <v>97.4</v>
      </c>
      <c r="AC34" s="724"/>
      <c r="AD34" s="724"/>
      <c r="AE34" s="724"/>
      <c r="AF34" s="724"/>
      <c r="AG34" s="724"/>
      <c r="AH34" s="724"/>
      <c r="AI34" s="724"/>
      <c r="AJ34" s="724"/>
      <c r="AK34" s="724"/>
      <c r="AL34" s="724"/>
      <c r="AM34" s="724"/>
      <c r="AN34" s="724"/>
      <c r="AO34" s="724"/>
    </row>
    <row r="35" spans="1:41">
      <c r="A35" s="706"/>
      <c r="B35" s="729" t="s">
        <v>771</v>
      </c>
      <c r="C35" s="728">
        <v>101.2</v>
      </c>
      <c r="D35" s="726">
        <v>94</v>
      </c>
      <c r="E35" s="726">
        <v>139.1</v>
      </c>
      <c r="F35" s="726">
        <v>62.5</v>
      </c>
      <c r="G35" s="728">
        <v>122.9</v>
      </c>
      <c r="H35" s="726">
        <v>98.5</v>
      </c>
      <c r="I35" s="726">
        <v>68.5</v>
      </c>
      <c r="J35" s="726">
        <v>74.400000000000006</v>
      </c>
      <c r="K35" s="726">
        <v>102.2</v>
      </c>
      <c r="L35" s="726">
        <v>94.8</v>
      </c>
      <c r="M35" s="726">
        <v>146.1</v>
      </c>
      <c r="N35" s="727">
        <v>134.80000000000001</v>
      </c>
      <c r="O35" s="726">
        <v>89.2</v>
      </c>
      <c r="AC35" s="724"/>
      <c r="AD35" s="724"/>
      <c r="AE35" s="724"/>
      <c r="AF35" s="724"/>
      <c r="AG35" s="724"/>
      <c r="AH35" s="724"/>
      <c r="AI35" s="724"/>
      <c r="AJ35" s="724"/>
      <c r="AK35" s="724"/>
      <c r="AL35" s="724"/>
      <c r="AM35" s="724"/>
      <c r="AN35" s="724"/>
      <c r="AO35" s="724"/>
    </row>
    <row r="36" spans="1:41">
      <c r="A36" s="706"/>
      <c r="B36" s="729" t="s">
        <v>770</v>
      </c>
      <c r="C36" s="728">
        <v>107.9</v>
      </c>
      <c r="D36" s="728">
        <v>102.9</v>
      </c>
      <c r="E36" s="726">
        <v>163.1</v>
      </c>
      <c r="F36" s="726">
        <v>100.4</v>
      </c>
      <c r="G36" s="726">
        <v>128.19999999999999</v>
      </c>
      <c r="H36" s="728">
        <v>110.8</v>
      </c>
      <c r="I36" s="726">
        <v>77.099999999999994</v>
      </c>
      <c r="J36" s="726">
        <v>42.5</v>
      </c>
      <c r="K36" s="726">
        <v>116.1</v>
      </c>
      <c r="L36" s="726">
        <v>112.1</v>
      </c>
      <c r="M36" s="726">
        <v>131.1</v>
      </c>
      <c r="N36" s="727">
        <v>112.3</v>
      </c>
      <c r="O36" s="726">
        <v>86.6</v>
      </c>
      <c r="AC36" s="724"/>
      <c r="AD36" s="724"/>
      <c r="AE36" s="724"/>
      <c r="AF36" s="724"/>
      <c r="AG36" s="724"/>
      <c r="AH36" s="724"/>
      <c r="AI36" s="724"/>
      <c r="AJ36" s="724"/>
      <c r="AK36" s="724"/>
      <c r="AL36" s="724"/>
      <c r="AM36" s="724"/>
      <c r="AN36" s="724"/>
      <c r="AO36" s="724"/>
    </row>
    <row r="37" spans="1:41">
      <c r="A37" s="706"/>
      <c r="B37" s="729" t="s">
        <v>769</v>
      </c>
      <c r="C37" s="728">
        <v>87.3</v>
      </c>
      <c r="D37" s="726">
        <v>90.5</v>
      </c>
      <c r="E37" s="726">
        <v>126.4</v>
      </c>
      <c r="F37" s="726">
        <v>68.099999999999994</v>
      </c>
      <c r="G37" s="726">
        <v>87.8</v>
      </c>
      <c r="H37" s="726">
        <v>97</v>
      </c>
      <c r="I37" s="726">
        <v>52.8</v>
      </c>
      <c r="J37" s="726">
        <v>1.5</v>
      </c>
      <c r="K37" s="726">
        <v>118.2</v>
      </c>
      <c r="L37" s="726">
        <v>86.2</v>
      </c>
      <c r="M37" s="726">
        <v>124.1</v>
      </c>
      <c r="N37" s="727">
        <v>65.3</v>
      </c>
      <c r="O37" s="726">
        <v>55.2</v>
      </c>
      <c r="AC37" s="724"/>
      <c r="AD37" s="724"/>
      <c r="AE37" s="724"/>
      <c r="AF37" s="724"/>
      <c r="AG37" s="724"/>
      <c r="AH37" s="724"/>
      <c r="AI37" s="724"/>
      <c r="AJ37" s="724"/>
      <c r="AK37" s="724"/>
      <c r="AL37" s="724"/>
      <c r="AM37" s="724"/>
      <c r="AN37" s="724"/>
      <c r="AO37" s="724"/>
    </row>
    <row r="38" spans="1:41">
      <c r="A38" s="706"/>
      <c r="B38" s="729" t="s">
        <v>768</v>
      </c>
      <c r="C38" s="728">
        <v>90.8</v>
      </c>
      <c r="D38" s="728">
        <v>89.8</v>
      </c>
      <c r="E38" s="728">
        <v>127.6</v>
      </c>
      <c r="F38" s="726">
        <v>95.2</v>
      </c>
      <c r="G38" s="728">
        <v>111.2</v>
      </c>
      <c r="H38" s="726">
        <v>109.6</v>
      </c>
      <c r="I38" s="726">
        <v>30</v>
      </c>
      <c r="J38" s="726">
        <v>1.5</v>
      </c>
      <c r="K38" s="726">
        <v>116</v>
      </c>
      <c r="L38" s="726">
        <v>107.2</v>
      </c>
      <c r="M38" s="726">
        <v>99.4</v>
      </c>
      <c r="N38" s="727">
        <v>85.6</v>
      </c>
      <c r="O38" s="726">
        <v>63.1</v>
      </c>
      <c r="Q38" s="734"/>
      <c r="R38" s="734"/>
      <c r="S38" s="734"/>
      <c r="T38" s="734"/>
      <c r="U38" s="734"/>
      <c r="V38" s="734"/>
      <c r="W38" s="734"/>
      <c r="X38" s="734"/>
      <c r="Y38" s="734"/>
      <c r="Z38" s="734"/>
      <c r="AA38" s="734"/>
      <c r="AB38" s="734"/>
      <c r="AC38" s="724"/>
      <c r="AD38" s="724"/>
      <c r="AE38" s="724"/>
      <c r="AF38" s="724"/>
      <c r="AG38" s="724"/>
      <c r="AH38" s="724"/>
      <c r="AI38" s="724"/>
      <c r="AJ38" s="724"/>
      <c r="AK38" s="724"/>
      <c r="AL38" s="724"/>
      <c r="AM38" s="724"/>
      <c r="AN38" s="724"/>
      <c r="AO38" s="724"/>
    </row>
    <row r="39" spans="1:41">
      <c r="A39" s="706"/>
      <c r="B39" s="729" t="s">
        <v>767</v>
      </c>
      <c r="C39" s="728">
        <v>96.5</v>
      </c>
      <c r="D39" s="728">
        <v>98</v>
      </c>
      <c r="E39" s="728">
        <v>123</v>
      </c>
      <c r="F39" s="726">
        <v>100.4</v>
      </c>
      <c r="G39" s="728">
        <v>113.9</v>
      </c>
      <c r="H39" s="726">
        <v>101.5</v>
      </c>
      <c r="I39" s="726">
        <v>39.1</v>
      </c>
      <c r="J39" s="726">
        <v>56.8</v>
      </c>
      <c r="K39" s="726">
        <v>104.3</v>
      </c>
      <c r="L39" s="726">
        <v>108.7</v>
      </c>
      <c r="M39" s="728">
        <v>108.9</v>
      </c>
      <c r="N39" s="727">
        <v>115.9</v>
      </c>
      <c r="O39" s="726">
        <v>65.099999999999994</v>
      </c>
      <c r="AC39" s="724"/>
      <c r="AD39" s="724"/>
      <c r="AE39" s="724"/>
      <c r="AF39" s="724"/>
      <c r="AG39" s="724"/>
      <c r="AH39" s="724"/>
      <c r="AI39" s="724"/>
      <c r="AJ39" s="724"/>
      <c r="AK39" s="724"/>
      <c r="AL39" s="724"/>
      <c r="AM39" s="724"/>
      <c r="AN39" s="724"/>
      <c r="AO39" s="724"/>
    </row>
    <row r="40" spans="1:41">
      <c r="A40" s="706"/>
      <c r="B40" s="729" t="s">
        <v>766</v>
      </c>
      <c r="C40" s="728">
        <v>85.6</v>
      </c>
      <c r="D40" s="726">
        <v>88.4</v>
      </c>
      <c r="E40" s="728">
        <v>130</v>
      </c>
      <c r="F40" s="728">
        <v>71.599999999999994</v>
      </c>
      <c r="G40" s="726">
        <v>121.7</v>
      </c>
      <c r="H40" s="726">
        <v>103</v>
      </c>
      <c r="I40" s="726">
        <v>29.1</v>
      </c>
      <c r="J40" s="726">
        <v>1.5</v>
      </c>
      <c r="K40" s="726">
        <v>92.3</v>
      </c>
      <c r="L40" s="728">
        <v>98</v>
      </c>
      <c r="M40" s="726">
        <v>93.9</v>
      </c>
      <c r="N40" s="727">
        <v>56.6</v>
      </c>
      <c r="O40" s="726">
        <v>60.3</v>
      </c>
      <c r="AC40" s="724"/>
      <c r="AD40" s="724"/>
      <c r="AE40" s="724"/>
      <c r="AF40" s="724"/>
      <c r="AG40" s="724"/>
      <c r="AH40" s="724"/>
      <c r="AI40" s="724"/>
      <c r="AJ40" s="724"/>
      <c r="AK40" s="724"/>
      <c r="AL40" s="724"/>
      <c r="AM40" s="724"/>
      <c r="AN40" s="724"/>
      <c r="AO40" s="724"/>
    </row>
    <row r="41" spans="1:41">
      <c r="A41" s="706"/>
      <c r="B41" s="729" t="s">
        <v>765</v>
      </c>
      <c r="C41" s="728">
        <v>90.7</v>
      </c>
      <c r="D41" s="728">
        <v>93.7</v>
      </c>
      <c r="E41" s="726">
        <v>129.6</v>
      </c>
      <c r="F41" s="726">
        <v>84.7</v>
      </c>
      <c r="G41" s="726">
        <v>95.1</v>
      </c>
      <c r="H41" s="728">
        <v>98.7</v>
      </c>
      <c r="I41" s="726">
        <v>27.6</v>
      </c>
      <c r="J41" s="726">
        <v>31.7</v>
      </c>
      <c r="K41" s="726">
        <v>98</v>
      </c>
      <c r="L41" s="728">
        <v>95.6</v>
      </c>
      <c r="M41" s="726">
        <v>121.7</v>
      </c>
      <c r="N41" s="727">
        <v>73.099999999999994</v>
      </c>
      <c r="O41" s="726">
        <v>60.6</v>
      </c>
      <c r="AC41" s="724"/>
      <c r="AD41" s="724"/>
      <c r="AE41" s="724"/>
      <c r="AF41" s="724"/>
      <c r="AG41" s="724"/>
      <c r="AH41" s="724"/>
      <c r="AI41" s="724"/>
      <c r="AJ41" s="724"/>
      <c r="AK41" s="724"/>
      <c r="AL41" s="724"/>
      <c r="AM41" s="724"/>
      <c r="AN41" s="724"/>
      <c r="AO41" s="724"/>
    </row>
    <row r="42" spans="1:41">
      <c r="A42" s="706"/>
      <c r="B42" s="729" t="s">
        <v>764</v>
      </c>
      <c r="C42" s="728">
        <v>90.9</v>
      </c>
      <c r="D42" s="728">
        <v>89.1</v>
      </c>
      <c r="E42" s="726">
        <v>115.1</v>
      </c>
      <c r="F42" s="726">
        <v>82.2</v>
      </c>
      <c r="G42" s="728">
        <v>101.2</v>
      </c>
      <c r="H42" s="726">
        <v>96.7</v>
      </c>
      <c r="I42" s="726">
        <v>38.5</v>
      </c>
      <c r="J42" s="726">
        <v>94.5</v>
      </c>
      <c r="K42" s="728">
        <v>99.4</v>
      </c>
      <c r="L42" s="728">
        <v>73.099999999999994</v>
      </c>
      <c r="M42" s="726">
        <v>104.7</v>
      </c>
      <c r="N42" s="727">
        <v>90.1</v>
      </c>
      <c r="O42" s="726">
        <v>50.8</v>
      </c>
      <c r="AC42" s="724"/>
      <c r="AD42" s="724"/>
      <c r="AE42" s="724"/>
      <c r="AF42" s="724"/>
      <c r="AG42" s="724"/>
      <c r="AH42" s="724"/>
      <c r="AI42" s="724"/>
      <c r="AJ42" s="724"/>
      <c r="AK42" s="724"/>
      <c r="AL42" s="724"/>
      <c r="AM42" s="724"/>
      <c r="AN42" s="724"/>
      <c r="AO42" s="724"/>
    </row>
    <row r="43" spans="1:41">
      <c r="A43" s="706"/>
      <c r="B43" s="729" t="s">
        <v>763</v>
      </c>
      <c r="C43" s="728">
        <v>86.6</v>
      </c>
      <c r="D43" s="726">
        <v>92.5</v>
      </c>
      <c r="E43" s="726">
        <v>97.9</v>
      </c>
      <c r="F43" s="728">
        <v>75.400000000000006</v>
      </c>
      <c r="G43" s="728">
        <v>102.5</v>
      </c>
      <c r="H43" s="726">
        <v>100.9</v>
      </c>
      <c r="I43" s="726">
        <v>30.5</v>
      </c>
      <c r="J43" s="728">
        <v>9.9</v>
      </c>
      <c r="K43" s="728">
        <v>103.5</v>
      </c>
      <c r="L43" s="728">
        <v>77.099999999999994</v>
      </c>
      <c r="M43" s="726">
        <v>107.6</v>
      </c>
      <c r="N43" s="727">
        <v>70.3</v>
      </c>
      <c r="O43" s="726">
        <v>53.2</v>
      </c>
      <c r="AC43" s="724"/>
      <c r="AD43" s="724"/>
      <c r="AE43" s="724"/>
      <c r="AF43" s="724"/>
      <c r="AG43" s="724"/>
      <c r="AH43" s="724"/>
      <c r="AI43" s="724"/>
      <c r="AJ43" s="724"/>
      <c r="AK43" s="724"/>
      <c r="AL43" s="724"/>
      <c r="AM43" s="724"/>
      <c r="AN43" s="724"/>
      <c r="AO43" s="724"/>
    </row>
    <row r="44" spans="1:41">
      <c r="A44" s="706"/>
      <c r="B44" s="729" t="s">
        <v>762</v>
      </c>
      <c r="C44" s="728">
        <v>81</v>
      </c>
      <c r="D44" s="728">
        <v>83.3</v>
      </c>
      <c r="E44" s="726">
        <v>134.69999999999999</v>
      </c>
      <c r="F44" s="726">
        <v>93.5</v>
      </c>
      <c r="G44" s="726">
        <v>57.8</v>
      </c>
      <c r="H44" s="728">
        <v>96.5</v>
      </c>
      <c r="I44" s="726">
        <v>74.2</v>
      </c>
      <c r="J44" s="726">
        <v>1.5</v>
      </c>
      <c r="K44" s="728">
        <v>66.599999999999994</v>
      </c>
      <c r="L44" s="728">
        <v>83.1</v>
      </c>
      <c r="M44" s="726">
        <v>102.5</v>
      </c>
      <c r="N44" s="727">
        <v>64.7</v>
      </c>
      <c r="O44" s="733">
        <v>49.6</v>
      </c>
      <c r="AC44" s="724"/>
      <c r="AD44" s="724"/>
      <c r="AE44" s="724"/>
      <c r="AF44" s="724"/>
      <c r="AG44" s="724"/>
      <c r="AH44" s="724"/>
      <c r="AI44" s="724"/>
      <c r="AJ44" s="724"/>
      <c r="AK44" s="724"/>
      <c r="AL44" s="724"/>
      <c r="AM44" s="724"/>
      <c r="AN44" s="724"/>
      <c r="AO44" s="724"/>
    </row>
    <row r="45" spans="1:41">
      <c r="A45" s="706"/>
      <c r="B45" s="729" t="s">
        <v>761</v>
      </c>
      <c r="C45" s="728">
        <v>80.2</v>
      </c>
      <c r="D45" s="726">
        <v>90.1</v>
      </c>
      <c r="E45" s="726">
        <v>119.6</v>
      </c>
      <c r="F45" s="728">
        <v>76.5</v>
      </c>
      <c r="G45" s="726">
        <v>65.3</v>
      </c>
      <c r="H45" s="726">
        <v>90.2</v>
      </c>
      <c r="I45" s="726">
        <v>36.200000000000003</v>
      </c>
      <c r="J45" s="726">
        <v>36.799999999999997</v>
      </c>
      <c r="K45" s="728">
        <v>63.8</v>
      </c>
      <c r="L45" s="726">
        <v>70.2</v>
      </c>
      <c r="M45" s="726">
        <v>85.8</v>
      </c>
      <c r="N45" s="727">
        <v>47.4</v>
      </c>
      <c r="O45" s="726">
        <v>50.2</v>
      </c>
      <c r="AC45" s="724"/>
      <c r="AD45" s="724"/>
      <c r="AE45" s="724"/>
      <c r="AF45" s="724"/>
      <c r="AG45" s="724"/>
      <c r="AH45" s="724"/>
      <c r="AI45" s="724"/>
      <c r="AJ45" s="724"/>
      <c r="AK45" s="724"/>
      <c r="AL45" s="724"/>
      <c r="AM45" s="724"/>
      <c r="AN45" s="724"/>
      <c r="AO45" s="724"/>
    </row>
    <row r="46" spans="1:41">
      <c r="A46" s="706"/>
      <c r="B46" s="732"/>
      <c r="C46" s="728"/>
      <c r="D46" s="726"/>
      <c r="E46" s="726"/>
      <c r="F46" s="726"/>
      <c r="G46" s="727"/>
      <c r="H46" s="726"/>
      <c r="I46" s="726"/>
      <c r="J46" s="726"/>
      <c r="K46" s="726"/>
      <c r="L46" s="726"/>
      <c r="M46" s="731"/>
      <c r="N46" s="727"/>
      <c r="O46" s="726"/>
      <c r="AC46" s="724"/>
      <c r="AD46" s="724"/>
      <c r="AE46" s="724"/>
      <c r="AF46" s="724"/>
      <c r="AG46" s="724"/>
      <c r="AH46" s="724"/>
      <c r="AI46" s="724"/>
      <c r="AJ46" s="724"/>
      <c r="AK46" s="724"/>
      <c r="AL46" s="724"/>
      <c r="AM46" s="724"/>
      <c r="AN46" s="724"/>
      <c r="AO46" s="724"/>
    </row>
    <row r="47" spans="1:41">
      <c r="A47" s="730">
        <v>2023</v>
      </c>
      <c r="B47" s="729" t="s">
        <v>772</v>
      </c>
      <c r="C47" s="728">
        <v>87.1</v>
      </c>
      <c r="D47" s="728">
        <v>84.4</v>
      </c>
      <c r="E47" s="728">
        <v>100.8</v>
      </c>
      <c r="F47" s="726">
        <v>73.599999999999994</v>
      </c>
      <c r="G47" s="728">
        <v>66.099999999999994</v>
      </c>
      <c r="H47" s="728">
        <v>95.5</v>
      </c>
      <c r="I47" s="726">
        <v>20.399999999999999</v>
      </c>
      <c r="J47" s="726">
        <v>100.9</v>
      </c>
      <c r="K47" s="726">
        <v>65.3</v>
      </c>
      <c r="L47" s="726">
        <v>91.8</v>
      </c>
      <c r="M47" s="728">
        <v>98.3</v>
      </c>
      <c r="N47" s="727">
        <v>99.4</v>
      </c>
      <c r="O47" s="726">
        <v>48.4</v>
      </c>
      <c r="P47" s="725"/>
      <c r="Q47" s="725"/>
      <c r="R47" s="725"/>
      <c r="S47" s="725"/>
      <c r="T47" s="725"/>
      <c r="U47" s="725"/>
      <c r="V47" s="725"/>
      <c r="W47" s="725"/>
      <c r="X47" s="725"/>
      <c r="Y47" s="725"/>
      <c r="Z47" s="725"/>
      <c r="AA47" s="725"/>
      <c r="AC47" s="724"/>
      <c r="AD47" s="724"/>
      <c r="AE47" s="724"/>
      <c r="AF47" s="724"/>
      <c r="AG47" s="724"/>
      <c r="AH47" s="724"/>
      <c r="AI47" s="724"/>
      <c r="AJ47" s="724"/>
      <c r="AK47" s="724"/>
      <c r="AL47" s="724"/>
      <c r="AM47" s="724"/>
      <c r="AN47" s="724"/>
      <c r="AO47" s="724"/>
    </row>
    <row r="48" spans="1:41">
      <c r="A48" s="706"/>
      <c r="B48" s="729" t="s">
        <v>771</v>
      </c>
      <c r="C48" s="728">
        <v>84.2</v>
      </c>
      <c r="D48" s="726">
        <v>87.3</v>
      </c>
      <c r="E48" s="726">
        <v>108.8</v>
      </c>
      <c r="F48" s="726">
        <v>83.6</v>
      </c>
      <c r="G48" s="728">
        <v>80.900000000000006</v>
      </c>
      <c r="H48" s="726">
        <v>79.599999999999994</v>
      </c>
      <c r="I48" s="726">
        <v>29.1</v>
      </c>
      <c r="J48" s="726">
        <v>81.400000000000006</v>
      </c>
      <c r="K48" s="726">
        <v>74.3</v>
      </c>
      <c r="L48" s="726">
        <v>87.7</v>
      </c>
      <c r="M48" s="726">
        <v>89.8</v>
      </c>
      <c r="N48" s="727">
        <v>101.3</v>
      </c>
      <c r="O48" s="726">
        <v>48.2</v>
      </c>
      <c r="P48" s="725"/>
      <c r="Q48" s="725"/>
      <c r="R48" s="725"/>
      <c r="S48" s="725"/>
      <c r="T48" s="725"/>
      <c r="U48" s="725"/>
      <c r="V48" s="725"/>
      <c r="W48" s="725"/>
      <c r="X48" s="725"/>
      <c r="Y48" s="725"/>
      <c r="Z48" s="725"/>
      <c r="AA48" s="725"/>
      <c r="AC48" s="724"/>
      <c r="AD48" s="724"/>
      <c r="AE48" s="724"/>
      <c r="AF48" s="724"/>
      <c r="AG48" s="724"/>
      <c r="AH48" s="724"/>
      <c r="AI48" s="724"/>
      <c r="AJ48" s="724"/>
      <c r="AK48" s="724"/>
      <c r="AL48" s="724"/>
      <c r="AM48" s="724"/>
      <c r="AN48" s="724"/>
      <c r="AO48" s="724"/>
    </row>
    <row r="49" spans="1:41">
      <c r="A49" s="706"/>
      <c r="B49" s="729" t="s">
        <v>770</v>
      </c>
      <c r="C49" s="728">
        <v>90.5</v>
      </c>
      <c r="D49" s="728">
        <v>100.5</v>
      </c>
      <c r="E49" s="726">
        <v>141.69999999999999</v>
      </c>
      <c r="F49" s="726">
        <v>79.099999999999994</v>
      </c>
      <c r="G49" s="726">
        <v>119.4</v>
      </c>
      <c r="H49" s="728">
        <v>74</v>
      </c>
      <c r="I49" s="726">
        <v>25.5</v>
      </c>
      <c r="J49" s="726">
        <v>76.2</v>
      </c>
      <c r="K49" s="726">
        <v>74.7</v>
      </c>
      <c r="L49" s="726">
        <v>83</v>
      </c>
      <c r="M49" s="726">
        <v>100.7</v>
      </c>
      <c r="N49" s="727">
        <v>97.7</v>
      </c>
      <c r="O49" s="726">
        <v>46.2</v>
      </c>
      <c r="P49" s="725"/>
      <c r="Q49" s="725"/>
      <c r="R49" s="725"/>
      <c r="S49" s="725"/>
      <c r="T49" s="725"/>
      <c r="U49" s="725"/>
      <c r="V49" s="725"/>
      <c r="W49" s="725"/>
      <c r="X49" s="725"/>
      <c r="Y49" s="725"/>
      <c r="Z49" s="725"/>
      <c r="AA49" s="725"/>
      <c r="AC49" s="724"/>
      <c r="AD49" s="724"/>
      <c r="AE49" s="724"/>
      <c r="AF49" s="724"/>
      <c r="AG49" s="724"/>
      <c r="AH49" s="724"/>
      <c r="AI49" s="724"/>
      <c r="AJ49" s="724"/>
      <c r="AK49" s="724"/>
      <c r="AL49" s="724"/>
      <c r="AM49" s="724"/>
      <c r="AN49" s="724"/>
      <c r="AO49" s="724"/>
    </row>
    <row r="50" spans="1:41">
      <c r="A50" s="706"/>
      <c r="B50" s="729" t="s">
        <v>769</v>
      </c>
      <c r="C50" s="728">
        <v>80</v>
      </c>
      <c r="D50" s="726">
        <v>89.5</v>
      </c>
      <c r="E50" s="726">
        <v>118.1</v>
      </c>
      <c r="F50" s="726">
        <v>66.5</v>
      </c>
      <c r="G50" s="726">
        <v>81.8</v>
      </c>
      <c r="H50" s="726">
        <v>67.400000000000006</v>
      </c>
      <c r="I50" s="726">
        <v>17.2</v>
      </c>
      <c r="J50" s="726">
        <v>106.3</v>
      </c>
      <c r="K50" s="726">
        <v>74.099999999999994</v>
      </c>
      <c r="L50" s="726">
        <v>51.7</v>
      </c>
      <c r="M50" s="726">
        <v>89.6</v>
      </c>
      <c r="N50" s="727">
        <v>88.7</v>
      </c>
      <c r="O50" s="726">
        <v>38.9</v>
      </c>
      <c r="P50" s="725"/>
      <c r="Q50" s="725"/>
      <c r="R50" s="725"/>
      <c r="S50" s="725"/>
      <c r="T50" s="725"/>
      <c r="U50" s="725"/>
      <c r="V50" s="725"/>
      <c r="W50" s="725"/>
      <c r="X50" s="725"/>
      <c r="Y50" s="725"/>
      <c r="Z50" s="725"/>
      <c r="AA50" s="725"/>
      <c r="AC50" s="724"/>
      <c r="AD50" s="724"/>
      <c r="AE50" s="724"/>
      <c r="AF50" s="724"/>
      <c r="AG50" s="724"/>
      <c r="AH50" s="724"/>
      <c r="AI50" s="724"/>
      <c r="AJ50" s="724"/>
      <c r="AK50" s="724"/>
      <c r="AL50" s="724"/>
      <c r="AM50" s="724"/>
      <c r="AN50" s="724"/>
      <c r="AO50" s="724"/>
    </row>
    <row r="51" spans="1:41">
      <c r="A51" s="706"/>
      <c r="B51" s="729" t="s">
        <v>768</v>
      </c>
      <c r="C51" s="728">
        <v>88</v>
      </c>
      <c r="D51" s="728">
        <v>91.1</v>
      </c>
      <c r="E51" s="728">
        <v>115</v>
      </c>
      <c r="F51" s="726">
        <v>88.6</v>
      </c>
      <c r="G51" s="728">
        <v>90.4</v>
      </c>
      <c r="H51" s="726">
        <v>88.8</v>
      </c>
      <c r="I51" s="726">
        <v>24.4</v>
      </c>
      <c r="J51" s="726">
        <v>101.9</v>
      </c>
      <c r="K51" s="726">
        <v>70.900000000000006</v>
      </c>
      <c r="L51" s="726">
        <v>71.900000000000006</v>
      </c>
      <c r="M51" s="726">
        <v>90.1</v>
      </c>
      <c r="N51" s="727">
        <v>95.5</v>
      </c>
      <c r="O51" s="726">
        <v>40.5</v>
      </c>
      <c r="P51" s="725"/>
      <c r="Q51" s="725"/>
      <c r="R51" s="725"/>
      <c r="S51" s="725"/>
      <c r="T51" s="725"/>
      <c r="U51" s="725"/>
      <c r="V51" s="725"/>
      <c r="W51" s="725"/>
      <c r="X51" s="725"/>
      <c r="Y51" s="725"/>
      <c r="Z51" s="725"/>
      <c r="AA51" s="725"/>
      <c r="AC51" s="724"/>
      <c r="AD51" s="724"/>
      <c r="AE51" s="724"/>
      <c r="AF51" s="724"/>
      <c r="AG51" s="724"/>
      <c r="AH51" s="724"/>
      <c r="AI51" s="724"/>
      <c r="AJ51" s="724"/>
      <c r="AK51" s="724"/>
      <c r="AL51" s="724"/>
      <c r="AM51" s="724"/>
      <c r="AN51" s="724"/>
      <c r="AO51" s="724"/>
    </row>
    <row r="52" spans="1:41">
      <c r="A52" s="706"/>
      <c r="B52" s="729" t="s">
        <v>767</v>
      </c>
      <c r="C52" s="728">
        <v>90.1</v>
      </c>
      <c r="D52" s="728">
        <v>87.3</v>
      </c>
      <c r="E52" s="728">
        <v>121.3</v>
      </c>
      <c r="F52" s="726">
        <v>98.6</v>
      </c>
      <c r="G52" s="728">
        <v>111.5</v>
      </c>
      <c r="H52" s="726">
        <v>91.8</v>
      </c>
      <c r="I52" s="726">
        <v>19.8</v>
      </c>
      <c r="J52" s="726">
        <v>117.7</v>
      </c>
      <c r="K52" s="726">
        <v>73.7</v>
      </c>
      <c r="L52" s="726">
        <v>78.599999999999994</v>
      </c>
      <c r="M52" s="728">
        <v>92.7</v>
      </c>
      <c r="N52" s="727">
        <v>92.9</v>
      </c>
      <c r="O52" s="726">
        <v>46.2</v>
      </c>
      <c r="P52" s="725"/>
      <c r="Q52" s="725"/>
      <c r="R52" s="725"/>
      <c r="S52" s="725"/>
      <c r="T52" s="725"/>
      <c r="U52" s="725"/>
      <c r="V52" s="725"/>
      <c r="W52" s="725"/>
      <c r="X52" s="725"/>
      <c r="Y52" s="725"/>
      <c r="Z52" s="725"/>
      <c r="AA52" s="725"/>
      <c r="AC52" s="724"/>
      <c r="AD52" s="724"/>
      <c r="AE52" s="724"/>
      <c r="AF52" s="724"/>
      <c r="AG52" s="724"/>
      <c r="AH52" s="724"/>
      <c r="AI52" s="724"/>
      <c r="AJ52" s="724"/>
      <c r="AK52" s="724"/>
      <c r="AL52" s="724"/>
      <c r="AM52" s="724"/>
      <c r="AN52" s="724"/>
      <c r="AO52" s="724"/>
    </row>
    <row r="53" spans="1:41">
      <c r="A53" s="706"/>
      <c r="B53" s="729" t="s">
        <v>766</v>
      </c>
      <c r="C53" s="728">
        <v>91.5</v>
      </c>
      <c r="D53" s="726">
        <v>94.5</v>
      </c>
      <c r="E53" s="728">
        <v>100.2</v>
      </c>
      <c r="F53" s="728">
        <v>75.900000000000006</v>
      </c>
      <c r="G53" s="726">
        <v>99</v>
      </c>
      <c r="H53" s="726">
        <v>88.3</v>
      </c>
      <c r="I53" s="726">
        <v>34.6</v>
      </c>
      <c r="J53" s="726">
        <v>116</v>
      </c>
      <c r="K53" s="726">
        <v>72.7</v>
      </c>
      <c r="L53" s="728">
        <v>77.599999999999994</v>
      </c>
      <c r="M53" s="726">
        <v>104.4</v>
      </c>
      <c r="N53" s="727">
        <v>93.7</v>
      </c>
      <c r="O53" s="726">
        <v>49.2</v>
      </c>
      <c r="P53" s="725"/>
      <c r="Q53" s="725"/>
      <c r="R53" s="725"/>
      <c r="S53" s="725"/>
      <c r="T53" s="725"/>
      <c r="U53" s="725"/>
      <c r="V53" s="725"/>
      <c r="W53" s="725"/>
      <c r="X53" s="725"/>
      <c r="Y53" s="725"/>
      <c r="Z53" s="725"/>
      <c r="AA53" s="725"/>
      <c r="AC53" s="724"/>
      <c r="AD53" s="724"/>
      <c r="AE53" s="724"/>
      <c r="AF53" s="724"/>
      <c r="AG53" s="724"/>
      <c r="AH53" s="724"/>
      <c r="AI53" s="724"/>
      <c r="AJ53" s="724"/>
      <c r="AK53" s="724"/>
      <c r="AL53" s="724"/>
      <c r="AM53" s="724"/>
      <c r="AN53" s="724"/>
      <c r="AO53" s="724"/>
    </row>
    <row r="54" spans="1:41">
      <c r="A54" s="706"/>
      <c r="B54" s="729" t="s">
        <v>765</v>
      </c>
      <c r="C54" s="728">
        <v>90.2</v>
      </c>
      <c r="D54" s="728">
        <v>94.6</v>
      </c>
      <c r="E54" s="726">
        <v>129.69999999999999</v>
      </c>
      <c r="F54" s="726">
        <v>82.4</v>
      </c>
      <c r="G54" s="726">
        <v>103.9</v>
      </c>
      <c r="H54" s="728">
        <v>70.099999999999994</v>
      </c>
      <c r="I54" s="726">
        <v>34.6</v>
      </c>
      <c r="J54" s="726">
        <v>113.8</v>
      </c>
      <c r="K54" s="726">
        <v>72.2</v>
      </c>
      <c r="L54" s="728">
        <v>82.5</v>
      </c>
      <c r="M54" s="726">
        <v>107.5</v>
      </c>
      <c r="N54" s="727">
        <v>118</v>
      </c>
      <c r="O54" s="726">
        <v>49.2</v>
      </c>
      <c r="P54" s="725"/>
      <c r="Q54" s="725"/>
      <c r="R54" s="725"/>
      <c r="S54" s="725"/>
      <c r="T54" s="725"/>
      <c r="U54" s="725"/>
      <c r="V54" s="725"/>
      <c r="W54" s="725"/>
      <c r="X54" s="725"/>
      <c r="Y54" s="725"/>
      <c r="Z54" s="725"/>
      <c r="AA54" s="725"/>
      <c r="AC54" s="724"/>
      <c r="AD54" s="724"/>
      <c r="AE54" s="724"/>
      <c r="AF54" s="724"/>
      <c r="AG54" s="724"/>
      <c r="AH54" s="724"/>
      <c r="AI54" s="724"/>
      <c r="AJ54" s="724"/>
      <c r="AK54" s="724"/>
      <c r="AL54" s="724"/>
      <c r="AM54" s="724"/>
      <c r="AN54" s="724"/>
      <c r="AO54" s="724"/>
    </row>
    <row r="55" spans="1:41">
      <c r="A55" s="706"/>
      <c r="B55" s="729" t="s">
        <v>764</v>
      </c>
      <c r="C55" s="728">
        <v>90.3</v>
      </c>
      <c r="D55" s="728">
        <v>98.6</v>
      </c>
      <c r="E55" s="726">
        <v>130.30000000000001</v>
      </c>
      <c r="F55" s="726">
        <v>78.8</v>
      </c>
      <c r="G55" s="728">
        <v>94.2</v>
      </c>
      <c r="H55" s="726">
        <v>87</v>
      </c>
      <c r="I55" s="726">
        <v>29.8</v>
      </c>
      <c r="J55" s="726">
        <v>59.8</v>
      </c>
      <c r="K55" s="728">
        <v>75.2</v>
      </c>
      <c r="L55" s="728">
        <v>76.5</v>
      </c>
      <c r="M55" s="726">
        <v>104.2</v>
      </c>
      <c r="N55" s="727">
        <v>98.7</v>
      </c>
      <c r="O55" s="726">
        <v>56.9</v>
      </c>
      <c r="P55" s="725"/>
      <c r="Q55" s="725"/>
      <c r="R55" s="725"/>
      <c r="S55" s="725"/>
      <c r="T55" s="725"/>
      <c r="U55" s="725"/>
      <c r="V55" s="725"/>
      <c r="W55" s="725"/>
      <c r="X55" s="725"/>
      <c r="Y55" s="725"/>
      <c r="Z55" s="725"/>
      <c r="AA55" s="725"/>
      <c r="AC55" s="724"/>
      <c r="AD55" s="724"/>
      <c r="AE55" s="724"/>
      <c r="AF55" s="724"/>
      <c r="AG55" s="724"/>
      <c r="AH55" s="724"/>
      <c r="AI55" s="724"/>
      <c r="AJ55" s="724"/>
      <c r="AK55" s="724"/>
      <c r="AL55" s="724"/>
      <c r="AM55" s="724"/>
      <c r="AN55" s="724"/>
      <c r="AO55" s="724"/>
    </row>
    <row r="56" spans="1:41">
      <c r="A56" s="706"/>
      <c r="B56" s="729" t="s">
        <v>763</v>
      </c>
      <c r="C56" s="728">
        <v>89.3</v>
      </c>
      <c r="D56" s="726">
        <v>93.9</v>
      </c>
      <c r="E56" s="726">
        <v>98.4</v>
      </c>
      <c r="F56" s="728">
        <v>85.4</v>
      </c>
      <c r="G56" s="728">
        <v>113.1</v>
      </c>
      <c r="H56" s="726">
        <v>85.3</v>
      </c>
      <c r="I56" s="726">
        <v>37.799999999999997</v>
      </c>
      <c r="J56" s="728">
        <v>75.5</v>
      </c>
      <c r="K56" s="728">
        <v>74.400000000000006</v>
      </c>
      <c r="L56" s="728">
        <v>84.4</v>
      </c>
      <c r="M56" s="726">
        <v>103.3</v>
      </c>
      <c r="N56" s="727">
        <v>109.6</v>
      </c>
      <c r="O56" s="726">
        <v>67.099999999999994</v>
      </c>
      <c r="P56" s="725"/>
      <c r="Q56" s="725"/>
      <c r="R56" s="725"/>
      <c r="S56" s="725"/>
      <c r="T56" s="725"/>
      <c r="U56" s="725"/>
      <c r="V56" s="725"/>
      <c r="W56" s="725"/>
      <c r="X56" s="725"/>
      <c r="Y56" s="725"/>
      <c r="Z56" s="725"/>
      <c r="AA56" s="725"/>
      <c r="AC56" s="724"/>
      <c r="AD56" s="724"/>
      <c r="AE56" s="724"/>
      <c r="AF56" s="724"/>
      <c r="AG56" s="724"/>
      <c r="AH56" s="724"/>
      <c r="AI56" s="724"/>
      <c r="AJ56" s="724"/>
      <c r="AK56" s="724"/>
      <c r="AL56" s="724"/>
      <c r="AM56" s="724"/>
      <c r="AN56" s="724"/>
      <c r="AO56" s="724"/>
    </row>
    <row r="57" spans="1:41">
      <c r="A57" s="706"/>
      <c r="B57" s="729" t="s">
        <v>762</v>
      </c>
      <c r="C57" s="728">
        <v>89.6</v>
      </c>
      <c r="D57" s="728">
        <v>91.6</v>
      </c>
      <c r="E57" s="726">
        <v>131.1</v>
      </c>
      <c r="F57" s="726">
        <v>74.900000000000006</v>
      </c>
      <c r="G57" s="726">
        <v>98.5</v>
      </c>
      <c r="H57" s="728">
        <v>85.9</v>
      </c>
      <c r="I57" s="726">
        <v>45.8</v>
      </c>
      <c r="J57" s="726">
        <v>106.2</v>
      </c>
      <c r="K57" s="728">
        <v>65.400000000000006</v>
      </c>
      <c r="L57" s="728">
        <v>80.900000000000006</v>
      </c>
      <c r="M57" s="726">
        <v>99.9</v>
      </c>
      <c r="N57" s="727">
        <v>86.2</v>
      </c>
      <c r="O57" s="733">
        <v>54.6</v>
      </c>
      <c r="P57" s="725"/>
      <c r="Q57" s="725"/>
      <c r="R57" s="725"/>
      <c r="S57" s="725"/>
      <c r="T57" s="725"/>
      <c r="U57" s="725"/>
      <c r="V57" s="725"/>
      <c r="W57" s="725"/>
      <c r="X57" s="725"/>
      <c r="Y57" s="725"/>
      <c r="Z57" s="725"/>
      <c r="AA57" s="725"/>
      <c r="AC57" s="724"/>
      <c r="AD57" s="724"/>
      <c r="AE57" s="724"/>
      <c r="AF57" s="724"/>
      <c r="AG57" s="724"/>
      <c r="AH57" s="724"/>
      <c r="AI57" s="724"/>
      <c r="AJ57" s="724"/>
      <c r="AK57" s="724"/>
      <c r="AL57" s="724"/>
      <c r="AM57" s="724"/>
      <c r="AN57" s="724"/>
      <c r="AO57" s="724"/>
    </row>
    <row r="58" spans="1:41">
      <c r="A58" s="706"/>
      <c r="B58" s="729" t="s">
        <v>761</v>
      </c>
      <c r="C58" s="728">
        <v>87.2</v>
      </c>
      <c r="D58" s="726">
        <v>85.4</v>
      </c>
      <c r="E58" s="726">
        <v>130.4</v>
      </c>
      <c r="F58" s="728">
        <v>75.3</v>
      </c>
      <c r="G58" s="726">
        <v>80.900000000000006</v>
      </c>
      <c r="H58" s="726">
        <v>83.5</v>
      </c>
      <c r="I58" s="726">
        <v>40.299999999999997</v>
      </c>
      <c r="J58" s="726">
        <v>114.2</v>
      </c>
      <c r="K58" s="728">
        <v>65.5</v>
      </c>
      <c r="L58" s="726">
        <v>76.5</v>
      </c>
      <c r="M58" s="726">
        <v>91.7</v>
      </c>
      <c r="N58" s="727">
        <v>108.6</v>
      </c>
      <c r="O58" s="726">
        <v>55.8</v>
      </c>
      <c r="P58" s="725"/>
      <c r="Q58" s="725"/>
      <c r="R58" s="725"/>
      <c r="S58" s="725"/>
      <c r="T58" s="725"/>
      <c r="U58" s="725"/>
      <c r="V58" s="725"/>
      <c r="W58" s="725"/>
      <c r="X58" s="725"/>
      <c r="Y58" s="725"/>
      <c r="Z58" s="725"/>
      <c r="AA58" s="725"/>
      <c r="AC58" s="724"/>
      <c r="AD58" s="724"/>
      <c r="AE58" s="724"/>
      <c r="AF58" s="724"/>
      <c r="AG58" s="724"/>
      <c r="AH58" s="724"/>
      <c r="AI58" s="724"/>
      <c r="AJ58" s="724"/>
      <c r="AK58" s="724"/>
      <c r="AL58" s="724"/>
      <c r="AM58" s="724"/>
      <c r="AN58" s="724"/>
      <c r="AO58" s="724"/>
    </row>
    <row r="59" spans="1:41">
      <c r="A59" s="706"/>
      <c r="B59" s="732"/>
      <c r="C59" s="728"/>
      <c r="D59" s="726"/>
      <c r="E59" s="726"/>
      <c r="F59" s="726"/>
      <c r="G59" s="727"/>
      <c r="H59" s="726"/>
      <c r="I59" s="726"/>
      <c r="J59" s="726"/>
      <c r="K59" s="726"/>
      <c r="L59" s="726"/>
      <c r="M59" s="731"/>
      <c r="N59" s="727"/>
      <c r="O59" s="726"/>
      <c r="AC59" s="724"/>
      <c r="AD59" s="724"/>
      <c r="AE59" s="724"/>
      <c r="AF59" s="724"/>
      <c r="AG59" s="724"/>
      <c r="AH59" s="724"/>
      <c r="AI59" s="724"/>
      <c r="AJ59" s="724"/>
      <c r="AK59" s="724"/>
      <c r="AL59" s="724"/>
      <c r="AM59" s="724"/>
      <c r="AN59" s="724"/>
      <c r="AO59" s="724"/>
    </row>
    <row r="60" spans="1:41">
      <c r="A60" s="730" t="s">
        <v>774</v>
      </c>
      <c r="B60" s="729" t="s">
        <v>772</v>
      </c>
      <c r="C60" s="728">
        <v>89.7</v>
      </c>
      <c r="D60" s="728">
        <v>96.4</v>
      </c>
      <c r="E60" s="728">
        <v>119.6</v>
      </c>
      <c r="F60" s="726">
        <v>71.3</v>
      </c>
      <c r="G60" s="728">
        <v>84</v>
      </c>
      <c r="H60" s="728">
        <v>92.5</v>
      </c>
      <c r="I60" s="726">
        <v>46</v>
      </c>
      <c r="J60" s="726">
        <v>92.1</v>
      </c>
      <c r="K60" s="726">
        <v>66.099999999999994</v>
      </c>
      <c r="L60" s="726">
        <v>90.3</v>
      </c>
      <c r="M60" s="728">
        <v>84.3</v>
      </c>
      <c r="N60" s="727">
        <v>104.2</v>
      </c>
      <c r="O60" s="726">
        <v>46.7</v>
      </c>
      <c r="P60" s="725"/>
      <c r="Q60" s="725"/>
      <c r="R60" s="725"/>
      <c r="S60" s="725"/>
      <c r="T60" s="725"/>
      <c r="U60" s="725"/>
      <c r="V60" s="725"/>
      <c r="W60" s="725"/>
      <c r="X60" s="725"/>
      <c r="Y60" s="725"/>
      <c r="Z60" s="725"/>
      <c r="AA60" s="725"/>
      <c r="AC60" s="724"/>
      <c r="AD60" s="724"/>
      <c r="AE60" s="724"/>
      <c r="AF60" s="724"/>
      <c r="AG60" s="724"/>
      <c r="AH60" s="724"/>
      <c r="AI60" s="724"/>
      <c r="AJ60" s="724"/>
      <c r="AK60" s="724"/>
      <c r="AL60" s="724"/>
      <c r="AM60" s="724"/>
      <c r="AN60" s="724"/>
      <c r="AO60" s="724"/>
    </row>
    <row r="61" spans="1:41">
      <c r="A61" s="706"/>
      <c r="B61" s="729" t="s">
        <v>771</v>
      </c>
      <c r="C61" s="728">
        <v>88</v>
      </c>
      <c r="D61" s="728">
        <v>86.8</v>
      </c>
      <c r="E61" s="728">
        <v>111.2</v>
      </c>
      <c r="F61" s="726">
        <v>75.3</v>
      </c>
      <c r="G61" s="728">
        <v>98.8</v>
      </c>
      <c r="H61" s="728">
        <v>85.1</v>
      </c>
      <c r="I61" s="726">
        <v>31.1</v>
      </c>
      <c r="J61" s="726">
        <v>108.3</v>
      </c>
      <c r="K61" s="726">
        <v>85.8</v>
      </c>
      <c r="L61" s="726">
        <v>92.4</v>
      </c>
      <c r="M61" s="728">
        <v>90</v>
      </c>
      <c r="N61" s="727">
        <v>96.9</v>
      </c>
      <c r="O61" s="726">
        <v>65.599999999999994</v>
      </c>
      <c r="P61" s="725"/>
      <c r="Q61" s="725"/>
      <c r="R61" s="725"/>
      <c r="S61" s="725"/>
      <c r="T61" s="725"/>
      <c r="U61" s="725"/>
      <c r="V61" s="725"/>
      <c r="W61" s="725"/>
      <c r="X61" s="725"/>
      <c r="Y61" s="725"/>
      <c r="Z61" s="725"/>
      <c r="AA61" s="725"/>
      <c r="AC61" s="724"/>
      <c r="AD61" s="724"/>
      <c r="AE61" s="724"/>
      <c r="AF61" s="724"/>
      <c r="AG61" s="724"/>
      <c r="AH61" s="724"/>
      <c r="AI61" s="724"/>
      <c r="AJ61" s="724"/>
      <c r="AK61" s="724"/>
      <c r="AL61" s="724"/>
      <c r="AM61" s="724"/>
      <c r="AN61" s="724"/>
      <c r="AO61" s="724"/>
    </row>
    <row r="62" spans="1:41">
      <c r="A62" s="706"/>
      <c r="B62" s="729" t="s">
        <v>770</v>
      </c>
      <c r="C62" s="728">
        <v>98.4</v>
      </c>
      <c r="D62" s="728">
        <v>105.8</v>
      </c>
      <c r="E62" s="728">
        <v>135.9</v>
      </c>
      <c r="F62" s="726">
        <v>75.7</v>
      </c>
      <c r="G62" s="728">
        <v>111.9</v>
      </c>
      <c r="H62" s="728">
        <v>80.099999999999994</v>
      </c>
      <c r="I62" s="726">
        <v>48.3</v>
      </c>
      <c r="J62" s="726">
        <v>108.7</v>
      </c>
      <c r="K62" s="726">
        <v>85.6</v>
      </c>
      <c r="L62" s="726">
        <v>95.6</v>
      </c>
      <c r="M62" s="728">
        <v>106.7</v>
      </c>
      <c r="N62" s="727">
        <v>116.2</v>
      </c>
      <c r="O62" s="726">
        <v>74.900000000000006</v>
      </c>
      <c r="P62" s="725"/>
      <c r="Q62" s="725"/>
      <c r="R62" s="725"/>
      <c r="S62" s="725"/>
      <c r="T62" s="725"/>
      <c r="U62" s="725"/>
      <c r="V62" s="725"/>
      <c r="W62" s="725"/>
      <c r="X62" s="725"/>
      <c r="Y62" s="725"/>
      <c r="Z62" s="725"/>
      <c r="AA62" s="725"/>
      <c r="AC62" s="724"/>
      <c r="AD62" s="724"/>
      <c r="AE62" s="724"/>
      <c r="AF62" s="724"/>
      <c r="AG62" s="724"/>
      <c r="AH62" s="724"/>
      <c r="AI62" s="724"/>
      <c r="AJ62" s="724"/>
      <c r="AK62" s="724"/>
      <c r="AL62" s="724"/>
      <c r="AM62" s="724"/>
      <c r="AN62" s="724"/>
      <c r="AO62" s="724"/>
    </row>
    <row r="63" spans="1:41">
      <c r="A63" s="706"/>
      <c r="B63" s="729" t="s">
        <v>769</v>
      </c>
      <c r="C63" s="728">
        <v>88.1</v>
      </c>
      <c r="D63" s="728">
        <v>98.4</v>
      </c>
      <c r="E63" s="728">
        <v>109</v>
      </c>
      <c r="F63" s="726">
        <v>73.8</v>
      </c>
      <c r="G63" s="728">
        <v>103.1</v>
      </c>
      <c r="H63" s="728">
        <v>73.5</v>
      </c>
      <c r="I63" s="726">
        <v>45.2</v>
      </c>
      <c r="J63" s="726">
        <v>106.2</v>
      </c>
      <c r="K63" s="726">
        <v>77.5</v>
      </c>
      <c r="L63" s="726">
        <v>71.8</v>
      </c>
      <c r="M63" s="728">
        <v>81.400000000000006</v>
      </c>
      <c r="N63" s="727">
        <v>91.4</v>
      </c>
      <c r="O63" s="726">
        <v>73.599999999999994</v>
      </c>
      <c r="P63" s="725"/>
      <c r="Q63" s="725"/>
      <c r="R63" s="725"/>
      <c r="S63" s="725"/>
      <c r="T63" s="725"/>
      <c r="U63" s="725"/>
      <c r="V63" s="725"/>
      <c r="W63" s="725"/>
      <c r="X63" s="725"/>
      <c r="Y63" s="725"/>
      <c r="Z63" s="725"/>
      <c r="AA63" s="725"/>
      <c r="AC63" s="724"/>
      <c r="AD63" s="724"/>
      <c r="AE63" s="724"/>
      <c r="AF63" s="724"/>
      <c r="AG63" s="724"/>
      <c r="AH63" s="724"/>
      <c r="AI63" s="724"/>
      <c r="AJ63" s="724"/>
      <c r="AK63" s="724"/>
      <c r="AL63" s="724"/>
      <c r="AM63" s="724"/>
      <c r="AN63" s="724"/>
      <c r="AO63" s="724"/>
    </row>
    <row r="64" spans="1:41">
      <c r="A64" s="706"/>
      <c r="B64" s="729" t="s">
        <v>768</v>
      </c>
      <c r="C64" s="728">
        <v>93.8</v>
      </c>
      <c r="D64" s="728">
        <v>105.5</v>
      </c>
      <c r="E64" s="728">
        <v>121.9</v>
      </c>
      <c r="F64" s="726">
        <v>80.599999999999994</v>
      </c>
      <c r="G64" s="728">
        <v>108.8</v>
      </c>
      <c r="H64" s="728">
        <v>80</v>
      </c>
      <c r="I64" s="726">
        <v>44</v>
      </c>
      <c r="J64" s="726">
        <v>86.6</v>
      </c>
      <c r="K64" s="726">
        <v>83.5</v>
      </c>
      <c r="L64" s="726">
        <v>86</v>
      </c>
      <c r="M64" s="728">
        <v>93.9</v>
      </c>
      <c r="N64" s="727">
        <v>107.9</v>
      </c>
      <c r="O64" s="726">
        <v>77.3</v>
      </c>
      <c r="P64" s="725"/>
      <c r="Q64" s="725"/>
      <c r="R64" s="725"/>
      <c r="S64" s="725"/>
      <c r="T64" s="725"/>
      <c r="U64" s="725"/>
      <c r="V64" s="725"/>
      <c r="W64" s="725"/>
      <c r="X64" s="725"/>
      <c r="Y64" s="725"/>
      <c r="Z64" s="725"/>
      <c r="AA64" s="725"/>
      <c r="AC64" s="724"/>
      <c r="AD64" s="724"/>
      <c r="AE64" s="724"/>
      <c r="AF64" s="724"/>
      <c r="AG64" s="724"/>
      <c r="AH64" s="724"/>
      <c r="AI64" s="724"/>
      <c r="AJ64" s="724"/>
      <c r="AK64" s="724"/>
      <c r="AL64" s="724"/>
      <c r="AM64" s="724"/>
      <c r="AN64" s="724"/>
      <c r="AO64" s="724"/>
    </row>
    <row r="65" spans="1:41">
      <c r="A65" s="706"/>
      <c r="B65" s="729" t="s">
        <v>767</v>
      </c>
      <c r="C65" s="728">
        <v>92.7</v>
      </c>
      <c r="D65" s="728">
        <v>103</v>
      </c>
      <c r="E65" s="728">
        <v>116.5</v>
      </c>
      <c r="F65" s="726">
        <v>77.599999999999994</v>
      </c>
      <c r="G65" s="728">
        <v>122.4</v>
      </c>
      <c r="H65" s="728">
        <v>82</v>
      </c>
      <c r="I65" s="726">
        <v>52.1</v>
      </c>
      <c r="J65" s="726">
        <v>80.7</v>
      </c>
      <c r="K65" s="726">
        <v>80.099999999999994</v>
      </c>
      <c r="L65" s="726">
        <v>80.400000000000006</v>
      </c>
      <c r="M65" s="728">
        <v>93.8</v>
      </c>
      <c r="N65" s="727">
        <v>112.7</v>
      </c>
      <c r="O65" s="726">
        <v>78.8</v>
      </c>
      <c r="P65" s="725"/>
      <c r="Q65" s="725"/>
      <c r="R65" s="725"/>
      <c r="S65" s="725"/>
      <c r="T65" s="725"/>
      <c r="U65" s="725"/>
      <c r="V65" s="725"/>
      <c r="W65" s="725"/>
      <c r="X65" s="725"/>
      <c r="Y65" s="725"/>
      <c r="Z65" s="725"/>
      <c r="AA65" s="725"/>
      <c r="AC65" s="724"/>
      <c r="AD65" s="724"/>
      <c r="AE65" s="724"/>
      <c r="AF65" s="724"/>
      <c r="AG65" s="724"/>
      <c r="AH65" s="724"/>
      <c r="AI65" s="724"/>
      <c r="AJ65" s="724"/>
      <c r="AK65" s="724"/>
      <c r="AL65" s="724"/>
      <c r="AM65" s="724"/>
      <c r="AN65" s="724"/>
      <c r="AO65" s="724"/>
    </row>
    <row r="66" spans="1:41">
      <c r="A66" s="706"/>
      <c r="B66" s="729" t="s">
        <v>766</v>
      </c>
      <c r="C66" s="728">
        <v>95.3</v>
      </c>
      <c r="D66" s="728">
        <v>105.7</v>
      </c>
      <c r="E66" s="728">
        <v>116.2</v>
      </c>
      <c r="F66" s="726">
        <v>81.7</v>
      </c>
      <c r="G66" s="728">
        <v>104.2</v>
      </c>
      <c r="H66" s="728">
        <v>93.7</v>
      </c>
      <c r="I66" s="726">
        <v>55.7</v>
      </c>
      <c r="J66" s="726">
        <v>44.5</v>
      </c>
      <c r="K66" s="726">
        <v>84</v>
      </c>
      <c r="L66" s="726">
        <v>94.6</v>
      </c>
      <c r="M66" s="728">
        <v>98.8</v>
      </c>
      <c r="N66" s="727">
        <v>114.3</v>
      </c>
      <c r="O66" s="726">
        <v>75.3</v>
      </c>
      <c r="P66" s="725"/>
      <c r="Q66" s="725"/>
      <c r="R66" s="725"/>
      <c r="S66" s="725"/>
      <c r="T66" s="725"/>
      <c r="U66" s="725"/>
      <c r="V66" s="725"/>
      <c r="W66" s="725"/>
      <c r="X66" s="725"/>
      <c r="Y66" s="725"/>
      <c r="Z66" s="725"/>
      <c r="AA66" s="725"/>
      <c r="AC66" s="724"/>
      <c r="AD66" s="724"/>
      <c r="AE66" s="724"/>
      <c r="AF66" s="724"/>
      <c r="AG66" s="724"/>
      <c r="AH66" s="724"/>
      <c r="AI66" s="724"/>
      <c r="AJ66" s="724"/>
      <c r="AK66" s="724"/>
      <c r="AL66" s="724"/>
      <c r="AM66" s="724"/>
      <c r="AN66" s="724"/>
      <c r="AO66" s="724"/>
    </row>
    <row r="67" spans="1:41">
      <c r="A67" s="706"/>
      <c r="B67" s="729" t="s">
        <v>765</v>
      </c>
      <c r="C67" s="728">
        <v>91.2</v>
      </c>
      <c r="D67" s="728">
        <v>97</v>
      </c>
      <c r="E67" s="728">
        <v>128.4</v>
      </c>
      <c r="F67" s="726">
        <v>76.5</v>
      </c>
      <c r="G67" s="728">
        <v>114.4</v>
      </c>
      <c r="H67" s="728">
        <v>95.7</v>
      </c>
      <c r="I67" s="726">
        <v>54.6</v>
      </c>
      <c r="J67" s="726">
        <v>17</v>
      </c>
      <c r="K67" s="726">
        <v>85.4</v>
      </c>
      <c r="L67" s="726">
        <v>92.4</v>
      </c>
      <c r="M67" s="728">
        <v>107.4</v>
      </c>
      <c r="N67" s="727">
        <v>100.7</v>
      </c>
      <c r="O67" s="726">
        <v>65.599999999999994</v>
      </c>
      <c r="P67" s="725"/>
      <c r="Q67" s="725"/>
      <c r="R67" s="725"/>
      <c r="S67" s="725"/>
      <c r="T67" s="725"/>
      <c r="U67" s="725"/>
      <c r="V67" s="725"/>
      <c r="W67" s="725"/>
      <c r="X67" s="725"/>
      <c r="Y67" s="725"/>
      <c r="Z67" s="725"/>
      <c r="AA67" s="725"/>
      <c r="AC67" s="724"/>
      <c r="AD67" s="724"/>
      <c r="AE67" s="724"/>
      <c r="AF67" s="724"/>
      <c r="AG67" s="724"/>
      <c r="AH67" s="724"/>
      <c r="AI67" s="724"/>
      <c r="AJ67" s="724"/>
      <c r="AK67" s="724"/>
      <c r="AL67" s="724"/>
      <c r="AM67" s="724"/>
      <c r="AN67" s="724"/>
      <c r="AO67" s="724"/>
    </row>
    <row r="68" spans="1:41">
      <c r="A68" s="706"/>
      <c r="B68" s="729" t="s">
        <v>764</v>
      </c>
      <c r="C68" s="728">
        <v>92.2</v>
      </c>
      <c r="D68" s="728">
        <v>92.6</v>
      </c>
      <c r="E68" s="728">
        <v>116.7</v>
      </c>
      <c r="F68" s="726">
        <v>72.2</v>
      </c>
      <c r="G68" s="728">
        <v>95.5</v>
      </c>
      <c r="H68" s="728">
        <v>96.4</v>
      </c>
      <c r="I68" s="726">
        <v>55.3</v>
      </c>
      <c r="J68" s="726">
        <v>85.1</v>
      </c>
      <c r="K68" s="726">
        <v>77.2</v>
      </c>
      <c r="L68" s="726">
        <v>86.4</v>
      </c>
      <c r="M68" s="728">
        <v>102.6</v>
      </c>
      <c r="N68" s="727">
        <v>88.5</v>
      </c>
      <c r="O68" s="726">
        <v>64.400000000000006</v>
      </c>
      <c r="P68" s="725"/>
      <c r="Q68" s="725"/>
      <c r="R68" s="725"/>
      <c r="S68" s="725"/>
      <c r="T68" s="725"/>
      <c r="U68" s="725"/>
      <c r="V68" s="725"/>
      <c r="W68" s="725"/>
      <c r="X68" s="725"/>
      <c r="Y68" s="725"/>
      <c r="Z68" s="725"/>
      <c r="AA68" s="725"/>
      <c r="AC68" s="724"/>
      <c r="AD68" s="724"/>
      <c r="AE68" s="724"/>
      <c r="AF68" s="724"/>
      <c r="AG68" s="724"/>
      <c r="AH68" s="724"/>
      <c r="AI68" s="724"/>
      <c r="AJ68" s="724"/>
      <c r="AK68" s="724"/>
      <c r="AL68" s="724"/>
      <c r="AM68" s="724"/>
      <c r="AN68" s="724"/>
      <c r="AO68" s="724"/>
    </row>
    <row r="69" spans="1:41">
      <c r="A69" s="706"/>
      <c r="B69" s="729" t="s">
        <v>763</v>
      </c>
      <c r="C69" s="728">
        <v>95.6</v>
      </c>
      <c r="D69" s="728">
        <v>95.8</v>
      </c>
      <c r="E69" s="728">
        <v>125.5</v>
      </c>
      <c r="F69" s="726">
        <v>81.8</v>
      </c>
      <c r="G69" s="728">
        <v>111.5</v>
      </c>
      <c r="H69" s="728">
        <v>92</v>
      </c>
      <c r="I69" s="726">
        <v>55.2</v>
      </c>
      <c r="J69" s="726">
        <v>104.6</v>
      </c>
      <c r="K69" s="726">
        <v>75.900000000000006</v>
      </c>
      <c r="L69" s="726">
        <v>98.8</v>
      </c>
      <c r="M69" s="728">
        <v>102.8</v>
      </c>
      <c r="N69" s="727">
        <v>96.2</v>
      </c>
      <c r="O69" s="726">
        <v>63.7</v>
      </c>
      <c r="P69" s="725"/>
      <c r="Q69" s="725"/>
      <c r="R69" s="725"/>
      <c r="S69" s="725"/>
      <c r="T69" s="725"/>
      <c r="U69" s="725"/>
      <c r="V69" s="725"/>
      <c r="W69" s="725"/>
      <c r="X69" s="725"/>
      <c r="Y69" s="725"/>
      <c r="Z69" s="725"/>
      <c r="AA69" s="725"/>
      <c r="AC69" s="724"/>
      <c r="AD69" s="724"/>
      <c r="AE69" s="724"/>
      <c r="AF69" s="724"/>
      <c r="AG69" s="724"/>
      <c r="AH69" s="724"/>
      <c r="AI69" s="724"/>
      <c r="AJ69" s="724"/>
      <c r="AK69" s="724"/>
      <c r="AL69" s="724"/>
      <c r="AM69" s="724"/>
      <c r="AN69" s="724"/>
      <c r="AO69" s="724"/>
    </row>
    <row r="70" spans="1:41">
      <c r="B70" s="729" t="s">
        <v>762</v>
      </c>
      <c r="C70" s="728">
        <v>93.7</v>
      </c>
      <c r="D70" s="728">
        <v>98.1</v>
      </c>
      <c r="E70" s="728">
        <v>129.5</v>
      </c>
      <c r="F70" s="726">
        <v>80.3</v>
      </c>
      <c r="G70" s="728">
        <v>108.3</v>
      </c>
      <c r="H70" s="728">
        <v>91.5</v>
      </c>
      <c r="I70" s="726">
        <v>55.8</v>
      </c>
      <c r="J70" s="726">
        <v>87</v>
      </c>
      <c r="K70" s="726">
        <v>77.5</v>
      </c>
      <c r="L70" s="726">
        <v>85.3</v>
      </c>
      <c r="M70" s="728">
        <v>99.4</v>
      </c>
      <c r="N70" s="727">
        <v>75</v>
      </c>
      <c r="O70" s="726">
        <v>62</v>
      </c>
      <c r="P70" s="725"/>
      <c r="Q70" s="725"/>
      <c r="R70" s="725"/>
      <c r="S70" s="725"/>
      <c r="T70" s="725"/>
      <c r="U70" s="725"/>
      <c r="V70" s="725"/>
      <c r="W70" s="725"/>
      <c r="X70" s="725"/>
      <c r="Y70" s="725"/>
      <c r="Z70" s="725"/>
      <c r="AA70" s="725"/>
      <c r="AC70" s="724"/>
      <c r="AD70" s="724"/>
      <c r="AE70" s="724"/>
      <c r="AF70" s="724"/>
      <c r="AG70" s="724"/>
      <c r="AH70" s="724"/>
      <c r="AI70" s="724"/>
      <c r="AJ70" s="724"/>
      <c r="AK70" s="724"/>
      <c r="AL70" s="724"/>
      <c r="AM70" s="724"/>
      <c r="AN70" s="724"/>
      <c r="AO70" s="724"/>
    </row>
    <row r="71" spans="1:41">
      <c r="B71" s="729" t="s">
        <v>761</v>
      </c>
      <c r="C71" s="728">
        <v>94.8</v>
      </c>
      <c r="D71" s="728">
        <v>99.1</v>
      </c>
      <c r="E71" s="728">
        <v>140.1</v>
      </c>
      <c r="F71" s="726">
        <v>77.3</v>
      </c>
      <c r="G71" s="728">
        <v>110</v>
      </c>
      <c r="H71" s="728">
        <v>92</v>
      </c>
      <c r="I71" s="726">
        <v>56.4</v>
      </c>
      <c r="J71" s="726">
        <v>102.6</v>
      </c>
      <c r="K71" s="726">
        <v>77</v>
      </c>
      <c r="L71" s="726">
        <v>76</v>
      </c>
      <c r="M71" s="728">
        <v>104.9</v>
      </c>
      <c r="N71" s="727">
        <v>89.6</v>
      </c>
      <c r="O71" s="726">
        <v>58.9</v>
      </c>
      <c r="P71" s="725"/>
      <c r="Q71" s="725"/>
      <c r="R71" s="725"/>
      <c r="S71" s="725"/>
      <c r="T71" s="725"/>
      <c r="U71" s="725"/>
      <c r="V71" s="725"/>
      <c r="W71" s="725"/>
      <c r="X71" s="725"/>
      <c r="Y71" s="725"/>
      <c r="Z71" s="725"/>
      <c r="AA71" s="725"/>
      <c r="AC71" s="724"/>
      <c r="AD71" s="724"/>
      <c r="AE71" s="724"/>
      <c r="AF71" s="724"/>
      <c r="AG71" s="724"/>
      <c r="AH71" s="724"/>
      <c r="AI71" s="724"/>
      <c r="AJ71" s="724"/>
      <c r="AK71" s="724"/>
      <c r="AL71" s="724"/>
      <c r="AM71" s="724"/>
      <c r="AN71" s="724"/>
      <c r="AO71" s="724"/>
    </row>
    <row r="72" spans="1:41">
      <c r="C72" s="728"/>
      <c r="D72" s="728"/>
      <c r="E72" s="728"/>
      <c r="F72" s="726"/>
      <c r="G72" s="728"/>
      <c r="H72" s="728"/>
      <c r="I72" s="726"/>
      <c r="J72" s="726"/>
      <c r="K72" s="726"/>
      <c r="L72" s="726"/>
      <c r="M72" s="728"/>
      <c r="N72" s="727"/>
      <c r="O72" s="726"/>
      <c r="P72" s="725"/>
      <c r="Q72" s="725"/>
      <c r="R72" s="725"/>
      <c r="S72" s="725"/>
      <c r="T72" s="725"/>
      <c r="U72" s="725"/>
      <c r="V72" s="725"/>
      <c r="W72" s="725"/>
      <c r="X72" s="725"/>
      <c r="Y72" s="725"/>
      <c r="Z72" s="725"/>
      <c r="AA72" s="725"/>
      <c r="AC72" s="724"/>
      <c r="AD72" s="724"/>
      <c r="AE72" s="724"/>
      <c r="AF72" s="724"/>
      <c r="AG72" s="724"/>
      <c r="AH72" s="724"/>
      <c r="AI72" s="724"/>
      <c r="AJ72" s="724"/>
      <c r="AK72" s="724"/>
      <c r="AL72" s="724"/>
      <c r="AM72" s="724"/>
      <c r="AN72" s="724"/>
      <c r="AO72" s="724"/>
    </row>
    <row r="73" spans="1:41">
      <c r="A73" s="730" t="s">
        <v>773</v>
      </c>
      <c r="B73" s="729" t="s">
        <v>772</v>
      </c>
      <c r="C73" s="728">
        <v>95.1</v>
      </c>
      <c r="D73" s="728">
        <v>97.6</v>
      </c>
      <c r="E73" s="728">
        <v>108.2</v>
      </c>
      <c r="F73" s="726">
        <v>74.099999999999994</v>
      </c>
      <c r="G73" s="728">
        <v>86.1</v>
      </c>
      <c r="H73" s="728">
        <v>94</v>
      </c>
      <c r="I73" s="726">
        <v>63.3</v>
      </c>
      <c r="J73" s="726">
        <v>112.8</v>
      </c>
      <c r="K73" s="726">
        <v>74.5</v>
      </c>
      <c r="L73" s="726">
        <v>81.099999999999994</v>
      </c>
      <c r="M73" s="713">
        <v>111.4</v>
      </c>
      <c r="N73" s="727">
        <v>97.3</v>
      </c>
      <c r="O73" s="726">
        <v>53.7</v>
      </c>
      <c r="P73" s="725"/>
      <c r="Q73" s="725"/>
      <c r="R73" s="725"/>
      <c r="S73" s="725"/>
      <c r="T73" s="725"/>
      <c r="U73" s="725"/>
      <c r="V73" s="725"/>
      <c r="W73" s="725"/>
      <c r="X73" s="725"/>
      <c r="Y73" s="725"/>
      <c r="Z73" s="725"/>
      <c r="AA73" s="725"/>
      <c r="AC73" s="724"/>
      <c r="AD73" s="724"/>
      <c r="AE73" s="724"/>
      <c r="AF73" s="724"/>
      <c r="AG73" s="724"/>
      <c r="AH73" s="724"/>
      <c r="AI73" s="724"/>
      <c r="AJ73" s="724"/>
      <c r="AK73" s="724"/>
      <c r="AL73" s="724"/>
      <c r="AM73" s="724"/>
      <c r="AN73" s="724"/>
      <c r="AO73" s="724"/>
    </row>
    <row r="74" spans="1:41">
      <c r="A74" s="706"/>
      <c r="B74" s="729" t="s">
        <v>771</v>
      </c>
      <c r="C74" s="728">
        <v>93.4</v>
      </c>
      <c r="D74" s="728">
        <v>97.3</v>
      </c>
      <c r="E74" s="728">
        <v>111.7</v>
      </c>
      <c r="F74" s="726">
        <v>71.7</v>
      </c>
      <c r="G74" s="728">
        <v>94.7</v>
      </c>
      <c r="H74" s="728">
        <v>86.6</v>
      </c>
      <c r="I74" s="726">
        <v>55.9</v>
      </c>
      <c r="J74" s="726">
        <v>95.1</v>
      </c>
      <c r="K74" s="726">
        <v>73.400000000000006</v>
      </c>
      <c r="L74" s="726">
        <v>88</v>
      </c>
      <c r="M74" s="713">
        <v>112.8</v>
      </c>
      <c r="N74" s="727">
        <v>115.2</v>
      </c>
      <c r="O74" s="726">
        <v>66.2</v>
      </c>
      <c r="P74" s="725"/>
      <c r="Q74" s="725"/>
      <c r="R74" s="725"/>
      <c r="S74" s="725"/>
      <c r="T74" s="725"/>
      <c r="U74" s="725"/>
      <c r="V74" s="725"/>
      <c r="W74" s="725"/>
      <c r="X74" s="725"/>
      <c r="Y74" s="725"/>
      <c r="Z74" s="725"/>
      <c r="AA74" s="725"/>
      <c r="AC74" s="724"/>
      <c r="AD74" s="724"/>
      <c r="AE74" s="724"/>
      <c r="AF74" s="724"/>
      <c r="AG74" s="724"/>
      <c r="AH74" s="724"/>
      <c r="AI74" s="724"/>
      <c r="AJ74" s="724"/>
      <c r="AK74" s="724"/>
      <c r="AL74" s="724"/>
      <c r="AM74" s="724"/>
      <c r="AN74" s="724"/>
      <c r="AO74" s="724"/>
    </row>
    <row r="75" spans="1:41">
      <c r="A75" s="706"/>
      <c r="B75" s="729" t="s">
        <v>770</v>
      </c>
      <c r="C75" s="728">
        <v>103.8</v>
      </c>
      <c r="D75" s="728">
        <v>113.3</v>
      </c>
      <c r="E75" s="728">
        <v>125.7</v>
      </c>
      <c r="F75" s="726">
        <v>72.599999999999994</v>
      </c>
      <c r="G75" s="728">
        <v>97.3</v>
      </c>
      <c r="H75" s="728">
        <v>94.9</v>
      </c>
      <c r="I75" s="726">
        <v>58</v>
      </c>
      <c r="J75" s="726">
        <v>116.9</v>
      </c>
      <c r="K75" s="726">
        <v>77.3</v>
      </c>
      <c r="L75" s="726">
        <v>87.5</v>
      </c>
      <c r="M75" s="713">
        <v>108.2</v>
      </c>
      <c r="N75" s="727">
        <v>126.9</v>
      </c>
      <c r="O75" s="726">
        <v>61.4</v>
      </c>
      <c r="P75" s="725"/>
      <c r="Q75" s="725"/>
      <c r="R75" s="725"/>
      <c r="S75" s="725"/>
      <c r="T75" s="725"/>
      <c r="U75" s="725"/>
      <c r="V75" s="725"/>
      <c r="W75" s="725"/>
      <c r="X75" s="725"/>
      <c r="Y75" s="725"/>
      <c r="Z75" s="725"/>
      <c r="AA75" s="725"/>
      <c r="AC75" s="724"/>
      <c r="AD75" s="724"/>
      <c r="AE75" s="724"/>
      <c r="AF75" s="724"/>
      <c r="AG75" s="724"/>
      <c r="AH75" s="724"/>
      <c r="AI75" s="724"/>
      <c r="AJ75" s="724"/>
      <c r="AK75" s="724"/>
      <c r="AL75" s="724"/>
      <c r="AM75" s="724"/>
      <c r="AN75" s="724"/>
      <c r="AO75" s="724"/>
    </row>
    <row r="76" spans="1:41">
      <c r="A76" s="706"/>
      <c r="B76" s="729" t="s">
        <v>769</v>
      </c>
      <c r="C76" s="728">
        <v>89.5</v>
      </c>
      <c r="D76" s="728">
        <v>95.9</v>
      </c>
      <c r="E76" s="728">
        <v>126.3</v>
      </c>
      <c r="F76" s="726">
        <v>70</v>
      </c>
      <c r="G76" s="728">
        <v>101</v>
      </c>
      <c r="H76" s="728">
        <v>74.400000000000006</v>
      </c>
      <c r="I76" s="726">
        <v>48.3</v>
      </c>
      <c r="J76" s="726">
        <v>107</v>
      </c>
      <c r="K76" s="726">
        <v>74.5</v>
      </c>
      <c r="L76" s="726">
        <v>76.8</v>
      </c>
      <c r="M76" s="713">
        <v>98.5</v>
      </c>
      <c r="N76" s="727">
        <v>115.2</v>
      </c>
      <c r="O76" s="726">
        <v>59.4</v>
      </c>
      <c r="P76" s="725"/>
      <c r="Q76" s="725"/>
      <c r="R76" s="725"/>
      <c r="S76" s="725"/>
      <c r="T76" s="725"/>
      <c r="U76" s="725"/>
      <c r="V76" s="725"/>
      <c r="W76" s="725"/>
      <c r="X76" s="725"/>
      <c r="Y76" s="725"/>
      <c r="Z76" s="725"/>
      <c r="AA76" s="725"/>
      <c r="AC76" s="724"/>
      <c r="AD76" s="724"/>
      <c r="AE76" s="724"/>
      <c r="AF76" s="724"/>
      <c r="AG76" s="724"/>
      <c r="AH76" s="724"/>
      <c r="AI76" s="724"/>
      <c r="AJ76" s="724"/>
      <c r="AK76" s="724"/>
      <c r="AL76" s="724"/>
      <c r="AM76" s="724"/>
      <c r="AN76" s="724"/>
      <c r="AO76" s="724"/>
    </row>
    <row r="77" spans="1:41">
      <c r="A77" s="706"/>
      <c r="B77" s="729" t="s">
        <v>768</v>
      </c>
      <c r="C77" s="728">
        <v>98.4</v>
      </c>
      <c r="D77" s="728">
        <v>111.3</v>
      </c>
      <c r="E77" s="728">
        <v>121.5</v>
      </c>
      <c r="F77" s="726">
        <v>67.5</v>
      </c>
      <c r="G77" s="728">
        <v>104.5</v>
      </c>
      <c r="H77" s="728">
        <v>85.7</v>
      </c>
      <c r="I77" s="726">
        <v>42.8</v>
      </c>
      <c r="J77" s="726">
        <v>110.9</v>
      </c>
      <c r="K77" s="726">
        <v>77.3</v>
      </c>
      <c r="L77" s="726">
        <v>81</v>
      </c>
      <c r="M77" s="713">
        <v>105.7</v>
      </c>
      <c r="N77" s="727">
        <v>119.5</v>
      </c>
      <c r="O77" s="726">
        <v>53.5</v>
      </c>
      <c r="P77" s="725"/>
      <c r="Q77" s="725"/>
      <c r="R77" s="725"/>
      <c r="S77" s="725"/>
      <c r="T77" s="725"/>
      <c r="U77" s="725"/>
      <c r="V77" s="725"/>
      <c r="W77" s="725"/>
      <c r="X77" s="725"/>
      <c r="Y77" s="725"/>
      <c r="Z77" s="725"/>
      <c r="AA77" s="725"/>
      <c r="AC77" s="724"/>
      <c r="AD77" s="724"/>
      <c r="AE77" s="724"/>
      <c r="AF77" s="724"/>
      <c r="AG77" s="724"/>
      <c r="AH77" s="724"/>
      <c r="AI77" s="724"/>
      <c r="AJ77" s="724"/>
      <c r="AK77" s="724"/>
      <c r="AL77" s="724"/>
      <c r="AM77" s="724"/>
      <c r="AN77" s="724"/>
      <c r="AO77" s="724"/>
    </row>
    <row r="78" spans="1:41">
      <c r="A78" s="706"/>
      <c r="B78" s="729" t="s">
        <v>767</v>
      </c>
      <c r="C78" s="728">
        <v>98.4</v>
      </c>
      <c r="D78" s="728">
        <v>100.3</v>
      </c>
      <c r="E78" s="728">
        <v>122</v>
      </c>
      <c r="F78" s="726">
        <v>70.900000000000006</v>
      </c>
      <c r="G78" s="728">
        <v>119.7</v>
      </c>
      <c r="H78" s="728">
        <v>101.7</v>
      </c>
      <c r="I78" s="726">
        <v>46.9</v>
      </c>
      <c r="J78" s="726">
        <v>109.3</v>
      </c>
      <c r="K78" s="726">
        <v>80.3</v>
      </c>
      <c r="L78" s="726">
        <v>76.099999999999994</v>
      </c>
      <c r="M78" s="713">
        <v>112.9</v>
      </c>
      <c r="N78" s="727">
        <v>106.2</v>
      </c>
      <c r="O78" s="726">
        <v>52</v>
      </c>
      <c r="P78" s="725"/>
      <c r="Q78" s="725"/>
      <c r="R78" s="725"/>
      <c r="S78" s="725"/>
      <c r="T78" s="725"/>
      <c r="U78" s="725"/>
      <c r="V78" s="725"/>
      <c r="W78" s="725"/>
      <c r="X78" s="725"/>
      <c r="Y78" s="725"/>
      <c r="Z78" s="725"/>
      <c r="AA78" s="725"/>
      <c r="AC78" s="724"/>
      <c r="AD78" s="724"/>
      <c r="AE78" s="724"/>
      <c r="AF78" s="724"/>
      <c r="AG78" s="724"/>
      <c r="AH78" s="724"/>
      <c r="AI78" s="724"/>
      <c r="AJ78" s="724"/>
      <c r="AK78" s="724"/>
      <c r="AL78" s="724"/>
      <c r="AM78" s="724"/>
      <c r="AN78" s="724"/>
      <c r="AO78" s="724"/>
    </row>
    <row r="79" spans="1:41">
      <c r="A79" s="706"/>
      <c r="B79" s="729" t="s">
        <v>766</v>
      </c>
      <c r="C79" s="728">
        <v>101.3</v>
      </c>
      <c r="D79" s="728">
        <v>99.4</v>
      </c>
      <c r="E79" s="728">
        <v>125.7</v>
      </c>
      <c r="F79" s="726">
        <v>70</v>
      </c>
      <c r="G79" s="728">
        <v>110.6</v>
      </c>
      <c r="H79" s="728">
        <v>108.9</v>
      </c>
      <c r="I79" s="726">
        <v>40.4</v>
      </c>
      <c r="J79" s="726">
        <v>118.6</v>
      </c>
      <c r="K79" s="726">
        <v>88.4</v>
      </c>
      <c r="L79" s="726">
        <v>87.5</v>
      </c>
      <c r="M79" s="713">
        <v>114.5</v>
      </c>
      <c r="N79" s="727">
        <v>104</v>
      </c>
      <c r="O79" s="726">
        <v>53.9</v>
      </c>
      <c r="P79" s="725"/>
      <c r="Q79" s="725"/>
      <c r="R79" s="725"/>
      <c r="S79" s="725"/>
      <c r="T79" s="725"/>
      <c r="U79" s="725"/>
      <c r="V79" s="725"/>
      <c r="W79" s="725"/>
      <c r="X79" s="725"/>
      <c r="Y79" s="725"/>
      <c r="Z79" s="725"/>
      <c r="AA79" s="725"/>
      <c r="AC79" s="724"/>
      <c r="AD79" s="724"/>
      <c r="AE79" s="724"/>
      <c r="AF79" s="724"/>
      <c r="AG79" s="724"/>
      <c r="AH79" s="724"/>
      <c r="AI79" s="724"/>
      <c r="AJ79" s="724"/>
      <c r="AK79" s="724"/>
      <c r="AL79" s="724"/>
      <c r="AM79" s="724"/>
      <c r="AN79" s="724"/>
      <c r="AO79" s="724"/>
    </row>
    <row r="80" spans="1:41">
      <c r="A80" s="706"/>
      <c r="B80" s="729" t="s">
        <v>765</v>
      </c>
      <c r="C80" s="728">
        <v>98.4</v>
      </c>
      <c r="D80" s="728">
        <v>93</v>
      </c>
      <c r="E80" s="728">
        <v>128.80000000000001</v>
      </c>
      <c r="F80" s="726">
        <v>70.5</v>
      </c>
      <c r="G80" s="728">
        <v>120.3</v>
      </c>
      <c r="H80" s="728">
        <v>109.7</v>
      </c>
      <c r="I80" s="726">
        <v>41.9</v>
      </c>
      <c r="J80" s="726">
        <v>100.1</v>
      </c>
      <c r="K80" s="726">
        <v>86.8</v>
      </c>
      <c r="L80" s="726">
        <v>80.5</v>
      </c>
      <c r="M80" s="713">
        <v>118.5</v>
      </c>
      <c r="N80" s="727">
        <v>100.5</v>
      </c>
      <c r="O80" s="726">
        <v>52.9</v>
      </c>
      <c r="P80" s="725"/>
      <c r="Q80" s="725"/>
      <c r="R80" s="725"/>
      <c r="S80" s="725"/>
      <c r="T80" s="725"/>
      <c r="U80" s="725"/>
      <c r="V80" s="725"/>
      <c r="W80" s="725"/>
      <c r="X80" s="725"/>
      <c r="Y80" s="725"/>
      <c r="Z80" s="725"/>
      <c r="AA80" s="725"/>
      <c r="AC80" s="724"/>
      <c r="AD80" s="724"/>
      <c r="AE80" s="724"/>
      <c r="AF80" s="724"/>
      <c r="AG80" s="724"/>
      <c r="AH80" s="724"/>
      <c r="AI80" s="724"/>
      <c r="AJ80" s="724"/>
      <c r="AK80" s="724"/>
      <c r="AL80" s="724"/>
      <c r="AM80" s="724"/>
      <c r="AN80" s="724"/>
      <c r="AO80" s="724"/>
    </row>
    <row r="81" spans="1:41">
      <c r="A81" s="706"/>
      <c r="B81" s="729" t="s">
        <v>764</v>
      </c>
      <c r="C81" s="728">
        <v>96.6</v>
      </c>
      <c r="D81" s="728">
        <v>104.2</v>
      </c>
      <c r="E81" s="728">
        <v>128.80000000000001</v>
      </c>
      <c r="F81" s="726">
        <v>72.400000000000006</v>
      </c>
      <c r="G81" s="728">
        <v>116.1</v>
      </c>
      <c r="H81" s="728">
        <v>96.6</v>
      </c>
      <c r="I81" s="726">
        <v>42.2</v>
      </c>
      <c r="J81" s="726">
        <v>48</v>
      </c>
      <c r="K81" s="726">
        <v>74.099999999999994</v>
      </c>
      <c r="L81" s="726">
        <v>85.1</v>
      </c>
      <c r="M81" s="713">
        <v>122</v>
      </c>
      <c r="N81" s="727">
        <v>133.4</v>
      </c>
      <c r="O81" s="726">
        <v>49.2</v>
      </c>
      <c r="P81" s="725"/>
      <c r="Q81" s="725"/>
      <c r="R81" s="725"/>
      <c r="S81" s="725"/>
      <c r="T81" s="725"/>
      <c r="U81" s="725"/>
      <c r="V81" s="725"/>
      <c r="W81" s="725"/>
      <c r="X81" s="725"/>
      <c r="Y81" s="725"/>
      <c r="Z81" s="725"/>
      <c r="AA81" s="725"/>
      <c r="AC81" s="724"/>
      <c r="AD81" s="724"/>
      <c r="AE81" s="724"/>
      <c r="AF81" s="724"/>
      <c r="AG81" s="724"/>
      <c r="AH81" s="724"/>
      <c r="AI81" s="724"/>
      <c r="AJ81" s="724"/>
      <c r="AK81" s="724"/>
      <c r="AL81" s="724"/>
      <c r="AM81" s="724"/>
      <c r="AN81" s="724"/>
      <c r="AO81" s="724"/>
    </row>
    <row r="82" spans="1:41">
      <c r="A82" s="706"/>
      <c r="B82" s="729" t="s">
        <v>763</v>
      </c>
      <c r="C82" s="728">
        <v>100.3</v>
      </c>
      <c r="D82" s="728">
        <v>101.4</v>
      </c>
      <c r="E82" s="728">
        <v>126.2</v>
      </c>
      <c r="F82" s="726">
        <v>73.599999999999994</v>
      </c>
      <c r="G82" s="728">
        <v>107</v>
      </c>
      <c r="H82" s="728">
        <v>105.3</v>
      </c>
      <c r="I82" s="726">
        <v>46.1</v>
      </c>
      <c r="J82" s="726">
        <v>94.6</v>
      </c>
      <c r="K82" s="726">
        <v>82.3</v>
      </c>
      <c r="L82" s="726">
        <v>81.599999999999994</v>
      </c>
      <c r="M82" s="713">
        <v>127.1</v>
      </c>
      <c r="N82" s="727">
        <v>124.1</v>
      </c>
      <c r="O82" s="726">
        <v>53.6</v>
      </c>
      <c r="P82" s="725"/>
      <c r="Q82" s="725"/>
      <c r="R82" s="725"/>
      <c r="S82" s="725"/>
      <c r="T82" s="725"/>
      <c r="U82" s="725"/>
      <c r="V82" s="725"/>
      <c r="W82" s="725"/>
      <c r="X82" s="725"/>
      <c r="Y82" s="725"/>
      <c r="Z82" s="725"/>
      <c r="AA82" s="725"/>
      <c r="AC82" s="724"/>
      <c r="AD82" s="724"/>
      <c r="AE82" s="724"/>
      <c r="AF82" s="724"/>
      <c r="AG82" s="724"/>
      <c r="AH82" s="724"/>
      <c r="AI82" s="724"/>
      <c r="AJ82" s="724"/>
      <c r="AK82" s="724"/>
      <c r="AL82" s="724"/>
      <c r="AM82" s="724"/>
      <c r="AN82" s="724"/>
      <c r="AO82" s="724"/>
    </row>
    <row r="83" spans="1:41">
      <c r="A83" s="706"/>
      <c r="B83" s="729" t="s">
        <v>762</v>
      </c>
      <c r="C83" s="728">
        <v>99</v>
      </c>
      <c r="D83" s="728">
        <v>104.3</v>
      </c>
      <c r="E83" s="728">
        <v>123.2</v>
      </c>
      <c r="F83" s="726">
        <v>70</v>
      </c>
      <c r="G83" s="728">
        <v>96.4</v>
      </c>
      <c r="H83" s="728">
        <v>95.1</v>
      </c>
      <c r="I83" s="726">
        <v>57.9</v>
      </c>
      <c r="J83" s="726">
        <v>107.9</v>
      </c>
      <c r="K83" s="726">
        <v>79.400000000000006</v>
      </c>
      <c r="L83" s="726">
        <v>78.900000000000006</v>
      </c>
      <c r="M83" s="713">
        <v>112.6</v>
      </c>
      <c r="N83" s="727">
        <v>132.1</v>
      </c>
      <c r="O83" s="726">
        <v>51.2</v>
      </c>
      <c r="P83" s="725"/>
      <c r="Q83" s="725"/>
      <c r="R83" s="725"/>
      <c r="S83" s="725"/>
      <c r="T83" s="725"/>
      <c r="U83" s="725"/>
      <c r="V83" s="725"/>
      <c r="W83" s="725"/>
      <c r="X83" s="725"/>
      <c r="Y83" s="725"/>
      <c r="Z83" s="725"/>
      <c r="AA83" s="725"/>
      <c r="AC83" s="724"/>
      <c r="AD83" s="724"/>
      <c r="AE83" s="724"/>
      <c r="AF83" s="724"/>
      <c r="AG83" s="724"/>
      <c r="AH83" s="724"/>
      <c r="AI83" s="724"/>
      <c r="AJ83" s="724"/>
      <c r="AK83" s="724"/>
      <c r="AL83" s="724"/>
      <c r="AM83" s="724"/>
      <c r="AN83" s="724"/>
      <c r="AO83" s="724"/>
    </row>
    <row r="84" spans="1:41">
      <c r="A84" s="706"/>
      <c r="B84" s="729" t="s">
        <v>761</v>
      </c>
      <c r="C84" s="728">
        <v>99.1</v>
      </c>
      <c r="D84" s="728">
        <v>107.4</v>
      </c>
      <c r="E84" s="728">
        <v>121.5</v>
      </c>
      <c r="F84" s="726">
        <v>60.1</v>
      </c>
      <c r="G84" s="728">
        <v>90</v>
      </c>
      <c r="H84" s="728">
        <v>98.8</v>
      </c>
      <c r="I84" s="726">
        <v>40.4</v>
      </c>
      <c r="J84" s="726">
        <v>104.9</v>
      </c>
      <c r="K84" s="726">
        <v>73.3</v>
      </c>
      <c r="L84" s="726">
        <v>80.900000000000006</v>
      </c>
      <c r="M84" s="713">
        <v>105.2</v>
      </c>
      <c r="N84" s="727">
        <v>116.9</v>
      </c>
      <c r="O84" s="726">
        <v>58.6</v>
      </c>
      <c r="P84" s="725"/>
      <c r="Q84" s="725"/>
      <c r="R84" s="725"/>
      <c r="S84" s="725"/>
      <c r="T84" s="725"/>
      <c r="U84" s="725"/>
      <c r="V84" s="725"/>
      <c r="W84" s="725"/>
      <c r="X84" s="725"/>
      <c r="Y84" s="725"/>
      <c r="Z84" s="725"/>
      <c r="AA84" s="725"/>
      <c r="AC84" s="724"/>
      <c r="AD84" s="724"/>
      <c r="AE84" s="724"/>
      <c r="AF84" s="724"/>
      <c r="AG84" s="724"/>
      <c r="AH84" s="724"/>
      <c r="AI84" s="724"/>
      <c r="AJ84" s="724"/>
      <c r="AK84" s="724"/>
      <c r="AL84" s="724"/>
      <c r="AM84" s="724"/>
      <c r="AN84" s="724"/>
      <c r="AO84" s="724"/>
    </row>
    <row r="85" spans="1:41">
      <c r="A85" s="723"/>
      <c r="B85" s="722"/>
      <c r="C85" s="721"/>
      <c r="D85" s="718"/>
      <c r="E85" s="718"/>
      <c r="F85" s="718"/>
      <c r="G85" s="719"/>
      <c r="H85" s="718"/>
      <c r="I85" s="718"/>
      <c r="J85" s="718"/>
      <c r="K85" s="718"/>
      <c r="L85" s="718"/>
      <c r="M85" s="720"/>
      <c r="N85" s="719"/>
      <c r="O85" s="718"/>
    </row>
    <row r="86" spans="1:41" ht="12.75" customHeight="1">
      <c r="A86" s="1925" t="s">
        <v>760</v>
      </c>
      <c r="B86" s="1925"/>
      <c r="C86" s="1925"/>
      <c r="D86" s="1925"/>
      <c r="E86" s="1925"/>
      <c r="F86" s="1925"/>
      <c r="G86" s="1925"/>
      <c r="H86" s="1925"/>
      <c r="I86" s="1925"/>
      <c r="J86" s="1925"/>
      <c r="K86" s="717"/>
      <c r="L86" s="1926" t="s">
        <v>759</v>
      </c>
      <c r="M86" s="1926"/>
      <c r="N86" s="1926"/>
      <c r="O86" s="1926"/>
    </row>
    <row r="87" spans="1:41">
      <c r="A87" s="715" t="s">
        <v>64</v>
      </c>
      <c r="B87" s="714"/>
      <c r="C87" s="714"/>
      <c r="D87" s="714"/>
      <c r="E87" s="714"/>
      <c r="F87" s="714"/>
      <c r="G87" s="714"/>
      <c r="H87" s="714"/>
      <c r="I87" s="714"/>
      <c r="J87" s="714"/>
      <c r="K87" s="713"/>
      <c r="L87" s="713"/>
      <c r="M87" s="713"/>
      <c r="N87" s="713"/>
      <c r="O87" s="713"/>
    </row>
    <row r="88" spans="1:41">
      <c r="A88" s="712" t="s">
        <v>63</v>
      </c>
      <c r="B88" s="585"/>
      <c r="C88" s="542"/>
      <c r="D88" s="542"/>
      <c r="E88" s="542"/>
      <c r="F88" s="542"/>
      <c r="G88" s="542"/>
      <c r="H88" s="542"/>
      <c r="I88" s="542"/>
      <c r="J88" s="542"/>
    </row>
  </sheetData>
  <mergeCells count="5">
    <mergeCell ref="A3:O3"/>
    <mergeCell ref="A5:B5"/>
    <mergeCell ref="A86:J86"/>
    <mergeCell ref="L86:O86"/>
    <mergeCell ref="M2:O2"/>
  </mergeCells>
  <hyperlinks>
    <hyperlink ref="M2" location="Contents!A1" display="Back to Contents ç" xr:uid="{25CC7F74-BFA0-487A-8380-C223A0C64C18}"/>
    <hyperlink ref="M2:O2" location="உள்ளடக்கம்!A1" display="cs;slf;fj;jpw;F jpUk;Gtjw;F" xr:uid="{2B9D5FC4-44E4-4BC1-8CF5-5E9154EBB04A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B90D1-D084-47DF-835F-3FEA3C78E454}">
  <dimension ref="A1:R33"/>
  <sheetViews>
    <sheetView workbookViewId="0"/>
  </sheetViews>
  <sheetFormatPr defaultColWidth="9.140625" defaultRowHeight="12.75"/>
  <cols>
    <col min="1" max="1" width="3.7109375" style="703" customWidth="1"/>
    <col min="2" max="2" width="98.42578125" style="679" customWidth="1"/>
    <col min="3" max="8" width="13.5703125" style="679" customWidth="1"/>
    <col min="9" max="9" width="14" style="679" customWidth="1"/>
    <col min="10" max="137" width="9.140625" style="679"/>
    <col min="138" max="138" width="7.140625" style="679" customWidth="1"/>
    <col min="139" max="139" width="5.7109375" style="679" bestFit="1" customWidth="1"/>
    <col min="140" max="140" width="6" style="679" customWidth="1"/>
    <col min="141" max="141" width="37.7109375" style="679" bestFit="1" customWidth="1"/>
    <col min="142" max="153" width="7.7109375" style="679" customWidth="1"/>
    <col min="154" max="154" width="9.140625" style="679"/>
    <col min="155" max="155" width="11.140625" style="679" customWidth="1"/>
    <col min="156" max="16384" width="9.140625" style="679"/>
  </cols>
  <sheetData>
    <row r="1" spans="1:18" s="530" customFormat="1" ht="15.75">
      <c r="A1" s="538" t="s">
        <v>132</v>
      </c>
      <c r="B1" s="761"/>
      <c r="C1" s="711"/>
      <c r="D1" s="711"/>
      <c r="E1" s="759"/>
      <c r="F1" s="759"/>
      <c r="G1" s="759"/>
      <c r="H1" s="710" t="s">
        <v>811</v>
      </c>
    </row>
    <row r="2" spans="1:18" s="530" customFormat="1" ht="15.75">
      <c r="A2" s="760"/>
      <c r="B2" s="759"/>
      <c r="C2" s="759"/>
      <c r="D2" s="759"/>
      <c r="E2" s="759"/>
      <c r="F2" s="1787" t="s">
        <v>130</v>
      </c>
      <c r="G2" s="1787"/>
      <c r="H2" s="1787"/>
    </row>
    <row r="3" spans="1:18" s="530" customFormat="1" ht="15.75">
      <c r="A3" s="1927" t="s">
        <v>810</v>
      </c>
      <c r="B3" s="1927"/>
      <c r="C3" s="1927"/>
      <c r="D3" s="1927"/>
      <c r="E3" s="1927"/>
      <c r="F3" s="1927"/>
      <c r="G3" s="1927"/>
      <c r="H3" s="1927"/>
    </row>
    <row r="4" spans="1:18">
      <c r="C4" s="758"/>
      <c r="D4" s="758"/>
      <c r="H4" s="758" t="s">
        <v>795</v>
      </c>
    </row>
    <row r="5" spans="1:18">
      <c r="A5" s="1928" t="s">
        <v>343</v>
      </c>
      <c r="B5" s="1929"/>
      <c r="C5" s="757">
        <v>2019</v>
      </c>
      <c r="D5" s="757">
        <v>2020</v>
      </c>
      <c r="E5" s="757">
        <v>2021</v>
      </c>
      <c r="F5" s="757">
        <v>2022</v>
      </c>
      <c r="G5" s="757">
        <v>2023</v>
      </c>
      <c r="H5" s="757" t="s">
        <v>615</v>
      </c>
      <c r="I5" s="757" t="s">
        <v>614</v>
      </c>
    </row>
    <row r="6" spans="1:18">
      <c r="A6" s="751">
        <v>1</v>
      </c>
      <c r="B6" s="756" t="s">
        <v>661</v>
      </c>
      <c r="C6" s="755">
        <v>105.6</v>
      </c>
      <c r="D6" s="755">
        <v>109.1</v>
      </c>
      <c r="E6" s="755">
        <v>109.3</v>
      </c>
      <c r="F6" s="755">
        <v>93.1</v>
      </c>
      <c r="G6" s="755">
        <v>91.6</v>
      </c>
      <c r="H6" s="755">
        <v>98.7</v>
      </c>
      <c r="I6" s="755">
        <v>102.1</v>
      </c>
      <c r="J6" s="748"/>
      <c r="K6" s="748"/>
      <c r="M6" s="744"/>
      <c r="N6" s="744"/>
      <c r="O6" s="744"/>
      <c r="P6" s="744"/>
      <c r="Q6" s="744"/>
      <c r="R6" s="744"/>
    </row>
    <row r="7" spans="1:18">
      <c r="A7" s="751">
        <v>2</v>
      </c>
      <c r="B7" s="750" t="s">
        <v>660</v>
      </c>
      <c r="C7" s="749">
        <v>103.4</v>
      </c>
      <c r="D7" s="749">
        <v>96.5</v>
      </c>
      <c r="E7" s="749">
        <v>106</v>
      </c>
      <c r="F7" s="749">
        <v>127.5</v>
      </c>
      <c r="G7" s="749">
        <v>118.8</v>
      </c>
      <c r="H7" s="749">
        <v>122.6</v>
      </c>
      <c r="I7" s="749">
        <v>122.5</v>
      </c>
      <c r="J7" s="748"/>
      <c r="K7" s="748"/>
      <c r="M7" s="744"/>
      <c r="N7" s="744"/>
      <c r="O7" s="744"/>
      <c r="P7" s="744"/>
      <c r="Q7" s="744"/>
      <c r="R7" s="744"/>
    </row>
    <row r="8" spans="1:18">
      <c r="A8" s="751">
        <v>3</v>
      </c>
      <c r="B8" s="750" t="s">
        <v>659</v>
      </c>
      <c r="C8" s="749">
        <v>81</v>
      </c>
      <c r="D8" s="749">
        <v>72.099999999999994</v>
      </c>
      <c r="E8" s="749">
        <v>77.900000000000006</v>
      </c>
      <c r="F8" s="749">
        <v>83.2</v>
      </c>
      <c r="G8" s="749">
        <v>80.2</v>
      </c>
      <c r="H8" s="749">
        <v>77</v>
      </c>
      <c r="I8" s="749">
        <v>70.3</v>
      </c>
      <c r="J8" s="748"/>
      <c r="K8" s="748"/>
      <c r="M8" s="744"/>
      <c r="N8" s="744"/>
      <c r="O8" s="744"/>
      <c r="P8" s="744"/>
      <c r="Q8" s="744"/>
      <c r="R8" s="744"/>
    </row>
    <row r="9" spans="1:18">
      <c r="A9" s="751">
        <v>4</v>
      </c>
      <c r="B9" s="750" t="s">
        <v>658</v>
      </c>
      <c r="C9" s="749">
        <v>108.3</v>
      </c>
      <c r="D9" s="749">
        <v>102.2</v>
      </c>
      <c r="E9" s="749">
        <v>128.69999999999999</v>
      </c>
      <c r="F9" s="749">
        <v>101.5</v>
      </c>
      <c r="G9" s="749">
        <v>95</v>
      </c>
      <c r="H9" s="749">
        <v>106.1</v>
      </c>
      <c r="I9" s="749">
        <v>103.7</v>
      </c>
      <c r="J9" s="748"/>
      <c r="K9" s="748"/>
      <c r="M9" s="744"/>
      <c r="N9" s="744"/>
      <c r="O9" s="744"/>
      <c r="P9" s="744"/>
      <c r="Q9" s="744"/>
      <c r="R9" s="744"/>
    </row>
    <row r="10" spans="1:18">
      <c r="A10" s="751">
        <v>5</v>
      </c>
      <c r="B10" s="750" t="s">
        <v>657</v>
      </c>
      <c r="C10" s="749">
        <v>117.2</v>
      </c>
      <c r="D10" s="749">
        <v>81.2</v>
      </c>
      <c r="E10" s="749">
        <v>95.4</v>
      </c>
      <c r="F10" s="749">
        <v>100.5</v>
      </c>
      <c r="G10" s="749">
        <v>83.1</v>
      </c>
      <c r="H10" s="749">
        <v>87.9</v>
      </c>
      <c r="I10" s="749">
        <v>96</v>
      </c>
      <c r="J10" s="748"/>
      <c r="K10" s="748"/>
      <c r="M10" s="744"/>
      <c r="N10" s="744"/>
      <c r="O10" s="744"/>
      <c r="P10" s="744"/>
      <c r="Q10" s="744"/>
      <c r="R10" s="744"/>
    </row>
    <row r="11" spans="1:18">
      <c r="A11" s="751">
        <v>6</v>
      </c>
      <c r="B11" s="750" t="s">
        <v>656</v>
      </c>
      <c r="C11" s="749">
        <v>116.7</v>
      </c>
      <c r="D11" s="749">
        <v>77.599999999999994</v>
      </c>
      <c r="E11" s="749">
        <v>78.599999999999994</v>
      </c>
      <c r="F11" s="749">
        <v>87.4</v>
      </c>
      <c r="G11" s="749">
        <v>96.4</v>
      </c>
      <c r="H11" s="749">
        <v>99.8</v>
      </c>
      <c r="I11" s="749">
        <v>103.5</v>
      </c>
      <c r="J11" s="748"/>
      <c r="K11" s="748"/>
      <c r="M11" s="744"/>
      <c r="N11" s="744"/>
      <c r="O11" s="744"/>
      <c r="P11" s="744"/>
      <c r="Q11" s="744"/>
      <c r="R11" s="744"/>
    </row>
    <row r="12" spans="1:18" ht="25.5">
      <c r="A12" s="753">
        <v>7</v>
      </c>
      <c r="B12" s="752" t="s">
        <v>809</v>
      </c>
      <c r="C12" s="749">
        <v>101.9</v>
      </c>
      <c r="D12" s="749">
        <v>71.8</v>
      </c>
      <c r="E12" s="749">
        <v>82.5</v>
      </c>
      <c r="F12" s="749">
        <v>81</v>
      </c>
      <c r="G12" s="749">
        <v>78.3</v>
      </c>
      <c r="H12" s="749">
        <v>79.8</v>
      </c>
      <c r="I12" s="749">
        <v>72.099999999999994</v>
      </c>
      <c r="J12" s="748"/>
      <c r="K12" s="748"/>
      <c r="M12" s="744"/>
      <c r="N12" s="744"/>
      <c r="O12" s="744"/>
      <c r="P12" s="744"/>
      <c r="Q12" s="744"/>
      <c r="R12" s="744"/>
    </row>
    <row r="13" spans="1:18">
      <c r="A13" s="751">
        <v>8</v>
      </c>
      <c r="B13" s="750" t="s">
        <v>654</v>
      </c>
      <c r="C13" s="749">
        <v>96.7</v>
      </c>
      <c r="D13" s="749">
        <v>81.8</v>
      </c>
      <c r="E13" s="749">
        <v>86.5</v>
      </c>
      <c r="F13" s="749">
        <v>49</v>
      </c>
      <c r="G13" s="749">
        <v>29.9</v>
      </c>
      <c r="H13" s="749">
        <v>50</v>
      </c>
      <c r="I13" s="749">
        <v>48.7</v>
      </c>
      <c r="J13" s="748"/>
      <c r="K13" s="748"/>
      <c r="M13" s="744"/>
      <c r="N13" s="744"/>
      <c r="O13" s="744"/>
      <c r="P13" s="744"/>
      <c r="Q13" s="744"/>
      <c r="R13" s="744"/>
    </row>
    <row r="14" spans="1:18">
      <c r="A14" s="751">
        <v>9</v>
      </c>
      <c r="B14" s="750" t="s">
        <v>808</v>
      </c>
      <c r="C14" s="749">
        <v>102.9</v>
      </c>
      <c r="D14" s="749">
        <v>112.6</v>
      </c>
      <c r="E14" s="749">
        <v>117.9</v>
      </c>
      <c r="F14" s="749">
        <v>112.1</v>
      </c>
      <c r="G14" s="749">
        <v>120.8</v>
      </c>
      <c r="H14" s="749">
        <v>115.5</v>
      </c>
      <c r="I14" s="749">
        <v>112.5</v>
      </c>
      <c r="J14" s="748"/>
      <c r="K14" s="748"/>
      <c r="M14" s="744"/>
      <c r="N14" s="744"/>
      <c r="O14" s="744"/>
      <c r="P14" s="744"/>
      <c r="Q14" s="744"/>
      <c r="R14" s="744"/>
    </row>
    <row r="15" spans="1:18" ht="25.5">
      <c r="A15" s="751">
        <v>10</v>
      </c>
      <c r="B15" s="754" t="s">
        <v>807</v>
      </c>
      <c r="C15" s="749">
        <v>106.8</v>
      </c>
      <c r="D15" s="749">
        <v>97.2</v>
      </c>
      <c r="E15" s="749">
        <v>71.099999999999994</v>
      </c>
      <c r="F15" s="749">
        <v>30</v>
      </c>
      <c r="G15" s="749">
        <v>97.5</v>
      </c>
      <c r="H15" s="749">
        <v>91.2</v>
      </c>
      <c r="I15" s="749">
        <v>102.2</v>
      </c>
      <c r="J15" s="748"/>
      <c r="K15" s="748"/>
      <c r="M15" s="744"/>
      <c r="N15" s="744"/>
      <c r="O15" s="744"/>
      <c r="P15" s="744"/>
      <c r="Q15" s="744"/>
      <c r="R15" s="744"/>
    </row>
    <row r="16" spans="1:18">
      <c r="A16" s="751">
        <v>11</v>
      </c>
      <c r="B16" s="750" t="s">
        <v>651</v>
      </c>
      <c r="C16" s="749">
        <v>102.2</v>
      </c>
      <c r="D16" s="749">
        <v>94.2</v>
      </c>
      <c r="E16" s="749">
        <v>89.8</v>
      </c>
      <c r="F16" s="749">
        <v>98.6</v>
      </c>
      <c r="G16" s="749">
        <v>71.5</v>
      </c>
      <c r="H16" s="749">
        <v>79.599999999999994</v>
      </c>
      <c r="I16" s="749">
        <v>78.5</v>
      </c>
      <c r="J16" s="748"/>
      <c r="K16" s="748"/>
      <c r="M16" s="744"/>
      <c r="N16" s="744"/>
      <c r="O16" s="744"/>
      <c r="P16" s="744"/>
      <c r="Q16" s="744"/>
      <c r="R16" s="744"/>
    </row>
    <row r="17" spans="1:18">
      <c r="A17" s="751">
        <v>12</v>
      </c>
      <c r="B17" s="752" t="s">
        <v>650</v>
      </c>
      <c r="C17" s="749">
        <v>98.2</v>
      </c>
      <c r="D17" s="749">
        <v>104.7</v>
      </c>
      <c r="E17" s="749">
        <v>117.9</v>
      </c>
      <c r="F17" s="749">
        <v>102.5</v>
      </c>
      <c r="G17" s="749">
        <v>122.7</v>
      </c>
      <c r="H17" s="749">
        <v>134.6</v>
      </c>
      <c r="I17" s="749">
        <v>116.1</v>
      </c>
      <c r="J17" s="748"/>
      <c r="K17" s="748"/>
      <c r="M17" s="744"/>
      <c r="N17" s="744"/>
      <c r="O17" s="744"/>
      <c r="P17" s="744"/>
      <c r="Q17" s="744"/>
      <c r="R17" s="744"/>
    </row>
    <row r="18" spans="1:18">
      <c r="A18" s="751">
        <v>13</v>
      </c>
      <c r="B18" s="750" t="s">
        <v>806</v>
      </c>
      <c r="C18" s="749">
        <v>106.4</v>
      </c>
      <c r="D18" s="749">
        <v>75.8</v>
      </c>
      <c r="E18" s="749">
        <v>102.9</v>
      </c>
      <c r="F18" s="749">
        <v>92.7</v>
      </c>
      <c r="G18" s="749">
        <v>78.599999999999994</v>
      </c>
      <c r="H18" s="749">
        <v>87.5</v>
      </c>
      <c r="I18" s="749">
        <v>82.1</v>
      </c>
      <c r="J18" s="748"/>
      <c r="K18" s="748"/>
      <c r="M18" s="744"/>
      <c r="N18" s="744"/>
      <c r="O18" s="744"/>
      <c r="P18" s="744"/>
      <c r="Q18" s="744"/>
      <c r="R18" s="744"/>
    </row>
    <row r="19" spans="1:18">
      <c r="A19" s="751">
        <v>14</v>
      </c>
      <c r="B19" s="750" t="s">
        <v>805</v>
      </c>
      <c r="C19" s="749">
        <v>117.8</v>
      </c>
      <c r="D19" s="749">
        <v>111.7</v>
      </c>
      <c r="E19" s="749">
        <v>137.4</v>
      </c>
      <c r="F19" s="749">
        <v>113.5</v>
      </c>
      <c r="G19" s="749">
        <v>97.7</v>
      </c>
      <c r="H19" s="749">
        <v>97.1</v>
      </c>
      <c r="I19" s="749">
        <v>112.5</v>
      </c>
      <c r="J19" s="748"/>
      <c r="K19" s="748"/>
      <c r="M19" s="744"/>
      <c r="N19" s="744"/>
      <c r="O19" s="744"/>
      <c r="P19" s="744"/>
      <c r="Q19" s="744"/>
      <c r="R19" s="744"/>
    </row>
    <row r="20" spans="1:18">
      <c r="A20" s="751">
        <v>15</v>
      </c>
      <c r="B20" s="750" t="s">
        <v>804</v>
      </c>
      <c r="C20" s="749">
        <v>124.2</v>
      </c>
      <c r="D20" s="749">
        <v>110.7</v>
      </c>
      <c r="E20" s="749">
        <v>133.6</v>
      </c>
      <c r="F20" s="749">
        <v>88.1</v>
      </c>
      <c r="G20" s="749">
        <v>99.2</v>
      </c>
      <c r="H20" s="749">
        <v>99.5</v>
      </c>
      <c r="I20" s="749">
        <v>115.9</v>
      </c>
      <c r="J20" s="748"/>
      <c r="K20" s="748"/>
      <c r="M20" s="744"/>
      <c r="N20" s="744"/>
      <c r="O20" s="744"/>
      <c r="P20" s="744"/>
      <c r="Q20" s="744"/>
      <c r="R20" s="744"/>
    </row>
    <row r="21" spans="1:18">
      <c r="A21" s="753">
        <v>16</v>
      </c>
      <c r="B21" s="752" t="s">
        <v>646</v>
      </c>
      <c r="C21" s="749">
        <v>110.7</v>
      </c>
      <c r="D21" s="749">
        <v>100.9</v>
      </c>
      <c r="E21" s="749">
        <v>124.6</v>
      </c>
      <c r="F21" s="749">
        <v>72</v>
      </c>
      <c r="G21" s="749">
        <v>50.8</v>
      </c>
      <c r="H21" s="749">
        <v>63.5</v>
      </c>
      <c r="I21" s="749">
        <v>77.099999999999994</v>
      </c>
      <c r="J21" s="748"/>
      <c r="K21" s="748"/>
      <c r="M21" s="744"/>
      <c r="N21" s="744"/>
      <c r="O21" s="744"/>
      <c r="P21" s="744"/>
      <c r="Q21" s="744"/>
      <c r="R21" s="744"/>
    </row>
    <row r="22" spans="1:18">
      <c r="A22" s="751">
        <v>17</v>
      </c>
      <c r="B22" s="750" t="s">
        <v>803</v>
      </c>
      <c r="C22" s="749">
        <v>86.9</v>
      </c>
      <c r="D22" s="749">
        <v>67.5</v>
      </c>
      <c r="E22" s="749">
        <v>81.400000000000006</v>
      </c>
      <c r="F22" s="749">
        <v>65.099999999999994</v>
      </c>
      <c r="G22" s="749">
        <v>50.1</v>
      </c>
      <c r="H22" s="749">
        <v>67.2</v>
      </c>
      <c r="I22" s="749">
        <v>55.5</v>
      </c>
      <c r="J22" s="748"/>
      <c r="K22" s="748"/>
      <c r="M22" s="744"/>
      <c r="N22" s="744"/>
      <c r="O22" s="744"/>
      <c r="P22" s="744"/>
      <c r="Q22" s="744"/>
      <c r="R22" s="744"/>
    </row>
    <row r="23" spans="1:18">
      <c r="A23" s="751">
        <v>18</v>
      </c>
      <c r="B23" s="750" t="s">
        <v>802</v>
      </c>
      <c r="C23" s="749">
        <v>99.3</v>
      </c>
      <c r="D23" s="749">
        <v>102.9</v>
      </c>
      <c r="E23" s="749">
        <v>122</v>
      </c>
      <c r="F23" s="749">
        <v>139.1</v>
      </c>
      <c r="G23" s="749">
        <v>106.3</v>
      </c>
      <c r="H23" s="749">
        <v>106.2</v>
      </c>
      <c r="I23" s="749">
        <v>120.5</v>
      </c>
      <c r="J23" s="748"/>
      <c r="K23" s="748"/>
      <c r="M23" s="744"/>
      <c r="N23" s="744"/>
      <c r="O23" s="744"/>
      <c r="P23" s="744"/>
      <c r="Q23" s="744"/>
      <c r="R23" s="744"/>
    </row>
    <row r="24" spans="1:18">
      <c r="A24" s="751">
        <v>19</v>
      </c>
      <c r="B24" s="750" t="s">
        <v>801</v>
      </c>
      <c r="C24" s="749">
        <v>90.3</v>
      </c>
      <c r="D24" s="749">
        <v>77</v>
      </c>
      <c r="E24" s="749">
        <v>77.5</v>
      </c>
      <c r="F24" s="749">
        <v>63.3</v>
      </c>
      <c r="G24" s="749">
        <v>63.1</v>
      </c>
      <c r="H24" s="749">
        <v>62.5</v>
      </c>
      <c r="I24" s="749">
        <v>54.4</v>
      </c>
      <c r="J24" s="748"/>
      <c r="K24" s="748"/>
      <c r="M24" s="744"/>
      <c r="N24" s="744"/>
      <c r="O24" s="744"/>
      <c r="P24" s="744"/>
      <c r="Q24" s="744"/>
      <c r="R24" s="744"/>
    </row>
    <row r="25" spans="1:18">
      <c r="A25" s="751">
        <v>20</v>
      </c>
      <c r="B25" s="750" t="s">
        <v>800</v>
      </c>
      <c r="C25" s="749">
        <v>66</v>
      </c>
      <c r="D25" s="749">
        <v>65.7</v>
      </c>
      <c r="E25" s="749">
        <v>69.599999999999994</v>
      </c>
      <c r="F25" s="749">
        <v>69.599999999999994</v>
      </c>
      <c r="G25" s="749">
        <v>57.8</v>
      </c>
      <c r="H25" s="749">
        <v>59.9</v>
      </c>
      <c r="I25" s="749">
        <v>58.9</v>
      </c>
      <c r="J25" s="748"/>
      <c r="K25" s="748"/>
      <c r="M25" s="744"/>
      <c r="N25" s="744"/>
      <c r="O25" s="744"/>
      <c r="P25" s="744"/>
      <c r="Q25" s="744"/>
      <c r="R25" s="744"/>
    </row>
    <row r="26" spans="1:18">
      <c r="A26" s="747" t="s">
        <v>41</v>
      </c>
      <c r="B26" s="746"/>
      <c r="C26" s="745">
        <v>108.1</v>
      </c>
      <c r="D26" s="745">
        <v>97.1</v>
      </c>
      <c r="E26" s="745">
        <v>104.2</v>
      </c>
      <c r="F26" s="745">
        <v>91.6</v>
      </c>
      <c r="G26" s="745">
        <v>88.2</v>
      </c>
      <c r="H26" s="745">
        <v>93.2</v>
      </c>
      <c r="I26" s="745">
        <v>97.8</v>
      </c>
      <c r="J26" s="513"/>
      <c r="K26" s="513"/>
      <c r="M26" s="744"/>
      <c r="N26" s="744"/>
      <c r="O26" s="744"/>
      <c r="P26" s="744"/>
      <c r="Q26" s="744"/>
      <c r="R26" s="744"/>
    </row>
    <row r="27" spans="1:18" s="513" customFormat="1">
      <c r="A27" s="637" t="s">
        <v>799</v>
      </c>
      <c r="B27" s="679"/>
      <c r="H27" s="716" t="s">
        <v>65</v>
      </c>
    </row>
    <row r="28" spans="1:18" ht="24">
      <c r="A28" s="743" t="s">
        <v>745</v>
      </c>
      <c r="B28" s="57" t="s">
        <v>798</v>
      </c>
      <c r="C28" s="679" t="s">
        <v>345</v>
      </c>
      <c r="E28" s="679" t="s">
        <v>345</v>
      </c>
    </row>
    <row r="29" spans="1:18" s="513" customFormat="1">
      <c r="A29" s="743" t="s">
        <v>742</v>
      </c>
      <c r="B29" s="12" t="s">
        <v>737</v>
      </c>
      <c r="H29" s="679"/>
    </row>
    <row r="30" spans="1:18" s="513" customFormat="1">
      <c r="A30" s="743" t="s">
        <v>740</v>
      </c>
      <c r="B30" s="542" t="s">
        <v>735</v>
      </c>
    </row>
    <row r="31" spans="1:18" s="513" customFormat="1"/>
    <row r="33" spans="2:8">
      <c r="B33" s="742"/>
      <c r="C33" s="742"/>
      <c r="D33" s="742"/>
      <c r="E33" s="742"/>
      <c r="F33" s="742"/>
      <c r="G33" s="742"/>
      <c r="H33" s="742"/>
    </row>
  </sheetData>
  <mergeCells count="3">
    <mergeCell ref="A3:H3"/>
    <mergeCell ref="A5:B5"/>
    <mergeCell ref="F2:H2"/>
  </mergeCells>
  <hyperlinks>
    <hyperlink ref="F2" location="Contents!A1" display="Back to Contents ç" xr:uid="{98AEB5EF-3F31-4F3C-A653-D2F41B34C367}"/>
    <hyperlink ref="F2:H2" location="உள்ளடக்கம்!A1" display="cs;slf;fj;jpw;F jpUk;Gtjw;F" xr:uid="{CDA8F76E-D4EA-4382-979D-996514B138CD}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D8178-87FB-4F2C-A050-51799C276C33}">
  <dimension ref="A1:P28"/>
  <sheetViews>
    <sheetView zoomScaleNormal="100" zoomScaleSheetLayoutView="100" workbookViewId="0"/>
  </sheetViews>
  <sheetFormatPr defaultRowHeight="12.75"/>
  <cols>
    <col min="1" max="1" width="50.28515625" style="762" customWidth="1"/>
    <col min="2" max="15" width="10.140625" style="762" customWidth="1"/>
    <col min="16" max="16" width="11.28515625" style="762" customWidth="1"/>
    <col min="17" max="16384" width="9.140625" style="762"/>
  </cols>
  <sheetData>
    <row r="1" spans="1:16" s="826" customFormat="1" ht="15.75">
      <c r="A1" s="831" t="s">
        <v>132</v>
      </c>
      <c r="B1" s="829"/>
      <c r="C1" s="828"/>
      <c r="D1" s="828"/>
      <c r="E1" s="828"/>
      <c r="F1" s="827"/>
      <c r="G1" s="827"/>
      <c r="H1" s="827"/>
      <c r="I1" s="827"/>
      <c r="J1" s="827"/>
      <c r="K1" s="827"/>
      <c r="L1" s="827"/>
      <c r="M1" s="827"/>
      <c r="N1" s="827"/>
      <c r="O1" s="830" t="s">
        <v>832</v>
      </c>
    </row>
    <row r="2" spans="1:16" s="826" customFormat="1" ht="15.75">
      <c r="A2" s="829"/>
      <c r="B2" s="829"/>
      <c r="C2" s="828"/>
      <c r="D2" s="828"/>
      <c r="E2" s="828"/>
      <c r="F2" s="827"/>
      <c r="G2" s="827"/>
      <c r="H2" s="827"/>
      <c r="I2" s="827"/>
      <c r="J2" s="827"/>
      <c r="K2" s="827"/>
      <c r="L2" s="1787" t="s">
        <v>130</v>
      </c>
      <c r="M2" s="1787"/>
      <c r="N2" s="1787"/>
      <c r="O2" s="1787"/>
    </row>
    <row r="3" spans="1:16" s="826" customFormat="1" ht="15.75">
      <c r="A3" s="1930" t="s">
        <v>0</v>
      </c>
      <c r="B3" s="1930"/>
      <c r="C3" s="1930"/>
      <c r="D3" s="1930"/>
      <c r="E3" s="1930"/>
      <c r="F3" s="1930"/>
      <c r="G3" s="1930"/>
      <c r="H3" s="1930"/>
      <c r="I3" s="1930"/>
      <c r="J3" s="1930"/>
      <c r="K3" s="1930"/>
      <c r="L3" s="1930"/>
      <c r="M3" s="1930"/>
      <c r="N3" s="1930"/>
      <c r="O3" s="1930"/>
    </row>
    <row r="4" spans="1:16" ht="13.5" thickBot="1">
      <c r="A4" s="825"/>
      <c r="B4" s="823"/>
      <c r="C4" s="823"/>
      <c r="D4" s="823"/>
      <c r="E4" s="823"/>
      <c r="F4" s="823"/>
      <c r="G4" s="824"/>
      <c r="H4" s="824"/>
      <c r="I4" s="824"/>
      <c r="J4" s="824"/>
      <c r="K4" s="824"/>
      <c r="L4" s="824"/>
      <c r="M4" s="824"/>
      <c r="N4" s="824"/>
      <c r="O4" s="823"/>
    </row>
    <row r="5" spans="1:16" ht="18" customHeight="1" thickBot="1">
      <c r="A5" s="822" t="s">
        <v>193</v>
      </c>
      <c r="B5" s="821">
        <v>2001</v>
      </c>
      <c r="C5" s="819">
        <v>2012</v>
      </c>
      <c r="D5" s="819">
        <v>2013</v>
      </c>
      <c r="E5" s="819">
        <v>2014</v>
      </c>
      <c r="F5" s="819">
        <v>2015</v>
      </c>
      <c r="G5" s="819">
        <v>2016</v>
      </c>
      <c r="H5" s="819" t="s">
        <v>831</v>
      </c>
      <c r="I5" s="819" t="s">
        <v>830</v>
      </c>
      <c r="J5" s="819" t="s">
        <v>829</v>
      </c>
      <c r="K5" s="819" t="s">
        <v>828</v>
      </c>
      <c r="L5" s="819" t="s">
        <v>827</v>
      </c>
      <c r="M5" s="819" t="s">
        <v>159</v>
      </c>
      <c r="N5" s="820" t="s">
        <v>149</v>
      </c>
      <c r="O5" s="819" t="s">
        <v>615</v>
      </c>
      <c r="P5" s="818" t="s">
        <v>339</v>
      </c>
    </row>
    <row r="6" spans="1:16" ht="7.5" customHeight="1">
      <c r="A6" s="817"/>
      <c r="B6" s="816"/>
      <c r="C6" s="815"/>
      <c r="D6" s="815"/>
      <c r="E6" s="815"/>
      <c r="F6" s="815"/>
      <c r="G6" s="815"/>
      <c r="H6" s="815"/>
      <c r="I6" s="815"/>
      <c r="J6" s="815"/>
      <c r="K6" s="814"/>
      <c r="L6" s="814"/>
      <c r="M6" s="814"/>
      <c r="N6" s="814"/>
      <c r="O6" s="813"/>
      <c r="P6" s="812"/>
    </row>
    <row r="7" spans="1:16" ht="18" customHeight="1">
      <c r="A7" s="785" t="s">
        <v>826</v>
      </c>
      <c r="B7" s="808">
        <v>18797</v>
      </c>
      <c r="C7" s="811">
        <v>20425</v>
      </c>
      <c r="D7" s="811">
        <v>20585</v>
      </c>
      <c r="E7" s="811">
        <v>20778</v>
      </c>
      <c r="F7" s="811">
        <v>20970</v>
      </c>
      <c r="G7" s="811">
        <v>21209</v>
      </c>
      <c r="H7" s="811">
        <v>21453</v>
      </c>
      <c r="I7" s="811">
        <v>21670</v>
      </c>
      <c r="J7" s="811">
        <v>21811</v>
      </c>
      <c r="K7" s="810">
        <v>21927</v>
      </c>
      <c r="L7" s="810">
        <v>22156</v>
      </c>
      <c r="M7" s="810">
        <v>22181</v>
      </c>
      <c r="N7" s="810">
        <v>22037</v>
      </c>
      <c r="O7" s="807">
        <v>21916</v>
      </c>
      <c r="P7" s="809">
        <v>21756</v>
      </c>
    </row>
    <row r="8" spans="1:16" ht="18" customHeight="1">
      <c r="A8" s="785" t="s">
        <v>825</v>
      </c>
      <c r="B8" s="808">
        <v>4942</v>
      </c>
      <c r="C8" s="811">
        <v>5148</v>
      </c>
      <c r="D8" s="811">
        <v>5188</v>
      </c>
      <c r="E8" s="811">
        <v>5239</v>
      </c>
      <c r="F8" s="811">
        <v>5289</v>
      </c>
      <c r="G8" s="811">
        <v>5349</v>
      </c>
      <c r="H8" s="811">
        <v>5413</v>
      </c>
      <c r="I8" s="811">
        <v>5470</v>
      </c>
      <c r="J8" s="810">
        <v>5506</v>
      </c>
      <c r="K8" s="810">
        <v>5538</v>
      </c>
      <c r="L8" s="810">
        <v>5596</v>
      </c>
      <c r="M8" s="810">
        <v>5603</v>
      </c>
      <c r="N8" s="810">
        <v>5568</v>
      </c>
      <c r="O8" s="807">
        <v>5538</v>
      </c>
      <c r="P8" s="809">
        <v>4502</v>
      </c>
    </row>
    <row r="9" spans="1:16" ht="18" customHeight="1">
      <c r="A9" s="785" t="s">
        <v>824</v>
      </c>
      <c r="B9" s="808">
        <v>11374</v>
      </c>
      <c r="C9" s="811">
        <v>11680</v>
      </c>
      <c r="D9" s="811">
        <v>11773</v>
      </c>
      <c r="E9" s="811">
        <v>11881</v>
      </c>
      <c r="F9" s="811">
        <v>11992</v>
      </c>
      <c r="G9" s="811">
        <v>12128</v>
      </c>
      <c r="H9" s="811">
        <v>12267</v>
      </c>
      <c r="I9" s="811">
        <v>12392</v>
      </c>
      <c r="J9" s="811">
        <v>12473</v>
      </c>
      <c r="K9" s="810">
        <v>12539</v>
      </c>
      <c r="L9" s="810">
        <v>12671</v>
      </c>
      <c r="M9" s="810">
        <v>12684</v>
      </c>
      <c r="N9" s="810">
        <v>12601</v>
      </c>
      <c r="O9" s="807">
        <v>12533</v>
      </c>
      <c r="P9" s="809">
        <v>12064</v>
      </c>
    </row>
    <row r="10" spans="1:16" ht="18" customHeight="1">
      <c r="A10" s="785" t="s">
        <v>823</v>
      </c>
      <c r="B10" s="808">
        <v>2481</v>
      </c>
      <c r="C10" s="807">
        <v>3597</v>
      </c>
      <c r="D10" s="807">
        <v>3624</v>
      </c>
      <c r="E10" s="807">
        <v>3658</v>
      </c>
      <c r="F10" s="807">
        <v>3689</v>
      </c>
      <c r="G10" s="807">
        <v>3732</v>
      </c>
      <c r="H10" s="807">
        <v>3773</v>
      </c>
      <c r="I10" s="807">
        <v>3808</v>
      </c>
      <c r="J10" s="805">
        <v>3832</v>
      </c>
      <c r="K10" s="806">
        <v>3850</v>
      </c>
      <c r="L10" s="806">
        <v>3889</v>
      </c>
      <c r="M10" s="806">
        <v>3894</v>
      </c>
      <c r="N10" s="806">
        <v>3868</v>
      </c>
      <c r="O10" s="805">
        <v>3845</v>
      </c>
      <c r="P10" s="804">
        <v>5190</v>
      </c>
    </row>
    <row r="11" spans="1:16" ht="7.5" customHeight="1">
      <c r="A11" s="785"/>
      <c r="B11" s="803"/>
      <c r="C11" s="802"/>
      <c r="D11" s="802"/>
      <c r="E11" s="802"/>
      <c r="F11" s="802"/>
      <c r="G11" s="802"/>
      <c r="H11" s="802"/>
      <c r="I11" s="802"/>
      <c r="J11" s="802"/>
      <c r="K11" s="802"/>
      <c r="L11" s="802"/>
      <c r="M11" s="802"/>
      <c r="N11" s="802"/>
      <c r="O11" s="802"/>
      <c r="P11" s="801"/>
    </row>
    <row r="12" spans="1:16" ht="18" customHeight="1">
      <c r="A12" s="785" t="s">
        <v>822</v>
      </c>
      <c r="B12" s="800">
        <v>1.2</v>
      </c>
      <c r="C12" s="792">
        <v>1</v>
      </c>
      <c r="D12" s="792">
        <v>0.8</v>
      </c>
      <c r="E12" s="792">
        <v>0.9</v>
      </c>
      <c r="F12" s="792">
        <v>0.9</v>
      </c>
      <c r="G12" s="792">
        <v>1.1000000000000001</v>
      </c>
      <c r="H12" s="792">
        <v>1.2</v>
      </c>
      <c r="I12" s="792">
        <v>1.1000000000000001</v>
      </c>
      <c r="J12" s="792">
        <v>0.7</v>
      </c>
      <c r="K12" s="799">
        <v>0.5</v>
      </c>
      <c r="L12" s="799">
        <v>1</v>
      </c>
      <c r="M12" s="799">
        <v>0.1</v>
      </c>
      <c r="N12" s="799">
        <v>-0.6</v>
      </c>
      <c r="O12" s="792">
        <v>-0.5</v>
      </c>
      <c r="P12" s="798">
        <v>-0.12</v>
      </c>
    </row>
    <row r="13" spans="1:16" ht="7.5" customHeight="1">
      <c r="A13" s="785"/>
      <c r="B13" s="796"/>
      <c r="C13" s="792"/>
      <c r="D13" s="792"/>
      <c r="E13" s="792"/>
      <c r="F13" s="792"/>
      <c r="G13" s="792"/>
      <c r="H13" s="792"/>
      <c r="I13" s="792"/>
      <c r="J13" s="794"/>
      <c r="K13" s="795"/>
      <c r="L13" s="795"/>
      <c r="M13" s="795"/>
      <c r="N13" s="795"/>
      <c r="O13" s="794"/>
      <c r="P13" s="797"/>
    </row>
    <row r="14" spans="1:16" ht="18" customHeight="1">
      <c r="A14" s="785" t="s">
        <v>821</v>
      </c>
      <c r="B14" s="793">
        <v>19.100000000000001</v>
      </c>
      <c r="C14" s="789">
        <v>17.600000000000001</v>
      </c>
      <c r="D14" s="789">
        <v>17.8</v>
      </c>
      <c r="E14" s="789">
        <v>16.8</v>
      </c>
      <c r="F14" s="792">
        <v>16</v>
      </c>
      <c r="G14" s="789">
        <v>15.5</v>
      </c>
      <c r="H14" s="789">
        <v>15.2</v>
      </c>
      <c r="I14" s="789">
        <v>15.1</v>
      </c>
      <c r="J14" s="789">
        <v>14.6</v>
      </c>
      <c r="K14" s="788">
        <v>13.8</v>
      </c>
      <c r="L14" s="788">
        <v>12.9</v>
      </c>
      <c r="M14" s="788">
        <v>12.4</v>
      </c>
      <c r="N14" s="788">
        <v>11.2</v>
      </c>
      <c r="O14" s="789">
        <v>10.1</v>
      </c>
      <c r="P14" s="779">
        <v>9.9</v>
      </c>
    </row>
    <row r="15" spans="1:16" ht="7.5" customHeight="1">
      <c r="A15" s="785"/>
      <c r="B15" s="796"/>
      <c r="C15" s="789"/>
      <c r="D15" s="789"/>
      <c r="E15" s="789"/>
      <c r="F15" s="792"/>
      <c r="G15" s="792"/>
      <c r="H15" s="792"/>
      <c r="I15" s="792"/>
      <c r="J15" s="794"/>
      <c r="K15" s="795"/>
      <c r="L15" s="795"/>
      <c r="M15" s="795"/>
      <c r="N15" s="795"/>
      <c r="O15" s="794"/>
      <c r="P15" s="797"/>
    </row>
    <row r="16" spans="1:16" ht="18" customHeight="1">
      <c r="A16" s="785" t="s">
        <v>820</v>
      </c>
      <c r="B16" s="793">
        <v>6</v>
      </c>
      <c r="C16" s="789">
        <v>6</v>
      </c>
      <c r="D16" s="789">
        <v>6.2</v>
      </c>
      <c r="E16" s="789">
        <v>6.2</v>
      </c>
      <c r="F16" s="789">
        <v>6.3</v>
      </c>
      <c r="G16" s="789">
        <v>6.2</v>
      </c>
      <c r="H16" s="789">
        <v>6.5</v>
      </c>
      <c r="I16" s="789">
        <v>6.4</v>
      </c>
      <c r="J16" s="789">
        <v>6.7</v>
      </c>
      <c r="K16" s="788">
        <v>6</v>
      </c>
      <c r="L16" s="788">
        <v>7.4</v>
      </c>
      <c r="M16" s="788">
        <v>8.1</v>
      </c>
      <c r="N16" s="788">
        <v>8.1999999999999993</v>
      </c>
      <c r="O16" s="789">
        <v>7.8</v>
      </c>
      <c r="P16" s="779">
        <v>7.9</v>
      </c>
    </row>
    <row r="17" spans="1:16" ht="7.5" customHeight="1">
      <c r="A17" s="785"/>
      <c r="B17" s="796"/>
      <c r="C17" s="792"/>
      <c r="D17" s="792"/>
      <c r="E17" s="792"/>
      <c r="F17" s="792"/>
      <c r="G17" s="792"/>
      <c r="H17" s="792"/>
      <c r="I17" s="792"/>
      <c r="J17" s="794"/>
      <c r="K17" s="795"/>
      <c r="L17" s="795"/>
      <c r="M17" s="795"/>
      <c r="N17" s="795"/>
      <c r="O17" s="794"/>
      <c r="P17" s="779"/>
    </row>
    <row r="18" spans="1:16" ht="18" customHeight="1">
      <c r="A18" s="785" t="s">
        <v>819</v>
      </c>
      <c r="B18" s="790">
        <v>13.1</v>
      </c>
      <c r="C18" s="789">
        <v>11.6</v>
      </c>
      <c r="D18" s="789">
        <v>11.6</v>
      </c>
      <c r="E18" s="789">
        <v>10.7</v>
      </c>
      <c r="F18" s="789">
        <v>9.6999999999999993</v>
      </c>
      <c r="G18" s="789">
        <v>9.3000000000000007</v>
      </c>
      <c r="H18" s="789">
        <v>8.6999999999999993</v>
      </c>
      <c r="I18" s="789">
        <v>8.6999999999999993</v>
      </c>
      <c r="J18" s="789">
        <v>7.9</v>
      </c>
      <c r="K18" s="788">
        <v>7.7</v>
      </c>
      <c r="L18" s="788">
        <v>5.5</v>
      </c>
      <c r="M18" s="788">
        <v>4.3</v>
      </c>
      <c r="N18" s="788">
        <v>3</v>
      </c>
      <c r="O18" s="789">
        <v>2.2999999999999998</v>
      </c>
      <c r="P18" s="779">
        <v>1.9</v>
      </c>
    </row>
    <row r="19" spans="1:16" ht="7.5" customHeight="1">
      <c r="A19" s="785"/>
      <c r="B19" s="793"/>
      <c r="C19" s="792"/>
      <c r="D19" s="792"/>
      <c r="E19" s="792"/>
      <c r="F19" s="789"/>
      <c r="G19" s="789"/>
      <c r="H19" s="789"/>
      <c r="I19" s="789"/>
      <c r="J19" s="789"/>
      <c r="K19" s="788"/>
      <c r="L19" s="788"/>
      <c r="M19" s="788"/>
      <c r="N19" s="788"/>
      <c r="O19" s="789"/>
      <c r="P19" s="779"/>
    </row>
    <row r="20" spans="1:16" ht="18" customHeight="1">
      <c r="A20" s="785" t="s">
        <v>818</v>
      </c>
      <c r="B20" s="793">
        <v>-0.9</v>
      </c>
      <c r="C20" s="789">
        <v>-2.5</v>
      </c>
      <c r="D20" s="789">
        <v>-2.2999999999999998</v>
      </c>
      <c r="E20" s="789">
        <v>-2</v>
      </c>
      <c r="F20" s="789">
        <v>0.7</v>
      </c>
      <c r="G20" s="789">
        <v>2.1</v>
      </c>
      <c r="H20" s="789">
        <v>2.2999999999999998</v>
      </c>
      <c r="I20" s="789">
        <v>0.7</v>
      </c>
      <c r="J20" s="789">
        <v>-2.2999999999999998</v>
      </c>
      <c r="K20" s="788">
        <v>-4.3</v>
      </c>
      <c r="L20" s="788">
        <v>4</v>
      </c>
      <c r="M20" s="788">
        <v>-9.6999999999999993</v>
      </c>
      <c r="N20" s="788">
        <v>-8.1</v>
      </c>
      <c r="O20" s="791">
        <v>-4.0999999999999996</v>
      </c>
      <c r="P20" s="786" t="s">
        <v>816</v>
      </c>
    </row>
    <row r="21" spans="1:16" ht="7.5" customHeight="1">
      <c r="A21" s="785"/>
      <c r="B21" s="793"/>
      <c r="C21" s="792"/>
      <c r="D21" s="792"/>
      <c r="E21" s="792"/>
      <c r="F21" s="789"/>
      <c r="G21" s="789"/>
      <c r="H21" s="789"/>
      <c r="I21" s="789"/>
      <c r="J21" s="789"/>
      <c r="K21" s="788"/>
      <c r="L21" s="788"/>
      <c r="M21" s="788"/>
      <c r="N21" s="788"/>
      <c r="O21" s="791"/>
      <c r="P21" s="786"/>
    </row>
    <row r="22" spans="1:16" ht="18" customHeight="1">
      <c r="A22" s="785" t="s">
        <v>817</v>
      </c>
      <c r="B22" s="790">
        <v>12.6</v>
      </c>
      <c r="C22" s="789">
        <v>8.3000000000000007</v>
      </c>
      <c r="D22" s="789">
        <v>8.3000000000000007</v>
      </c>
      <c r="E22" s="789">
        <v>7.6</v>
      </c>
      <c r="F22" s="789">
        <v>8.5</v>
      </c>
      <c r="G22" s="787" t="s">
        <v>816</v>
      </c>
      <c r="H22" s="787" t="s">
        <v>816</v>
      </c>
      <c r="I22" s="787" t="s">
        <v>816</v>
      </c>
      <c r="J22" s="788">
        <v>7.4</v>
      </c>
      <c r="K22" s="788">
        <v>6.4</v>
      </c>
      <c r="L22" s="787" t="s">
        <v>816</v>
      </c>
      <c r="M22" s="787" t="s">
        <v>816</v>
      </c>
      <c r="N22" s="787" t="s">
        <v>816</v>
      </c>
      <c r="O22" s="787" t="s">
        <v>816</v>
      </c>
      <c r="P22" s="786" t="s">
        <v>816</v>
      </c>
    </row>
    <row r="23" spans="1:16" ht="7.5" customHeight="1">
      <c r="A23" s="785"/>
      <c r="B23" s="784"/>
      <c r="C23" s="783"/>
      <c r="D23" s="782"/>
      <c r="E23" s="782"/>
      <c r="F23" s="782"/>
      <c r="G23" s="782"/>
      <c r="H23" s="782"/>
      <c r="I23" s="781"/>
      <c r="J23" s="781"/>
      <c r="K23" s="781"/>
      <c r="L23" s="781"/>
      <c r="M23" s="781"/>
      <c r="N23" s="781"/>
      <c r="O23" s="783"/>
      <c r="P23" s="779"/>
    </row>
    <row r="24" spans="1:16" ht="18" customHeight="1">
      <c r="A24" s="785" t="s">
        <v>815</v>
      </c>
      <c r="B24" s="784">
        <v>300</v>
      </c>
      <c r="C24" s="783">
        <v>326</v>
      </c>
      <c r="D24" s="782">
        <v>328</v>
      </c>
      <c r="E24" s="782">
        <v>331</v>
      </c>
      <c r="F24" s="781">
        <v>334</v>
      </c>
      <c r="G24" s="781">
        <v>338</v>
      </c>
      <c r="H24" s="781">
        <v>342</v>
      </c>
      <c r="I24" s="781">
        <v>346</v>
      </c>
      <c r="J24" s="781">
        <v>348</v>
      </c>
      <c r="K24" s="781">
        <v>350</v>
      </c>
      <c r="L24" s="781">
        <v>353</v>
      </c>
      <c r="M24" s="781">
        <v>354</v>
      </c>
      <c r="N24" s="781">
        <v>351</v>
      </c>
      <c r="O24" s="780">
        <v>352</v>
      </c>
      <c r="P24" s="779">
        <v>349</v>
      </c>
    </row>
    <row r="25" spans="1:16" ht="7.5" customHeight="1" thickBot="1">
      <c r="A25" s="778"/>
      <c r="B25" s="777"/>
      <c r="C25" s="775"/>
      <c r="D25" s="775"/>
      <c r="E25" s="775"/>
      <c r="F25" s="775"/>
      <c r="G25" s="775"/>
      <c r="H25" s="775"/>
      <c r="I25" s="775"/>
      <c r="J25" s="775"/>
      <c r="K25" s="776"/>
      <c r="L25" s="776"/>
      <c r="M25" s="776"/>
      <c r="N25" s="776"/>
      <c r="O25" s="775"/>
      <c r="P25" s="774"/>
    </row>
    <row r="26" spans="1:16" ht="18" customHeight="1">
      <c r="A26" s="773" t="s">
        <v>289</v>
      </c>
      <c r="B26" s="772"/>
      <c r="C26" s="772"/>
      <c r="D26" s="772"/>
      <c r="E26" s="772"/>
      <c r="F26" s="771"/>
      <c r="G26" s="770"/>
      <c r="H26" s="770"/>
      <c r="I26" s="771"/>
      <c r="J26" s="770"/>
      <c r="L26" s="769"/>
      <c r="M26" s="769"/>
      <c r="N26" s="769" t="s">
        <v>814</v>
      </c>
      <c r="O26" s="769"/>
    </row>
    <row r="27" spans="1:16" ht="18" customHeight="1">
      <c r="A27" s="768" t="s">
        <v>286</v>
      </c>
      <c r="B27" s="768"/>
      <c r="C27" s="768"/>
      <c r="D27" s="768"/>
      <c r="E27" s="768"/>
      <c r="F27" s="768"/>
      <c r="G27" s="768"/>
      <c r="H27" s="768"/>
      <c r="I27" s="767"/>
      <c r="K27" s="765"/>
      <c r="L27" s="765"/>
      <c r="M27" s="765"/>
      <c r="N27" s="766" t="s">
        <v>813</v>
      </c>
      <c r="O27" s="765"/>
    </row>
    <row r="28" spans="1:16" ht="44.25" customHeight="1">
      <c r="A28" s="1931" t="s">
        <v>812</v>
      </c>
      <c r="B28" s="1931"/>
      <c r="C28" s="1931"/>
      <c r="D28" s="1931"/>
      <c r="E28" s="1931"/>
      <c r="F28" s="1931"/>
      <c r="G28" s="1931"/>
      <c r="H28" s="1931"/>
      <c r="I28" s="1931"/>
      <c r="J28" s="1931"/>
      <c r="K28" s="1931"/>
      <c r="L28" s="1931"/>
      <c r="M28" s="764"/>
      <c r="N28" s="764"/>
      <c r="O28" s="763"/>
    </row>
  </sheetData>
  <mergeCells count="3">
    <mergeCell ref="A3:O3"/>
    <mergeCell ref="A28:L28"/>
    <mergeCell ref="L2:O2"/>
  </mergeCells>
  <hyperlinks>
    <hyperlink ref="L2" location="Contents!A1" display="Back to Contents ç" xr:uid="{E2FDD383-75EF-42FE-9D90-D85C8081C4BB}"/>
    <hyperlink ref="L2:O2" location="உள்ளடக்கம்!A1" display="cs;slf;fj;jpw;F jpUk;Gtjw;F" xr:uid="{8FCAC87E-1221-445B-90E8-05B46CD200CC}"/>
  </hyperlinks>
  <pageMargins left="0.7" right="0.7" top="0.75" bottom="0.75" header="0.3" footer="0.3"/>
  <pageSetup paperSize="9" scale="49" orientation="portrait" r:id="rId1"/>
  <headerFooter>
    <oddHeader>&amp;L&amp;"Calibri"&amp;10&amp;K000000 [Limited Sharing]&amp;1#_x000D_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FEEEE-937F-4BAD-8500-8EC38EB6FF4A}">
  <dimension ref="A1:N25"/>
  <sheetViews>
    <sheetView zoomScaleNormal="100" zoomScaleSheetLayoutView="100" workbookViewId="0"/>
  </sheetViews>
  <sheetFormatPr defaultRowHeight="12.75"/>
  <cols>
    <col min="1" max="1" width="67.42578125" style="832" customWidth="1"/>
    <col min="2" max="12" width="9.7109375" style="832" customWidth="1"/>
    <col min="13" max="13" width="11.5703125" style="832" customWidth="1"/>
    <col min="14" max="14" width="13.28515625" style="832" customWidth="1"/>
    <col min="15" max="16384" width="9.140625" style="832"/>
  </cols>
  <sheetData>
    <row r="1" spans="1:14" s="873" customFormat="1" ht="15.75">
      <c r="A1" s="831" t="s">
        <v>132</v>
      </c>
      <c r="B1" s="508"/>
      <c r="C1" s="508"/>
      <c r="D1" s="508"/>
      <c r="E1" s="1932"/>
      <c r="F1" s="1932"/>
      <c r="G1" s="508"/>
      <c r="H1" s="508"/>
      <c r="I1" s="508"/>
      <c r="J1" s="508"/>
      <c r="K1" s="508"/>
      <c r="L1" s="508"/>
      <c r="M1" s="830" t="s">
        <v>855</v>
      </c>
    </row>
    <row r="2" spans="1:14" s="873" customFormat="1" ht="15.75">
      <c r="A2" s="874"/>
      <c r="B2" s="508"/>
      <c r="C2" s="508"/>
      <c r="D2" s="508"/>
      <c r="E2" s="669"/>
      <c r="F2" s="669"/>
      <c r="G2" s="508"/>
      <c r="H2" s="508"/>
      <c r="I2" s="508"/>
      <c r="J2" s="1787" t="s">
        <v>130</v>
      </c>
      <c r="K2" s="1787"/>
      <c r="L2" s="1787"/>
      <c r="M2" s="1787"/>
    </row>
    <row r="3" spans="1:14" s="873" customFormat="1" ht="15.75">
      <c r="A3" s="1855" t="s">
        <v>854</v>
      </c>
      <c r="B3" s="1933"/>
      <c r="C3" s="1933"/>
      <c r="D3" s="1933"/>
      <c r="E3" s="1933"/>
      <c r="F3" s="1933"/>
      <c r="G3" s="1933"/>
      <c r="H3" s="1933"/>
      <c r="I3" s="1933"/>
      <c r="J3" s="1933"/>
      <c r="K3" s="1933"/>
      <c r="L3" s="1933"/>
      <c r="M3" s="1933"/>
    </row>
    <row r="4" spans="1:14" ht="13.5" thickBot="1">
      <c r="A4" s="872"/>
      <c r="B4" s="513"/>
      <c r="C4" s="513"/>
      <c r="D4" s="513"/>
      <c r="E4" s="631"/>
      <c r="F4" s="513"/>
      <c r="G4" s="513"/>
      <c r="H4" s="513"/>
      <c r="I4" s="513"/>
      <c r="J4" s="513"/>
      <c r="K4" s="513"/>
      <c r="L4" s="513"/>
      <c r="M4" s="513"/>
    </row>
    <row r="5" spans="1:14" s="865" customFormat="1" ht="13.5" thickBot="1">
      <c r="A5" s="871" t="s">
        <v>853</v>
      </c>
      <c r="B5" s="870">
        <v>2013</v>
      </c>
      <c r="C5" s="869">
        <v>2014</v>
      </c>
      <c r="D5" s="868">
        <v>2015</v>
      </c>
      <c r="E5" s="868">
        <v>2016</v>
      </c>
      <c r="F5" s="868">
        <v>2017</v>
      </c>
      <c r="G5" s="866">
        <v>2018</v>
      </c>
      <c r="H5" s="867">
        <v>2019</v>
      </c>
      <c r="I5" s="867">
        <v>2020</v>
      </c>
      <c r="J5" s="867">
        <v>2021</v>
      </c>
      <c r="K5" s="867">
        <v>2022</v>
      </c>
      <c r="L5" s="867">
        <v>2023</v>
      </c>
      <c r="M5" s="866">
        <v>2024</v>
      </c>
      <c r="N5" s="47" t="s">
        <v>147</v>
      </c>
    </row>
    <row r="6" spans="1:14" ht="18" customHeight="1">
      <c r="A6" s="853" t="s">
        <v>852</v>
      </c>
      <c r="B6" s="679"/>
      <c r="C6" s="864"/>
      <c r="D6" s="863"/>
      <c r="E6" s="863"/>
      <c r="F6" s="862"/>
      <c r="G6" s="862"/>
      <c r="H6" s="863"/>
      <c r="I6" s="863"/>
      <c r="J6" s="863"/>
      <c r="K6" s="863"/>
      <c r="L6" s="863"/>
      <c r="M6" s="862"/>
      <c r="N6" s="861"/>
    </row>
    <row r="7" spans="1:14" ht="18" customHeight="1">
      <c r="A7" s="855" t="s">
        <v>851</v>
      </c>
      <c r="B7" s="858" t="s">
        <v>850</v>
      </c>
      <c r="C7" s="856" t="s">
        <v>850</v>
      </c>
      <c r="D7" s="856" t="s">
        <v>850</v>
      </c>
      <c r="E7" s="856" t="s">
        <v>850</v>
      </c>
      <c r="F7" s="856" t="s">
        <v>850</v>
      </c>
      <c r="G7" s="856" t="s">
        <v>850</v>
      </c>
      <c r="H7" s="856" t="s">
        <v>850</v>
      </c>
      <c r="I7" s="856" t="s">
        <v>850</v>
      </c>
      <c r="J7" s="856" t="s">
        <v>850</v>
      </c>
      <c r="K7" s="856" t="s">
        <v>850</v>
      </c>
      <c r="L7" s="856" t="s">
        <v>850</v>
      </c>
      <c r="M7" s="860" t="s">
        <v>850</v>
      </c>
      <c r="N7" s="859" t="s">
        <v>850</v>
      </c>
    </row>
    <row r="8" spans="1:14" ht="18" customHeight="1">
      <c r="A8" s="855" t="s">
        <v>849</v>
      </c>
      <c r="B8" s="735">
        <v>16.2</v>
      </c>
      <c r="C8" s="852">
        <v>15.2</v>
      </c>
      <c r="D8" s="727">
        <v>15.023688414353916</v>
      </c>
      <c r="E8" s="727">
        <v>13.794730485588834</v>
      </c>
      <c r="F8" s="727">
        <v>13.328153602416805</v>
      </c>
      <c r="G8" s="727">
        <v>11.665652672708738</v>
      </c>
      <c r="H8" s="727">
        <v>11.996250815929296</v>
      </c>
      <c r="I8" s="727">
        <v>11.231212217216264</v>
      </c>
      <c r="J8" s="727">
        <v>8.8308535976221147</v>
      </c>
      <c r="K8" s="727">
        <v>7.7319121907584876</v>
      </c>
      <c r="L8" s="727">
        <v>7.4196266392570278</v>
      </c>
      <c r="M8" s="726">
        <v>7.8</v>
      </c>
      <c r="N8" s="851">
        <v>7.9249999999999998</v>
      </c>
    </row>
    <row r="9" spans="1:14" ht="18" customHeight="1">
      <c r="A9" s="855" t="s">
        <v>848</v>
      </c>
      <c r="B9" s="858">
        <v>55</v>
      </c>
      <c r="C9" s="856">
        <v>52.7</v>
      </c>
      <c r="D9" s="727">
        <v>55.485196339591667</v>
      </c>
      <c r="E9" s="727">
        <v>55.613959469118456</v>
      </c>
      <c r="F9" s="727">
        <v>57.399408469998946</v>
      </c>
      <c r="G9" s="727">
        <v>53.21596968782984</v>
      </c>
      <c r="H9" s="727">
        <v>54.86045669249323</v>
      </c>
      <c r="I9" s="727">
        <v>51.535066767031601</v>
      </c>
      <c r="J9" s="727">
        <v>47.585267247227975</v>
      </c>
      <c r="K9" s="727">
        <v>47.998274712975835</v>
      </c>
      <c r="L9" s="727">
        <v>44.522243560715594</v>
      </c>
      <c r="M9" s="726">
        <v>43.9</v>
      </c>
      <c r="N9" s="851">
        <v>47.099999999999994</v>
      </c>
    </row>
    <row r="10" spans="1:14" ht="18" customHeight="1">
      <c r="A10" s="855" t="s">
        <v>847</v>
      </c>
      <c r="B10" s="858">
        <v>64.7</v>
      </c>
      <c r="C10" s="856">
        <v>63.8</v>
      </c>
      <c r="D10" s="727">
        <v>65.400000000000006</v>
      </c>
      <c r="E10" s="727">
        <v>65.811168042325335</v>
      </c>
      <c r="F10" s="727">
        <v>67.628963538271535</v>
      </c>
      <c r="G10" s="727">
        <v>66.346013198420792</v>
      </c>
      <c r="H10" s="727">
        <v>68.144822826146907</v>
      </c>
      <c r="I10" s="727">
        <v>66.433388926503511</v>
      </c>
      <c r="J10" s="727">
        <v>66.849222303323373</v>
      </c>
      <c r="K10" s="727">
        <v>66.992936495447452</v>
      </c>
      <c r="L10" s="727">
        <v>66.374982302441623</v>
      </c>
      <c r="M10" s="726">
        <v>65.900000000000006</v>
      </c>
      <c r="N10" s="851">
        <v>66.7</v>
      </c>
    </row>
    <row r="11" spans="1:14" ht="18" customHeight="1">
      <c r="A11" s="855" t="s">
        <v>846</v>
      </c>
      <c r="B11" s="858">
        <v>67.900000000000006</v>
      </c>
      <c r="C11" s="852">
        <v>68.024999999999991</v>
      </c>
      <c r="D11" s="727">
        <v>67.400000000000006</v>
      </c>
      <c r="E11" s="727">
        <v>67.601848108215023</v>
      </c>
      <c r="F11" s="727">
        <v>68.140094027271246</v>
      </c>
      <c r="G11" s="727">
        <v>65.985116619858331</v>
      </c>
      <c r="H11" s="727">
        <v>67.600609687694018</v>
      </c>
      <c r="I11" s="727">
        <v>66.839860079998886</v>
      </c>
      <c r="J11" s="727">
        <v>67.286988088045092</v>
      </c>
      <c r="K11" s="727">
        <v>67.085955454751968</v>
      </c>
      <c r="L11" s="727">
        <v>66.437793517576608</v>
      </c>
      <c r="M11" s="726">
        <v>66.900000000000006</v>
      </c>
      <c r="N11" s="851" t="s">
        <v>321</v>
      </c>
    </row>
    <row r="12" spans="1:14" ht="18" customHeight="1">
      <c r="A12" s="855" t="s">
        <v>845</v>
      </c>
      <c r="B12" s="857">
        <v>54.1</v>
      </c>
      <c r="C12" s="856">
        <v>53.4</v>
      </c>
      <c r="D12" s="727">
        <v>54</v>
      </c>
      <c r="E12" s="727">
        <v>54.424715461169356</v>
      </c>
      <c r="F12" s="727">
        <v>54.640184388974298</v>
      </c>
      <c r="G12" s="727">
        <v>52.764684178139916</v>
      </c>
      <c r="H12" s="727">
        <v>52.6</v>
      </c>
      <c r="I12" s="727">
        <v>50.981017834869178</v>
      </c>
      <c r="J12" s="727">
        <v>50.760524426633239</v>
      </c>
      <c r="K12" s="727">
        <v>51</v>
      </c>
      <c r="L12" s="727">
        <v>50.003267812166349</v>
      </c>
      <c r="M12" s="726">
        <v>48</v>
      </c>
      <c r="N12" s="851" t="s">
        <v>321</v>
      </c>
    </row>
    <row r="13" spans="1:14" ht="18" customHeight="1">
      <c r="A13" s="853" t="s">
        <v>844</v>
      </c>
      <c r="B13" s="735"/>
      <c r="C13" s="852"/>
      <c r="D13" s="727"/>
      <c r="E13" s="727"/>
      <c r="F13" s="727"/>
      <c r="G13" s="727"/>
      <c r="H13" s="727"/>
      <c r="I13" s="727"/>
      <c r="J13" s="727"/>
      <c r="K13" s="727"/>
      <c r="L13" s="727"/>
      <c r="M13" s="726"/>
      <c r="N13" s="851"/>
    </row>
    <row r="14" spans="1:14" ht="18" customHeight="1">
      <c r="A14" s="855" t="s">
        <v>843</v>
      </c>
      <c r="B14" s="735">
        <v>74.900000000000006</v>
      </c>
      <c r="C14" s="852">
        <v>74.625</v>
      </c>
      <c r="D14" s="727">
        <v>74.7</v>
      </c>
      <c r="E14" s="727">
        <v>75.075802971014525</v>
      </c>
      <c r="F14" s="727">
        <v>74.529092113075592</v>
      </c>
      <c r="G14" s="727">
        <v>72.972611157747423</v>
      </c>
      <c r="H14" s="727">
        <v>72.984362210393002</v>
      </c>
      <c r="I14" s="727">
        <v>71.874021661687678</v>
      </c>
      <c r="J14" s="727">
        <v>71.015420938647864</v>
      </c>
      <c r="K14" s="727">
        <v>70.511843070879607</v>
      </c>
      <c r="L14" s="727">
        <v>68.599999999999994</v>
      </c>
      <c r="M14" s="726">
        <v>67.400000000000006</v>
      </c>
      <c r="N14" s="851">
        <v>69.074999999999989</v>
      </c>
    </row>
    <row r="15" spans="1:14" ht="18" customHeight="1">
      <c r="A15" s="855" t="s">
        <v>842</v>
      </c>
      <c r="B15" s="735">
        <v>35.4</v>
      </c>
      <c r="C15" s="852">
        <v>34.6</v>
      </c>
      <c r="D15" s="727">
        <v>35.9</v>
      </c>
      <c r="E15" s="727">
        <v>35.884376290093101</v>
      </c>
      <c r="F15" s="727">
        <v>36.626037204088924</v>
      </c>
      <c r="G15" s="727">
        <v>33.57326959850792</v>
      </c>
      <c r="H15" s="727">
        <v>34.466207627829547</v>
      </c>
      <c r="I15" s="727">
        <v>32.048687426045497</v>
      </c>
      <c r="J15" s="727">
        <v>31.801926754817849</v>
      </c>
      <c r="K15" s="727">
        <v>32.07922719599545</v>
      </c>
      <c r="L15" s="727">
        <v>31.3</v>
      </c>
      <c r="M15" s="726">
        <v>29.8</v>
      </c>
      <c r="N15" s="851">
        <v>32.474999999999994</v>
      </c>
    </row>
    <row r="16" spans="1:14" ht="18" customHeight="1">
      <c r="A16" s="853" t="s">
        <v>841</v>
      </c>
      <c r="B16" s="735"/>
      <c r="C16" s="852"/>
      <c r="D16" s="727"/>
      <c r="E16" s="727"/>
      <c r="F16" s="727"/>
      <c r="G16" s="727"/>
      <c r="H16" s="727"/>
      <c r="I16" s="727"/>
      <c r="J16" s="727"/>
      <c r="K16" s="727"/>
      <c r="L16" s="727"/>
      <c r="M16" s="726"/>
      <c r="N16" s="851"/>
    </row>
    <row r="17" spans="1:14" ht="18" customHeight="1">
      <c r="A17" s="855" t="s">
        <v>840</v>
      </c>
      <c r="B17" s="735">
        <v>47.7</v>
      </c>
      <c r="C17" s="852">
        <v>48.7</v>
      </c>
      <c r="D17" s="727">
        <v>48.615044877579983</v>
      </c>
      <c r="E17" s="727">
        <v>49.8</v>
      </c>
      <c r="F17" s="727">
        <v>50.493420963759363</v>
      </c>
      <c r="G17" s="727">
        <v>49.7</v>
      </c>
      <c r="H17" s="727">
        <v>50.2</v>
      </c>
      <c r="I17" s="727">
        <v>46.958687107513121</v>
      </c>
      <c r="J17" s="727">
        <v>46.890581579719409</v>
      </c>
      <c r="K17" s="727">
        <v>47.193445978427022</v>
      </c>
      <c r="L17" s="727">
        <v>46</v>
      </c>
      <c r="M17" s="726">
        <v>44.3</v>
      </c>
      <c r="N17" s="851">
        <v>46.575000000000003</v>
      </c>
    </row>
    <row r="18" spans="1:14" ht="18" customHeight="1">
      <c r="A18" s="855" t="s">
        <v>839</v>
      </c>
      <c r="B18" s="735">
        <v>54.9</v>
      </c>
      <c r="C18" s="852">
        <v>54.1</v>
      </c>
      <c r="D18" s="727">
        <v>54.795620666642208</v>
      </c>
      <c r="E18" s="727">
        <v>54.614778487144726</v>
      </c>
      <c r="F18" s="727">
        <v>54.840712134726388</v>
      </c>
      <c r="G18" s="727">
        <v>52.3</v>
      </c>
      <c r="H18" s="727">
        <v>52.7</v>
      </c>
      <c r="I18" s="727">
        <v>51.333662983057174</v>
      </c>
      <c r="J18" s="727">
        <v>50.547619239387295</v>
      </c>
      <c r="K18" s="727">
        <v>50.338510811672599</v>
      </c>
      <c r="L18" s="727">
        <v>49.1</v>
      </c>
      <c r="M18" s="726">
        <v>48</v>
      </c>
      <c r="N18" s="851">
        <v>50.025000000000006</v>
      </c>
    </row>
    <row r="19" spans="1:14" ht="7.5" customHeight="1">
      <c r="A19" s="854"/>
      <c r="B19" s="735"/>
      <c r="C19" s="852"/>
      <c r="D19" s="727"/>
      <c r="E19" s="727"/>
      <c r="F19" s="727"/>
      <c r="G19" s="727"/>
      <c r="H19" s="727"/>
      <c r="I19" s="727"/>
      <c r="J19" s="727"/>
      <c r="K19" s="727"/>
      <c r="L19" s="727"/>
      <c r="M19" s="726"/>
      <c r="N19" s="851"/>
    </row>
    <row r="20" spans="1:14" ht="18" customHeight="1">
      <c r="A20" s="853" t="s">
        <v>838</v>
      </c>
      <c r="B20" s="735">
        <v>53.7</v>
      </c>
      <c r="C20" s="852">
        <v>53.2</v>
      </c>
      <c r="D20" s="727">
        <v>53.752797827763423</v>
      </c>
      <c r="E20" s="727">
        <v>53.802121345737497</v>
      </c>
      <c r="F20" s="727">
        <v>54.071775945059336</v>
      </c>
      <c r="G20" s="727">
        <v>51.8</v>
      </c>
      <c r="H20" s="727">
        <v>52.3</v>
      </c>
      <c r="I20" s="727">
        <v>50.578921735800918</v>
      </c>
      <c r="J20" s="727">
        <v>49.923529604960287</v>
      </c>
      <c r="K20" s="727">
        <v>49.799038172645865</v>
      </c>
      <c r="L20" s="727">
        <v>48.6</v>
      </c>
      <c r="M20" s="726">
        <v>47.4</v>
      </c>
      <c r="N20" s="851">
        <v>49.4</v>
      </c>
    </row>
    <row r="21" spans="1:14" ht="7.5" customHeight="1" thickBot="1">
      <c r="A21" s="850"/>
      <c r="B21" s="849"/>
      <c r="C21" s="848"/>
      <c r="D21" s="847"/>
      <c r="E21" s="847"/>
      <c r="F21" s="847"/>
      <c r="G21" s="847"/>
      <c r="H21" s="847"/>
      <c r="I21" s="847"/>
      <c r="J21" s="847"/>
      <c r="K21" s="847"/>
      <c r="L21" s="847"/>
      <c r="M21" s="846"/>
      <c r="N21" s="845"/>
    </row>
    <row r="22" spans="1:14" s="838" customFormat="1" ht="18" customHeight="1" thickBot="1">
      <c r="A22" s="844" t="s">
        <v>837</v>
      </c>
      <c r="B22" s="843">
        <v>8034</v>
      </c>
      <c r="C22" s="842">
        <v>8049</v>
      </c>
      <c r="D22" s="842">
        <v>8214</v>
      </c>
      <c r="E22" s="842">
        <v>8311</v>
      </c>
      <c r="F22" s="842">
        <v>8567</v>
      </c>
      <c r="G22" s="840">
        <v>8388</v>
      </c>
      <c r="H22" s="841">
        <v>8592</v>
      </c>
      <c r="I22" s="841">
        <v>8466.6061467441596</v>
      </c>
      <c r="J22" s="841">
        <v>8553.2898165524657</v>
      </c>
      <c r="K22" s="841">
        <v>8547.1114723099708</v>
      </c>
      <c r="L22" s="841">
        <v>8408</v>
      </c>
      <c r="M22" s="840">
        <v>8316</v>
      </c>
      <c r="N22" s="839">
        <v>8554</v>
      </c>
    </row>
    <row r="23" spans="1:14" ht="30.75" customHeight="1">
      <c r="A23" s="1934" t="s">
        <v>836</v>
      </c>
      <c r="B23" s="1934"/>
      <c r="C23" s="1934"/>
      <c r="D23" s="1934"/>
      <c r="E23" s="1934"/>
      <c r="F23" s="1934"/>
      <c r="G23" s="1934"/>
      <c r="H23" s="513"/>
      <c r="K23" s="837" t="s">
        <v>835</v>
      </c>
      <c r="L23" s="837"/>
      <c r="M23" s="837"/>
    </row>
    <row r="24" spans="1:14" ht="18" customHeight="1">
      <c r="A24" s="836" t="s">
        <v>834</v>
      </c>
      <c r="B24" s="835"/>
      <c r="C24" s="834"/>
      <c r="D24" s="834"/>
      <c r="E24" s="835"/>
      <c r="F24" s="835"/>
      <c r="G24" s="834"/>
      <c r="H24" s="513"/>
      <c r="I24" s="513"/>
      <c r="J24" s="513"/>
      <c r="K24" s="513"/>
      <c r="L24" s="513"/>
      <c r="M24" s="513"/>
    </row>
    <row r="25" spans="1:14" ht="18" customHeight="1">
      <c r="A25" s="833" t="s">
        <v>833</v>
      </c>
      <c r="B25" s="513"/>
      <c r="C25" s="513"/>
      <c r="D25" s="513"/>
      <c r="E25" s="513"/>
      <c r="F25" s="513"/>
      <c r="G25" s="513"/>
      <c r="H25" s="513"/>
      <c r="I25" s="513"/>
      <c r="J25" s="513"/>
      <c r="K25" s="513"/>
      <c r="L25" s="513"/>
      <c r="M25" s="513"/>
    </row>
  </sheetData>
  <mergeCells count="4">
    <mergeCell ref="E1:F1"/>
    <mergeCell ref="A3:M3"/>
    <mergeCell ref="A23:G23"/>
    <mergeCell ref="J2:M2"/>
  </mergeCells>
  <hyperlinks>
    <hyperlink ref="J2" location="Contents!A1" display="Back to Contents ç" xr:uid="{3D1639B4-36AC-4AC3-ACFE-835FAE599BF9}"/>
    <hyperlink ref="J2:M2" location="உள்ளடக்கம்!A1" display="cs;slf;fj;jpw;F jpUk;Gtjw;F" xr:uid="{FE36110A-B674-4862-AFEC-E89D8145BF0E}"/>
  </hyperlinks>
  <pageMargins left="0.7" right="0.7" top="0.75" bottom="0.75" header="0.3" footer="0.3"/>
  <pageSetup paperSize="9" scale="50" orientation="landscape" r:id="rId1"/>
  <headerFooter>
    <oddHeader>&amp;L&amp;"Calibri"&amp;10&amp;K000000 [Limited Sharing]&amp;1#_x000D_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FBD1C-CA13-4CD6-982D-7E6F80362101}">
  <dimension ref="A1:N32"/>
  <sheetViews>
    <sheetView zoomScaleNormal="100" zoomScaleSheetLayoutView="100" workbookViewId="0"/>
  </sheetViews>
  <sheetFormatPr defaultRowHeight="12.75"/>
  <cols>
    <col min="1" max="1" width="75.7109375" style="832" customWidth="1"/>
    <col min="2" max="12" width="9.7109375" style="832" customWidth="1"/>
    <col min="13" max="13" width="11.28515625" style="832" customWidth="1"/>
    <col min="14" max="14" width="12.28515625" style="832" customWidth="1"/>
    <col min="15" max="16384" width="9.140625" style="832"/>
  </cols>
  <sheetData>
    <row r="1" spans="1:14" s="873" customFormat="1" ht="15.75">
      <c r="A1" s="831" t="s">
        <v>132</v>
      </c>
      <c r="B1" s="508"/>
      <c r="C1" s="508"/>
      <c r="D1" s="508"/>
      <c r="E1" s="1932"/>
      <c r="F1" s="1932"/>
      <c r="G1" s="508"/>
      <c r="H1" s="508"/>
      <c r="I1" s="508"/>
      <c r="J1" s="508"/>
      <c r="K1" s="508"/>
      <c r="L1" s="508"/>
      <c r="M1" s="830" t="s">
        <v>880</v>
      </c>
    </row>
    <row r="2" spans="1:14" s="826" customFormat="1" ht="15.75">
      <c r="A2" s="508"/>
      <c r="B2" s="508"/>
      <c r="C2" s="508"/>
      <c r="D2" s="508"/>
      <c r="E2" s="508"/>
      <c r="F2" s="508"/>
      <c r="G2" s="508"/>
      <c r="H2" s="508"/>
      <c r="I2" s="508"/>
      <c r="J2" s="1787" t="s">
        <v>130</v>
      </c>
      <c r="K2" s="1787"/>
      <c r="L2" s="1787"/>
      <c r="M2" s="1787"/>
    </row>
    <row r="3" spans="1:14" s="826" customFormat="1" ht="15.75">
      <c r="A3" s="1935" t="s">
        <v>879</v>
      </c>
      <c r="B3" s="1935"/>
      <c r="C3" s="1935"/>
      <c r="D3" s="1935"/>
      <c r="E3" s="1935"/>
      <c r="F3" s="1935"/>
      <c r="G3" s="1935"/>
      <c r="H3" s="1935"/>
      <c r="I3" s="1935"/>
      <c r="J3" s="1935"/>
      <c r="K3" s="1935"/>
      <c r="L3" s="1935"/>
      <c r="M3" s="1935"/>
    </row>
    <row r="4" spans="1:14" s="762" customFormat="1" ht="13.5" thickBot="1">
      <c r="A4" s="928"/>
      <c r="B4" s="928"/>
      <c r="C4" s="928"/>
      <c r="D4" s="928"/>
      <c r="E4" s="513"/>
      <c r="F4" s="513"/>
      <c r="G4" s="513"/>
      <c r="H4" s="513"/>
      <c r="I4" s="513"/>
      <c r="J4" s="513"/>
      <c r="K4" s="513"/>
      <c r="L4" s="513"/>
      <c r="N4" s="927" t="s">
        <v>878</v>
      </c>
    </row>
    <row r="5" spans="1:14" s="762" customFormat="1" ht="39" thickBot="1">
      <c r="A5" s="926" t="s">
        <v>637</v>
      </c>
      <c r="B5" s="925">
        <v>2013</v>
      </c>
      <c r="C5" s="924">
        <v>2014</v>
      </c>
      <c r="D5" s="924">
        <v>2015</v>
      </c>
      <c r="E5" s="923">
        <v>2016</v>
      </c>
      <c r="F5" s="923">
        <v>2017</v>
      </c>
      <c r="G5" s="923">
        <v>2018</v>
      </c>
      <c r="H5" s="923">
        <v>2019</v>
      </c>
      <c r="I5" s="923">
        <v>2020</v>
      </c>
      <c r="J5" s="923">
        <v>2021</v>
      </c>
      <c r="K5" s="923">
        <v>2022</v>
      </c>
      <c r="L5" s="922">
        <v>2023</v>
      </c>
      <c r="M5" s="866">
        <v>2024</v>
      </c>
      <c r="N5" s="921" t="s">
        <v>877</v>
      </c>
    </row>
    <row r="6" spans="1:14" s="762" customFormat="1" ht="7.5" customHeight="1">
      <c r="A6" s="920"/>
      <c r="B6" s="816"/>
      <c r="C6" s="919"/>
      <c r="D6" s="919"/>
      <c r="E6" s="918"/>
      <c r="F6" s="918"/>
      <c r="G6" s="918"/>
      <c r="H6" s="918"/>
      <c r="I6" s="918"/>
      <c r="J6" s="918"/>
      <c r="K6" s="917"/>
      <c r="L6" s="917"/>
      <c r="M6" s="916"/>
      <c r="N6" s="915"/>
    </row>
    <row r="7" spans="1:14" s="762" customFormat="1" ht="18" customHeight="1">
      <c r="A7" s="902" t="s">
        <v>156</v>
      </c>
      <c r="B7" s="901">
        <v>2321.2150000000001</v>
      </c>
      <c r="C7" s="900">
        <v>2222.8589999999999</v>
      </c>
      <c r="D7" s="900">
        <v>2244.547</v>
      </c>
      <c r="E7" s="899">
        <v>2153.8743723818943</v>
      </c>
      <c r="F7" s="899">
        <v>2140.1845953238512</v>
      </c>
      <c r="G7" s="899">
        <v>2043.6978420988708</v>
      </c>
      <c r="H7" s="899">
        <v>2071.9401130670881</v>
      </c>
      <c r="I7" s="899">
        <v>2169.6792982199349</v>
      </c>
      <c r="J7" s="899">
        <v>2213.0147320597321</v>
      </c>
      <c r="K7" s="899">
        <v>2158.5587924452457</v>
      </c>
      <c r="L7" s="899">
        <v>2088.3440000000001</v>
      </c>
      <c r="M7" s="898">
        <v>2066.6509999999998</v>
      </c>
      <c r="N7" s="897">
        <v>1969.2183333333332</v>
      </c>
    </row>
    <row r="8" spans="1:14" s="762" customFormat="1" ht="7.5" customHeight="1">
      <c r="A8" s="908"/>
      <c r="B8" s="907"/>
      <c r="C8" s="906"/>
      <c r="D8" s="906"/>
      <c r="E8" s="905"/>
      <c r="F8" s="905"/>
      <c r="G8" s="905"/>
      <c r="H8" s="905"/>
      <c r="I8" s="905"/>
      <c r="J8" s="905"/>
      <c r="K8" s="905"/>
      <c r="L8" s="905"/>
      <c r="M8" s="904"/>
      <c r="N8" s="903"/>
    </row>
    <row r="9" spans="1:14" s="762" customFormat="1" ht="18" customHeight="1">
      <c r="A9" s="902" t="s">
        <v>876</v>
      </c>
      <c r="B9" s="901">
        <v>1996.73</v>
      </c>
      <c r="C9" s="900">
        <v>2027.4259999999999</v>
      </c>
      <c r="D9" s="900">
        <v>2018.171</v>
      </c>
      <c r="E9" s="899">
        <v>2097.5027760786479</v>
      </c>
      <c r="F9" s="899">
        <v>2331.4939042187325</v>
      </c>
      <c r="G9" s="899">
        <v>2239.2622016686705</v>
      </c>
      <c r="H9" s="899">
        <v>2258.4209296725853</v>
      </c>
      <c r="I9" s="899">
        <v>2152.746150116071</v>
      </c>
      <c r="J9" s="899">
        <v>2109.4817957417458</v>
      </c>
      <c r="K9" s="899">
        <v>2158.1987176954726</v>
      </c>
      <c r="L9" s="899">
        <v>2043.154</v>
      </c>
      <c r="M9" s="898">
        <v>2031.4159999999999</v>
      </c>
      <c r="N9" s="897">
        <v>2121.9666666666667</v>
      </c>
    </row>
    <row r="10" spans="1:14" s="762" customFormat="1" ht="18" customHeight="1">
      <c r="A10" s="909" t="s">
        <v>875</v>
      </c>
      <c r="B10" s="907">
        <v>91.045000000000002</v>
      </c>
      <c r="C10" s="906">
        <v>74.643000000000001</v>
      </c>
      <c r="D10" s="906">
        <v>60.613999999999997</v>
      </c>
      <c r="E10" s="905">
        <v>59.907013489537157</v>
      </c>
      <c r="F10" s="905">
        <v>63.014135092944969</v>
      </c>
      <c r="G10" s="905">
        <v>62.136060617132898</v>
      </c>
      <c r="H10" s="905">
        <v>60.902012664268405</v>
      </c>
      <c r="I10" s="905">
        <v>56.855621408036541</v>
      </c>
      <c r="J10" s="905">
        <v>54.585908623172443</v>
      </c>
      <c r="K10" s="905">
        <v>58.978579970818799</v>
      </c>
      <c r="L10" s="905">
        <v>64.605999999999995</v>
      </c>
      <c r="M10" s="904">
        <v>60.445</v>
      </c>
      <c r="N10" s="903">
        <v>53.660666666666664</v>
      </c>
    </row>
    <row r="11" spans="1:14" s="762" customFormat="1" ht="18" customHeight="1">
      <c r="A11" s="909" t="s">
        <v>874</v>
      </c>
      <c r="B11" s="907">
        <v>1366.162</v>
      </c>
      <c r="C11" s="906">
        <v>1389.25</v>
      </c>
      <c r="D11" s="906">
        <v>1407.9079999999999</v>
      </c>
      <c r="E11" s="905">
        <v>1420.6279629333187</v>
      </c>
      <c r="F11" s="905">
        <v>1580.9359529174644</v>
      </c>
      <c r="G11" s="905">
        <v>1463.9194462185321</v>
      </c>
      <c r="H11" s="905">
        <v>1504.3142059250331</v>
      </c>
      <c r="I11" s="905">
        <v>1397.6894610166567</v>
      </c>
      <c r="J11" s="905">
        <v>1362.3112836371877</v>
      </c>
      <c r="K11" s="905">
        <v>1408.8191127031989</v>
      </c>
      <c r="L11" s="905">
        <v>1377.6859999999999</v>
      </c>
      <c r="M11" s="904">
        <v>1366.492</v>
      </c>
      <c r="N11" s="903">
        <v>1433.0693333333334</v>
      </c>
    </row>
    <row r="12" spans="1:14" s="762" customFormat="1" ht="30.75" customHeight="1">
      <c r="A12" s="914" t="s">
        <v>873</v>
      </c>
      <c r="B12" s="907">
        <v>539.52300000000002</v>
      </c>
      <c r="C12" s="906">
        <v>563.53200000000004</v>
      </c>
      <c r="D12" s="906">
        <v>549.649</v>
      </c>
      <c r="E12" s="913">
        <v>616.96779965579208</v>
      </c>
      <c r="F12" s="913">
        <v>687.54381620832226</v>
      </c>
      <c r="G12" s="913">
        <v>713.20669483300685</v>
      </c>
      <c r="H12" s="913">
        <v>693.20471108328366</v>
      </c>
      <c r="I12" s="913">
        <v>698.20106769137828</v>
      </c>
      <c r="J12" s="913">
        <v>692.58460348138556</v>
      </c>
      <c r="K12" s="913">
        <v>690.40102502145453</v>
      </c>
      <c r="L12" s="905">
        <v>600.86199999999997</v>
      </c>
      <c r="M12" s="904">
        <v>604.47900000000004</v>
      </c>
      <c r="N12" s="903">
        <v>635.23666666666668</v>
      </c>
    </row>
    <row r="13" spans="1:14" s="762" customFormat="1" ht="7.5" customHeight="1">
      <c r="A13" s="912"/>
      <c r="B13" s="907"/>
      <c r="C13" s="906"/>
      <c r="D13" s="906"/>
      <c r="E13" s="905"/>
      <c r="F13" s="905"/>
      <c r="G13" s="905"/>
      <c r="H13" s="905"/>
      <c r="I13" s="905"/>
      <c r="J13" s="905"/>
      <c r="K13" s="905"/>
      <c r="L13" s="905"/>
      <c r="M13" s="904"/>
      <c r="N13" s="903"/>
    </row>
    <row r="14" spans="1:14" s="762" customFormat="1" ht="18" customHeight="1">
      <c r="A14" s="902" t="s">
        <v>87</v>
      </c>
      <c r="B14" s="901">
        <v>3363.335</v>
      </c>
      <c r="C14" s="906">
        <v>3450.2049999999999</v>
      </c>
      <c r="D14" s="900">
        <v>3568.26</v>
      </c>
      <c r="E14" s="899">
        <v>3696.3057815204402</v>
      </c>
      <c r="F14" s="899">
        <v>3736.5002561081301</v>
      </c>
      <c r="G14" s="899">
        <v>3732.20567277896</v>
      </c>
      <c r="H14" s="899">
        <v>3850.3315588458577</v>
      </c>
      <c r="I14" s="899">
        <v>3676.6678571438779</v>
      </c>
      <c r="J14" s="899">
        <v>3791.0106554232316</v>
      </c>
      <c r="K14" s="899">
        <v>3830.9730958523528</v>
      </c>
      <c r="L14" s="899">
        <v>3878.4180000000001</v>
      </c>
      <c r="M14" s="898">
        <v>3851.6819999999993</v>
      </c>
      <c r="N14" s="897">
        <v>4045.5226666666667</v>
      </c>
    </row>
    <row r="15" spans="1:14" s="762" customFormat="1" ht="25.5" customHeight="1">
      <c r="A15" s="911" t="s">
        <v>872</v>
      </c>
      <c r="B15" s="907">
        <v>1046.3869999999999</v>
      </c>
      <c r="C15" s="906">
        <v>1012.447</v>
      </c>
      <c r="D15" s="906">
        <v>1059.8050000000001</v>
      </c>
      <c r="E15" s="906">
        <v>1102.3366453257486</v>
      </c>
      <c r="F15" s="905">
        <v>1160.4433462707536</v>
      </c>
      <c r="G15" s="905">
        <v>1141.4162659684437</v>
      </c>
      <c r="H15" s="905">
        <v>1134.4957052505047</v>
      </c>
      <c r="I15" s="905">
        <v>1095.3841939609276</v>
      </c>
      <c r="J15" s="905">
        <v>1153.5159332551216</v>
      </c>
      <c r="K15" s="905">
        <v>1142.7542643049762</v>
      </c>
      <c r="L15" s="905">
        <v>1127.4970000000001</v>
      </c>
      <c r="M15" s="904">
        <v>1175.059</v>
      </c>
      <c r="N15" s="903">
        <v>1189.6936666666668</v>
      </c>
    </row>
    <row r="16" spans="1:14" s="762" customFormat="1" ht="18" customHeight="1">
      <c r="A16" s="909" t="s">
        <v>871</v>
      </c>
      <c r="B16" s="907">
        <v>467.83499999999998</v>
      </c>
      <c r="C16" s="900">
        <v>481.33100000000002</v>
      </c>
      <c r="D16" s="906">
        <v>480.33800000000002</v>
      </c>
      <c r="E16" s="906">
        <v>516.12820804668195</v>
      </c>
      <c r="F16" s="905">
        <v>512.99121391277163</v>
      </c>
      <c r="G16" s="905">
        <v>502.12558676641692</v>
      </c>
      <c r="H16" s="905">
        <v>514.46926473907922</v>
      </c>
      <c r="I16" s="905">
        <v>523.65360749313015</v>
      </c>
      <c r="J16" s="905">
        <v>481.70312311628356</v>
      </c>
      <c r="K16" s="905">
        <v>486.34644443271111</v>
      </c>
      <c r="L16" s="905">
        <v>504.64499999999998</v>
      </c>
      <c r="M16" s="904">
        <v>521.45000000000005</v>
      </c>
      <c r="N16" s="903">
        <v>496.416</v>
      </c>
    </row>
    <row r="17" spans="1:14" s="762" customFormat="1" ht="18" customHeight="1">
      <c r="A17" s="909" t="s">
        <v>870</v>
      </c>
      <c r="B17" s="907">
        <v>171.23599999999999</v>
      </c>
      <c r="C17" s="906">
        <v>181.24600000000001</v>
      </c>
      <c r="D17" s="906">
        <v>202.78</v>
      </c>
      <c r="E17" s="906">
        <v>203.08250053742461</v>
      </c>
      <c r="F17" s="905">
        <v>210.3798042836782</v>
      </c>
      <c r="G17" s="905">
        <v>238.14492658789572</v>
      </c>
      <c r="H17" s="905">
        <v>232.34370693645889</v>
      </c>
      <c r="I17" s="905">
        <v>217.28102309938231</v>
      </c>
      <c r="J17" s="905">
        <v>214.49657224729782</v>
      </c>
      <c r="K17" s="905">
        <v>235.54388736067534</v>
      </c>
      <c r="L17" s="905">
        <v>277.73899999999998</v>
      </c>
      <c r="M17" s="904">
        <v>259.04300000000001</v>
      </c>
      <c r="N17" s="903">
        <v>279.36133333333333</v>
      </c>
    </row>
    <row r="18" spans="1:14" s="762" customFormat="1" ht="18" customHeight="1">
      <c r="A18" s="909" t="s">
        <v>869</v>
      </c>
      <c r="B18" s="907">
        <v>55.408999999999999</v>
      </c>
      <c r="C18" s="906">
        <v>63.037999999999997</v>
      </c>
      <c r="D18" s="906">
        <v>52.372</v>
      </c>
      <c r="E18" s="906">
        <v>61.52204982747903</v>
      </c>
      <c r="F18" s="905">
        <v>70.264125851218395</v>
      </c>
      <c r="G18" s="905">
        <v>55.219597980213699</v>
      </c>
      <c r="H18" s="905">
        <v>64.381684824709069</v>
      </c>
      <c r="I18" s="905">
        <v>57.827554709063349</v>
      </c>
      <c r="J18" s="905">
        <v>72.880568376547131</v>
      </c>
      <c r="K18" s="905">
        <v>71.053729243599776</v>
      </c>
      <c r="L18" s="905">
        <v>78.346999999999994</v>
      </c>
      <c r="M18" s="904">
        <v>80.356999999999999</v>
      </c>
      <c r="N18" s="903">
        <v>92.373999999999995</v>
      </c>
    </row>
    <row r="19" spans="1:14" s="762" customFormat="1" ht="18" customHeight="1">
      <c r="A19" s="909" t="s">
        <v>868</v>
      </c>
      <c r="B19" s="907">
        <v>137.34399999999999</v>
      </c>
      <c r="C19" s="906">
        <v>145.87100000000001</v>
      </c>
      <c r="D19" s="906">
        <v>144.50700000000001</v>
      </c>
      <c r="E19" s="906">
        <v>159.32519541673739</v>
      </c>
      <c r="F19" s="905">
        <v>159.81349694246271</v>
      </c>
      <c r="G19" s="905">
        <v>173.32991386401679</v>
      </c>
      <c r="H19" s="905">
        <v>187.93280122467442</v>
      </c>
      <c r="I19" s="905">
        <v>183.4739119504201</v>
      </c>
      <c r="J19" s="905">
        <v>182.31272515852217</v>
      </c>
      <c r="K19" s="905">
        <v>182.37902889809089</v>
      </c>
      <c r="L19" s="905">
        <v>176.89099999999999</v>
      </c>
      <c r="M19" s="904">
        <v>158.14400000000001</v>
      </c>
      <c r="N19" s="903">
        <v>190.23866666666666</v>
      </c>
    </row>
    <row r="20" spans="1:14" s="762" customFormat="1" ht="18" customHeight="1">
      <c r="A20" s="909" t="s">
        <v>867</v>
      </c>
      <c r="B20" s="907">
        <v>60.917000000000002</v>
      </c>
      <c r="C20" s="906">
        <v>47.356000000000002</v>
      </c>
      <c r="D20" s="906">
        <v>64.95</v>
      </c>
      <c r="E20" s="906">
        <v>54.703433237740477</v>
      </c>
      <c r="F20" s="905">
        <v>69.56821362852925</v>
      </c>
      <c r="G20" s="905">
        <v>86.286260373315983</v>
      </c>
      <c r="H20" s="905">
        <v>90.316751665799771</v>
      </c>
      <c r="I20" s="905">
        <v>85.990236870645546</v>
      </c>
      <c r="J20" s="905">
        <v>80.761776814270547</v>
      </c>
      <c r="K20" s="905">
        <v>87.337042598346429</v>
      </c>
      <c r="L20" s="905">
        <v>89.945999999999998</v>
      </c>
      <c r="M20" s="904">
        <v>85.105999999999995</v>
      </c>
      <c r="N20" s="903">
        <v>96.12233333333333</v>
      </c>
    </row>
    <row r="21" spans="1:14" s="762" customFormat="1" ht="18" customHeight="1">
      <c r="A21" s="909" t="s">
        <v>866</v>
      </c>
      <c r="B21" s="907">
        <v>95.873000000000005</v>
      </c>
      <c r="C21" s="906">
        <v>101.247</v>
      </c>
      <c r="D21" s="906">
        <v>120.218</v>
      </c>
      <c r="E21" s="906">
        <v>107.48952649846508</v>
      </c>
      <c r="F21" s="905">
        <v>152.36311275173168</v>
      </c>
      <c r="G21" s="905">
        <v>166.97829114053451</v>
      </c>
      <c r="H21" s="905">
        <v>205.00869850985478</v>
      </c>
      <c r="I21" s="905">
        <v>164.82929894615162</v>
      </c>
      <c r="J21" s="905">
        <v>136.07317386890904</v>
      </c>
      <c r="K21" s="905">
        <v>146.49376559485972</v>
      </c>
      <c r="L21" s="905">
        <v>135.523</v>
      </c>
      <c r="M21" s="904">
        <v>147.55600000000001</v>
      </c>
      <c r="N21" s="903">
        <v>160.40899999999999</v>
      </c>
    </row>
    <row r="22" spans="1:14" s="762" customFormat="1" ht="18" customHeight="1">
      <c r="A22" s="909" t="s">
        <v>865</v>
      </c>
      <c r="B22" s="907">
        <v>570.351</v>
      </c>
      <c r="C22" s="906">
        <v>594.29999999999995</v>
      </c>
      <c r="D22" s="906">
        <v>600.24900000000002</v>
      </c>
      <c r="E22" s="906">
        <v>609.20465893360642</v>
      </c>
      <c r="F22" s="905">
        <v>526.73181016973899</v>
      </c>
      <c r="G22" s="905">
        <v>434.34826630758829</v>
      </c>
      <c r="H22" s="905">
        <v>436.17502876532183</v>
      </c>
      <c r="I22" s="905">
        <v>447.05117632864983</v>
      </c>
      <c r="J22" s="905">
        <v>490.10641757919933</v>
      </c>
      <c r="K22" s="905">
        <v>456.84434854479349</v>
      </c>
      <c r="L22" s="905">
        <v>438.15600000000001</v>
      </c>
      <c r="M22" s="904">
        <v>419.05799999999999</v>
      </c>
      <c r="N22" s="903">
        <v>443.77033333333333</v>
      </c>
    </row>
    <row r="23" spans="1:14" s="762" customFormat="1" ht="18" customHeight="1">
      <c r="A23" s="910" t="s">
        <v>864</v>
      </c>
      <c r="B23" s="907">
        <v>301.76799999999997</v>
      </c>
      <c r="C23" s="906">
        <v>313.92599999999999</v>
      </c>
      <c r="D23" s="906">
        <v>324.17500000000001</v>
      </c>
      <c r="E23" s="906">
        <v>343.83661188093043</v>
      </c>
      <c r="F23" s="905">
        <v>377.12929860500071</v>
      </c>
      <c r="G23" s="905">
        <v>425.09210340434709</v>
      </c>
      <c r="H23" s="905">
        <v>425.93067852785708</v>
      </c>
      <c r="I23" s="905">
        <v>402.8075862680015</v>
      </c>
      <c r="J23" s="905">
        <v>423.13549966560839</v>
      </c>
      <c r="K23" s="905">
        <v>461.82923736514789</v>
      </c>
      <c r="L23" s="905">
        <v>429.31099999999998</v>
      </c>
      <c r="M23" s="904">
        <v>422.34800000000001</v>
      </c>
      <c r="N23" s="903">
        <v>458.37200000000001</v>
      </c>
    </row>
    <row r="24" spans="1:14" s="762" customFormat="1" ht="18" customHeight="1">
      <c r="A24" s="909" t="s">
        <v>863</v>
      </c>
      <c r="B24" s="907">
        <v>128.03399999999999</v>
      </c>
      <c r="C24" s="906">
        <v>126.95</v>
      </c>
      <c r="D24" s="906">
        <v>137.36600000000001</v>
      </c>
      <c r="E24" s="906">
        <v>141.83604860132107</v>
      </c>
      <c r="F24" s="905">
        <v>149.27179500783527</v>
      </c>
      <c r="G24" s="905">
        <v>142.8608632691338</v>
      </c>
      <c r="H24" s="905">
        <v>169.23246277720969</v>
      </c>
      <c r="I24" s="905">
        <v>156.42432534827807</v>
      </c>
      <c r="J24" s="905">
        <v>174.5391862987089</v>
      </c>
      <c r="K24" s="905">
        <v>169.29770195727596</v>
      </c>
      <c r="L24" s="905">
        <v>185.01400000000001</v>
      </c>
      <c r="M24" s="904">
        <v>183.209</v>
      </c>
      <c r="N24" s="903">
        <v>192.11799999999999</v>
      </c>
    </row>
    <row r="25" spans="1:14" s="762" customFormat="1" ht="18" customHeight="1">
      <c r="A25" s="909" t="s">
        <v>862</v>
      </c>
      <c r="B25" s="907">
        <v>328.18099999999998</v>
      </c>
      <c r="C25" s="906">
        <v>382.49299999999999</v>
      </c>
      <c r="D25" s="906">
        <v>381.5</v>
      </c>
      <c r="E25" s="906">
        <v>396.84090321430085</v>
      </c>
      <c r="F25" s="906">
        <v>347.54403868440852</v>
      </c>
      <c r="G25" s="906">
        <v>366.40359711706031</v>
      </c>
      <c r="H25" s="905">
        <v>390.04477562438825</v>
      </c>
      <c r="I25" s="905">
        <v>341.94494216922749</v>
      </c>
      <c r="J25" s="905">
        <v>381.48567904276297</v>
      </c>
      <c r="K25" s="905">
        <v>391.0936455518767</v>
      </c>
      <c r="L25" s="905">
        <v>435.34899999999999</v>
      </c>
      <c r="M25" s="904">
        <v>400.35199999999998</v>
      </c>
      <c r="N25" s="903">
        <v>377.66166666666669</v>
      </c>
    </row>
    <row r="26" spans="1:14" s="762" customFormat="1" ht="7.5" customHeight="1">
      <c r="A26" s="908"/>
      <c r="B26" s="907"/>
      <c r="C26" s="906"/>
      <c r="D26" s="906"/>
      <c r="E26" s="905"/>
      <c r="F26" s="905"/>
      <c r="G26" s="905"/>
      <c r="H26" s="905"/>
      <c r="I26" s="905"/>
      <c r="J26" s="905"/>
      <c r="K26" s="905"/>
      <c r="L26" s="905"/>
      <c r="M26" s="904"/>
      <c r="N26" s="903"/>
    </row>
    <row r="27" spans="1:14" s="762" customFormat="1" ht="18" customHeight="1">
      <c r="A27" s="902" t="s">
        <v>861</v>
      </c>
      <c r="B27" s="901">
        <v>7681.28</v>
      </c>
      <c r="C27" s="900">
        <v>7700.49</v>
      </c>
      <c r="D27" s="899">
        <v>7830.9780000000001</v>
      </c>
      <c r="E27" s="899">
        <v>7947.6829299809824</v>
      </c>
      <c r="F27" s="899">
        <v>8208.1787556507152</v>
      </c>
      <c r="G27" s="899">
        <v>8015.1657165465022</v>
      </c>
      <c r="H27" s="899">
        <v>8180.6926015855315</v>
      </c>
      <c r="I27" s="899">
        <v>7999.0933054798797</v>
      </c>
      <c r="J27" s="899">
        <v>8113.5071832247095</v>
      </c>
      <c r="K27" s="899">
        <v>8147.8477494365779</v>
      </c>
      <c r="L27" s="899">
        <v>8009.9160000000002</v>
      </c>
      <c r="M27" s="898">
        <v>7949.7510000000002</v>
      </c>
      <c r="N27" s="897">
        <v>8136.7076666666671</v>
      </c>
    </row>
    <row r="28" spans="1:14" s="762" customFormat="1" ht="7.5" customHeight="1" thickBot="1">
      <c r="A28" s="896"/>
      <c r="B28" s="895"/>
      <c r="C28" s="894"/>
      <c r="D28" s="894"/>
      <c r="E28" s="893"/>
      <c r="F28" s="893"/>
      <c r="G28" s="893"/>
      <c r="H28" s="893"/>
      <c r="I28" s="893"/>
      <c r="J28" s="893"/>
      <c r="K28" s="893"/>
      <c r="L28" s="893"/>
      <c r="M28" s="892"/>
      <c r="N28" s="891"/>
    </row>
    <row r="29" spans="1:14" s="762" customFormat="1" ht="18" customHeight="1" thickBot="1">
      <c r="A29" s="844" t="s">
        <v>860</v>
      </c>
      <c r="B29" s="890">
        <v>95.611970934037373</v>
      </c>
      <c r="C29" s="889">
        <v>95.671511727588566</v>
      </c>
      <c r="D29" s="889">
        <v>95.331459486201979</v>
      </c>
      <c r="E29" s="888">
        <v>95.632143133629981</v>
      </c>
      <c r="F29" s="888">
        <v>95.815102401985257</v>
      </c>
      <c r="G29" s="888">
        <v>95.558123522421525</v>
      </c>
      <c r="H29" s="888">
        <v>95.212787077815548</v>
      </c>
      <c r="I29" s="888">
        <v>94.478155317948037</v>
      </c>
      <c r="J29" s="888">
        <v>94.858321853228304</v>
      </c>
      <c r="K29" s="888">
        <v>95.3</v>
      </c>
      <c r="L29" s="888">
        <v>95.3</v>
      </c>
      <c r="M29" s="887">
        <v>95.6</v>
      </c>
      <c r="N29" s="886">
        <v>96.1</v>
      </c>
    </row>
    <row r="30" spans="1:14" s="875" customFormat="1" ht="18" customHeight="1">
      <c r="A30" s="773" t="s">
        <v>859</v>
      </c>
      <c r="B30" s="773"/>
      <c r="C30" s="773"/>
      <c r="D30" s="773"/>
      <c r="E30" s="885"/>
      <c r="F30" s="884"/>
      <c r="G30" s="884"/>
      <c r="I30" s="882"/>
      <c r="J30" s="882"/>
      <c r="K30" s="883" t="s">
        <v>858</v>
      </c>
      <c r="L30" s="882"/>
      <c r="M30" s="882"/>
    </row>
    <row r="31" spans="1:14" s="875" customFormat="1" ht="20.25" customHeight="1">
      <c r="A31" s="773" t="s">
        <v>857</v>
      </c>
      <c r="B31" s="773"/>
      <c r="C31" s="773"/>
      <c r="D31" s="773"/>
      <c r="E31" s="773"/>
      <c r="F31" s="881"/>
      <c r="G31" s="881"/>
      <c r="H31" s="881"/>
      <c r="I31" s="881"/>
      <c r="J31" s="881"/>
      <c r="K31" s="881"/>
      <c r="L31" s="880"/>
      <c r="M31" s="879"/>
    </row>
    <row r="32" spans="1:14" s="875" customFormat="1" ht="30" customHeight="1">
      <c r="A32" s="1936" t="s">
        <v>856</v>
      </c>
      <c r="B32" s="1936"/>
      <c r="C32" s="1936"/>
      <c r="D32" s="1936"/>
      <c r="E32" s="1936"/>
      <c r="F32" s="1936"/>
      <c r="G32" s="1936"/>
      <c r="H32" s="1936"/>
      <c r="I32" s="1936"/>
      <c r="J32" s="773"/>
      <c r="K32" s="878"/>
      <c r="L32" s="877"/>
      <c r="M32" s="876"/>
    </row>
  </sheetData>
  <mergeCells count="4">
    <mergeCell ref="E1:F1"/>
    <mergeCell ref="A3:M3"/>
    <mergeCell ref="A32:I32"/>
    <mergeCell ref="J2:M2"/>
  </mergeCells>
  <hyperlinks>
    <hyperlink ref="J2" location="Contents!A1" display="Back to Contents ç" xr:uid="{4121FD4A-7F33-438E-B131-C51B5EB03B72}"/>
    <hyperlink ref="J2:M2" location="உள்ளடக்கம்!A1" display="cs;slf;fj;jpw;F jpUk;Gtjw;F" xr:uid="{29DB93F4-E367-40A4-9307-7CB3E6164B04}"/>
  </hyperlinks>
  <pageMargins left="0.7" right="0.7" top="0.75" bottom="0.75" header="0.3" footer="0.3"/>
  <pageSetup paperSize="9" scale="51" orientation="landscape" r:id="rId1"/>
  <headerFooter>
    <oddHeader>&amp;L&amp;"Calibri"&amp;10&amp;K000000 [Limited Sharing]&amp;1#_x000D_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599BA-D5E4-4BC4-ACA0-6853A3CE7B4B}">
  <dimension ref="A1:N46"/>
  <sheetViews>
    <sheetView zoomScaleNormal="100" zoomScaleSheetLayoutView="100" workbookViewId="0"/>
  </sheetViews>
  <sheetFormatPr defaultRowHeight="12.75"/>
  <cols>
    <col min="1" max="1" width="61.28515625" style="832" customWidth="1"/>
    <col min="2" max="12" width="9.140625" style="832"/>
    <col min="13" max="14" width="11.28515625" style="832" customWidth="1"/>
    <col min="15" max="16384" width="9.140625" style="832"/>
  </cols>
  <sheetData>
    <row r="1" spans="1:14" s="873" customFormat="1" ht="15.75">
      <c r="A1" s="831" t="s">
        <v>132</v>
      </c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830" t="s">
        <v>910</v>
      </c>
    </row>
    <row r="2" spans="1:14" s="873" customFormat="1" ht="15.75">
      <c r="A2" s="874"/>
      <c r="B2" s="759"/>
      <c r="C2" s="759"/>
      <c r="D2" s="759"/>
      <c r="E2" s="759"/>
      <c r="F2" s="759"/>
      <c r="G2" s="759"/>
      <c r="H2" s="759"/>
      <c r="I2" s="759"/>
      <c r="J2" s="1787" t="s">
        <v>130</v>
      </c>
      <c r="K2" s="1787"/>
      <c r="L2" s="1787"/>
      <c r="M2" s="1787"/>
    </row>
    <row r="3" spans="1:14" s="873" customFormat="1" ht="15.75">
      <c r="A3" s="1855" t="s">
        <v>909</v>
      </c>
      <c r="B3" s="1933"/>
      <c r="C3" s="1933"/>
      <c r="D3" s="1933"/>
      <c r="E3" s="1933"/>
      <c r="F3" s="1933"/>
      <c r="G3" s="1933"/>
      <c r="H3" s="1933"/>
      <c r="I3" s="1933"/>
      <c r="J3" s="1933"/>
      <c r="K3" s="1933"/>
      <c r="L3" s="1933"/>
      <c r="M3" s="1933"/>
    </row>
    <row r="4" spans="1:14" ht="13.5" thickBot="1">
      <c r="A4" s="960"/>
      <c r="B4" s="513"/>
      <c r="C4" s="513"/>
      <c r="D4" s="513"/>
      <c r="E4" s="513"/>
      <c r="F4" s="513"/>
      <c r="G4" s="513"/>
      <c r="H4" s="679"/>
      <c r="I4" s="679"/>
      <c r="J4" s="679"/>
      <c r="K4" s="679"/>
      <c r="L4" s="679"/>
      <c r="M4" s="679"/>
    </row>
    <row r="5" spans="1:14" ht="13.5" thickBot="1">
      <c r="A5" s="959" t="s">
        <v>193</v>
      </c>
      <c r="B5" s="958">
        <v>2013</v>
      </c>
      <c r="C5" s="958">
        <v>2014</v>
      </c>
      <c r="D5" s="958">
        <v>2015</v>
      </c>
      <c r="E5" s="958">
        <v>2016</v>
      </c>
      <c r="F5" s="958">
        <v>2017</v>
      </c>
      <c r="G5" s="958">
        <v>2018</v>
      </c>
      <c r="H5" s="958">
        <v>2019</v>
      </c>
      <c r="I5" s="958">
        <v>2020</v>
      </c>
      <c r="J5" s="958">
        <v>2021</v>
      </c>
      <c r="K5" s="958">
        <v>2022</v>
      </c>
      <c r="L5" s="958">
        <v>2023</v>
      </c>
      <c r="M5" s="957">
        <v>2024</v>
      </c>
      <c r="N5" s="921" t="s">
        <v>339</v>
      </c>
    </row>
    <row r="6" spans="1:14" ht="7.5" customHeight="1">
      <c r="A6" s="956"/>
      <c r="B6" s="955"/>
      <c r="C6" s="955"/>
      <c r="D6" s="955"/>
      <c r="E6" s="955"/>
      <c r="F6" s="955"/>
      <c r="G6" s="955"/>
      <c r="H6" s="955"/>
      <c r="I6" s="955"/>
      <c r="J6" s="955"/>
      <c r="K6" s="954"/>
      <c r="L6" s="955"/>
      <c r="M6" s="954"/>
      <c r="N6" s="859"/>
    </row>
    <row r="7" spans="1:14" s="838" customFormat="1" ht="18" customHeight="1">
      <c r="A7" s="953" t="s">
        <v>908</v>
      </c>
      <c r="B7" s="952">
        <v>14959.064525515685</v>
      </c>
      <c r="C7" s="952">
        <v>15134.484</v>
      </c>
      <c r="D7" s="952">
        <v>15281.945</v>
      </c>
      <c r="E7" s="952">
        <v>15448.6789661762</v>
      </c>
      <c r="F7" s="952">
        <v>15843.734599914818</v>
      </c>
      <c r="G7" s="952">
        <v>16196.231958898847</v>
      </c>
      <c r="H7" s="952">
        <v>16424.016065161584</v>
      </c>
      <c r="I7" s="952">
        <v>16739.396286400675</v>
      </c>
      <c r="J7" s="952">
        <v>17133.658918548281</v>
      </c>
      <c r="K7" s="952">
        <v>17161.93788338326</v>
      </c>
      <c r="L7" s="952">
        <v>17306</v>
      </c>
      <c r="M7" s="951">
        <v>17548</v>
      </c>
      <c r="N7" s="950">
        <v>17307</v>
      </c>
    </row>
    <row r="8" spans="1:14" ht="7.5" customHeight="1">
      <c r="A8" s="947"/>
      <c r="B8" s="946"/>
      <c r="C8" s="946"/>
      <c r="D8" s="946"/>
      <c r="E8" s="946"/>
      <c r="F8" s="946"/>
      <c r="G8" s="795"/>
      <c r="H8" s="946"/>
      <c r="I8" s="795"/>
      <c r="J8" s="795"/>
      <c r="K8" s="795"/>
      <c r="L8" s="795"/>
      <c r="M8" s="944"/>
      <c r="N8" s="943"/>
    </row>
    <row r="9" spans="1:14" s="838" customFormat="1" ht="18" customHeight="1">
      <c r="A9" s="853" t="s">
        <v>837</v>
      </c>
      <c r="B9" s="952">
        <v>8033.8042459826611</v>
      </c>
      <c r="C9" s="952">
        <v>8048.884</v>
      </c>
      <c r="D9" s="952">
        <v>8214.473</v>
      </c>
      <c r="E9" s="952">
        <v>8310.6816072032943</v>
      </c>
      <c r="F9" s="952">
        <v>8566.6857832222267</v>
      </c>
      <c r="G9" s="952">
        <v>8387.7589127251704</v>
      </c>
      <c r="H9" s="952">
        <v>8592.0104354258892</v>
      </c>
      <c r="I9" s="952">
        <v>8466.6061467441596</v>
      </c>
      <c r="J9" s="952">
        <v>8553.2898165524657</v>
      </c>
      <c r="K9" s="952">
        <v>8547.1114723099708</v>
      </c>
      <c r="L9" s="952">
        <v>8408.3312499999993</v>
      </c>
      <c r="M9" s="951">
        <v>8315.7019999999993</v>
      </c>
      <c r="N9" s="950">
        <v>8554.1380000000008</v>
      </c>
    </row>
    <row r="10" spans="1:14" ht="18" customHeight="1">
      <c r="A10" s="854" t="s">
        <v>907</v>
      </c>
      <c r="B10" s="946">
        <v>7681.2785805663998</v>
      </c>
      <c r="C10" s="946">
        <v>7700.4889999999996</v>
      </c>
      <c r="D10" s="946">
        <v>7830.9759999999997</v>
      </c>
      <c r="E10" s="946">
        <v>7947.6829299809269</v>
      </c>
      <c r="F10" s="946">
        <v>8208.178755650757</v>
      </c>
      <c r="G10" s="946">
        <v>8015.165716546464</v>
      </c>
      <c r="H10" s="946">
        <v>8180.6926015858044</v>
      </c>
      <c r="I10" s="946">
        <v>7999.0933054799098</v>
      </c>
      <c r="J10" s="946">
        <v>8113.5071832247386</v>
      </c>
      <c r="K10" s="946">
        <v>8147.8477494365779</v>
      </c>
      <c r="L10" s="946">
        <v>8009.9162500000002</v>
      </c>
      <c r="M10" s="944">
        <v>7949.7510000000002</v>
      </c>
      <c r="N10" s="943">
        <v>8218.89</v>
      </c>
    </row>
    <row r="11" spans="1:14" ht="18" customHeight="1">
      <c r="A11" s="854" t="s">
        <v>906</v>
      </c>
      <c r="B11" s="946">
        <v>352.52566541625833</v>
      </c>
      <c r="C11" s="946">
        <v>348.39499999999998</v>
      </c>
      <c r="D11" s="946">
        <v>383.49599999999998</v>
      </c>
      <c r="E11" s="946">
        <v>362.99867722237946</v>
      </c>
      <c r="F11" s="946">
        <v>358.50702757153755</v>
      </c>
      <c r="G11" s="946">
        <v>372.59319617870921</v>
      </c>
      <c r="H11" s="946">
        <v>411.31783384014415</v>
      </c>
      <c r="I11" s="946">
        <v>467.51284126412827</v>
      </c>
      <c r="J11" s="946">
        <v>439.78263332771945</v>
      </c>
      <c r="K11" s="946">
        <v>399.26372287339109</v>
      </c>
      <c r="L11" s="946">
        <v>398.41475000000003</v>
      </c>
      <c r="M11" s="944">
        <v>365.95100000000002</v>
      </c>
      <c r="N11" s="943">
        <v>335.24799999999999</v>
      </c>
    </row>
    <row r="12" spans="1:14" ht="7.5" customHeight="1">
      <c r="A12" s="947"/>
      <c r="B12" s="946"/>
      <c r="C12" s="946"/>
      <c r="D12" s="946"/>
      <c r="E12" s="946"/>
      <c r="F12" s="946"/>
      <c r="G12" s="795"/>
      <c r="H12" s="946"/>
      <c r="I12" s="795"/>
      <c r="J12" s="795"/>
      <c r="K12" s="795"/>
      <c r="L12" s="795"/>
      <c r="M12" s="944"/>
      <c r="N12" s="943"/>
    </row>
    <row r="13" spans="1:14" s="838" customFormat="1" ht="24" customHeight="1">
      <c r="A13" s="945" t="s">
        <v>905</v>
      </c>
      <c r="B13" s="936">
        <v>74.89620673476017</v>
      </c>
      <c r="C13" s="936">
        <v>74.582950220473748</v>
      </c>
      <c r="D13" s="936">
        <v>74.685719442172712</v>
      </c>
      <c r="E13" s="936">
        <v>75.07006904796765</v>
      </c>
      <c r="F13" s="936">
        <v>74.526540548321123</v>
      </c>
      <c r="G13" s="936">
        <v>72.972611157747423</v>
      </c>
      <c r="H13" s="936">
        <v>52.313699653832856</v>
      </c>
      <c r="I13" s="936">
        <v>50.578921735800918</v>
      </c>
      <c r="J13" s="936">
        <v>49.923529604960287</v>
      </c>
      <c r="K13" s="936">
        <v>49.8</v>
      </c>
      <c r="L13" s="936">
        <v>48.587497904866055</v>
      </c>
      <c r="M13" s="949">
        <v>47.4</v>
      </c>
      <c r="N13" s="948">
        <v>49.424999999999997</v>
      </c>
    </row>
    <row r="14" spans="1:14" ht="18" customHeight="1">
      <c r="A14" s="854" t="s">
        <v>904</v>
      </c>
      <c r="B14" s="795">
        <v>35.431018330331916</v>
      </c>
      <c r="C14" s="795">
        <v>34.639937528857878</v>
      </c>
      <c r="D14" s="795">
        <v>35.886957442455127</v>
      </c>
      <c r="E14" s="795">
        <v>35.868320882710577</v>
      </c>
      <c r="F14" s="795">
        <v>36.626402182350816</v>
      </c>
      <c r="G14" s="795">
        <v>33.57326959850792</v>
      </c>
      <c r="H14" s="795">
        <v>72.984362210393002</v>
      </c>
      <c r="I14" s="795">
        <v>71.874021661687678</v>
      </c>
      <c r="J14" s="795">
        <v>71.015420938647864</v>
      </c>
      <c r="K14" s="795">
        <v>70.511843952437161</v>
      </c>
      <c r="L14" s="795">
        <v>68.599999999999994</v>
      </c>
      <c r="M14" s="794">
        <v>67.400000000000006</v>
      </c>
      <c r="N14" s="797">
        <v>69.074999999999989</v>
      </c>
    </row>
    <row r="15" spans="1:14" ht="18" customHeight="1">
      <c r="A15" s="854" t="s">
        <v>903</v>
      </c>
      <c r="B15" s="795">
        <v>53.70525497415781</v>
      </c>
      <c r="C15" s="795">
        <v>53.18241441201431</v>
      </c>
      <c r="D15" s="795">
        <v>53.752794310358119</v>
      </c>
      <c r="E15" s="795">
        <v>53.795419177257465</v>
      </c>
      <c r="F15" s="795">
        <v>54.069864205300966</v>
      </c>
      <c r="G15" s="795">
        <v>51.790245669078125</v>
      </c>
      <c r="H15" s="795">
        <v>34.466207627829547</v>
      </c>
      <c r="I15" s="795">
        <v>32</v>
      </c>
      <c r="J15" s="795">
        <v>31.801926754817849</v>
      </c>
      <c r="K15" s="795">
        <v>32.079226075871809</v>
      </c>
      <c r="L15" s="795">
        <v>31.3</v>
      </c>
      <c r="M15" s="794">
        <v>29.8</v>
      </c>
      <c r="N15" s="797">
        <v>32.474999999999994</v>
      </c>
    </row>
    <row r="16" spans="1:14" ht="7.5" customHeight="1">
      <c r="A16" s="947"/>
      <c r="B16" s="946"/>
      <c r="C16" s="946"/>
      <c r="D16" s="946"/>
      <c r="E16" s="946"/>
      <c r="F16" s="946"/>
      <c r="G16" s="795"/>
      <c r="H16" s="946"/>
      <c r="I16" s="795"/>
      <c r="J16" s="795"/>
      <c r="K16" s="795"/>
      <c r="L16" s="795"/>
      <c r="M16" s="944"/>
      <c r="N16" s="943"/>
    </row>
    <row r="17" spans="1:14" ht="18" customHeight="1">
      <c r="A17" s="945" t="s">
        <v>902</v>
      </c>
      <c r="B17" s="795"/>
      <c r="C17" s="795"/>
      <c r="D17" s="795"/>
      <c r="E17" s="795"/>
      <c r="F17" s="795"/>
      <c r="G17" s="795"/>
      <c r="H17" s="795"/>
      <c r="I17" s="795"/>
      <c r="J17" s="795"/>
      <c r="K17" s="795"/>
      <c r="L17" s="795"/>
      <c r="M17" s="944"/>
      <c r="N17" s="943"/>
    </row>
    <row r="18" spans="1:14" ht="18" customHeight="1">
      <c r="A18" s="854" t="s">
        <v>901</v>
      </c>
      <c r="B18" s="795">
        <v>15.225379103482753</v>
      </c>
      <c r="C18" s="795">
        <v>15.493325749400363</v>
      </c>
      <c r="D18" s="795">
        <v>15.10557367235276</v>
      </c>
      <c r="E18" s="795">
        <v>14.5659813212703</v>
      </c>
      <c r="F18" s="795">
        <v>14.359370537409479</v>
      </c>
      <c r="G18" s="795">
        <v>14.45600169727437</v>
      </c>
      <c r="H18" s="795">
        <v>14.87097618827273</v>
      </c>
      <c r="I18" s="795">
        <v>14.798127576419398</v>
      </c>
      <c r="J18" s="795">
        <v>15.22255198522101</v>
      </c>
      <c r="K18" s="795">
        <v>15.12038069051445</v>
      </c>
      <c r="L18" s="795">
        <v>14.58261235198971</v>
      </c>
      <c r="M18" s="794">
        <v>14.447936797014146</v>
      </c>
      <c r="N18" s="797">
        <v>15.239358449595278</v>
      </c>
    </row>
    <row r="19" spans="1:14" ht="18" customHeight="1">
      <c r="A19" s="854" t="s">
        <v>900</v>
      </c>
      <c r="B19" s="795">
        <v>40.483343921846362</v>
      </c>
      <c r="C19" s="795">
        <v>40.936355998124796</v>
      </c>
      <c r="D19" s="795">
        <v>41.041149782460096</v>
      </c>
      <c r="E19" s="795">
        <v>43.256866072146494</v>
      </c>
      <c r="F19" s="795">
        <v>43.314019675701658</v>
      </c>
      <c r="G19" s="795">
        <v>43.351970135387361</v>
      </c>
      <c r="H19" s="795">
        <v>43.048857667458449</v>
      </c>
      <c r="I19" s="795">
        <v>42.654789695884297</v>
      </c>
      <c r="J19" s="795">
        <v>42.032821579641308</v>
      </c>
      <c r="K19" s="795">
        <v>42.911884861867918</v>
      </c>
      <c r="L19" s="795">
        <v>44.465584907507143</v>
      </c>
      <c r="M19" s="794">
        <v>44.367138039921002</v>
      </c>
      <c r="N19" s="797">
        <v>45.576875942488023</v>
      </c>
    </row>
    <row r="20" spans="1:14" ht="18" customHeight="1">
      <c r="A20" s="854" t="s">
        <v>899</v>
      </c>
      <c r="B20" s="795">
        <v>3.0183641268121981</v>
      </c>
      <c r="C20" s="795">
        <v>2.736020694786955</v>
      </c>
      <c r="D20" s="795">
        <v>3.1029972377648409</v>
      </c>
      <c r="E20" s="795">
        <v>2.7330619353251602</v>
      </c>
      <c r="F20" s="795">
        <v>3.0156259641912886</v>
      </c>
      <c r="G20" s="795">
        <v>2.7587439510998024</v>
      </c>
      <c r="H20" s="795">
        <v>2.5567427936630835</v>
      </c>
      <c r="I20" s="795">
        <v>2.5351330492780368</v>
      </c>
      <c r="J20" s="795">
        <v>2.7461740822596923</v>
      </c>
      <c r="K20" s="795">
        <v>2.904968190507204</v>
      </c>
      <c r="L20" s="795">
        <v>2.6025491403405479</v>
      </c>
      <c r="M20" s="794">
        <v>2.8830085369969449</v>
      </c>
      <c r="N20" s="797">
        <v>3.1232584909767791</v>
      </c>
    </row>
    <row r="21" spans="1:14" ht="18" customHeight="1">
      <c r="A21" s="854" t="s">
        <v>898</v>
      </c>
      <c r="B21" s="795">
        <v>32.212417722046325</v>
      </c>
      <c r="C21" s="795">
        <v>31.960057087276265</v>
      </c>
      <c r="D21" s="795">
        <v>32.321394891084473</v>
      </c>
      <c r="E21" s="795">
        <v>31.603550174977222</v>
      </c>
      <c r="F21" s="795">
        <v>31.321725723784162</v>
      </c>
      <c r="G21" s="795">
        <v>32.263871723630878</v>
      </c>
      <c r="H21" s="795">
        <v>32.50012392720285</v>
      </c>
      <c r="I21" s="795">
        <v>33.226200213851328</v>
      </c>
      <c r="J21" s="795">
        <v>33.357083184786561</v>
      </c>
      <c r="K21" s="795">
        <v>33.145560772657745</v>
      </c>
      <c r="L21" s="795">
        <v>32.804888340901449</v>
      </c>
      <c r="M21" s="794">
        <v>33.117024671590343</v>
      </c>
      <c r="N21" s="797">
        <v>31.532717770288603</v>
      </c>
    </row>
    <row r="22" spans="1:14" ht="18" customHeight="1">
      <c r="A22" s="854" t="s">
        <v>897</v>
      </c>
      <c r="B22" s="795">
        <v>9.0604951258123645</v>
      </c>
      <c r="C22" s="795">
        <v>8.8742404704116229</v>
      </c>
      <c r="D22" s="795">
        <v>8.4288844163378336</v>
      </c>
      <c r="E22" s="795">
        <v>7.840540496281327</v>
      </c>
      <c r="F22" s="795">
        <v>7.9892580989137105</v>
      </c>
      <c r="G22" s="795">
        <v>7.1694124926078562</v>
      </c>
      <c r="H22" s="795">
        <v>7.0232994233991013</v>
      </c>
      <c r="I22" s="795">
        <v>6.785749464566833</v>
      </c>
      <c r="J22" s="795">
        <v>6.6413691680910558</v>
      </c>
      <c r="K22" s="795">
        <v>5.9172054844527437</v>
      </c>
      <c r="L22" s="795">
        <v>5.5443777437865762</v>
      </c>
      <c r="M22" s="794">
        <v>5.184904533487904</v>
      </c>
      <c r="N22" s="797">
        <v>4.5277924056391203</v>
      </c>
    </row>
    <row r="23" spans="1:14" ht="7.5" customHeight="1">
      <c r="A23" s="854"/>
      <c r="B23" s="942"/>
      <c r="C23" s="942"/>
      <c r="D23" s="942"/>
      <c r="E23" s="942"/>
      <c r="F23" s="942"/>
      <c r="G23" s="795"/>
      <c r="H23" s="942"/>
      <c r="I23" s="795"/>
      <c r="J23" s="795"/>
      <c r="K23" s="795"/>
      <c r="L23" s="795"/>
      <c r="M23" s="794"/>
      <c r="N23" s="797"/>
    </row>
    <row r="24" spans="1:14" ht="18" customHeight="1">
      <c r="A24" s="853" t="s">
        <v>896</v>
      </c>
      <c r="B24" s="942"/>
      <c r="C24" s="942"/>
      <c r="D24" s="942"/>
      <c r="E24" s="942"/>
      <c r="F24" s="942"/>
      <c r="G24" s="942"/>
      <c r="H24" s="942"/>
      <c r="I24" s="942"/>
      <c r="J24" s="942"/>
      <c r="K24" s="942"/>
      <c r="L24" s="942"/>
      <c r="M24" s="941"/>
      <c r="N24" s="934"/>
    </row>
    <row r="25" spans="1:14" ht="18" customHeight="1">
      <c r="A25" s="855" t="s">
        <v>895</v>
      </c>
      <c r="B25" s="942"/>
      <c r="C25" s="942"/>
      <c r="D25" s="942"/>
      <c r="E25" s="942"/>
      <c r="F25" s="942"/>
      <c r="G25" s="942"/>
      <c r="H25" s="942"/>
      <c r="I25" s="942"/>
      <c r="J25" s="942"/>
      <c r="K25" s="942"/>
      <c r="L25" s="942"/>
      <c r="M25" s="941"/>
      <c r="N25" s="934"/>
    </row>
    <row r="26" spans="1:14" ht="18" customHeight="1">
      <c r="A26" s="939" t="s">
        <v>843</v>
      </c>
      <c r="B26" s="795">
        <v>3.1522167177184173</v>
      </c>
      <c r="C26" s="795">
        <v>3.141372746818055</v>
      </c>
      <c r="D26" s="795">
        <v>3.0024204690127259</v>
      </c>
      <c r="E26" s="795">
        <v>2.8953262580738848</v>
      </c>
      <c r="F26" s="795">
        <v>2.8586214818069546</v>
      </c>
      <c r="G26" s="795">
        <v>2.999167246551607</v>
      </c>
      <c r="H26" s="795">
        <v>3.3361418518438755</v>
      </c>
      <c r="I26" s="795">
        <v>4.0203125560044111</v>
      </c>
      <c r="J26" s="795">
        <v>3.6797087633829295</v>
      </c>
      <c r="K26" s="795">
        <v>3.7</v>
      </c>
      <c r="L26" s="795">
        <v>3.6</v>
      </c>
      <c r="M26" s="794">
        <v>3</v>
      </c>
      <c r="N26" s="934">
        <v>2.75</v>
      </c>
    </row>
    <row r="27" spans="1:14" ht="18" customHeight="1">
      <c r="A27" s="939" t="s">
        <v>842</v>
      </c>
      <c r="B27" s="795">
        <v>6.6407794145395656</v>
      </c>
      <c r="C27" s="795">
        <v>6.5431048293785707</v>
      </c>
      <c r="D27" s="795">
        <v>7.6279538203644623</v>
      </c>
      <c r="E27" s="795">
        <v>6.9648313241176165</v>
      </c>
      <c r="F27" s="795">
        <v>6.486065253730275</v>
      </c>
      <c r="G27" s="795">
        <v>7.1420922749183919</v>
      </c>
      <c r="H27" s="795">
        <v>7.4402773726545757</v>
      </c>
      <c r="I27" s="795">
        <v>8.5</v>
      </c>
      <c r="J27" s="795">
        <v>7.9329250663767183</v>
      </c>
      <c r="K27" s="795">
        <v>6.5</v>
      </c>
      <c r="L27" s="795">
        <v>7</v>
      </c>
      <c r="M27" s="794">
        <v>7.1</v>
      </c>
      <c r="N27" s="934">
        <v>6.05</v>
      </c>
    </row>
    <row r="28" spans="1:14" ht="7.5" customHeight="1">
      <c r="A28" s="854"/>
      <c r="B28" s="795"/>
      <c r="C28" s="795"/>
      <c r="D28" s="795"/>
      <c r="E28" s="795"/>
      <c r="F28" s="795"/>
      <c r="G28" s="795"/>
      <c r="H28" s="795"/>
      <c r="I28" s="795"/>
      <c r="J28" s="795"/>
      <c r="K28" s="795"/>
      <c r="L28" s="795"/>
      <c r="M28" s="937"/>
      <c r="N28" s="934"/>
    </row>
    <row r="29" spans="1:14" ht="18" customHeight="1">
      <c r="A29" s="855" t="s">
        <v>894</v>
      </c>
      <c r="B29" s="795"/>
      <c r="C29" s="795"/>
      <c r="D29" s="795"/>
      <c r="E29" s="795"/>
      <c r="F29" s="795"/>
      <c r="G29" s="795"/>
      <c r="H29" s="795"/>
      <c r="I29" s="795"/>
      <c r="J29" s="795"/>
      <c r="K29" s="795"/>
      <c r="L29" s="795"/>
      <c r="M29" s="937"/>
      <c r="N29" s="934"/>
    </row>
    <row r="30" spans="1:14" ht="18" customHeight="1">
      <c r="A30" s="939" t="s">
        <v>893</v>
      </c>
      <c r="B30" s="938" t="s">
        <v>850</v>
      </c>
      <c r="C30" s="938" t="s">
        <v>850</v>
      </c>
      <c r="D30" s="938" t="s">
        <v>850</v>
      </c>
      <c r="E30" s="938" t="s">
        <v>850</v>
      </c>
      <c r="F30" s="938" t="s">
        <v>850</v>
      </c>
      <c r="G30" s="938" t="s">
        <v>850</v>
      </c>
      <c r="H30" s="938" t="s">
        <v>850</v>
      </c>
      <c r="I30" s="938" t="s">
        <v>850</v>
      </c>
      <c r="J30" s="938" t="s">
        <v>850</v>
      </c>
      <c r="K30" s="938" t="s">
        <v>850</v>
      </c>
      <c r="L30" s="938" t="s">
        <v>850</v>
      </c>
      <c r="M30" s="937" t="s">
        <v>850</v>
      </c>
      <c r="N30" s="934" t="s">
        <v>850</v>
      </c>
    </row>
    <row r="31" spans="1:14" ht="18" customHeight="1">
      <c r="A31" s="939" t="s">
        <v>892</v>
      </c>
      <c r="B31" s="795">
        <v>3.3786488400851029</v>
      </c>
      <c r="C31" s="795">
        <v>3.3719939039891109</v>
      </c>
      <c r="D31" s="795">
        <v>3.4390871039766702</v>
      </c>
      <c r="E31" s="795">
        <v>3.2963354299737775</v>
      </c>
      <c r="F31" s="795">
        <v>2.7899643318139002</v>
      </c>
      <c r="G31" s="795">
        <v>2.8542882627286001</v>
      </c>
      <c r="H31" s="795">
        <v>3.3309857916428967</v>
      </c>
      <c r="I31" s="795">
        <v>3.9746821616777464</v>
      </c>
      <c r="J31" s="795">
        <v>3.3977768463737692</v>
      </c>
      <c r="K31" s="795">
        <v>3.3823017802059079</v>
      </c>
      <c r="L31" s="795">
        <v>2.8</v>
      </c>
      <c r="M31" s="794">
        <v>2.8</v>
      </c>
      <c r="N31" s="940" t="s">
        <v>816</v>
      </c>
    </row>
    <row r="32" spans="1:14" ht="18" customHeight="1">
      <c r="A32" s="939" t="s">
        <v>891</v>
      </c>
      <c r="B32" s="795">
        <v>6.0072987528344672</v>
      </c>
      <c r="C32" s="795">
        <v>5.9338521400778204</v>
      </c>
      <c r="D32" s="795">
        <v>6.439044142407659</v>
      </c>
      <c r="E32" s="795">
        <v>5.8333473684318706</v>
      </c>
      <c r="F32" s="795">
        <v>5.8713535927752121</v>
      </c>
      <c r="G32" s="795">
        <v>5.2304128472791245</v>
      </c>
      <c r="H32" s="795">
        <v>6.4539292881217767</v>
      </c>
      <c r="I32" s="795">
        <v>7.1586056279739507</v>
      </c>
      <c r="J32" s="795">
        <v>7.1295629722570331</v>
      </c>
      <c r="K32" s="795">
        <v>6.1501769277863447</v>
      </c>
      <c r="L32" s="795">
        <v>6</v>
      </c>
      <c r="M32" s="794">
        <v>5.7</v>
      </c>
      <c r="N32" s="934">
        <v>5.4749999999999996</v>
      </c>
    </row>
    <row r="33" spans="1:14" ht="18" customHeight="1">
      <c r="A33" s="939" t="s">
        <v>890</v>
      </c>
      <c r="B33" s="795">
        <v>8.683796580412606</v>
      </c>
      <c r="C33" s="795">
        <v>8.1988556461425901</v>
      </c>
      <c r="D33" s="795">
        <v>9.2300563221715279</v>
      </c>
      <c r="E33" s="795">
        <v>8.2891133980059255</v>
      </c>
      <c r="F33" s="795">
        <v>8.1060559069319584</v>
      </c>
      <c r="G33" s="795">
        <v>9.1438938862818375</v>
      </c>
      <c r="H33" s="795">
        <v>8.462174543639895</v>
      </c>
      <c r="I33" s="795">
        <v>9.7501584379714767</v>
      </c>
      <c r="J33" s="795">
        <v>9.1182897444641036</v>
      </c>
      <c r="K33" s="795">
        <v>7.8100074054408815</v>
      </c>
      <c r="L33" s="795">
        <v>8</v>
      </c>
      <c r="M33" s="794">
        <v>7.8</v>
      </c>
      <c r="N33" s="934">
        <v>6.05</v>
      </c>
    </row>
    <row r="34" spans="1:14" ht="7.5" customHeight="1">
      <c r="A34" s="855"/>
      <c r="B34" s="795"/>
      <c r="C34" s="795"/>
      <c r="D34" s="795"/>
      <c r="E34" s="795"/>
      <c r="F34" s="795"/>
      <c r="G34" s="795"/>
      <c r="H34" s="795"/>
      <c r="I34" s="795"/>
      <c r="J34" s="795"/>
      <c r="K34" s="795"/>
      <c r="L34" s="795"/>
      <c r="M34" s="937"/>
      <c r="N34" s="934"/>
    </row>
    <row r="35" spans="1:14" ht="18" customHeight="1">
      <c r="A35" s="855" t="s">
        <v>889</v>
      </c>
      <c r="B35" s="937"/>
      <c r="C35" s="937"/>
      <c r="D35" s="937"/>
      <c r="E35" s="937"/>
      <c r="F35" s="937"/>
      <c r="G35" s="937"/>
      <c r="H35" s="937"/>
      <c r="I35" s="937"/>
      <c r="J35" s="937"/>
      <c r="K35" s="937"/>
      <c r="L35" s="938"/>
      <c r="M35" s="937"/>
      <c r="N35" s="934"/>
    </row>
    <row r="36" spans="1:14" ht="18" customHeight="1">
      <c r="A36" s="939" t="s">
        <v>888</v>
      </c>
      <c r="B36" s="795">
        <v>18.752907788219968</v>
      </c>
      <c r="C36" s="795">
        <v>21.379527613424997</v>
      </c>
      <c r="D36" s="795">
        <v>24.072220561282187</v>
      </c>
      <c r="E36" s="795">
        <v>27.096976815384103</v>
      </c>
      <c r="F36" s="795">
        <v>21.037987879757107</v>
      </c>
      <c r="G36" s="795">
        <v>26.491772507693199</v>
      </c>
      <c r="H36" s="795">
        <v>25.966638775097493</v>
      </c>
      <c r="I36" s="795">
        <v>31.7</v>
      </c>
      <c r="J36" s="795">
        <v>25.180675641124775</v>
      </c>
      <c r="K36" s="795">
        <v>27.869196734196059</v>
      </c>
      <c r="L36" s="795">
        <v>29.532600536591531</v>
      </c>
      <c r="M36" s="937">
        <v>27.7</v>
      </c>
      <c r="N36" s="940" t="s">
        <v>816</v>
      </c>
    </row>
    <row r="37" spans="1:14" ht="18" customHeight="1">
      <c r="A37" s="939" t="s">
        <v>887</v>
      </c>
      <c r="B37" s="795">
        <v>13.092704536364117</v>
      </c>
      <c r="C37" s="795">
        <v>13.615919908221555</v>
      </c>
      <c r="D37" s="795">
        <v>14.181788207690039</v>
      </c>
      <c r="E37" s="795">
        <v>14.212693313094254</v>
      </c>
      <c r="F37" s="795">
        <v>13.463812983100244</v>
      </c>
      <c r="G37" s="795">
        <v>14.993975594990557</v>
      </c>
      <c r="H37" s="795">
        <v>15.25300764677651</v>
      </c>
      <c r="I37" s="795">
        <v>18.13780879649735</v>
      </c>
      <c r="J37" s="795">
        <v>18.280438133056251</v>
      </c>
      <c r="K37" s="795">
        <v>16.264849377035944</v>
      </c>
      <c r="L37" s="795">
        <v>17</v>
      </c>
      <c r="M37" s="937">
        <v>16.100000000000001</v>
      </c>
      <c r="N37" s="940" t="s">
        <v>816</v>
      </c>
    </row>
    <row r="38" spans="1:14" ht="18" customHeight="1">
      <c r="A38" s="939" t="s">
        <v>886</v>
      </c>
      <c r="B38" s="795">
        <v>2.7246102492614237</v>
      </c>
      <c r="C38" s="795">
        <v>2.6904606200175727</v>
      </c>
      <c r="D38" s="795">
        <v>3.0694893226039945</v>
      </c>
      <c r="E38" s="795">
        <v>2.4321659008090917</v>
      </c>
      <c r="F38" s="795">
        <v>2.6905973530356793</v>
      </c>
      <c r="G38" s="795">
        <v>2.9918745119147951</v>
      </c>
      <c r="H38" s="795">
        <v>3.0911182619756197</v>
      </c>
      <c r="I38" s="795">
        <v>3.5291513230328864</v>
      </c>
      <c r="J38" s="795">
        <v>3.7574335539974166</v>
      </c>
      <c r="K38" s="795">
        <v>3.1472995867223346</v>
      </c>
      <c r="L38" s="795">
        <v>3.3</v>
      </c>
      <c r="M38" s="937">
        <v>3.5</v>
      </c>
      <c r="N38" s="940" t="s">
        <v>816</v>
      </c>
    </row>
    <row r="39" spans="1:14" ht="18" customHeight="1">
      <c r="A39" s="939" t="s">
        <v>885</v>
      </c>
      <c r="B39" s="795">
        <v>1.0094974824013903</v>
      </c>
      <c r="C39" s="795">
        <v>0.91395653633039275</v>
      </c>
      <c r="D39" s="795">
        <v>1.0189121301208619</v>
      </c>
      <c r="E39" s="795">
        <v>0.78662822118270204</v>
      </c>
      <c r="F39" s="795">
        <v>0.93276562060377854</v>
      </c>
      <c r="G39" s="795">
        <v>0.73504161353556507</v>
      </c>
      <c r="H39" s="795">
        <v>1.1617130781041012</v>
      </c>
      <c r="I39" s="795">
        <v>1.1000000000000001</v>
      </c>
      <c r="J39" s="795">
        <v>0.96815504050874057</v>
      </c>
      <c r="K39" s="795">
        <v>1.1539845867639977</v>
      </c>
      <c r="L39" s="795">
        <v>1.2</v>
      </c>
      <c r="M39" s="937">
        <v>0.8</v>
      </c>
      <c r="N39" s="940" t="s">
        <v>816</v>
      </c>
    </row>
    <row r="40" spans="1:14" ht="7.5" customHeight="1">
      <c r="A40" s="855"/>
      <c r="B40" s="795"/>
      <c r="C40" s="795"/>
      <c r="D40" s="795"/>
      <c r="E40" s="795"/>
      <c r="F40" s="795"/>
      <c r="G40" s="795"/>
      <c r="H40" s="795"/>
      <c r="I40" s="795"/>
      <c r="J40" s="795"/>
      <c r="K40" s="795"/>
      <c r="L40" s="795"/>
      <c r="M40" s="937"/>
      <c r="N40" s="934"/>
    </row>
    <row r="41" spans="1:14" ht="18" customHeight="1">
      <c r="A41" s="939" t="s">
        <v>884</v>
      </c>
      <c r="B41" s="795">
        <v>19.156885580167813</v>
      </c>
      <c r="C41" s="795">
        <v>20.28237141091898</v>
      </c>
      <c r="D41" s="795">
        <v>20.75971878966001</v>
      </c>
      <c r="E41" s="795">
        <v>21.557723701032405</v>
      </c>
      <c r="F41" s="795">
        <v>18.535780462146914</v>
      </c>
      <c r="G41" s="795">
        <v>21.435731568037987</v>
      </c>
      <c r="H41" s="795">
        <v>21.5</v>
      </c>
      <c r="I41" s="795">
        <v>26.547143190100957</v>
      </c>
      <c r="J41" s="795">
        <v>26.512298440620725</v>
      </c>
      <c r="K41" s="795">
        <v>22.829212744958873</v>
      </c>
      <c r="L41" s="795">
        <v>23</v>
      </c>
      <c r="M41" s="937">
        <v>22</v>
      </c>
      <c r="N41" s="934">
        <v>19.600000000000001</v>
      </c>
    </row>
    <row r="42" spans="1:14" ht="7.5" customHeight="1">
      <c r="A42" s="854"/>
      <c r="B42" s="937"/>
      <c r="C42" s="938"/>
      <c r="D42" s="938"/>
      <c r="E42" s="938"/>
      <c r="F42" s="937"/>
      <c r="G42" s="938"/>
      <c r="H42" s="937"/>
      <c r="I42" s="938"/>
      <c r="J42" s="938"/>
      <c r="K42" s="938"/>
      <c r="L42" s="938"/>
      <c r="M42" s="937"/>
      <c r="N42" s="934"/>
    </row>
    <row r="43" spans="1:14" ht="18" customHeight="1">
      <c r="A43" s="853" t="s">
        <v>883</v>
      </c>
      <c r="B43" s="936">
        <v>4.3880290659626207</v>
      </c>
      <c r="C43" s="936">
        <v>4.3284882724114304</v>
      </c>
      <c r="D43" s="936">
        <v>4.6685405137980247</v>
      </c>
      <c r="E43" s="936">
        <v>4.3678568663700208</v>
      </c>
      <c r="F43" s="936">
        <v>4.1848975980147438</v>
      </c>
      <c r="G43" s="936">
        <v>4.4418764775784769</v>
      </c>
      <c r="H43" s="936">
        <v>4.7872129221844455</v>
      </c>
      <c r="I43" s="936">
        <v>5.5</v>
      </c>
      <c r="J43" s="936">
        <v>5.0999999999999996</v>
      </c>
      <c r="K43" s="936">
        <v>4.7</v>
      </c>
      <c r="L43" s="936">
        <v>4.7</v>
      </c>
      <c r="M43" s="935">
        <v>4.4000000000000004</v>
      </c>
      <c r="N43" s="934">
        <v>3.9</v>
      </c>
    </row>
    <row r="44" spans="1:14" ht="7.5" customHeight="1" thickBot="1">
      <c r="A44" s="933"/>
      <c r="B44" s="931"/>
      <c r="C44" s="931"/>
      <c r="D44" s="931"/>
      <c r="E44" s="931"/>
      <c r="F44" s="931"/>
      <c r="G44" s="931"/>
      <c r="H44" s="931"/>
      <c r="I44" s="931"/>
      <c r="J44" s="931"/>
      <c r="K44" s="931"/>
      <c r="L44" s="932"/>
      <c r="M44" s="931"/>
      <c r="N44" s="931"/>
    </row>
    <row r="45" spans="1:14" ht="18" customHeight="1">
      <c r="A45" s="930" t="s">
        <v>882</v>
      </c>
      <c r="G45" s="929"/>
      <c r="I45" s="883"/>
      <c r="K45" s="883" t="s">
        <v>858</v>
      </c>
      <c r="L45" s="883"/>
      <c r="M45" s="883"/>
    </row>
    <row r="46" spans="1:14">
      <c r="A46" s="773" t="s">
        <v>881</v>
      </c>
    </row>
  </sheetData>
  <mergeCells count="2">
    <mergeCell ref="A3:M3"/>
    <mergeCell ref="J2:M2"/>
  </mergeCells>
  <hyperlinks>
    <hyperlink ref="J2" location="Contents!A1" display="Back to Contents ç" xr:uid="{F3AF68FD-3390-4B41-89B5-667B4E21B429}"/>
    <hyperlink ref="J2:M2" location="உள்ளடக்கம்!A1" display="cs;slf;fj;jpw;F jpUk;Gtjw;F" xr:uid="{F2A4E0E6-EE2A-4391-9730-CA9AFD4F369E}"/>
  </hyperlinks>
  <pageMargins left="0.7" right="0.7" top="0.75" bottom="0.75" header="0.3" footer="0.3"/>
  <pageSetup paperSize="9" scale="48" orientation="landscape" r:id="rId1"/>
  <headerFooter>
    <oddHeader>&amp;L&amp;"Calibri"&amp;10&amp;K000000 [Limited Sharing]&amp;1#_x000D_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61262-09E2-4B3C-BB65-C09735600251}">
  <dimension ref="A1:J41"/>
  <sheetViews>
    <sheetView zoomScaleNormal="100" zoomScaleSheetLayoutView="100" workbookViewId="0"/>
  </sheetViews>
  <sheetFormatPr defaultRowHeight="12.75"/>
  <cols>
    <col min="1" max="1" width="42.7109375" style="762" customWidth="1"/>
    <col min="2" max="8" width="15.7109375" style="762" customWidth="1"/>
    <col min="9" max="9" width="18.140625" style="762" customWidth="1"/>
    <col min="10" max="16384" width="9.140625" style="762"/>
  </cols>
  <sheetData>
    <row r="1" spans="1:9" s="826" customFormat="1" ht="15.75">
      <c r="A1" s="831" t="s">
        <v>132</v>
      </c>
      <c r="B1" s="827"/>
      <c r="C1" s="827"/>
      <c r="D1" s="827"/>
      <c r="E1" s="827"/>
      <c r="F1" s="827"/>
      <c r="G1" s="827"/>
      <c r="H1" s="830" t="s">
        <v>929</v>
      </c>
    </row>
    <row r="2" spans="1:9" s="826" customFormat="1" ht="15.75">
      <c r="A2" s="508"/>
      <c r="B2" s="1012"/>
      <c r="C2" s="827"/>
      <c r="D2" s="827"/>
      <c r="E2" s="827"/>
      <c r="F2" s="1787" t="s">
        <v>130</v>
      </c>
      <c r="G2" s="1787"/>
      <c r="H2" s="1787"/>
    </row>
    <row r="3" spans="1:9" s="826" customFormat="1" ht="15.75">
      <c r="A3" s="1930" t="s">
        <v>1</v>
      </c>
      <c r="B3" s="1930"/>
      <c r="C3" s="1930"/>
      <c r="D3" s="1930"/>
      <c r="E3" s="1930"/>
      <c r="F3" s="1930"/>
      <c r="G3" s="1930"/>
      <c r="H3" s="1930"/>
    </row>
    <row r="4" spans="1:9" ht="13.5" thickBot="1">
      <c r="A4" s="928"/>
      <c r="B4" s="1011"/>
      <c r="C4" s="1011"/>
      <c r="D4" s="513"/>
      <c r="E4" s="513"/>
      <c r="F4" s="513"/>
      <c r="G4" s="513"/>
      <c r="H4" s="513"/>
    </row>
    <row r="5" spans="1:9" ht="18" customHeight="1" thickBot="1">
      <c r="A5" s="822" t="s">
        <v>343</v>
      </c>
      <c r="B5" s="1010">
        <v>2018</v>
      </c>
      <c r="C5" s="1009">
        <v>2019</v>
      </c>
      <c r="D5" s="1009">
        <v>2020</v>
      </c>
      <c r="E5" s="1009">
        <v>2021</v>
      </c>
      <c r="F5" s="1009">
        <v>2022</v>
      </c>
      <c r="G5" s="1009">
        <v>2023</v>
      </c>
      <c r="H5" s="1008" t="s">
        <v>928</v>
      </c>
      <c r="I5" s="1007" t="s">
        <v>415</v>
      </c>
    </row>
    <row r="6" spans="1:9" ht="18" customHeight="1">
      <c r="A6" s="909" t="s">
        <v>925</v>
      </c>
      <c r="B6" s="997"/>
      <c r="C6" s="996"/>
      <c r="D6" s="996"/>
      <c r="E6" s="996"/>
      <c r="F6" s="996"/>
      <c r="G6" s="996"/>
      <c r="H6" s="996"/>
      <c r="I6" s="995"/>
    </row>
    <row r="7" spans="1:9" ht="18" customHeight="1">
      <c r="A7" s="908" t="s">
        <v>924</v>
      </c>
      <c r="B7" s="1005">
        <v>44837</v>
      </c>
      <c r="C7" s="1004">
        <v>44528</v>
      </c>
      <c r="D7" s="1004">
        <v>58559</v>
      </c>
      <c r="E7" s="1004">
        <v>46010</v>
      </c>
      <c r="F7" s="1004">
        <v>42283</v>
      </c>
      <c r="G7" s="1004">
        <v>41632</v>
      </c>
      <c r="H7" s="1006" t="s">
        <v>816</v>
      </c>
      <c r="I7" s="940" t="s">
        <v>816</v>
      </c>
    </row>
    <row r="8" spans="1:9" ht="18" customHeight="1">
      <c r="A8" s="908" t="s">
        <v>923</v>
      </c>
      <c r="B8" s="1005">
        <v>30770</v>
      </c>
      <c r="C8" s="1004">
        <v>31169</v>
      </c>
      <c r="D8" s="1004">
        <v>35891</v>
      </c>
      <c r="E8" s="1004">
        <v>36808</v>
      </c>
      <c r="F8" s="1004">
        <v>30803</v>
      </c>
      <c r="G8" s="1004">
        <v>30698</v>
      </c>
      <c r="H8" s="1006" t="s">
        <v>816</v>
      </c>
      <c r="I8" s="940" t="s">
        <v>816</v>
      </c>
    </row>
    <row r="9" spans="1:9" ht="18" customHeight="1">
      <c r="A9" s="908" t="s">
        <v>922</v>
      </c>
      <c r="B9" s="1005">
        <v>560911</v>
      </c>
      <c r="C9" s="1004">
        <v>565503</v>
      </c>
      <c r="D9" s="1004">
        <v>531752</v>
      </c>
      <c r="E9" s="1004">
        <v>533717</v>
      </c>
      <c r="F9" s="1004">
        <v>609704</v>
      </c>
      <c r="G9" s="1004">
        <v>620162</v>
      </c>
      <c r="H9" s="1006" t="s">
        <v>816</v>
      </c>
      <c r="I9" s="940" t="s">
        <v>816</v>
      </c>
    </row>
    <row r="10" spans="1:9" ht="18" customHeight="1">
      <c r="A10" s="908" t="s">
        <v>921</v>
      </c>
      <c r="B10" s="1005">
        <v>242653</v>
      </c>
      <c r="C10" s="1004">
        <v>249356</v>
      </c>
      <c r="D10" s="1004">
        <v>318295</v>
      </c>
      <c r="E10" s="1004">
        <v>303667</v>
      </c>
      <c r="F10" s="1004">
        <v>251856</v>
      </c>
      <c r="G10" s="1004">
        <v>232925</v>
      </c>
      <c r="H10" s="1006" t="s">
        <v>816</v>
      </c>
      <c r="I10" s="940" t="s">
        <v>816</v>
      </c>
    </row>
    <row r="11" spans="1:9" ht="18" customHeight="1">
      <c r="A11" s="902" t="s">
        <v>920</v>
      </c>
      <c r="B11" s="1001">
        <v>879171</v>
      </c>
      <c r="C11" s="1000">
        <v>890556</v>
      </c>
      <c r="D11" s="1000">
        <v>944497</v>
      </c>
      <c r="E11" s="1000">
        <v>920202</v>
      </c>
      <c r="F11" s="1000">
        <v>934646</v>
      </c>
      <c r="G11" s="1000">
        <v>925417</v>
      </c>
      <c r="H11" s="1000">
        <v>911742</v>
      </c>
      <c r="I11" s="940" t="s">
        <v>816</v>
      </c>
    </row>
    <row r="12" spans="1:9" ht="7.5" customHeight="1">
      <c r="A12" s="908"/>
      <c r="B12" s="1005"/>
      <c r="C12" s="1004"/>
      <c r="D12" s="1004"/>
      <c r="E12" s="1004"/>
      <c r="F12" s="1004"/>
      <c r="G12" s="1004"/>
      <c r="H12" s="1004"/>
      <c r="I12" s="1003"/>
    </row>
    <row r="13" spans="1:9" ht="18" customHeight="1">
      <c r="A13" s="989" t="s">
        <v>919</v>
      </c>
      <c r="B13" s="1001">
        <v>256317</v>
      </c>
      <c r="C13" s="1000">
        <v>250915</v>
      </c>
      <c r="D13" s="1000">
        <v>251366</v>
      </c>
      <c r="E13" s="1000">
        <v>261220</v>
      </c>
      <c r="F13" s="1000">
        <v>247120</v>
      </c>
      <c r="G13" s="1000">
        <v>221568</v>
      </c>
      <c r="H13" s="1000">
        <v>222172</v>
      </c>
      <c r="I13" s="940" t="s">
        <v>816</v>
      </c>
    </row>
    <row r="14" spans="1:9" ht="7.5" customHeight="1">
      <c r="A14" s="908"/>
      <c r="B14" s="1001"/>
      <c r="C14" s="1000"/>
      <c r="D14" s="1000"/>
      <c r="E14" s="1004"/>
      <c r="F14" s="1004"/>
      <c r="G14" s="1004"/>
      <c r="H14" s="1004"/>
      <c r="I14" s="1003"/>
    </row>
    <row r="15" spans="1:9" ht="18" customHeight="1">
      <c r="A15" s="902" t="s">
        <v>927</v>
      </c>
      <c r="B15" s="1001">
        <v>235145</v>
      </c>
      <c r="C15" s="1000">
        <v>236293</v>
      </c>
      <c r="D15" s="1000">
        <v>227253</v>
      </c>
      <c r="E15" s="1000">
        <v>219838</v>
      </c>
      <c r="F15" s="1000">
        <v>212117</v>
      </c>
      <c r="G15" s="1000">
        <v>206875</v>
      </c>
      <c r="H15" s="1000">
        <v>202233</v>
      </c>
      <c r="I15" s="940" t="s">
        <v>816</v>
      </c>
    </row>
    <row r="16" spans="1:9" ht="7.5" customHeight="1">
      <c r="A16" s="908"/>
      <c r="B16" s="1001"/>
      <c r="C16" s="1000"/>
      <c r="D16" s="1000"/>
      <c r="E16" s="1000"/>
      <c r="F16" s="1000"/>
      <c r="G16" s="1000"/>
      <c r="H16" s="1000"/>
      <c r="I16" s="1002"/>
    </row>
    <row r="17" spans="1:10" ht="18" customHeight="1">
      <c r="A17" s="989" t="s">
        <v>917</v>
      </c>
      <c r="B17" s="1001">
        <v>1370633</v>
      </c>
      <c r="C17" s="1000">
        <v>1377764</v>
      </c>
      <c r="D17" s="1000">
        <v>1423116</v>
      </c>
      <c r="E17" s="1000">
        <v>1401260</v>
      </c>
      <c r="F17" s="1000">
        <v>1393883</v>
      </c>
      <c r="G17" s="1000">
        <v>1353860</v>
      </c>
      <c r="H17" s="1000">
        <v>1336147</v>
      </c>
      <c r="I17" s="940" t="s">
        <v>816</v>
      </c>
    </row>
    <row r="18" spans="1:10" ht="7.5" customHeight="1" thickBot="1">
      <c r="A18" s="920"/>
      <c r="B18" s="999"/>
      <c r="C18" s="996"/>
      <c r="D18" s="996"/>
      <c r="E18" s="996"/>
      <c r="F18" s="996"/>
      <c r="G18" s="996"/>
      <c r="H18" s="996"/>
      <c r="I18" s="995"/>
    </row>
    <row r="19" spans="1:10" ht="18" customHeight="1" thickBot="1">
      <c r="A19" s="1938" t="s">
        <v>926</v>
      </c>
      <c r="B19" s="1939"/>
      <c r="C19" s="1939"/>
      <c r="D19" s="1939"/>
      <c r="E19" s="1939"/>
      <c r="F19" s="1939"/>
      <c r="G19" s="1939"/>
      <c r="H19" s="1939"/>
      <c r="I19" s="1940"/>
      <c r="J19" s="998"/>
    </row>
    <row r="20" spans="1:10" ht="27.75" customHeight="1">
      <c r="A20" s="909" t="s">
        <v>925</v>
      </c>
      <c r="B20" s="997"/>
      <c r="C20" s="815"/>
      <c r="D20" s="996"/>
      <c r="E20" s="815"/>
      <c r="F20" s="814"/>
      <c r="G20" s="814"/>
      <c r="H20" s="815"/>
      <c r="I20" s="995"/>
    </row>
    <row r="21" spans="1:10" ht="18" customHeight="1">
      <c r="A21" s="908" t="s">
        <v>924</v>
      </c>
      <c r="B21" s="994">
        <v>3.2712622561984137</v>
      </c>
      <c r="C21" s="992">
        <v>3.231903286774803</v>
      </c>
      <c r="D21" s="993">
        <v>4.1148437653711998</v>
      </c>
      <c r="E21" s="992">
        <v>3.2834734453277767</v>
      </c>
      <c r="F21" s="991">
        <v>3.0334683757532019</v>
      </c>
      <c r="G21" s="991">
        <v>3.0750594596191632</v>
      </c>
      <c r="H21" s="940" t="s">
        <v>816</v>
      </c>
      <c r="I21" s="940" t="s">
        <v>816</v>
      </c>
    </row>
    <row r="22" spans="1:10" ht="18" customHeight="1">
      <c r="A22" s="908" t="s">
        <v>923</v>
      </c>
      <c r="B22" s="994">
        <v>2.2449481371016167</v>
      </c>
      <c r="C22" s="992">
        <v>2.2622887519197774</v>
      </c>
      <c r="D22" s="993">
        <v>2.5220010174855738</v>
      </c>
      <c r="E22" s="992">
        <v>2.6267787562622211</v>
      </c>
      <c r="F22" s="991">
        <v>2.2098698384297677</v>
      </c>
      <c r="G22" s="991">
        <v>2.2674427193358251</v>
      </c>
      <c r="H22" s="940" t="s">
        <v>816</v>
      </c>
      <c r="I22" s="940" t="s">
        <v>816</v>
      </c>
    </row>
    <row r="23" spans="1:10" ht="18" customHeight="1">
      <c r="A23" s="908" t="s">
        <v>922</v>
      </c>
      <c r="B23" s="990">
        <v>40.923500309710917</v>
      </c>
      <c r="C23" s="982">
        <v>41.044983030475471</v>
      </c>
      <c r="D23" s="984">
        <v>37.365330724972523</v>
      </c>
      <c r="E23" s="982">
        <v>38.088363330145725</v>
      </c>
      <c r="F23" s="983">
        <v>43.741404407687021</v>
      </c>
      <c r="G23" s="983">
        <v>45.80695197435481</v>
      </c>
      <c r="H23" s="940" t="s">
        <v>816</v>
      </c>
      <c r="I23" s="940" t="s">
        <v>816</v>
      </c>
    </row>
    <row r="24" spans="1:10" ht="18" customHeight="1">
      <c r="A24" s="908" t="s">
        <v>921</v>
      </c>
      <c r="B24" s="990">
        <v>17.703717917195924</v>
      </c>
      <c r="C24" s="982">
        <v>18.098600340842118</v>
      </c>
      <c r="D24" s="984">
        <v>22.366061515716218</v>
      </c>
      <c r="E24" s="982">
        <v>21.670996103506841</v>
      </c>
      <c r="F24" s="983">
        <v>18.068661429976547</v>
      </c>
      <c r="G24" s="983">
        <v>17.204511544768291</v>
      </c>
      <c r="H24" s="940" t="s">
        <v>816</v>
      </c>
      <c r="I24" s="940" t="s">
        <v>816</v>
      </c>
    </row>
    <row r="25" spans="1:10" ht="18" customHeight="1">
      <c r="A25" s="902" t="s">
        <v>920</v>
      </c>
      <c r="B25" s="988">
        <v>64.143428620206862</v>
      </c>
      <c r="C25" s="977">
        <v>64.637775410012168</v>
      </c>
      <c r="D25" s="979">
        <v>66.368237023545518</v>
      </c>
      <c r="E25" s="977">
        <v>65.669611635242561</v>
      </c>
      <c r="F25" s="978">
        <v>67.053404051846528</v>
      </c>
      <c r="G25" s="978">
        <v>68.353965698078085</v>
      </c>
      <c r="H25" s="977">
        <v>68.236653601736933</v>
      </c>
      <c r="I25" s="976" t="s">
        <v>816</v>
      </c>
    </row>
    <row r="26" spans="1:10" ht="7.5" customHeight="1">
      <c r="A26" s="908"/>
      <c r="B26" s="990"/>
      <c r="C26" s="982"/>
      <c r="D26" s="984"/>
      <c r="E26" s="982"/>
      <c r="F26" s="983"/>
      <c r="G26" s="983"/>
      <c r="H26" s="982"/>
      <c r="I26" s="976"/>
    </row>
    <row r="27" spans="1:10" ht="18" customHeight="1">
      <c r="A27" s="989" t="s">
        <v>919</v>
      </c>
      <c r="B27" s="988">
        <v>18.700629563128864</v>
      </c>
      <c r="C27" s="977">
        <v>18.211754698192141</v>
      </c>
      <c r="D27" s="979">
        <v>17.663071738354429</v>
      </c>
      <c r="E27" s="977">
        <v>18.641793814138705</v>
      </c>
      <c r="F27" s="978">
        <v>17.728891162314198</v>
      </c>
      <c r="G27" s="978">
        <v>16.36565080584403</v>
      </c>
      <c r="H27" s="977">
        <v>16.627811161496453</v>
      </c>
      <c r="I27" s="976" t="s">
        <v>816</v>
      </c>
    </row>
    <row r="28" spans="1:10" ht="7.5" customHeight="1">
      <c r="A28" s="908"/>
      <c r="B28" s="980"/>
      <c r="C28" s="986"/>
      <c r="D28" s="987"/>
      <c r="E28" s="986"/>
      <c r="F28" s="985"/>
      <c r="G28" s="985"/>
      <c r="H28" s="977"/>
      <c r="I28" s="976"/>
    </row>
    <row r="29" spans="1:10" ht="18" customHeight="1">
      <c r="A29" s="902" t="s">
        <v>918</v>
      </c>
      <c r="B29" s="980">
        <v>17.155941816664271</v>
      </c>
      <c r="C29" s="986">
        <v>17.150469891795691</v>
      </c>
      <c r="D29" s="987">
        <v>15.968691238100059</v>
      </c>
      <c r="E29" s="986">
        <v>15.688594550618728</v>
      </c>
      <c r="F29" s="985">
        <v>15.21770478583927</v>
      </c>
      <c r="G29" s="985">
        <v>15.280383496077881</v>
      </c>
      <c r="H29" s="977">
        <v>15.135535236766614</v>
      </c>
      <c r="I29" s="976" t="s">
        <v>816</v>
      </c>
    </row>
    <row r="30" spans="1:10" ht="7.5" customHeight="1">
      <c r="A30" s="908"/>
      <c r="B30" s="980"/>
      <c r="C30" s="982"/>
      <c r="D30" s="984"/>
      <c r="E30" s="982"/>
      <c r="F30" s="983"/>
      <c r="G30" s="983"/>
      <c r="H30" s="982"/>
      <c r="I30" s="976"/>
    </row>
    <row r="31" spans="1:10">
      <c r="A31" s="981" t="s">
        <v>917</v>
      </c>
      <c r="B31" s="980">
        <v>100</v>
      </c>
      <c r="C31" s="977">
        <v>100</v>
      </c>
      <c r="D31" s="979">
        <v>100</v>
      </c>
      <c r="E31" s="977">
        <v>100</v>
      </c>
      <c r="F31" s="978">
        <v>100</v>
      </c>
      <c r="G31" s="978">
        <v>100</v>
      </c>
      <c r="H31" s="977">
        <v>100</v>
      </c>
      <c r="I31" s="976" t="s">
        <v>816</v>
      </c>
    </row>
    <row r="32" spans="1:10" ht="7.5" customHeight="1" thickBot="1">
      <c r="A32" s="975"/>
      <c r="B32" s="974"/>
      <c r="C32" s="971"/>
      <c r="D32" s="973"/>
      <c r="E32" s="971"/>
      <c r="F32" s="972"/>
      <c r="G32" s="972"/>
      <c r="H32" s="971"/>
      <c r="I32" s="970"/>
    </row>
    <row r="33" spans="1:8" s="875" customFormat="1" ht="29.25" customHeight="1">
      <c r="A33" s="773" t="s">
        <v>399</v>
      </c>
      <c r="B33" s="969"/>
      <c r="C33" s="968"/>
      <c r="D33" s="883" t="s">
        <v>916</v>
      </c>
      <c r="F33" s="883"/>
      <c r="G33" s="883"/>
      <c r="H33" s="883"/>
    </row>
    <row r="34" spans="1:8" s="875" customFormat="1" ht="15.75" customHeight="1">
      <c r="A34" s="773" t="s">
        <v>915</v>
      </c>
      <c r="B34" s="966"/>
      <c r="C34" s="966"/>
      <c r="D34" s="966"/>
      <c r="E34" s="966"/>
      <c r="F34" s="966"/>
      <c r="G34" s="967"/>
      <c r="H34" s="879"/>
    </row>
    <row r="35" spans="1:8" s="875" customFormat="1" ht="18" customHeight="1">
      <c r="A35" s="773" t="s">
        <v>914</v>
      </c>
      <c r="B35" s="966"/>
      <c r="C35" s="966"/>
      <c r="D35" s="966"/>
      <c r="E35" s="966"/>
      <c r="F35" s="966"/>
      <c r="G35" s="967"/>
      <c r="H35" s="879"/>
    </row>
    <row r="36" spans="1:8" s="875" customFormat="1" ht="52.5" customHeight="1">
      <c r="A36" s="1937" t="s">
        <v>913</v>
      </c>
      <c r="B36" s="1937"/>
      <c r="C36" s="1937"/>
      <c r="D36" s="1937"/>
      <c r="E36" s="1937"/>
      <c r="F36" s="966"/>
      <c r="G36" s="964"/>
      <c r="H36" s="961"/>
    </row>
    <row r="37" spans="1:8" s="875" customFormat="1" ht="40.5" customHeight="1">
      <c r="A37" s="1937" t="s">
        <v>912</v>
      </c>
      <c r="B37" s="1937"/>
      <c r="C37" s="1937"/>
      <c r="D37" s="1937"/>
      <c r="E37" s="1937"/>
      <c r="F37" s="1937"/>
      <c r="G37" s="964"/>
      <c r="H37" s="961"/>
    </row>
    <row r="38" spans="1:8" s="875" customFormat="1" ht="13.5" customHeight="1">
      <c r="A38" s="773" t="s">
        <v>911</v>
      </c>
      <c r="B38" s="965"/>
      <c r="C38" s="965"/>
      <c r="D38" s="965"/>
      <c r="E38" s="965"/>
      <c r="F38" s="965"/>
      <c r="G38" s="964"/>
      <c r="H38" s="961"/>
    </row>
    <row r="39" spans="1:8" s="875" customFormat="1" ht="18" customHeight="1">
      <c r="A39" s="962"/>
      <c r="B39" s="963"/>
      <c r="C39" s="963"/>
      <c r="D39" s="963"/>
      <c r="E39" s="963"/>
      <c r="F39" s="963"/>
      <c r="G39" s="963"/>
      <c r="H39" s="961"/>
    </row>
    <row r="40" spans="1:8" s="875" customFormat="1" ht="18" customHeight="1">
      <c r="A40" s="962"/>
      <c r="B40" s="962"/>
      <c r="C40" s="962"/>
      <c r="D40" s="962"/>
      <c r="E40" s="962"/>
      <c r="F40" s="962"/>
      <c r="G40" s="962"/>
      <c r="H40" s="961"/>
    </row>
    <row r="41" spans="1:8" s="875" customFormat="1" ht="18" customHeight="1">
      <c r="A41" s="963"/>
      <c r="B41" s="962"/>
      <c r="C41" s="962"/>
      <c r="D41" s="962"/>
      <c r="E41" s="962"/>
      <c r="F41" s="962"/>
      <c r="G41" s="962"/>
      <c r="H41" s="961"/>
    </row>
  </sheetData>
  <mergeCells count="5">
    <mergeCell ref="F2:H2"/>
    <mergeCell ref="A3:H3"/>
    <mergeCell ref="A36:E36"/>
    <mergeCell ref="A37:F37"/>
    <mergeCell ref="A19:I19"/>
  </mergeCells>
  <hyperlinks>
    <hyperlink ref="F2" location="Contents!A1" display="Back to Contents ç" xr:uid="{6B8D7730-D401-4DE5-8E8F-70EDF8458757}"/>
    <hyperlink ref="F2:H2" location="உள்ளடக்கம்!A1" display="cs;slf;fj;jpw;F jpUk;Gtjw;F" xr:uid="{66014710-F0C3-4B7D-9ED5-2BD9724F735E}"/>
  </hyperlinks>
  <pageMargins left="0.7" right="0.7" top="0.75" bottom="0.75" header="0.3" footer="0.3"/>
  <pageSetup paperSize="9" scale="47" orientation="portrait" r:id="rId1"/>
  <headerFooter>
    <oddHeader>&amp;L&amp;"Calibri"&amp;10&amp;K000000 [Limited Sharing]&amp;1#_x000D_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34A7-89EA-4269-8906-220BA78083B7}">
  <dimension ref="A1:G23"/>
  <sheetViews>
    <sheetView zoomScaleNormal="100" zoomScaleSheetLayoutView="100" workbookViewId="0"/>
  </sheetViews>
  <sheetFormatPr defaultRowHeight="12.75"/>
  <cols>
    <col min="1" max="1" width="11.140625" style="762" customWidth="1"/>
    <col min="2" max="7" width="15" style="762" customWidth="1"/>
    <col min="8" max="14" width="9.140625" style="762"/>
    <col min="15" max="15" width="10" style="762" bestFit="1" customWidth="1"/>
    <col min="16" max="16384" width="9.140625" style="762"/>
  </cols>
  <sheetData>
    <row r="1" spans="1:7" s="826" customFormat="1" ht="15.75">
      <c r="A1" s="831" t="s">
        <v>132</v>
      </c>
      <c r="B1" s="829"/>
      <c r="C1" s="1012"/>
      <c r="D1" s="1012"/>
      <c r="E1" s="1012"/>
      <c r="F1" s="508"/>
      <c r="G1" s="830" t="s">
        <v>946</v>
      </c>
    </row>
    <row r="2" spans="1:7" s="826" customFormat="1" ht="15.75">
      <c r="A2" s="829"/>
      <c r="B2" s="829"/>
      <c r="C2" s="1012"/>
      <c r="D2" s="1012"/>
      <c r="E2" s="1787" t="s">
        <v>130</v>
      </c>
      <c r="F2" s="1787"/>
      <c r="G2" s="1787"/>
    </row>
    <row r="3" spans="1:7" s="826" customFormat="1" ht="15.75">
      <c r="A3" s="1930" t="s">
        <v>2</v>
      </c>
      <c r="B3" s="1941"/>
      <c r="C3" s="1941"/>
      <c r="D3" s="1941"/>
      <c r="E3" s="1941"/>
      <c r="F3" s="1941"/>
      <c r="G3" s="1941"/>
    </row>
    <row r="4" spans="1:7" ht="13.5" thickBot="1">
      <c r="A4" s="928"/>
      <c r="B4" s="1011"/>
      <c r="C4" s="1011"/>
      <c r="D4" s="1011"/>
      <c r="E4" s="1011"/>
      <c r="F4" s="1011"/>
      <c r="G4" s="1011"/>
    </row>
    <row r="5" spans="1:7" ht="45" customHeight="1" thickBot="1">
      <c r="A5" s="1031" t="s">
        <v>464</v>
      </c>
      <c r="B5" s="1030" t="s">
        <v>945</v>
      </c>
      <c r="C5" s="1029" t="s">
        <v>944</v>
      </c>
      <c r="D5" s="1029" t="s">
        <v>943</v>
      </c>
      <c r="E5" s="1029" t="s">
        <v>942</v>
      </c>
      <c r="F5" s="1028" t="s">
        <v>941</v>
      </c>
      <c r="G5" s="1027" t="s">
        <v>940</v>
      </c>
    </row>
    <row r="6" spans="1:7" ht="18" customHeight="1">
      <c r="A6" s="1026">
        <v>2013</v>
      </c>
      <c r="B6" s="1025">
        <v>15203</v>
      </c>
      <c r="C6" s="1021">
        <v>2404</v>
      </c>
      <c r="D6" s="1021">
        <v>69148</v>
      </c>
      <c r="E6" s="1021">
        <v>80176</v>
      </c>
      <c r="F6" s="1021">
        <v>50243</v>
      </c>
      <c r="G6" s="1024">
        <v>1281855</v>
      </c>
    </row>
    <row r="7" spans="1:7" ht="18" customHeight="1">
      <c r="A7" s="1026">
        <v>2014</v>
      </c>
      <c r="B7" s="1025">
        <v>15831</v>
      </c>
      <c r="C7" s="1021">
        <v>2448</v>
      </c>
      <c r="D7" s="1021">
        <v>69683</v>
      </c>
      <c r="E7" s="1021">
        <v>90049</v>
      </c>
      <c r="F7" s="1021">
        <v>65118</v>
      </c>
      <c r="G7" s="1024">
        <v>1445462</v>
      </c>
    </row>
    <row r="8" spans="1:7" ht="18" customHeight="1">
      <c r="A8" s="1026">
        <v>2015</v>
      </c>
      <c r="B8" s="1025">
        <v>16860</v>
      </c>
      <c r="C8" s="1021">
        <v>2569</v>
      </c>
      <c r="D8" s="1021">
        <v>72578</v>
      </c>
      <c r="E8" s="1021">
        <v>102453</v>
      </c>
      <c r="F8" s="1021">
        <v>77769</v>
      </c>
      <c r="G8" s="1024">
        <v>1625493</v>
      </c>
    </row>
    <row r="9" spans="1:7" ht="18" customHeight="1">
      <c r="A9" s="1026">
        <v>2016</v>
      </c>
      <c r="B9" s="1025">
        <v>17139</v>
      </c>
      <c r="C9" s="1021">
        <v>2411</v>
      </c>
      <c r="D9" s="1021">
        <v>73973</v>
      </c>
      <c r="E9" s="1021">
        <v>118327</v>
      </c>
      <c r="F9" s="1021">
        <v>108393</v>
      </c>
      <c r="G9" s="1024">
        <v>1810595</v>
      </c>
    </row>
    <row r="10" spans="1:7" ht="18" customHeight="1">
      <c r="A10" s="1026">
        <v>2017</v>
      </c>
      <c r="B10" s="1025">
        <v>18032</v>
      </c>
      <c r="C10" s="1021">
        <v>2765</v>
      </c>
      <c r="D10" s="1021">
        <v>76782</v>
      </c>
      <c r="E10" s="1021">
        <v>133353</v>
      </c>
      <c r="F10" s="1021">
        <v>117477</v>
      </c>
      <c r="G10" s="1024">
        <v>2020782</v>
      </c>
    </row>
    <row r="11" spans="1:7" ht="18" customHeight="1">
      <c r="A11" s="1026">
        <v>2018</v>
      </c>
      <c r="B11" s="1025">
        <v>18705</v>
      </c>
      <c r="C11" s="1021">
        <v>2850</v>
      </c>
      <c r="D11" s="1021">
        <v>78651</v>
      </c>
      <c r="E11" s="1021">
        <v>144996</v>
      </c>
      <c r="F11" s="1021">
        <v>106831</v>
      </c>
      <c r="G11" s="1024">
        <v>2254194</v>
      </c>
    </row>
    <row r="12" spans="1:7" ht="18" customHeight="1">
      <c r="A12" s="1026">
        <v>2019</v>
      </c>
      <c r="B12" s="1025">
        <v>19385</v>
      </c>
      <c r="C12" s="1021">
        <v>2914</v>
      </c>
      <c r="D12" s="1021">
        <v>94171</v>
      </c>
      <c r="E12" s="1021">
        <v>157247</v>
      </c>
      <c r="F12" s="1021">
        <v>126330</v>
      </c>
      <c r="G12" s="1024">
        <v>2497610</v>
      </c>
    </row>
    <row r="13" spans="1:7" ht="18" customHeight="1">
      <c r="A13" s="1026">
        <v>2020</v>
      </c>
      <c r="B13" s="1025">
        <v>19759</v>
      </c>
      <c r="C13" s="1021">
        <v>2611</v>
      </c>
      <c r="D13" s="1021">
        <v>89853</v>
      </c>
      <c r="E13" s="1021">
        <v>150735</v>
      </c>
      <c r="F13" s="1021">
        <v>109725</v>
      </c>
      <c r="G13" s="1024">
        <v>2767832</v>
      </c>
    </row>
    <row r="14" spans="1:7" ht="18" customHeight="1">
      <c r="A14" s="1026">
        <v>2021</v>
      </c>
      <c r="B14" s="1025">
        <v>20345</v>
      </c>
      <c r="C14" s="1021">
        <v>2535</v>
      </c>
      <c r="D14" s="1021">
        <v>71203</v>
      </c>
      <c r="E14" s="1021">
        <v>165723</v>
      </c>
      <c r="F14" s="1021">
        <v>118192</v>
      </c>
      <c r="G14" s="1024">
        <v>3066871</v>
      </c>
    </row>
    <row r="15" spans="1:7" ht="18" customHeight="1">
      <c r="A15" s="1026">
        <v>2022</v>
      </c>
      <c r="B15" s="1025">
        <v>20986</v>
      </c>
      <c r="C15" s="1021">
        <v>2671</v>
      </c>
      <c r="D15" s="1021">
        <v>73272</v>
      </c>
      <c r="E15" s="1021">
        <v>194594</v>
      </c>
      <c r="F15" s="1021">
        <v>163031</v>
      </c>
      <c r="G15" s="1024">
        <v>3380617</v>
      </c>
    </row>
    <row r="16" spans="1:7" ht="18" customHeight="1">
      <c r="A16" s="1026">
        <v>2023</v>
      </c>
      <c r="B16" s="1025">
        <v>21526</v>
      </c>
      <c r="C16" s="1021">
        <v>2635</v>
      </c>
      <c r="D16" s="1021">
        <v>77651</v>
      </c>
      <c r="E16" s="1021">
        <v>210582</v>
      </c>
      <c r="F16" s="1021">
        <v>215902</v>
      </c>
      <c r="G16" s="1024">
        <v>3817892</v>
      </c>
    </row>
    <row r="17" spans="1:7" ht="18" customHeight="1">
      <c r="A17" s="1023" t="s">
        <v>939</v>
      </c>
      <c r="B17" s="1022">
        <v>22172</v>
      </c>
      <c r="C17" s="1021">
        <v>2921</v>
      </c>
      <c r="D17" s="1021">
        <v>92914</v>
      </c>
      <c r="E17" s="1021">
        <v>234388</v>
      </c>
      <c r="F17" s="1021">
        <v>188070</v>
      </c>
      <c r="G17" s="1020">
        <v>4289544</v>
      </c>
    </row>
    <row r="18" spans="1:7" ht="18" customHeight="1" thickBot="1">
      <c r="A18" s="1019" t="s">
        <v>938</v>
      </c>
      <c r="B18" s="1018" t="s">
        <v>937</v>
      </c>
      <c r="C18" s="1017" t="s">
        <v>936</v>
      </c>
      <c r="D18" s="1017" t="s">
        <v>935</v>
      </c>
      <c r="E18" s="1017">
        <v>270843</v>
      </c>
      <c r="F18" s="1017">
        <v>176001</v>
      </c>
      <c r="G18" s="1016">
        <v>4852600</v>
      </c>
    </row>
    <row r="19" spans="1:7" s="875" customFormat="1" ht="27" customHeight="1">
      <c r="A19" s="1942" t="s">
        <v>934</v>
      </c>
      <c r="B19" s="1942"/>
      <c r="C19" s="1942"/>
      <c r="D19" s="1942"/>
      <c r="E19" s="1942"/>
      <c r="F19" s="1015"/>
      <c r="G19" s="1014" t="s">
        <v>153</v>
      </c>
    </row>
    <row r="20" spans="1:7" s="875" customFormat="1" ht="18" customHeight="1">
      <c r="A20" s="773" t="s">
        <v>933</v>
      </c>
      <c r="B20" s="773"/>
      <c r="C20" s="773"/>
      <c r="D20" s="773"/>
      <c r="E20" s="773"/>
      <c r="F20" s="963"/>
      <c r="G20" s="963"/>
    </row>
    <row r="21" spans="1:7" s="875" customFormat="1" ht="18" customHeight="1">
      <c r="A21" s="773" t="s">
        <v>932</v>
      </c>
      <c r="B21" s="773"/>
      <c r="C21" s="773"/>
      <c r="D21" s="773"/>
      <c r="E21" s="773"/>
      <c r="F21" s="963"/>
      <c r="G21" s="963"/>
    </row>
    <row r="22" spans="1:7" s="875" customFormat="1" ht="18" customHeight="1">
      <c r="A22" s="773" t="s">
        <v>931</v>
      </c>
      <c r="B22" s="773"/>
      <c r="C22" s="773"/>
      <c r="D22" s="773"/>
      <c r="E22" s="773"/>
      <c r="F22" s="963"/>
      <c r="G22" s="963"/>
    </row>
    <row r="23" spans="1:7" s="875" customFormat="1" ht="18" customHeight="1">
      <c r="A23" s="1013" t="s">
        <v>930</v>
      </c>
      <c r="B23" s="772"/>
      <c r="C23" s="772"/>
      <c r="D23" s="772"/>
      <c r="E23" s="772"/>
      <c r="F23" s="963"/>
      <c r="G23" s="963"/>
    </row>
  </sheetData>
  <mergeCells count="3">
    <mergeCell ref="A3:G3"/>
    <mergeCell ref="A19:E19"/>
    <mergeCell ref="E2:G2"/>
  </mergeCells>
  <hyperlinks>
    <hyperlink ref="E2" location="Contents!A1" display="Back to Contents ç" xr:uid="{5B0BED17-4D76-4195-BCC2-BB88F4FDB3CF}"/>
    <hyperlink ref="E2:G2" location="உள்ளடக்கம்!A1" display="cs;slf;fj;jpw;F jpUk;Gtjw;F" xr:uid="{B2274CC5-A292-4425-92A2-094F999FF426}"/>
  </hyperlinks>
  <pageMargins left="0.7" right="0.7" top="0.75" bottom="0.75" header="0.3" footer="0.3"/>
  <pageSetup paperSize="9" scale="59" orientation="portrait" r:id="rId1"/>
  <headerFooter>
    <oddHeader>&amp;L&amp;"Calibri"&amp;10&amp;K000000 [Limited Sharing]&amp;1#_x000D_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FFA73-6F9E-44FB-B280-2E15AA05FE97}">
  <dimension ref="A1:I23"/>
  <sheetViews>
    <sheetView zoomScaleNormal="100" zoomScaleSheetLayoutView="100" workbookViewId="0"/>
  </sheetViews>
  <sheetFormatPr defaultRowHeight="15"/>
  <cols>
    <col min="1" max="1" width="10.85546875" style="1032" customWidth="1"/>
    <col min="2" max="9" width="14.85546875" style="1032" customWidth="1"/>
    <col min="10" max="16384" width="9.140625" style="1032"/>
  </cols>
  <sheetData>
    <row r="1" spans="1:9" s="826" customFormat="1" ht="15.75">
      <c r="A1" s="831" t="s">
        <v>132</v>
      </c>
      <c r="B1" s="829"/>
      <c r="C1" s="1012"/>
      <c r="D1" s="1012"/>
      <c r="E1" s="1012"/>
      <c r="F1" s="508"/>
      <c r="G1" s="508"/>
      <c r="H1" s="508"/>
      <c r="I1" s="830" t="s">
        <v>963</v>
      </c>
    </row>
    <row r="2" spans="1:9" s="826" customFormat="1" ht="15.75">
      <c r="A2" s="829"/>
      <c r="B2" s="829"/>
      <c r="C2" s="1012"/>
      <c r="D2" s="1012"/>
      <c r="E2" s="1012"/>
      <c r="F2" s="508"/>
      <c r="G2" s="1787" t="s">
        <v>130</v>
      </c>
      <c r="H2" s="1787"/>
      <c r="I2" s="1787"/>
    </row>
    <row r="3" spans="1:9" s="826" customFormat="1" ht="15.75">
      <c r="A3" s="1948" t="s">
        <v>3</v>
      </c>
      <c r="B3" s="1948"/>
      <c r="C3" s="1948"/>
      <c r="D3" s="1948"/>
      <c r="E3" s="1948"/>
      <c r="F3" s="1948"/>
      <c r="G3" s="1948"/>
      <c r="H3" s="1948"/>
      <c r="I3" s="1948"/>
    </row>
    <row r="4" spans="1:9" ht="15.75" thickBot="1">
      <c r="A4" s="1045"/>
      <c r="B4" s="1044"/>
      <c r="C4" s="1044"/>
      <c r="D4" s="1043"/>
      <c r="E4" s="1043"/>
      <c r="F4" s="1043"/>
      <c r="G4" s="1043"/>
      <c r="H4" s="1043"/>
      <c r="I4" s="1043"/>
    </row>
    <row r="5" spans="1:9">
      <c r="A5" s="1945" t="s">
        <v>464</v>
      </c>
      <c r="B5" s="1950" t="s">
        <v>962</v>
      </c>
      <c r="C5" s="1952" t="s">
        <v>961</v>
      </c>
      <c r="D5" s="1952" t="s">
        <v>960</v>
      </c>
      <c r="E5" s="1952" t="s">
        <v>959</v>
      </c>
      <c r="F5" s="1952" t="s">
        <v>958</v>
      </c>
      <c r="G5" s="1954" t="s">
        <v>957</v>
      </c>
      <c r="H5" s="1956" t="s">
        <v>956</v>
      </c>
      <c r="I5" s="1943" t="s">
        <v>955</v>
      </c>
    </row>
    <row r="6" spans="1:9" ht="36.75" customHeight="1" thickBot="1">
      <c r="A6" s="1946"/>
      <c r="B6" s="1951"/>
      <c r="C6" s="1953"/>
      <c r="D6" s="1953"/>
      <c r="E6" s="1953"/>
      <c r="F6" s="1953"/>
      <c r="G6" s="1955"/>
      <c r="H6" s="1957"/>
      <c r="I6" s="1944"/>
    </row>
    <row r="7" spans="1:9" ht="15.75" thickBot="1">
      <c r="A7" s="1947"/>
      <c r="B7" s="1042" t="s">
        <v>954</v>
      </c>
      <c r="C7" s="1041" t="s">
        <v>954</v>
      </c>
      <c r="D7" s="1040" t="s">
        <v>953</v>
      </c>
      <c r="E7" s="1040" t="s">
        <v>952</v>
      </c>
      <c r="F7" s="1040" t="s">
        <v>952</v>
      </c>
      <c r="G7" s="1040" t="s">
        <v>952</v>
      </c>
      <c r="H7" s="1040" t="s">
        <v>952</v>
      </c>
      <c r="I7" s="1039" t="s">
        <v>952</v>
      </c>
    </row>
    <row r="8" spans="1:9" ht="18" customHeight="1">
      <c r="A8" s="1037">
        <v>2013</v>
      </c>
      <c r="B8" s="1038">
        <v>10</v>
      </c>
      <c r="C8" s="1036">
        <v>2.2000000000000002</v>
      </c>
      <c r="D8" s="1021">
        <v>72234</v>
      </c>
      <c r="E8" s="1021">
        <v>14404</v>
      </c>
      <c r="F8" s="1021">
        <v>9574</v>
      </c>
      <c r="G8" s="1021">
        <v>248</v>
      </c>
      <c r="H8" s="1021">
        <v>174252</v>
      </c>
      <c r="I8" s="1020">
        <v>178099</v>
      </c>
    </row>
    <row r="9" spans="1:9" ht="18" customHeight="1">
      <c r="A9" s="1037">
        <v>2014</v>
      </c>
      <c r="B9" s="1038">
        <v>12</v>
      </c>
      <c r="C9" s="1036">
        <v>2.4</v>
      </c>
      <c r="D9" s="1021">
        <v>74362</v>
      </c>
      <c r="E9" s="1021">
        <v>15852</v>
      </c>
      <c r="F9" s="1021">
        <v>13859</v>
      </c>
      <c r="G9" s="1021">
        <v>374</v>
      </c>
      <c r="H9" s="1021">
        <v>193869</v>
      </c>
      <c r="I9" s="1020">
        <v>198653</v>
      </c>
    </row>
    <row r="10" spans="1:9" ht="18" customHeight="1">
      <c r="A10" s="1037">
        <v>2015</v>
      </c>
      <c r="B10" s="1038">
        <v>12.4</v>
      </c>
      <c r="C10" s="1036">
        <v>2.4</v>
      </c>
      <c r="D10" s="1021">
        <v>76674</v>
      </c>
      <c r="E10" s="1021">
        <v>18087</v>
      </c>
      <c r="F10" s="1021">
        <v>11493</v>
      </c>
      <c r="G10" s="1021">
        <v>374</v>
      </c>
      <c r="H10" s="1021">
        <v>218502</v>
      </c>
      <c r="I10" s="1020">
        <v>221941</v>
      </c>
    </row>
    <row r="11" spans="1:9" ht="18" customHeight="1">
      <c r="A11" s="1037">
        <v>2016</v>
      </c>
      <c r="B11" s="1038">
        <v>12.5</v>
      </c>
      <c r="C11" s="1036">
        <v>2.5</v>
      </c>
      <c r="D11" s="1021">
        <v>77842</v>
      </c>
      <c r="E11" s="1021">
        <v>20318</v>
      </c>
      <c r="F11" s="1021">
        <v>13478</v>
      </c>
      <c r="G11" s="1021">
        <v>393</v>
      </c>
      <c r="H11" s="1021">
        <v>245608</v>
      </c>
      <c r="I11" s="1020">
        <v>248870</v>
      </c>
    </row>
    <row r="12" spans="1:9" ht="18" customHeight="1">
      <c r="A12" s="1037">
        <v>2017</v>
      </c>
      <c r="B12" s="1038">
        <v>12.6</v>
      </c>
      <c r="C12" s="1036">
        <v>2.6</v>
      </c>
      <c r="D12" s="1021">
        <v>81515</v>
      </c>
      <c r="E12" s="1021">
        <v>22764</v>
      </c>
      <c r="F12" s="1021">
        <v>16839</v>
      </c>
      <c r="G12" s="1021">
        <v>398</v>
      </c>
      <c r="H12" s="1021">
        <v>274160</v>
      </c>
      <c r="I12" s="1020">
        <v>279006</v>
      </c>
    </row>
    <row r="13" spans="1:9" ht="18" customHeight="1">
      <c r="A13" s="1037">
        <v>2018</v>
      </c>
      <c r="B13" s="1038">
        <v>13.9</v>
      </c>
      <c r="C13" s="1036">
        <v>2.6</v>
      </c>
      <c r="D13" s="1021">
        <v>82416</v>
      </c>
      <c r="E13" s="1021">
        <v>25282</v>
      </c>
      <c r="F13" s="1021">
        <v>18292</v>
      </c>
      <c r="G13" s="1021">
        <v>425</v>
      </c>
      <c r="H13" s="1021">
        <v>306455</v>
      </c>
      <c r="I13" s="1020">
        <v>310771</v>
      </c>
    </row>
    <row r="14" spans="1:9" ht="18" customHeight="1">
      <c r="A14" s="1037">
        <v>2019</v>
      </c>
      <c r="B14" s="1038">
        <v>15.3</v>
      </c>
      <c r="C14" s="1036">
        <v>2.6</v>
      </c>
      <c r="D14" s="1021">
        <v>82375</v>
      </c>
      <c r="E14" s="1021">
        <v>27476</v>
      </c>
      <c r="F14" s="1021">
        <v>19808</v>
      </c>
      <c r="G14" s="1021">
        <v>455</v>
      </c>
      <c r="H14" s="1021">
        <v>338631</v>
      </c>
      <c r="I14" s="1020">
        <v>343325</v>
      </c>
    </row>
    <row r="15" spans="1:9" ht="18" customHeight="1">
      <c r="A15" s="1037">
        <v>2020</v>
      </c>
      <c r="B15" s="1038">
        <v>15.9</v>
      </c>
      <c r="C15" s="1036">
        <v>2.5</v>
      </c>
      <c r="D15" s="1021">
        <v>75756</v>
      </c>
      <c r="E15" s="1021">
        <v>26751</v>
      </c>
      <c r="F15" s="1021">
        <v>18570</v>
      </c>
      <c r="G15" s="1021">
        <v>405</v>
      </c>
      <c r="H15" s="1021">
        <v>375215</v>
      </c>
      <c r="I15" s="1020">
        <v>376579</v>
      </c>
    </row>
    <row r="16" spans="1:9" ht="18" customHeight="1">
      <c r="A16" s="1037">
        <v>2021</v>
      </c>
      <c r="B16" s="1038">
        <v>14.7</v>
      </c>
      <c r="C16" s="1036">
        <v>2.1</v>
      </c>
      <c r="D16" s="1021">
        <v>44501</v>
      </c>
      <c r="E16" s="1021">
        <v>29687</v>
      </c>
      <c r="F16" s="1021">
        <v>19789</v>
      </c>
      <c r="G16" s="1021">
        <v>441</v>
      </c>
      <c r="H16" s="1021">
        <v>406289</v>
      </c>
      <c r="I16" s="1020">
        <v>410106</v>
      </c>
    </row>
    <row r="17" spans="1:9" ht="18" customHeight="1">
      <c r="A17" s="1037">
        <v>2022</v>
      </c>
      <c r="B17" s="1038">
        <v>16.8</v>
      </c>
      <c r="C17" s="1036">
        <v>2.6</v>
      </c>
      <c r="D17" s="1021">
        <v>68488</v>
      </c>
      <c r="E17" s="1021">
        <v>34643</v>
      </c>
      <c r="F17" s="1021">
        <v>25019</v>
      </c>
      <c r="G17" s="1021">
        <v>477</v>
      </c>
      <c r="H17" s="1021">
        <v>459630</v>
      </c>
      <c r="I17" s="1020">
        <v>456399</v>
      </c>
    </row>
    <row r="18" spans="1:9" ht="18" customHeight="1">
      <c r="A18" s="1037">
        <v>2023</v>
      </c>
      <c r="B18" s="1038">
        <v>15.5</v>
      </c>
      <c r="C18" s="1036">
        <v>2.5</v>
      </c>
      <c r="D18" s="1021">
        <v>75485</v>
      </c>
      <c r="E18" s="1021">
        <v>37224</v>
      </c>
      <c r="F18" s="1021">
        <v>38286</v>
      </c>
      <c r="G18" s="1021">
        <v>549</v>
      </c>
      <c r="H18" s="1021">
        <v>504435</v>
      </c>
      <c r="I18" s="1020">
        <v>515205</v>
      </c>
    </row>
    <row r="19" spans="1:9" ht="18" customHeight="1">
      <c r="A19" s="1037">
        <v>2024</v>
      </c>
      <c r="B19" s="1036">
        <v>18.100000000000001</v>
      </c>
      <c r="C19" s="1036">
        <v>2.5</v>
      </c>
      <c r="D19" s="1021">
        <v>71000</v>
      </c>
      <c r="E19" s="1021">
        <v>42028</v>
      </c>
      <c r="F19" s="1021">
        <v>33435</v>
      </c>
      <c r="G19" s="1021">
        <v>453</v>
      </c>
      <c r="H19" s="1021">
        <v>564327</v>
      </c>
      <c r="I19" s="1020">
        <v>581075</v>
      </c>
    </row>
    <row r="20" spans="1:9" ht="18" customHeight="1" thickBot="1">
      <c r="A20" s="1035" t="s">
        <v>951</v>
      </c>
      <c r="B20" s="1035">
        <v>18.04</v>
      </c>
      <c r="C20" s="1034">
        <v>2.6</v>
      </c>
      <c r="D20" s="1017">
        <v>84496</v>
      </c>
      <c r="E20" s="1017">
        <v>48490</v>
      </c>
      <c r="F20" s="1017">
        <v>30304</v>
      </c>
      <c r="G20" s="1017">
        <v>544</v>
      </c>
      <c r="H20" s="1017" t="s">
        <v>950</v>
      </c>
      <c r="I20" s="1016">
        <v>640302</v>
      </c>
    </row>
    <row r="21" spans="1:9" s="762" customFormat="1" ht="18" customHeight="1">
      <c r="A21" s="966" t="s">
        <v>949</v>
      </c>
      <c r="B21" s="772"/>
      <c r="C21" s="963"/>
      <c r="D21" s="963"/>
      <c r="E21" s="963"/>
      <c r="F21" s="1949" t="s">
        <v>948</v>
      </c>
      <c r="G21" s="1949"/>
      <c r="H21" s="1949"/>
      <c r="I21" s="1949"/>
    </row>
    <row r="22" spans="1:9" s="762" customFormat="1" ht="18" customHeight="1">
      <c r="A22" s="966" t="s">
        <v>947</v>
      </c>
      <c r="B22" s="1033"/>
      <c r="C22" s="679"/>
      <c r="D22" s="679"/>
      <c r="E22" s="679"/>
      <c r="F22" s="679"/>
      <c r="G22" s="963"/>
      <c r="H22" s="963"/>
      <c r="I22" s="963"/>
    </row>
    <row r="23" spans="1:9" s="762" customFormat="1" ht="18" customHeight="1">
      <c r="A23" s="966"/>
      <c r="B23" s="772"/>
      <c r="C23" s="679"/>
      <c r="D23" s="679"/>
      <c r="E23" s="679"/>
      <c r="F23" s="679"/>
      <c r="G23" s="679"/>
      <c r="H23" s="679"/>
      <c r="I23" s="679"/>
    </row>
  </sheetData>
  <mergeCells count="12">
    <mergeCell ref="I5:I6"/>
    <mergeCell ref="A5:A7"/>
    <mergeCell ref="G2:I2"/>
    <mergeCell ref="A3:I3"/>
    <mergeCell ref="F21:I21"/>
    <mergeCell ref="B5:B6"/>
    <mergeCell ref="C5:C6"/>
    <mergeCell ref="D5:D6"/>
    <mergeCell ref="E5:E6"/>
    <mergeCell ref="F5:F6"/>
    <mergeCell ref="G5:G6"/>
    <mergeCell ref="H5:H6"/>
  </mergeCells>
  <hyperlinks>
    <hyperlink ref="G2" location="Contents!A1" display="Back to Contents ç" xr:uid="{F24E1F3E-3DB9-43CD-88E1-D72F65D9D61F}"/>
    <hyperlink ref="G2:I2" location="உள்ளடக்கம்!A1" display="cs;slf;fj;jpw;F jpUk;Gtjw;F" xr:uid="{2E385F21-D49F-4CD2-9471-805ACD7DA670}"/>
  </hyperlinks>
  <pageMargins left="0.7" right="0.7" top="0.75" bottom="0.75" header="0.3" footer="0.3"/>
  <pageSetup paperSize="9" scale="59" orientation="portrait" r:id="rId1"/>
  <headerFooter>
    <oddHeader>&amp;L&amp;"Calibri"&amp;10&amp;K000000 [Limited Sharing]&amp;1#_x000D_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DA604-C9D6-45CB-8399-B0D40D4D6766}">
  <dimension ref="A1:L48"/>
  <sheetViews>
    <sheetView zoomScaleNormal="100" zoomScaleSheetLayoutView="100" workbookViewId="0"/>
  </sheetViews>
  <sheetFormatPr defaultRowHeight="12.75"/>
  <cols>
    <col min="1" max="1" width="10.85546875" style="832" customWidth="1"/>
    <col min="2" max="2" width="11.7109375" style="832" customWidth="1"/>
    <col min="3" max="3" width="12.42578125" style="832" customWidth="1"/>
    <col min="4" max="4" width="13.28515625" style="832" customWidth="1"/>
    <col min="5" max="5" width="12" style="832" customWidth="1"/>
    <col min="6" max="6" width="13.85546875" style="832" customWidth="1"/>
    <col min="7" max="7" width="11.7109375" style="832" customWidth="1"/>
    <col min="8" max="8" width="12" style="832" customWidth="1"/>
    <col min="9" max="9" width="12.28515625" style="832" customWidth="1"/>
    <col min="10" max="10" width="12.5703125" style="832" customWidth="1"/>
    <col min="11" max="16384" width="9.140625" style="832"/>
  </cols>
  <sheetData>
    <row r="1" spans="1:10" s="873" customFormat="1" ht="15.75">
      <c r="A1" s="831" t="s">
        <v>132</v>
      </c>
      <c r="B1" s="874"/>
      <c r="C1" s="1061"/>
      <c r="D1" s="1061"/>
      <c r="E1" s="1061"/>
      <c r="F1" s="508"/>
      <c r="G1" s="669"/>
      <c r="H1" s="508"/>
      <c r="I1" s="508"/>
      <c r="J1" s="830" t="s">
        <v>972</v>
      </c>
    </row>
    <row r="2" spans="1:10" s="873" customFormat="1" ht="15.75">
      <c r="A2" s="874"/>
      <c r="B2" s="874"/>
      <c r="C2" s="1061"/>
      <c r="D2" s="1061"/>
      <c r="E2" s="1061"/>
      <c r="F2" s="508"/>
      <c r="G2" s="669"/>
      <c r="H2" s="1787" t="s">
        <v>130</v>
      </c>
      <c r="I2" s="1787"/>
      <c r="J2" s="1787"/>
    </row>
    <row r="3" spans="1:10" s="873" customFormat="1" ht="15.75">
      <c r="A3" s="1879" t="s">
        <v>4</v>
      </c>
      <c r="B3" s="1879"/>
      <c r="C3" s="1879"/>
      <c r="D3" s="1879"/>
      <c r="E3" s="1879"/>
      <c r="F3" s="1879"/>
      <c r="G3" s="1879"/>
      <c r="H3" s="1879"/>
      <c r="I3" s="1879"/>
      <c r="J3" s="1879"/>
    </row>
    <row r="4" spans="1:10" ht="13.5" thickBot="1">
      <c r="A4" s="1060"/>
      <c r="B4" s="636"/>
      <c r="C4" s="636"/>
      <c r="D4" s="636"/>
      <c r="E4" s="636"/>
      <c r="F4" s="636"/>
      <c r="G4" s="636"/>
      <c r="H4" s="513"/>
      <c r="I4" s="513"/>
      <c r="J4" s="513"/>
    </row>
    <row r="5" spans="1:10">
      <c r="A5" s="1059"/>
      <c r="B5" s="1965" t="s">
        <v>971</v>
      </c>
      <c r="C5" s="1966"/>
      <c r="D5" s="1967"/>
      <c r="E5" s="1965" t="s">
        <v>970</v>
      </c>
      <c r="F5" s="1966"/>
      <c r="G5" s="1967"/>
      <c r="H5" s="1965" t="s">
        <v>183</v>
      </c>
      <c r="I5" s="1966"/>
      <c r="J5" s="1967"/>
    </row>
    <row r="6" spans="1:10">
      <c r="A6" s="1058" t="s">
        <v>464</v>
      </c>
      <c r="B6" s="1959" t="s">
        <v>969</v>
      </c>
      <c r="C6" s="1961" t="s">
        <v>968</v>
      </c>
      <c r="D6" s="1963" t="s">
        <v>967</v>
      </c>
      <c r="E6" s="1959" t="s">
        <v>969</v>
      </c>
      <c r="F6" s="1961" t="s">
        <v>968</v>
      </c>
      <c r="G6" s="1963" t="s">
        <v>967</v>
      </c>
      <c r="H6" s="1959" t="s">
        <v>969</v>
      </c>
      <c r="I6" s="1961" t="s">
        <v>968</v>
      </c>
      <c r="J6" s="1963" t="s">
        <v>967</v>
      </c>
    </row>
    <row r="7" spans="1:10" ht="34.5" customHeight="1" thickBot="1">
      <c r="A7" s="1057"/>
      <c r="B7" s="1960"/>
      <c r="C7" s="1962"/>
      <c r="D7" s="1964"/>
      <c r="E7" s="1960"/>
      <c r="F7" s="1962"/>
      <c r="G7" s="1964"/>
      <c r="H7" s="1960"/>
      <c r="I7" s="1962"/>
      <c r="J7" s="1964"/>
    </row>
    <row r="8" spans="1:10" ht="18" customHeight="1">
      <c r="A8" s="1055">
        <v>2013</v>
      </c>
      <c r="B8" s="1056">
        <v>21</v>
      </c>
      <c r="C8" s="1053">
        <v>5031</v>
      </c>
      <c r="D8" s="1052">
        <v>41669</v>
      </c>
      <c r="E8" s="1056">
        <v>21</v>
      </c>
      <c r="F8" s="1053">
        <v>6088</v>
      </c>
      <c r="G8" s="1052">
        <v>38754</v>
      </c>
      <c r="H8" s="1056">
        <v>42</v>
      </c>
      <c r="I8" s="1053">
        <v>11119</v>
      </c>
      <c r="J8" s="1052">
        <v>80423</v>
      </c>
    </row>
    <row r="9" spans="1:10" ht="18" customHeight="1">
      <c r="A9" s="1055">
        <v>2014</v>
      </c>
      <c r="B9" s="1056">
        <v>31</v>
      </c>
      <c r="C9" s="1053">
        <v>4833</v>
      </c>
      <c r="D9" s="1052">
        <v>29165</v>
      </c>
      <c r="E9" s="1056">
        <v>7</v>
      </c>
      <c r="F9" s="1053">
        <v>1618</v>
      </c>
      <c r="G9" s="1052">
        <v>8158</v>
      </c>
      <c r="H9" s="1056">
        <v>38</v>
      </c>
      <c r="I9" s="1053">
        <v>6451</v>
      </c>
      <c r="J9" s="1052">
        <v>37323</v>
      </c>
    </row>
    <row r="10" spans="1:10" ht="18" customHeight="1">
      <c r="A10" s="1055">
        <v>2015</v>
      </c>
      <c r="B10" s="1056">
        <v>31</v>
      </c>
      <c r="C10" s="1053">
        <v>10427</v>
      </c>
      <c r="D10" s="1052">
        <v>70697</v>
      </c>
      <c r="E10" s="1056">
        <v>20</v>
      </c>
      <c r="F10" s="1053">
        <v>4488</v>
      </c>
      <c r="G10" s="1052">
        <v>11597</v>
      </c>
      <c r="H10" s="1056">
        <v>51</v>
      </c>
      <c r="I10" s="1053">
        <v>14915</v>
      </c>
      <c r="J10" s="1052">
        <v>82294</v>
      </c>
    </row>
    <row r="11" spans="1:10" ht="18" customHeight="1">
      <c r="A11" s="1055">
        <v>2016</v>
      </c>
      <c r="B11" s="1056">
        <v>26</v>
      </c>
      <c r="C11" s="1053">
        <v>11185</v>
      </c>
      <c r="D11" s="1052">
        <v>85637</v>
      </c>
      <c r="E11" s="1056">
        <v>15</v>
      </c>
      <c r="F11" s="1053">
        <v>10167</v>
      </c>
      <c r="G11" s="1052">
        <v>18690</v>
      </c>
      <c r="H11" s="1056">
        <v>41</v>
      </c>
      <c r="I11" s="1053">
        <v>21352</v>
      </c>
      <c r="J11" s="1052">
        <v>104327</v>
      </c>
    </row>
    <row r="12" spans="1:10" ht="18" customHeight="1">
      <c r="A12" s="1055">
        <v>2017</v>
      </c>
      <c r="B12" s="1056">
        <v>12</v>
      </c>
      <c r="C12" s="1053">
        <v>1885</v>
      </c>
      <c r="D12" s="1052">
        <v>5643</v>
      </c>
      <c r="E12" s="1056">
        <v>21</v>
      </c>
      <c r="F12" s="1053">
        <v>9027</v>
      </c>
      <c r="G12" s="1052">
        <v>54436</v>
      </c>
      <c r="H12" s="1056">
        <v>33</v>
      </c>
      <c r="I12" s="1053">
        <v>10912</v>
      </c>
      <c r="J12" s="1052">
        <v>60079</v>
      </c>
    </row>
    <row r="13" spans="1:10" ht="18" customHeight="1">
      <c r="A13" s="1055">
        <v>2018</v>
      </c>
      <c r="B13" s="1056">
        <v>29</v>
      </c>
      <c r="C13" s="1053">
        <v>6545</v>
      </c>
      <c r="D13" s="1052">
        <v>33212</v>
      </c>
      <c r="E13" s="1056">
        <v>22</v>
      </c>
      <c r="F13" s="1053">
        <v>5610</v>
      </c>
      <c r="G13" s="1052">
        <v>16406</v>
      </c>
      <c r="H13" s="1056">
        <v>51</v>
      </c>
      <c r="I13" s="1053">
        <v>12155</v>
      </c>
      <c r="J13" s="1052">
        <v>49618</v>
      </c>
    </row>
    <row r="14" spans="1:10" ht="18" customHeight="1">
      <c r="A14" s="1055">
        <v>2019</v>
      </c>
      <c r="B14" s="1056">
        <v>9</v>
      </c>
      <c r="C14" s="1053">
        <v>1981</v>
      </c>
      <c r="D14" s="1052">
        <v>28363</v>
      </c>
      <c r="E14" s="1056">
        <v>16</v>
      </c>
      <c r="F14" s="1053">
        <v>5630</v>
      </c>
      <c r="G14" s="1052">
        <v>27689</v>
      </c>
      <c r="H14" s="1056">
        <v>25</v>
      </c>
      <c r="I14" s="1053">
        <v>7611</v>
      </c>
      <c r="J14" s="1052">
        <v>56052</v>
      </c>
    </row>
    <row r="15" spans="1:10" ht="18" customHeight="1">
      <c r="A15" s="1055">
        <v>2020</v>
      </c>
      <c r="B15" s="1056">
        <v>13</v>
      </c>
      <c r="C15" s="1053">
        <v>1936</v>
      </c>
      <c r="D15" s="1052">
        <v>9375</v>
      </c>
      <c r="E15" s="1056">
        <v>15</v>
      </c>
      <c r="F15" s="1053">
        <v>4189</v>
      </c>
      <c r="G15" s="1052">
        <v>13215</v>
      </c>
      <c r="H15" s="1056">
        <v>28</v>
      </c>
      <c r="I15" s="1053">
        <v>6125</v>
      </c>
      <c r="J15" s="1052">
        <v>22590</v>
      </c>
    </row>
    <row r="16" spans="1:10" ht="18" customHeight="1">
      <c r="A16" s="1055">
        <v>2021</v>
      </c>
      <c r="B16" s="1056">
        <v>8</v>
      </c>
      <c r="C16" s="1053">
        <v>1182</v>
      </c>
      <c r="D16" s="1052">
        <v>7303</v>
      </c>
      <c r="E16" s="1056">
        <v>13</v>
      </c>
      <c r="F16" s="1053">
        <v>8072</v>
      </c>
      <c r="G16" s="1052">
        <v>109467</v>
      </c>
      <c r="H16" s="1056">
        <v>21</v>
      </c>
      <c r="I16" s="1053">
        <v>9254</v>
      </c>
      <c r="J16" s="1052">
        <v>116770</v>
      </c>
    </row>
    <row r="17" spans="1:10" ht="18" customHeight="1">
      <c r="A17" s="1055">
        <v>2022</v>
      </c>
      <c r="B17" s="1056">
        <v>5</v>
      </c>
      <c r="C17" s="1053">
        <v>953</v>
      </c>
      <c r="D17" s="1052">
        <v>3678</v>
      </c>
      <c r="E17" s="1056">
        <v>17</v>
      </c>
      <c r="F17" s="1053">
        <v>4605</v>
      </c>
      <c r="G17" s="1052">
        <v>13417</v>
      </c>
      <c r="H17" s="1056">
        <v>22</v>
      </c>
      <c r="I17" s="1053">
        <v>5558</v>
      </c>
      <c r="J17" s="1052">
        <v>17095</v>
      </c>
    </row>
    <row r="18" spans="1:10" ht="18" customHeight="1">
      <c r="A18" s="1055">
        <v>2023</v>
      </c>
      <c r="B18" s="1056">
        <v>5</v>
      </c>
      <c r="C18" s="1053">
        <v>877</v>
      </c>
      <c r="D18" s="1052">
        <v>2007</v>
      </c>
      <c r="E18" s="1056">
        <v>3</v>
      </c>
      <c r="F18" s="1053">
        <v>171</v>
      </c>
      <c r="G18" s="1052">
        <v>532</v>
      </c>
      <c r="H18" s="1056">
        <v>8</v>
      </c>
      <c r="I18" s="1053">
        <v>1048</v>
      </c>
      <c r="J18" s="1052">
        <v>2539</v>
      </c>
    </row>
    <row r="19" spans="1:10" ht="18" customHeight="1">
      <c r="A19" s="1055">
        <v>2024</v>
      </c>
      <c r="B19" s="1054">
        <v>4</v>
      </c>
      <c r="C19" s="1053">
        <v>1199</v>
      </c>
      <c r="D19" s="1052">
        <v>5879</v>
      </c>
      <c r="E19" s="1054">
        <v>9</v>
      </c>
      <c r="F19" s="1053">
        <v>6935</v>
      </c>
      <c r="G19" s="1052">
        <v>40890</v>
      </c>
      <c r="H19" s="1054">
        <v>13</v>
      </c>
      <c r="I19" s="1053">
        <v>8134</v>
      </c>
      <c r="J19" s="1052">
        <v>46769</v>
      </c>
    </row>
    <row r="20" spans="1:10" ht="18" customHeight="1" thickBot="1">
      <c r="A20" s="1051" t="s">
        <v>636</v>
      </c>
      <c r="B20" s="1050">
        <v>6</v>
      </c>
      <c r="C20" s="1049">
        <v>410</v>
      </c>
      <c r="D20" s="1048">
        <v>1191</v>
      </c>
      <c r="E20" s="1050">
        <v>13</v>
      </c>
      <c r="F20" s="1049">
        <v>5299</v>
      </c>
      <c r="G20" s="1048">
        <v>13500</v>
      </c>
      <c r="H20" s="1050">
        <v>19</v>
      </c>
      <c r="I20" s="1049">
        <v>5709</v>
      </c>
      <c r="J20" s="1048">
        <v>14691</v>
      </c>
    </row>
    <row r="21" spans="1:10" ht="18" customHeight="1">
      <c r="A21" s="773" t="s">
        <v>966</v>
      </c>
      <c r="B21" s="1047"/>
      <c r="C21" s="1047"/>
      <c r="D21" s="1047"/>
      <c r="E21" s="1047"/>
      <c r="F21" s="758"/>
      <c r="G21" s="758"/>
      <c r="H21" s="1958" t="s">
        <v>965</v>
      </c>
      <c r="I21" s="1958"/>
      <c r="J21" s="1958"/>
    </row>
    <row r="22" spans="1:10" ht="18" customHeight="1">
      <c r="A22" s="773" t="s">
        <v>64</v>
      </c>
      <c r="B22" s="1047"/>
      <c r="C22" s="1047"/>
      <c r="D22" s="1047"/>
      <c r="E22" s="1047"/>
      <c r="F22" s="758"/>
      <c r="G22" s="758"/>
      <c r="H22" s="1046"/>
      <c r="I22" s="1046"/>
      <c r="J22" s="1046"/>
    </row>
    <row r="23" spans="1:10" ht="18" customHeight="1">
      <c r="A23" s="679"/>
      <c r="B23" s="679"/>
      <c r="C23" s="680"/>
      <c r="D23" s="680"/>
      <c r="E23" s="679"/>
      <c r="F23" s="680"/>
      <c r="G23" s="680"/>
      <c r="H23" s="679"/>
      <c r="I23" s="679"/>
      <c r="J23" s="679"/>
    </row>
    <row r="48" spans="12:12">
      <c r="L48" s="513" t="s">
        <v>964</v>
      </c>
    </row>
  </sheetData>
  <mergeCells count="15">
    <mergeCell ref="H2:J2"/>
    <mergeCell ref="A3:J3"/>
    <mergeCell ref="B5:D5"/>
    <mergeCell ref="E5:G5"/>
    <mergeCell ref="H5:J5"/>
    <mergeCell ref="H21:J21"/>
    <mergeCell ref="B6:B7"/>
    <mergeCell ref="C6:C7"/>
    <mergeCell ref="D6:D7"/>
    <mergeCell ref="E6:E7"/>
    <mergeCell ref="F6:F7"/>
    <mergeCell ref="G6:G7"/>
    <mergeCell ref="H6:H7"/>
    <mergeCell ref="I6:I7"/>
    <mergeCell ref="J6:J7"/>
  </mergeCells>
  <hyperlinks>
    <hyperlink ref="H2" location="Contents!A1" display="Back to Contents ç" xr:uid="{66FF3722-AF18-4037-BB68-DE08344401AB}"/>
    <hyperlink ref="H2:J2" location="உள்ளடக்கம்!A1" display="cs;slf;fj;jpw;F jpUk;Gtjw;F" xr:uid="{AAD4A85F-5FC2-4B9D-8D5D-5CF5D01C4B87}"/>
  </hyperlinks>
  <pageMargins left="0.7" right="0.7" top="0.75" bottom="0.75" header="0.3" footer="0.3"/>
  <pageSetup paperSize="9" scale="75" orientation="landscape" r:id="rId1"/>
  <headerFooter>
    <oddHeader>&amp;L&amp;"Calibri"&amp;10&amp;K000000 [Limited Sharing]&amp;1#_x000D_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D0F87-FDB2-4622-B17C-558CA826FAC1}">
  <dimension ref="A1:L32"/>
  <sheetViews>
    <sheetView zoomScaleNormal="100" zoomScaleSheetLayoutView="100" workbookViewId="0"/>
  </sheetViews>
  <sheetFormatPr defaultRowHeight="12.75"/>
  <cols>
    <col min="1" max="1" width="67.7109375" style="70" customWidth="1"/>
    <col min="2" max="11" width="11.7109375" style="70" customWidth="1"/>
    <col min="12" max="12" width="10.28515625" style="70" bestFit="1" customWidth="1"/>
    <col min="13" max="16384" width="9.140625" style="70"/>
  </cols>
  <sheetData>
    <row r="1" spans="1:12" s="52" customFormat="1" ht="15.75">
      <c r="A1" s="56" t="s">
        <v>132</v>
      </c>
      <c r="H1" s="69"/>
      <c r="I1" s="69"/>
      <c r="J1" s="69"/>
      <c r="K1" s="54" t="s">
        <v>151</v>
      </c>
    </row>
    <row r="2" spans="1:12" s="52" customFormat="1" ht="15.75">
      <c r="H2" s="1787" t="s">
        <v>130</v>
      </c>
      <c r="I2" s="1787"/>
      <c r="J2" s="1787"/>
      <c r="K2" s="1787"/>
    </row>
    <row r="3" spans="1:12" s="52" customFormat="1" ht="24.75" customHeight="1">
      <c r="A3" s="1785" t="s">
        <v>150</v>
      </c>
      <c r="B3" s="1785"/>
      <c r="C3" s="1785"/>
      <c r="D3" s="1785"/>
      <c r="E3" s="1785"/>
      <c r="F3" s="1785"/>
      <c r="G3" s="1785"/>
      <c r="H3" s="1785"/>
      <c r="I3" s="1785"/>
      <c r="J3" s="1785"/>
      <c r="K3" s="1785"/>
    </row>
    <row r="4" spans="1:12" s="10" customFormat="1" ht="13.5" thickBot="1">
      <c r="H4" s="68"/>
      <c r="I4" s="68"/>
      <c r="J4" s="68"/>
      <c r="L4" s="51" t="s">
        <v>128</v>
      </c>
    </row>
    <row r="5" spans="1:12" s="10" customFormat="1" ht="18" customHeight="1" thickBot="1">
      <c r="A5" s="86" t="s">
        <v>127</v>
      </c>
      <c r="B5" s="49">
        <v>2015</v>
      </c>
      <c r="C5" s="67">
        <v>2016</v>
      </c>
      <c r="D5" s="67">
        <v>2017</v>
      </c>
      <c r="E5" s="67">
        <v>2018</v>
      </c>
      <c r="F5" s="67">
        <v>2019</v>
      </c>
      <c r="G5" s="48">
        <v>2020</v>
      </c>
      <c r="H5" s="48">
        <v>2021</v>
      </c>
      <c r="I5" s="48">
        <v>2022</v>
      </c>
      <c r="J5" s="48" t="s">
        <v>149</v>
      </c>
      <c r="K5" s="85" t="s">
        <v>148</v>
      </c>
      <c r="L5" s="85" t="s">
        <v>147</v>
      </c>
    </row>
    <row r="6" spans="1:12" ht="18" customHeight="1">
      <c r="A6" s="46" t="s">
        <v>123</v>
      </c>
      <c r="B6" s="84"/>
      <c r="C6" s="83"/>
      <c r="D6" s="83"/>
      <c r="E6" s="83"/>
      <c r="F6" s="83"/>
      <c r="G6" s="83"/>
      <c r="H6" s="83"/>
      <c r="I6" s="83"/>
      <c r="J6" s="83"/>
      <c r="K6" s="82"/>
      <c r="L6" s="82"/>
    </row>
    <row r="7" spans="1:12" ht="18" customHeight="1">
      <c r="A7" s="77" t="s">
        <v>144</v>
      </c>
      <c r="B7" s="76">
        <v>158472</v>
      </c>
      <c r="C7" s="76">
        <v>165169</v>
      </c>
      <c r="D7" s="76">
        <v>194945</v>
      </c>
      <c r="E7" s="76">
        <v>211841</v>
      </c>
      <c r="F7" s="76">
        <v>212746</v>
      </c>
      <c r="G7" s="76">
        <v>230855</v>
      </c>
      <c r="H7" s="76">
        <v>289853</v>
      </c>
      <c r="I7" s="76">
        <v>410793</v>
      </c>
      <c r="J7" s="76">
        <v>515858</v>
      </c>
      <c r="K7" s="75">
        <v>562718</v>
      </c>
      <c r="L7" s="75">
        <v>621575</v>
      </c>
    </row>
    <row r="8" spans="1:12" ht="18" customHeight="1">
      <c r="A8" s="77" t="s">
        <v>143</v>
      </c>
      <c r="B8" s="76">
        <v>0</v>
      </c>
      <c r="C8" s="76">
        <v>0</v>
      </c>
      <c r="D8" s="76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80" t="s">
        <v>146</v>
      </c>
      <c r="K8" s="79" t="s">
        <v>146</v>
      </c>
      <c r="L8" s="79" t="s">
        <v>146</v>
      </c>
    </row>
    <row r="9" spans="1:12" ht="18" customHeight="1">
      <c r="A9" s="77" t="s">
        <v>142</v>
      </c>
      <c r="B9" s="76">
        <v>0</v>
      </c>
      <c r="C9" s="76">
        <v>0</v>
      </c>
      <c r="D9" s="76">
        <v>0</v>
      </c>
      <c r="E9" s="76">
        <v>0</v>
      </c>
      <c r="F9" s="76">
        <v>0</v>
      </c>
      <c r="G9" s="76">
        <v>0</v>
      </c>
      <c r="H9" s="76">
        <v>0</v>
      </c>
      <c r="I9" s="76">
        <v>0</v>
      </c>
      <c r="J9" s="80" t="s">
        <v>146</v>
      </c>
      <c r="K9" s="79" t="s">
        <v>146</v>
      </c>
      <c r="L9" s="79" t="s">
        <v>146</v>
      </c>
    </row>
    <row r="10" spans="1:12" ht="18" customHeight="1">
      <c r="A10" s="77" t="s">
        <v>141</v>
      </c>
      <c r="B10" s="76">
        <v>791980</v>
      </c>
      <c r="C10" s="76">
        <v>765274</v>
      </c>
      <c r="D10" s="76">
        <v>874130</v>
      </c>
      <c r="E10" s="76">
        <v>953688</v>
      </c>
      <c r="F10" s="76">
        <v>941794</v>
      </c>
      <c r="G10" s="76">
        <v>1060168</v>
      </c>
      <c r="H10" s="76">
        <v>1265057</v>
      </c>
      <c r="I10" s="76">
        <v>1622052</v>
      </c>
      <c r="J10" s="76">
        <v>1699144</v>
      </c>
      <c r="K10" s="75">
        <v>1957400</v>
      </c>
      <c r="L10" s="75">
        <v>2117205</v>
      </c>
    </row>
    <row r="11" spans="1:12" ht="18.75" customHeight="1">
      <c r="A11" s="78"/>
      <c r="B11" s="76"/>
      <c r="C11" s="76"/>
      <c r="D11" s="76"/>
      <c r="E11" s="76"/>
      <c r="F11" s="76"/>
      <c r="G11" s="76"/>
      <c r="H11" s="76"/>
      <c r="I11" s="76"/>
      <c r="J11" s="76"/>
      <c r="K11" s="75"/>
      <c r="L11" s="75"/>
    </row>
    <row r="12" spans="1:12" ht="18" customHeight="1">
      <c r="A12" s="46" t="s">
        <v>105</v>
      </c>
      <c r="B12" s="76"/>
      <c r="C12" s="76"/>
      <c r="D12" s="76"/>
      <c r="E12" s="76"/>
      <c r="F12" s="76"/>
      <c r="G12" s="76"/>
      <c r="H12" s="76"/>
      <c r="I12" s="76"/>
      <c r="J12" s="76"/>
      <c r="K12" s="75"/>
      <c r="L12" s="75"/>
    </row>
    <row r="13" spans="1:12" ht="18" customHeight="1">
      <c r="A13" s="77" t="s">
        <v>144</v>
      </c>
      <c r="B13" s="76">
        <v>2327154</v>
      </c>
      <c r="C13" s="76">
        <v>2708702</v>
      </c>
      <c r="D13" s="76">
        <v>3214893</v>
      </c>
      <c r="E13" s="76">
        <v>3283220</v>
      </c>
      <c r="F13" s="76">
        <v>3209950</v>
      </c>
      <c r="G13" s="76">
        <v>3042921</v>
      </c>
      <c r="H13" s="76">
        <v>3637688</v>
      </c>
      <c r="I13" s="76">
        <v>4858931</v>
      </c>
      <c r="J13" s="76">
        <v>4842334</v>
      </c>
      <c r="K13" s="75">
        <v>5251171</v>
      </c>
      <c r="L13" s="75">
        <v>5701705</v>
      </c>
    </row>
    <row r="14" spans="1:12" ht="18" customHeight="1">
      <c r="A14" s="77" t="s">
        <v>143</v>
      </c>
      <c r="B14" s="76">
        <v>0</v>
      </c>
      <c r="C14" s="76">
        <v>0</v>
      </c>
      <c r="D14" s="76">
        <v>0</v>
      </c>
      <c r="E14" s="76">
        <v>0</v>
      </c>
      <c r="F14" s="76">
        <v>0</v>
      </c>
      <c r="G14" s="76">
        <v>0</v>
      </c>
      <c r="H14" s="76">
        <v>0</v>
      </c>
      <c r="I14" s="76">
        <v>0</v>
      </c>
      <c r="J14" s="80" t="s">
        <v>146</v>
      </c>
      <c r="K14" s="79" t="s">
        <v>146</v>
      </c>
      <c r="L14" s="79" t="s">
        <v>146</v>
      </c>
    </row>
    <row r="15" spans="1:12" ht="18" customHeight="1">
      <c r="A15" s="77" t="s">
        <v>142</v>
      </c>
      <c r="B15" s="76">
        <v>32884</v>
      </c>
      <c r="C15" s="76">
        <v>39974</v>
      </c>
      <c r="D15" s="76">
        <v>44989</v>
      </c>
      <c r="E15" s="76">
        <v>45982</v>
      </c>
      <c r="F15" s="76">
        <v>49368</v>
      </c>
      <c r="G15" s="76">
        <v>43633</v>
      </c>
      <c r="H15" s="76">
        <v>49682</v>
      </c>
      <c r="I15" s="76">
        <v>60715</v>
      </c>
      <c r="J15" s="80">
        <v>44884</v>
      </c>
      <c r="K15" s="79">
        <v>52007</v>
      </c>
      <c r="L15" s="79">
        <v>59230</v>
      </c>
    </row>
    <row r="16" spans="1:12" ht="18" customHeight="1">
      <c r="A16" s="77" t="s">
        <v>141</v>
      </c>
      <c r="B16" s="76">
        <v>1056320</v>
      </c>
      <c r="C16" s="76">
        <v>1157067</v>
      </c>
      <c r="D16" s="76">
        <v>1218644</v>
      </c>
      <c r="E16" s="76">
        <v>1285101</v>
      </c>
      <c r="F16" s="76">
        <v>1385257</v>
      </c>
      <c r="G16" s="76">
        <v>1331296</v>
      </c>
      <c r="H16" s="76">
        <v>1588235</v>
      </c>
      <c r="I16" s="76">
        <v>2252579</v>
      </c>
      <c r="J16" s="76">
        <v>2182348</v>
      </c>
      <c r="K16" s="75">
        <v>2366308</v>
      </c>
      <c r="L16" s="75">
        <v>2570924</v>
      </c>
    </row>
    <row r="17" spans="1:12" ht="18.75" customHeight="1">
      <c r="A17" s="78"/>
      <c r="B17" s="81"/>
      <c r="C17" s="81"/>
      <c r="D17" s="81"/>
      <c r="E17" s="81"/>
      <c r="F17" s="81"/>
      <c r="G17" s="81"/>
      <c r="H17" s="81"/>
      <c r="I17" s="76"/>
      <c r="J17" s="76"/>
      <c r="K17" s="75"/>
      <c r="L17" s="75"/>
    </row>
    <row r="18" spans="1:12" ht="18" customHeight="1">
      <c r="A18" s="46" t="s">
        <v>87</v>
      </c>
      <c r="B18" s="76"/>
      <c r="C18" s="76"/>
      <c r="D18" s="76"/>
      <c r="E18" s="76"/>
      <c r="F18" s="76"/>
      <c r="G18" s="76"/>
      <c r="H18" s="76"/>
      <c r="I18" s="76"/>
      <c r="J18" s="80"/>
      <c r="K18" s="79"/>
      <c r="L18" s="79"/>
    </row>
    <row r="19" spans="1:12" ht="18" customHeight="1">
      <c r="A19" s="77" t="s">
        <v>144</v>
      </c>
      <c r="B19" s="76">
        <v>2227422</v>
      </c>
      <c r="C19" s="76">
        <v>2458882</v>
      </c>
      <c r="D19" s="76">
        <v>2675546</v>
      </c>
      <c r="E19" s="76">
        <v>2890838</v>
      </c>
      <c r="F19" s="76">
        <v>3109786</v>
      </c>
      <c r="G19" s="76">
        <v>3032273</v>
      </c>
      <c r="H19" s="76">
        <v>3296020</v>
      </c>
      <c r="I19" s="76">
        <v>4713034</v>
      </c>
      <c r="J19" s="76">
        <v>5868739</v>
      </c>
      <c r="K19" s="75">
        <v>6149020</v>
      </c>
      <c r="L19" s="75">
        <v>6432180</v>
      </c>
    </row>
    <row r="20" spans="1:12" ht="18" customHeight="1">
      <c r="A20" s="77" t="s">
        <v>143</v>
      </c>
      <c r="B20" s="76">
        <v>433485</v>
      </c>
      <c r="C20" s="76">
        <v>496587</v>
      </c>
      <c r="D20" s="76">
        <v>614365</v>
      </c>
      <c r="E20" s="76">
        <v>645299</v>
      </c>
      <c r="F20" s="76">
        <v>719717</v>
      </c>
      <c r="G20" s="76">
        <v>858943</v>
      </c>
      <c r="H20" s="76">
        <v>1032973</v>
      </c>
      <c r="I20" s="76">
        <v>1633171</v>
      </c>
      <c r="J20" s="76">
        <v>2042587</v>
      </c>
      <c r="K20" s="75">
        <v>2115850</v>
      </c>
      <c r="L20" s="75">
        <v>2063038</v>
      </c>
    </row>
    <row r="21" spans="1:12" ht="18" customHeight="1">
      <c r="A21" s="77" t="s">
        <v>142</v>
      </c>
      <c r="B21" s="76">
        <v>886119</v>
      </c>
      <c r="C21" s="76">
        <v>943311</v>
      </c>
      <c r="D21" s="76">
        <v>1002923</v>
      </c>
      <c r="E21" s="76">
        <v>1223275</v>
      </c>
      <c r="F21" s="76">
        <v>1271848</v>
      </c>
      <c r="G21" s="76">
        <v>1402388</v>
      </c>
      <c r="H21" s="76">
        <v>1478413</v>
      </c>
      <c r="I21" s="76">
        <v>1575917</v>
      </c>
      <c r="J21" s="76">
        <v>1599088</v>
      </c>
      <c r="K21" s="75">
        <v>1735385</v>
      </c>
      <c r="L21" s="75">
        <v>1889032</v>
      </c>
    </row>
    <row r="22" spans="1:12" ht="18" customHeight="1">
      <c r="A22" s="77" t="s">
        <v>141</v>
      </c>
      <c r="B22" s="76">
        <v>2723510</v>
      </c>
      <c r="C22" s="76">
        <v>2945675</v>
      </c>
      <c r="D22" s="76">
        <v>3223033</v>
      </c>
      <c r="E22" s="76">
        <v>3474954</v>
      </c>
      <c r="F22" s="76">
        <v>3768359</v>
      </c>
      <c r="G22" s="76">
        <v>3754998</v>
      </c>
      <c r="H22" s="76">
        <v>3984591</v>
      </c>
      <c r="I22" s="76">
        <v>5809890</v>
      </c>
      <c r="J22" s="76">
        <v>7029838</v>
      </c>
      <c r="K22" s="75">
        <v>7304193</v>
      </c>
      <c r="L22" s="75">
        <v>7507844</v>
      </c>
    </row>
    <row r="23" spans="1:12" ht="7.5" customHeight="1">
      <c r="A23" s="78"/>
      <c r="B23" s="76"/>
      <c r="C23" s="76"/>
      <c r="D23" s="76"/>
      <c r="E23" s="76"/>
      <c r="F23" s="76"/>
      <c r="G23" s="76"/>
      <c r="H23" s="76"/>
      <c r="I23" s="76"/>
      <c r="J23" s="76"/>
      <c r="K23" s="75"/>
      <c r="L23" s="75"/>
    </row>
    <row r="24" spans="1:12" ht="18" customHeight="1">
      <c r="A24" s="46" t="s">
        <v>145</v>
      </c>
      <c r="B24" s="76"/>
      <c r="C24" s="76"/>
      <c r="D24" s="76"/>
      <c r="E24" s="76"/>
      <c r="F24" s="76"/>
      <c r="G24" s="76"/>
      <c r="H24" s="76"/>
      <c r="I24" s="76"/>
      <c r="J24" s="76"/>
      <c r="K24" s="75"/>
      <c r="L24" s="75"/>
    </row>
    <row r="25" spans="1:12" ht="18" customHeight="1">
      <c r="A25" s="77" t="s">
        <v>144</v>
      </c>
      <c r="B25" s="76">
        <v>4713049</v>
      </c>
      <c r="C25" s="76">
        <v>5332753</v>
      </c>
      <c r="D25" s="76">
        <v>6085384</v>
      </c>
      <c r="E25" s="76">
        <v>6385899</v>
      </c>
      <c r="F25" s="76">
        <v>6532482</v>
      </c>
      <c r="G25" s="76">
        <v>6306049</v>
      </c>
      <c r="H25" s="76">
        <v>7223561</v>
      </c>
      <c r="I25" s="76">
        <v>9982758</v>
      </c>
      <c r="J25" s="76">
        <v>11226931</v>
      </c>
      <c r="K25" s="75">
        <v>11962909</v>
      </c>
      <c r="L25" s="75">
        <v>12755460</v>
      </c>
    </row>
    <row r="26" spans="1:12" ht="18" customHeight="1">
      <c r="A26" s="77" t="s">
        <v>143</v>
      </c>
      <c r="B26" s="76">
        <v>433485</v>
      </c>
      <c r="C26" s="76">
        <v>496587</v>
      </c>
      <c r="D26" s="76">
        <v>614365</v>
      </c>
      <c r="E26" s="76">
        <v>645299</v>
      </c>
      <c r="F26" s="76">
        <v>719717</v>
      </c>
      <c r="G26" s="76">
        <v>858943</v>
      </c>
      <c r="H26" s="76">
        <v>1032973</v>
      </c>
      <c r="I26" s="76">
        <v>1633171</v>
      </c>
      <c r="J26" s="76">
        <v>2042587</v>
      </c>
      <c r="K26" s="75">
        <v>2115850</v>
      </c>
      <c r="L26" s="75">
        <v>2063038</v>
      </c>
    </row>
    <row r="27" spans="1:12" ht="18" customHeight="1">
      <c r="A27" s="77" t="s">
        <v>142</v>
      </c>
      <c r="B27" s="76">
        <v>919003</v>
      </c>
      <c r="C27" s="76">
        <v>983285</v>
      </c>
      <c r="D27" s="76">
        <v>1047912</v>
      </c>
      <c r="E27" s="76">
        <v>1269257</v>
      </c>
      <c r="F27" s="76">
        <v>1321216</v>
      </c>
      <c r="G27" s="76">
        <v>1446021</v>
      </c>
      <c r="H27" s="76">
        <v>1528095</v>
      </c>
      <c r="I27" s="76">
        <v>1636632</v>
      </c>
      <c r="J27" s="76">
        <v>1643972</v>
      </c>
      <c r="K27" s="75">
        <v>1787392</v>
      </c>
      <c r="L27" s="75">
        <v>1948262</v>
      </c>
    </row>
    <row r="28" spans="1:12" ht="18" customHeight="1">
      <c r="A28" s="77" t="s">
        <v>141</v>
      </c>
      <c r="B28" s="76">
        <v>4571809</v>
      </c>
      <c r="C28" s="76">
        <v>4868016</v>
      </c>
      <c r="D28" s="76">
        <v>5315807</v>
      </c>
      <c r="E28" s="76">
        <v>5713743</v>
      </c>
      <c r="F28" s="76">
        <v>6095410</v>
      </c>
      <c r="G28" s="76">
        <v>6146462</v>
      </c>
      <c r="H28" s="76">
        <v>6837884</v>
      </c>
      <c r="I28" s="76">
        <v>9684521</v>
      </c>
      <c r="J28" s="76">
        <v>10911330</v>
      </c>
      <c r="K28" s="75">
        <v>11627901</v>
      </c>
      <c r="L28" s="75">
        <v>12195973</v>
      </c>
    </row>
    <row r="29" spans="1:12" ht="7.5" customHeight="1" thickBot="1">
      <c r="A29" s="74"/>
      <c r="B29" s="73"/>
      <c r="C29" s="73"/>
      <c r="D29" s="73"/>
      <c r="E29" s="73"/>
      <c r="F29" s="73"/>
      <c r="G29" s="73"/>
      <c r="H29" s="73"/>
      <c r="I29" s="73"/>
      <c r="J29" s="73"/>
      <c r="K29" s="72"/>
      <c r="L29" s="72"/>
    </row>
    <row r="30" spans="1:12" s="10" customFormat="1" ht="18" customHeight="1">
      <c r="A30" s="1788" t="s">
        <v>140</v>
      </c>
      <c r="B30" s="1788"/>
      <c r="C30" s="1788"/>
      <c r="D30" s="15"/>
      <c r="E30" s="15"/>
      <c r="F30" s="15"/>
      <c r="G30" s="15"/>
      <c r="J30" s="15"/>
      <c r="L30" s="14" t="s">
        <v>65</v>
      </c>
    </row>
    <row r="31" spans="1:12" s="10" customFormat="1" ht="18" customHeight="1">
      <c r="A31" s="12" t="s">
        <v>64</v>
      </c>
      <c r="B31" s="71"/>
      <c r="C31" s="71"/>
      <c r="D31" s="13"/>
      <c r="E31" s="13"/>
      <c r="F31" s="13"/>
      <c r="G31" s="13"/>
      <c r="H31" s="13"/>
      <c r="I31" s="13"/>
      <c r="J31" s="13"/>
      <c r="K31" s="13"/>
    </row>
    <row r="32" spans="1:12" s="10" customFormat="1" ht="18" customHeight="1">
      <c r="A32" s="12" t="s">
        <v>63</v>
      </c>
      <c r="B32" s="71"/>
      <c r="C32" s="71"/>
      <c r="D32" s="13"/>
      <c r="E32" s="13"/>
      <c r="F32" s="13"/>
      <c r="G32" s="13"/>
      <c r="H32" s="13"/>
      <c r="I32" s="13"/>
      <c r="J32" s="13"/>
      <c r="K32" s="13"/>
    </row>
  </sheetData>
  <mergeCells count="3">
    <mergeCell ref="A3:K3"/>
    <mergeCell ref="A30:C30"/>
    <mergeCell ref="H2:K2"/>
  </mergeCells>
  <hyperlinks>
    <hyperlink ref="H2" location="Contents!A1" display="Back to Contents ç" xr:uid="{7EB8B4BB-7A3A-4927-8972-730CF5700352}"/>
    <hyperlink ref="H2:K2" location="உள்ளடக்கம்!A1" display="cs;slf;fj;jpw;F jpUk;Gtjw;F" xr:uid="{7DD392E2-62BE-4FB4-89DE-7D1727F592FB}"/>
  </hyperlinks>
  <pageMargins left="0.7" right="0.7" top="0.75" bottom="0.75" header="0.3" footer="0.3"/>
  <pageSetup paperSize="9" scale="55" orientation="portrait" r:id="rId1"/>
  <headerFooter>
    <oddHeader>&amp;L&amp;"Calibri"&amp;10&amp;K000000 [Limited Sharing]&amp;1#_x000D_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B4D86-0F46-4A7F-A961-E6BD3FF175F7}">
  <dimension ref="A1:AF50"/>
  <sheetViews>
    <sheetView workbookViewId="0"/>
  </sheetViews>
  <sheetFormatPr defaultColWidth="11.140625" defaultRowHeight="15.75"/>
  <cols>
    <col min="1" max="1" width="43.140625" style="508" customWidth="1"/>
    <col min="2" max="12" width="11.5703125" style="508" customWidth="1"/>
    <col min="13" max="13" width="13.140625" style="508" bestFit="1" customWidth="1"/>
    <col min="14" max="14" width="14.42578125" style="508" bestFit="1" customWidth="1"/>
    <col min="15" max="15" width="12.42578125" style="508" bestFit="1" customWidth="1"/>
    <col min="16" max="16384" width="11.140625" style="508"/>
  </cols>
  <sheetData>
    <row r="1" spans="1:32">
      <c r="A1" s="1109" t="s">
        <v>132</v>
      </c>
      <c r="B1" s="1108"/>
      <c r="C1" s="669"/>
      <c r="D1" s="669"/>
      <c r="E1" s="537"/>
      <c r="F1" s="669"/>
      <c r="G1" s="537"/>
      <c r="H1" s="537"/>
      <c r="I1" s="537"/>
      <c r="J1" s="537"/>
      <c r="K1" s="537"/>
      <c r="L1" s="536" t="s">
        <v>1010</v>
      </c>
    </row>
    <row r="2" spans="1:32">
      <c r="A2" s="1108"/>
      <c r="B2" s="1108"/>
      <c r="C2" s="669"/>
      <c r="D2" s="669"/>
      <c r="E2" s="537"/>
      <c r="F2" s="669"/>
      <c r="G2" s="537"/>
      <c r="H2" s="537"/>
      <c r="I2" s="1787" t="s">
        <v>130</v>
      </c>
      <c r="J2" s="1787"/>
      <c r="K2" s="1787"/>
      <c r="L2" s="1787"/>
    </row>
    <row r="3" spans="1:32">
      <c r="A3" s="1879" t="s">
        <v>42</v>
      </c>
      <c r="B3" s="1879"/>
      <c r="C3" s="1879"/>
      <c r="D3" s="1879"/>
      <c r="E3" s="1879"/>
      <c r="F3" s="1879"/>
      <c r="G3" s="1879"/>
      <c r="H3" s="1879"/>
      <c r="I3" s="1879"/>
      <c r="J3" s="1879"/>
      <c r="K3" s="1879"/>
      <c r="L3" s="1879"/>
    </row>
    <row r="4" spans="1:32">
      <c r="A4" s="508" t="s">
        <v>345</v>
      </c>
      <c r="C4" s="561"/>
    </row>
    <row r="5" spans="1:32" s="679" customFormat="1" ht="14.25">
      <c r="A5" s="1107" t="s">
        <v>1009</v>
      </c>
      <c r="B5" s="1106">
        <v>2014</v>
      </c>
      <c r="C5" s="1105">
        <v>2015</v>
      </c>
      <c r="D5" s="1105">
        <v>2016</v>
      </c>
      <c r="E5" s="1105">
        <v>2017</v>
      </c>
      <c r="F5" s="1105">
        <v>2018</v>
      </c>
      <c r="G5" s="1105">
        <v>2019</v>
      </c>
      <c r="H5" s="1105">
        <v>2020</v>
      </c>
      <c r="I5" s="1105">
        <v>2021</v>
      </c>
      <c r="J5" s="1105">
        <v>2022</v>
      </c>
      <c r="K5" s="1105">
        <v>2023</v>
      </c>
      <c r="L5" s="1105" t="s">
        <v>340</v>
      </c>
      <c r="M5" s="1105" t="s">
        <v>339</v>
      </c>
    </row>
    <row r="6" spans="1:32">
      <c r="A6" s="1104"/>
      <c r="B6" s="1103"/>
      <c r="C6" s="1102"/>
      <c r="D6" s="1102"/>
      <c r="E6" s="1102"/>
      <c r="F6" s="1102"/>
      <c r="G6" s="1102"/>
      <c r="H6" s="1102"/>
      <c r="I6" s="1102"/>
      <c r="J6" s="1102"/>
      <c r="K6" s="1102"/>
      <c r="L6" s="1102"/>
      <c r="M6" s="1102"/>
    </row>
    <row r="7" spans="1:32">
      <c r="A7" s="1084" t="s">
        <v>1008</v>
      </c>
      <c r="B7" s="705"/>
      <c r="C7" s="1101"/>
      <c r="D7" s="1101"/>
      <c r="E7" s="1101"/>
      <c r="F7" s="1101"/>
      <c r="G7" s="1101"/>
      <c r="H7" s="1101"/>
      <c r="I7" s="1101"/>
      <c r="J7" s="1101"/>
      <c r="K7" s="1101"/>
      <c r="L7" s="1101"/>
      <c r="M7" s="1101"/>
    </row>
    <row r="8" spans="1:32">
      <c r="A8" s="1081" t="s">
        <v>1007</v>
      </c>
      <c r="B8" s="1100">
        <v>2709848</v>
      </c>
      <c r="C8" s="1099">
        <v>2601196</v>
      </c>
      <c r="D8" s="1099">
        <v>2550432</v>
      </c>
      <c r="E8" s="1099">
        <v>2603178</v>
      </c>
      <c r="F8" s="1099">
        <v>2484616</v>
      </c>
      <c r="G8" s="1099">
        <v>2299767</v>
      </c>
      <c r="H8" s="1099">
        <v>2613140</v>
      </c>
      <c r="I8" s="1099">
        <v>2851589</v>
      </c>
      <c r="J8" s="1099">
        <v>2651287</v>
      </c>
      <c r="K8" s="1099">
        <v>2307741</v>
      </c>
      <c r="L8" s="1099">
        <v>3436243</v>
      </c>
      <c r="M8" s="1099">
        <v>2627003</v>
      </c>
      <c r="N8" s="540"/>
      <c r="O8" s="540"/>
      <c r="P8" s="540"/>
      <c r="Q8" s="540"/>
      <c r="R8" s="540"/>
      <c r="S8" s="540"/>
      <c r="T8" s="540"/>
      <c r="U8" s="540"/>
      <c r="V8" s="1067"/>
      <c r="W8" s="1067"/>
      <c r="X8" s="1067"/>
      <c r="Y8" s="1067"/>
      <c r="Z8" s="1067"/>
      <c r="AA8" s="1067"/>
      <c r="AB8" s="1067"/>
      <c r="AC8" s="1067"/>
      <c r="AD8" s="1067"/>
      <c r="AE8" s="1067"/>
      <c r="AF8" s="1067"/>
    </row>
    <row r="9" spans="1:32">
      <c r="A9" s="1079" t="s">
        <v>1006</v>
      </c>
      <c r="B9" s="1096">
        <v>1123126</v>
      </c>
      <c r="C9" s="1095">
        <v>1128291</v>
      </c>
      <c r="D9" s="1095">
        <v>1166348</v>
      </c>
      <c r="E9" s="1095">
        <v>1198483</v>
      </c>
      <c r="F9" s="1095">
        <v>1215967</v>
      </c>
      <c r="G9" s="1095">
        <v>1244549</v>
      </c>
      <c r="H9" s="1095">
        <v>1246045</v>
      </c>
      <c r="I9" s="1095">
        <v>1264196</v>
      </c>
      <c r="J9" s="1095">
        <v>1263068</v>
      </c>
      <c r="K9" s="1095">
        <v>1145238</v>
      </c>
      <c r="L9" s="1095">
        <v>1075344</v>
      </c>
      <c r="M9" s="1095">
        <v>1062592</v>
      </c>
      <c r="N9" s="1098"/>
      <c r="O9" s="1098"/>
      <c r="P9" s="540"/>
      <c r="Q9" s="540"/>
      <c r="R9" s="540"/>
      <c r="S9" s="540"/>
      <c r="T9" s="540"/>
      <c r="U9" s="540"/>
      <c r="V9" s="1067"/>
      <c r="W9" s="1067"/>
      <c r="X9" s="1067"/>
      <c r="Y9" s="1067"/>
      <c r="Z9" s="1067"/>
      <c r="AA9" s="1067"/>
      <c r="AB9" s="1067"/>
      <c r="AC9" s="1067"/>
      <c r="AD9" s="1067"/>
      <c r="AE9" s="1067"/>
      <c r="AF9" s="1067"/>
    </row>
    <row r="10" spans="1:32">
      <c r="A10" s="1079" t="s">
        <v>1005</v>
      </c>
      <c r="B10" s="1096">
        <v>1586722</v>
      </c>
      <c r="C10" s="1095">
        <v>1472905</v>
      </c>
      <c r="D10" s="1095">
        <v>1384084</v>
      </c>
      <c r="E10" s="1095">
        <v>1404695</v>
      </c>
      <c r="F10" s="1095">
        <v>1268649</v>
      </c>
      <c r="G10" s="1095">
        <v>1055218</v>
      </c>
      <c r="H10" s="1095">
        <v>1367095</v>
      </c>
      <c r="I10" s="1095">
        <v>1587393</v>
      </c>
      <c r="J10" s="1095">
        <v>1388219</v>
      </c>
      <c r="K10" s="1095">
        <v>1162503</v>
      </c>
      <c r="L10" s="1097" t="s">
        <v>1004</v>
      </c>
      <c r="M10" s="1095">
        <v>1564411</v>
      </c>
      <c r="N10" s="540"/>
      <c r="O10" s="540"/>
      <c r="P10" s="540"/>
      <c r="Q10" s="540"/>
      <c r="R10" s="540"/>
      <c r="S10" s="540"/>
      <c r="T10" s="540"/>
      <c r="U10" s="540"/>
      <c r="V10" s="1067"/>
      <c r="W10" s="1067"/>
      <c r="X10" s="1067"/>
      <c r="Y10" s="1067"/>
      <c r="Z10" s="1067"/>
      <c r="AA10" s="1067"/>
      <c r="AB10" s="1067"/>
      <c r="AC10" s="1067"/>
      <c r="AD10" s="1067"/>
      <c r="AE10" s="1067"/>
      <c r="AF10" s="1067"/>
    </row>
    <row r="11" spans="1:32">
      <c r="A11" s="1084"/>
      <c r="B11" s="1096"/>
      <c r="C11" s="1095"/>
      <c r="D11" s="1095"/>
      <c r="E11" s="1095"/>
      <c r="F11" s="1095"/>
      <c r="G11" s="1095"/>
      <c r="H11" s="1095"/>
      <c r="I11" s="1095"/>
      <c r="J11" s="1095"/>
      <c r="K11" s="1095"/>
      <c r="L11" s="1095"/>
      <c r="M11" s="1095"/>
      <c r="N11" s="540"/>
      <c r="O11" s="540"/>
      <c r="P11" s="540"/>
      <c r="Q11" s="540"/>
      <c r="R11" s="540"/>
      <c r="S11" s="540"/>
      <c r="T11" s="540"/>
      <c r="U11" s="540"/>
      <c r="V11" s="1067"/>
      <c r="W11" s="1067"/>
      <c r="X11" s="1067"/>
      <c r="Y11" s="1067"/>
      <c r="Z11" s="1067"/>
      <c r="AA11" s="1067"/>
      <c r="AB11" s="1067"/>
      <c r="AC11" s="1067"/>
      <c r="AD11" s="1067"/>
      <c r="AE11" s="1067"/>
      <c r="AF11" s="1067"/>
    </row>
    <row r="12" spans="1:32">
      <c r="A12" s="1081" t="s">
        <v>1003</v>
      </c>
      <c r="B12" s="1096">
        <v>22123000</v>
      </c>
      <c r="C12" s="1095">
        <v>24384544</v>
      </c>
      <c r="D12" s="1095">
        <v>26227631</v>
      </c>
      <c r="E12" s="1095">
        <v>28199083</v>
      </c>
      <c r="F12" s="1095">
        <v>32528104</v>
      </c>
      <c r="G12" s="1095">
        <v>32884099</v>
      </c>
      <c r="H12" s="1095">
        <v>28739277</v>
      </c>
      <c r="I12" s="1095">
        <v>29958852</v>
      </c>
      <c r="J12" s="1095">
        <v>28838038</v>
      </c>
      <c r="K12" s="1095">
        <v>28986361</v>
      </c>
      <c r="L12" s="1095">
        <v>28820245</v>
      </c>
      <c r="M12" s="1095">
        <v>29490796</v>
      </c>
      <c r="N12" s="540"/>
      <c r="O12" s="540"/>
      <c r="P12" s="540"/>
      <c r="Q12" s="540"/>
      <c r="R12" s="540"/>
      <c r="S12" s="540"/>
      <c r="T12" s="540"/>
      <c r="U12" s="540"/>
      <c r="V12" s="1067"/>
      <c r="W12" s="1067"/>
      <c r="X12" s="1067"/>
      <c r="Y12" s="1067"/>
      <c r="Z12" s="1067"/>
      <c r="AA12" s="1067"/>
      <c r="AB12" s="1067"/>
      <c r="AC12" s="1067"/>
      <c r="AD12" s="1067"/>
      <c r="AE12" s="1067"/>
      <c r="AF12" s="1067"/>
    </row>
    <row r="13" spans="1:32">
      <c r="A13" s="1081" t="s">
        <v>1002</v>
      </c>
      <c r="B13" s="1093"/>
      <c r="C13" s="1092"/>
      <c r="D13" s="1092"/>
      <c r="E13" s="1092"/>
      <c r="F13" s="1092"/>
      <c r="G13" s="1092"/>
      <c r="H13" s="1092"/>
      <c r="I13" s="1092"/>
      <c r="J13" s="1092"/>
      <c r="K13" s="1092"/>
      <c r="L13" s="1092"/>
      <c r="M13" s="1092"/>
      <c r="N13" s="540"/>
      <c r="O13" s="540"/>
      <c r="P13" s="540"/>
      <c r="Q13" s="540"/>
      <c r="R13" s="540"/>
      <c r="V13" s="1067"/>
      <c r="W13" s="1067"/>
      <c r="X13" s="1067"/>
      <c r="Y13" s="1067"/>
      <c r="Z13" s="1067"/>
      <c r="AA13" s="1067"/>
      <c r="AB13" s="1067"/>
      <c r="AC13" s="1067"/>
      <c r="AD13" s="1067"/>
      <c r="AE13" s="1067"/>
      <c r="AF13" s="1067"/>
    </row>
    <row r="14" spans="1:32">
      <c r="A14" s="1081" t="s">
        <v>1001</v>
      </c>
      <c r="B14" s="1086">
        <v>3396295</v>
      </c>
      <c r="C14" s="1085">
        <v>4090920</v>
      </c>
      <c r="D14" s="1085">
        <v>4920554</v>
      </c>
      <c r="E14" s="1085">
        <v>6747154</v>
      </c>
      <c r="F14" s="1085">
        <v>10562675</v>
      </c>
      <c r="G14" s="1085">
        <v>13408403</v>
      </c>
      <c r="H14" s="1085">
        <v>17524048</v>
      </c>
      <c r="I14" s="1085">
        <v>22106398</v>
      </c>
      <c r="J14" s="1085">
        <v>21667616</v>
      </c>
      <c r="K14" s="1085">
        <v>22864173</v>
      </c>
      <c r="L14" s="1085">
        <v>23149380</v>
      </c>
      <c r="M14" s="1085">
        <v>23854859</v>
      </c>
      <c r="N14" s="1091"/>
      <c r="O14" s="540"/>
      <c r="P14" s="1091"/>
      <c r="Q14" s="1091"/>
      <c r="R14" s="1091"/>
      <c r="S14" s="1091"/>
      <c r="T14" s="1091"/>
      <c r="U14" s="1091"/>
      <c r="V14" s="1091"/>
      <c r="W14" s="1067"/>
      <c r="X14" s="1067"/>
      <c r="Y14" s="1067"/>
      <c r="Z14" s="1067"/>
      <c r="AA14" s="1067"/>
      <c r="AB14" s="1067"/>
      <c r="AC14" s="1067"/>
      <c r="AD14" s="1067"/>
      <c r="AE14" s="1067"/>
      <c r="AF14" s="1067"/>
    </row>
    <row r="15" spans="1:32">
      <c r="A15" s="1094"/>
      <c r="B15" s="1093"/>
      <c r="C15" s="1092"/>
      <c r="D15" s="1092"/>
      <c r="E15" s="1092"/>
      <c r="F15" s="1092"/>
      <c r="G15" s="1092"/>
      <c r="H15" s="1092"/>
      <c r="I15" s="1092"/>
      <c r="J15" s="1092"/>
      <c r="K15" s="1092"/>
      <c r="L15" s="1092"/>
      <c r="M15" s="1092"/>
      <c r="N15" s="1091"/>
      <c r="O15" s="1091"/>
      <c r="P15" s="1091"/>
      <c r="Q15" s="1091"/>
      <c r="R15" s="1091"/>
      <c r="S15" s="1091"/>
      <c r="T15" s="1091"/>
      <c r="U15" s="1091"/>
      <c r="V15" s="1091"/>
      <c r="W15" s="1067"/>
      <c r="X15" s="1067"/>
      <c r="Y15" s="1067"/>
      <c r="Z15" s="1067"/>
      <c r="AA15" s="1067"/>
      <c r="AB15" s="1067"/>
      <c r="AC15" s="1067"/>
      <c r="AD15" s="1067"/>
      <c r="AE15" s="1067"/>
      <c r="AF15" s="1067"/>
    </row>
    <row r="16" spans="1:32">
      <c r="A16" s="1081" t="s">
        <v>1000</v>
      </c>
      <c r="B16" s="1086"/>
      <c r="C16" s="1085"/>
      <c r="D16" s="1085"/>
      <c r="E16" s="1085"/>
      <c r="F16" s="1085"/>
      <c r="G16" s="1085"/>
      <c r="H16" s="1085"/>
      <c r="I16" s="1085"/>
      <c r="J16" s="1085"/>
      <c r="K16" s="1085"/>
      <c r="L16" s="1085"/>
      <c r="M16" s="1085"/>
      <c r="N16" s="540"/>
      <c r="O16" s="540"/>
      <c r="P16" s="540"/>
      <c r="Q16" s="540"/>
      <c r="R16" s="540"/>
      <c r="S16" s="540"/>
      <c r="T16" s="540"/>
      <c r="U16" s="540"/>
      <c r="V16" s="1067"/>
      <c r="W16" s="1067"/>
      <c r="X16" s="1067"/>
      <c r="Y16" s="1067"/>
      <c r="Z16" s="1067"/>
      <c r="AA16" s="1067"/>
      <c r="AB16" s="1067"/>
      <c r="AC16" s="1067"/>
      <c r="AD16" s="1067"/>
      <c r="AE16" s="1067"/>
      <c r="AF16" s="1067"/>
    </row>
    <row r="17" spans="1:32">
      <c r="A17" s="1079" t="s">
        <v>999</v>
      </c>
      <c r="B17" s="1090">
        <v>13.046304944393626</v>
      </c>
      <c r="C17" s="1088">
        <v>12.406734713345417</v>
      </c>
      <c r="D17" s="1088">
        <v>12.028637456963637</v>
      </c>
      <c r="E17" s="1088">
        <v>12.139423614997202</v>
      </c>
      <c r="F17" s="1088">
        <v>11.465694508537148</v>
      </c>
      <c r="G17" s="1089" t="s">
        <v>998</v>
      </c>
      <c r="H17" s="1089" t="s">
        <v>997</v>
      </c>
      <c r="I17" s="1088">
        <v>12.870504603719082</v>
      </c>
      <c r="J17" s="1088">
        <v>11.952964248681305</v>
      </c>
      <c r="K17" s="1088">
        <v>10.47211961700776</v>
      </c>
      <c r="L17" s="1088">
        <v>15.679152217557949</v>
      </c>
      <c r="M17" s="1088">
        <v>12.074843721272293</v>
      </c>
      <c r="N17" s="562"/>
      <c r="O17" s="540"/>
      <c r="P17" s="540"/>
      <c r="Q17" s="540"/>
      <c r="R17" s="540"/>
      <c r="S17" s="540"/>
      <c r="T17" s="540"/>
      <c r="U17" s="540"/>
      <c r="V17" s="1067"/>
      <c r="W17" s="1067"/>
      <c r="X17" s="1067"/>
      <c r="Y17" s="1067"/>
      <c r="Z17" s="1067"/>
      <c r="AA17" s="1067"/>
      <c r="AB17" s="1067"/>
      <c r="AC17" s="1067"/>
      <c r="AD17" s="1067"/>
      <c r="AE17" s="1067"/>
      <c r="AF17" s="1067"/>
    </row>
    <row r="18" spans="1:32">
      <c r="A18" s="1079" t="s">
        <v>996</v>
      </c>
      <c r="B18" s="1090">
        <v>106.50907515285735</v>
      </c>
      <c r="C18" s="1088">
        <v>116.30517981493847</v>
      </c>
      <c r="D18" s="1088">
        <v>123.69773616940999</v>
      </c>
      <c r="E18" s="1088">
        <v>131.50103991792577</v>
      </c>
      <c r="F18" s="1088">
        <v>150.10661744347024</v>
      </c>
      <c r="G18" s="1089" t="s">
        <v>995</v>
      </c>
      <c r="H18" s="1089" t="s">
        <v>994</v>
      </c>
      <c r="I18" s="1088">
        <v>135.2177829933201</v>
      </c>
      <c r="J18" s="1088">
        <v>130.01234389793066</v>
      </c>
      <c r="K18" s="1088">
        <v>131.53496846213187</v>
      </c>
      <c r="L18" s="1088">
        <v>131.50321682788831</v>
      </c>
      <c r="M18" s="1088">
        <v>135.55070325427468</v>
      </c>
      <c r="N18" s="562"/>
      <c r="V18" s="1067"/>
      <c r="W18" s="1067"/>
      <c r="X18" s="1067"/>
      <c r="Y18" s="1067"/>
      <c r="Z18" s="1067"/>
      <c r="AA18" s="1067"/>
      <c r="AB18" s="1067"/>
      <c r="AC18" s="1067"/>
      <c r="AD18" s="1067"/>
      <c r="AE18" s="1067"/>
      <c r="AF18" s="1067"/>
    </row>
    <row r="19" spans="1:32">
      <c r="A19" s="1079" t="s">
        <v>993</v>
      </c>
      <c r="B19" s="1090">
        <v>16.351138606711281</v>
      </c>
      <c r="C19" s="1088">
        <v>19.512162548888679</v>
      </c>
      <c r="D19" s="1088">
        <v>23.206876385417157</v>
      </c>
      <c r="E19" s="1088">
        <v>31.464064540197725</v>
      </c>
      <c r="F19" s="1088">
        <v>48.743308721735119</v>
      </c>
      <c r="G19" s="1089" t="s">
        <v>992</v>
      </c>
      <c r="H19" s="1089" t="s">
        <v>991</v>
      </c>
      <c r="I19" s="1088">
        <v>99.776123849070231</v>
      </c>
      <c r="J19" s="1088">
        <v>97.685478562733877</v>
      </c>
      <c r="K19" s="1088">
        <v>103.75356445977221</v>
      </c>
      <c r="L19" s="1088">
        <v>105.62776054024457</v>
      </c>
      <c r="M19" s="1088">
        <v>109.64726512226513</v>
      </c>
      <c r="N19" s="562"/>
      <c r="O19" s="540"/>
      <c r="P19" s="540"/>
      <c r="Q19" s="540"/>
      <c r="R19" s="540"/>
      <c r="S19" s="540"/>
      <c r="T19" s="540"/>
      <c r="U19" s="540"/>
      <c r="V19" s="1067"/>
      <c r="W19" s="1067"/>
      <c r="X19" s="1067"/>
      <c r="Y19" s="1067"/>
      <c r="Z19" s="1067"/>
      <c r="AA19" s="1067"/>
      <c r="AB19" s="1067"/>
      <c r="AC19" s="1067"/>
      <c r="AD19" s="1067"/>
      <c r="AE19" s="1067"/>
      <c r="AF19" s="1067"/>
    </row>
    <row r="20" spans="1:32">
      <c r="A20" s="1087"/>
      <c r="B20" s="1086"/>
      <c r="C20" s="1085"/>
      <c r="D20" s="1085"/>
      <c r="E20" s="1085"/>
      <c r="F20" s="1085"/>
      <c r="G20" s="1085"/>
      <c r="H20" s="1085"/>
      <c r="I20" s="1085"/>
      <c r="J20" s="1085"/>
      <c r="K20" s="1085"/>
      <c r="L20" s="1085"/>
      <c r="M20" s="1085"/>
      <c r="V20" s="1067"/>
      <c r="W20" s="1067"/>
      <c r="X20" s="1067"/>
      <c r="Y20" s="1067"/>
      <c r="Z20" s="1067"/>
      <c r="AA20" s="1067"/>
      <c r="AB20" s="1067"/>
      <c r="AC20" s="1067"/>
      <c r="AD20" s="1067"/>
      <c r="AE20" s="1067"/>
      <c r="AF20" s="1067"/>
    </row>
    <row r="21" spans="1:32">
      <c r="A21" s="1084" t="s">
        <v>990</v>
      </c>
      <c r="B21" s="1083"/>
      <c r="C21" s="1082"/>
      <c r="D21" s="1082"/>
      <c r="E21" s="1082"/>
      <c r="F21" s="1082"/>
      <c r="G21" s="1082"/>
      <c r="H21" s="1082"/>
      <c r="I21" s="1082"/>
      <c r="J21" s="1082"/>
      <c r="K21" s="1082"/>
      <c r="L21" s="1082"/>
      <c r="M21" s="1082"/>
      <c r="V21" s="1067"/>
      <c r="W21" s="1067"/>
      <c r="X21" s="1067"/>
      <c r="Y21" s="1067"/>
      <c r="Z21" s="1067"/>
      <c r="AA21" s="1067"/>
      <c r="AB21" s="1067"/>
      <c r="AC21" s="1067"/>
      <c r="AD21" s="1067"/>
      <c r="AE21" s="1067"/>
      <c r="AF21" s="1067"/>
    </row>
    <row r="22" spans="1:32">
      <c r="A22" s="1081" t="s">
        <v>989</v>
      </c>
      <c r="B22" s="1072">
        <v>6729</v>
      </c>
      <c r="C22" s="1071">
        <v>6729</v>
      </c>
      <c r="D22" s="1071">
        <v>6729</v>
      </c>
      <c r="E22" s="1071">
        <v>6729</v>
      </c>
      <c r="F22" s="1071">
        <v>6729</v>
      </c>
      <c r="G22" s="1071">
        <v>6729</v>
      </c>
      <c r="H22" s="1071">
        <v>6729</v>
      </c>
      <c r="I22" s="1071">
        <v>8157</v>
      </c>
      <c r="J22" s="1071">
        <v>8157</v>
      </c>
      <c r="K22" s="1071">
        <v>8157</v>
      </c>
      <c r="L22" s="1071">
        <v>8157</v>
      </c>
      <c r="M22" s="1071">
        <v>8175</v>
      </c>
      <c r="V22" s="1067"/>
      <c r="W22" s="1067"/>
      <c r="X22" s="1067"/>
      <c r="Y22" s="1067"/>
      <c r="Z22" s="1067"/>
      <c r="AA22" s="1067"/>
      <c r="AB22" s="1067"/>
      <c r="AC22" s="1067"/>
      <c r="AD22" s="1067"/>
      <c r="AE22" s="1067"/>
      <c r="AF22" s="1067"/>
    </row>
    <row r="23" spans="1:32">
      <c r="A23" s="1081"/>
      <c r="B23" s="1072"/>
      <c r="C23" s="1071"/>
      <c r="D23" s="1071"/>
      <c r="E23" s="1071"/>
      <c r="F23" s="1071"/>
      <c r="G23" s="1071"/>
      <c r="H23" s="1071"/>
      <c r="I23" s="1071"/>
      <c r="J23" s="1071"/>
      <c r="K23" s="1071"/>
      <c r="L23" s="1071"/>
      <c r="M23" s="1071"/>
      <c r="V23" s="1067"/>
      <c r="W23" s="1067"/>
      <c r="X23" s="1067"/>
      <c r="Y23" s="1067"/>
      <c r="Z23" s="1067"/>
      <c r="AA23" s="1067"/>
      <c r="AB23" s="1067"/>
      <c r="AC23" s="1067"/>
      <c r="AD23" s="1067"/>
      <c r="AE23" s="1067"/>
      <c r="AF23" s="1067"/>
    </row>
    <row r="24" spans="1:32">
      <c r="A24" s="1081" t="s">
        <v>988</v>
      </c>
      <c r="B24" s="1072">
        <v>4692</v>
      </c>
      <c r="C24" s="1071">
        <v>4692</v>
      </c>
      <c r="D24" s="1071">
        <v>4691</v>
      </c>
      <c r="E24" s="1071">
        <v>4690</v>
      </c>
      <c r="F24" s="1071">
        <v>4475</v>
      </c>
      <c r="G24" s="1071">
        <v>4474</v>
      </c>
      <c r="H24" s="1071">
        <v>4196</v>
      </c>
      <c r="I24" s="1071">
        <v>4194</v>
      </c>
      <c r="J24" s="1071">
        <v>4135</v>
      </c>
      <c r="K24" s="1071">
        <v>4145</v>
      </c>
      <c r="L24" s="1071">
        <v>4138</v>
      </c>
      <c r="M24" s="1071">
        <v>4065</v>
      </c>
      <c r="V24" s="1067"/>
      <c r="W24" s="1067"/>
      <c r="X24" s="1067"/>
      <c r="Y24" s="1067"/>
      <c r="Z24" s="1067"/>
      <c r="AA24" s="1067"/>
      <c r="AB24" s="1067"/>
      <c r="AC24" s="1067"/>
      <c r="AD24" s="1067"/>
      <c r="AE24" s="1067"/>
      <c r="AF24" s="1067"/>
    </row>
    <row r="25" spans="1:32">
      <c r="A25" s="1079" t="s">
        <v>987</v>
      </c>
      <c r="B25" s="1072">
        <v>4063</v>
      </c>
      <c r="C25" s="1071">
        <v>4063</v>
      </c>
      <c r="D25" s="1071">
        <v>4062</v>
      </c>
      <c r="E25" s="1071">
        <v>4062</v>
      </c>
      <c r="F25" s="1071">
        <v>4063</v>
      </c>
      <c r="G25" s="1071">
        <v>4062</v>
      </c>
      <c r="H25" s="1071">
        <v>4062</v>
      </c>
      <c r="I25" s="1071">
        <v>4064</v>
      </c>
      <c r="J25" s="1071">
        <v>3995</v>
      </c>
      <c r="K25" s="1071">
        <v>4006</v>
      </c>
      <c r="L25" s="1071">
        <v>4006</v>
      </c>
      <c r="M25" s="1071">
        <v>3933</v>
      </c>
      <c r="N25" s="540"/>
      <c r="O25" s="540"/>
      <c r="P25" s="540"/>
      <c r="Q25" s="540"/>
      <c r="R25" s="540"/>
      <c r="S25" s="540"/>
      <c r="T25" s="540"/>
      <c r="U25" s="540"/>
      <c r="V25" s="1067"/>
      <c r="W25" s="1067"/>
      <c r="X25" s="1067"/>
      <c r="Y25" s="1067"/>
      <c r="Z25" s="1067"/>
      <c r="AA25" s="1067"/>
      <c r="AB25" s="1067"/>
      <c r="AC25" s="1067"/>
      <c r="AD25" s="1067"/>
      <c r="AE25" s="1067"/>
      <c r="AF25" s="1067"/>
    </row>
    <row r="26" spans="1:32">
      <c r="A26" s="1080" t="s">
        <v>986</v>
      </c>
      <c r="B26" s="1072">
        <v>653</v>
      </c>
      <c r="C26" s="1071">
        <v>653</v>
      </c>
      <c r="D26" s="1071">
        <v>652</v>
      </c>
      <c r="E26" s="1071">
        <v>653</v>
      </c>
      <c r="F26" s="1071">
        <v>653</v>
      </c>
      <c r="G26" s="1071">
        <v>653</v>
      </c>
      <c r="H26" s="1071">
        <v>653</v>
      </c>
      <c r="I26" s="1071">
        <v>654</v>
      </c>
      <c r="J26" s="1071">
        <v>653</v>
      </c>
      <c r="K26" s="1071">
        <v>652</v>
      </c>
      <c r="L26" s="1071">
        <v>652</v>
      </c>
      <c r="M26" s="1071">
        <v>648</v>
      </c>
      <c r="N26" s="540"/>
      <c r="O26" s="540"/>
      <c r="P26" s="540"/>
      <c r="Q26" s="540"/>
      <c r="R26" s="540"/>
      <c r="S26" s="540"/>
      <c r="T26" s="540"/>
      <c r="U26" s="540"/>
      <c r="V26" s="1067"/>
      <c r="W26" s="1067"/>
      <c r="X26" s="1067"/>
      <c r="Y26" s="1067"/>
      <c r="Z26" s="1067"/>
      <c r="AA26" s="1067"/>
      <c r="AB26" s="1067"/>
      <c r="AC26" s="1067"/>
      <c r="AD26" s="1067"/>
      <c r="AE26" s="1067"/>
      <c r="AF26" s="1067"/>
    </row>
    <row r="27" spans="1:32">
      <c r="A27" s="1080" t="s">
        <v>985</v>
      </c>
      <c r="B27" s="1072">
        <v>3410</v>
      </c>
      <c r="C27" s="1071">
        <v>3410</v>
      </c>
      <c r="D27" s="1071">
        <v>3410</v>
      </c>
      <c r="E27" s="1071">
        <v>3409</v>
      </c>
      <c r="F27" s="1071">
        <v>3410</v>
      </c>
      <c r="G27" s="1071">
        <v>3409</v>
      </c>
      <c r="H27" s="1071">
        <v>3409</v>
      </c>
      <c r="I27" s="1071">
        <v>3410</v>
      </c>
      <c r="J27" s="1071">
        <v>3342</v>
      </c>
      <c r="K27" s="1071">
        <v>3354</v>
      </c>
      <c r="L27" s="1071">
        <v>3354</v>
      </c>
      <c r="M27" s="1071">
        <v>3285</v>
      </c>
      <c r="N27" s="540"/>
      <c r="O27" s="540"/>
      <c r="P27" s="540"/>
      <c r="Q27" s="540"/>
      <c r="R27" s="540"/>
      <c r="S27" s="540"/>
      <c r="T27" s="540"/>
      <c r="U27" s="540"/>
      <c r="V27" s="1067"/>
      <c r="W27" s="1067"/>
      <c r="X27" s="1067"/>
      <c r="Y27" s="1067"/>
      <c r="Z27" s="1067"/>
      <c r="AA27" s="1067"/>
      <c r="AB27" s="1067"/>
      <c r="AC27" s="1067"/>
      <c r="AD27" s="1067"/>
      <c r="AE27" s="1067"/>
      <c r="AF27" s="1067"/>
    </row>
    <row r="28" spans="1:32">
      <c r="A28" s="1079" t="s">
        <v>984</v>
      </c>
      <c r="B28" s="1072">
        <v>629</v>
      </c>
      <c r="C28" s="1071">
        <v>629</v>
      </c>
      <c r="D28" s="1071">
        <v>629</v>
      </c>
      <c r="E28" s="1071">
        <v>628</v>
      </c>
      <c r="F28" s="1071">
        <v>412</v>
      </c>
      <c r="G28" s="1071">
        <v>412</v>
      </c>
      <c r="H28" s="1071">
        <v>134</v>
      </c>
      <c r="I28" s="1071">
        <v>130</v>
      </c>
      <c r="J28" s="1071">
        <v>140</v>
      </c>
      <c r="K28" s="1071">
        <v>139</v>
      </c>
      <c r="L28" s="1071">
        <v>132</v>
      </c>
      <c r="M28" s="1071">
        <v>132</v>
      </c>
      <c r="V28" s="1067"/>
      <c r="W28" s="1067"/>
      <c r="X28" s="1067"/>
      <c r="Y28" s="1067"/>
      <c r="Z28" s="1067"/>
      <c r="AA28" s="1067"/>
      <c r="AB28" s="1067"/>
      <c r="AC28" s="1067"/>
      <c r="AD28" s="1067"/>
    </row>
    <row r="29" spans="1:32">
      <c r="A29" s="1078"/>
      <c r="B29" s="1075"/>
      <c r="C29" s="1074"/>
      <c r="D29" s="1074"/>
      <c r="E29" s="1074"/>
      <c r="F29" s="1074"/>
      <c r="G29" s="1074"/>
      <c r="H29" s="1077"/>
      <c r="I29" s="1077"/>
      <c r="J29" s="1077"/>
      <c r="K29" s="1077"/>
      <c r="L29" s="1077"/>
      <c r="M29" s="1077"/>
      <c r="V29" s="1067"/>
      <c r="W29" s="1067"/>
      <c r="X29" s="1067"/>
      <c r="Y29" s="1067"/>
      <c r="Z29" s="1067"/>
      <c r="AA29" s="1067"/>
      <c r="AB29" s="1067"/>
      <c r="AC29" s="1067"/>
      <c r="AD29" s="1067"/>
    </row>
    <row r="30" spans="1:32">
      <c r="A30" s="1073" t="s">
        <v>983</v>
      </c>
      <c r="B30" s="1075">
        <v>13</v>
      </c>
      <c r="C30" s="1074">
        <v>13</v>
      </c>
      <c r="D30" s="1074">
        <v>14</v>
      </c>
      <c r="E30" s="1074">
        <v>14</v>
      </c>
      <c r="F30" s="1074">
        <v>14.66</v>
      </c>
      <c r="G30" s="1074">
        <v>14.66</v>
      </c>
      <c r="H30" s="1074">
        <v>15.63</v>
      </c>
      <c r="I30" s="1074">
        <v>15.64</v>
      </c>
      <c r="J30" s="1074">
        <v>15.86</v>
      </c>
      <c r="K30" s="1074">
        <v>15.83</v>
      </c>
      <c r="L30" s="1074">
        <v>15.86</v>
      </c>
      <c r="M30" s="1074">
        <v>16.14</v>
      </c>
      <c r="V30" s="1067"/>
      <c r="W30" s="1067"/>
      <c r="X30" s="1067"/>
      <c r="Y30" s="1067"/>
      <c r="Z30" s="1067"/>
      <c r="AA30" s="1067"/>
      <c r="AB30" s="1067"/>
      <c r="AC30" s="1067"/>
      <c r="AD30" s="1067"/>
    </row>
    <row r="31" spans="1:32">
      <c r="A31" s="1076"/>
      <c r="B31" s="1075"/>
      <c r="C31" s="1074"/>
      <c r="D31" s="1074"/>
      <c r="E31" s="1074"/>
      <c r="F31" s="1074"/>
      <c r="G31" s="1074"/>
      <c r="H31" s="1074"/>
      <c r="I31" s="1074"/>
      <c r="J31" s="1074"/>
      <c r="K31" s="1074"/>
      <c r="L31" s="1074"/>
      <c r="M31" s="1074"/>
      <c r="V31" s="1067"/>
      <c r="W31" s="1067"/>
      <c r="X31" s="1067"/>
      <c r="Y31" s="1067"/>
      <c r="Z31" s="1067"/>
      <c r="AA31" s="1067"/>
      <c r="AB31" s="1067"/>
      <c r="AC31" s="1067"/>
      <c r="AD31" s="1067"/>
    </row>
    <row r="32" spans="1:32" ht="26.25">
      <c r="A32" s="1073" t="s">
        <v>982</v>
      </c>
      <c r="B32" s="1072">
        <v>4427</v>
      </c>
      <c r="C32" s="1071">
        <v>4468</v>
      </c>
      <c r="D32" s="1071">
        <v>4520</v>
      </c>
      <c r="E32" s="1071">
        <v>4572</v>
      </c>
      <c r="F32" s="1071">
        <v>4791</v>
      </c>
      <c r="G32" s="1071">
        <v>4872.1000000000004</v>
      </c>
      <c r="H32" s="1071">
        <v>5222.53</v>
      </c>
      <c r="I32" s="1071">
        <v>5282.78</v>
      </c>
      <c r="J32" s="1071">
        <v>5365.41</v>
      </c>
      <c r="K32" s="1071">
        <v>5316.53</v>
      </c>
      <c r="L32" s="1071">
        <v>5296.28</v>
      </c>
      <c r="M32" s="1071">
        <v>5352.02</v>
      </c>
      <c r="N32" s="540"/>
      <c r="O32" s="540"/>
      <c r="P32" s="540"/>
      <c r="Q32" s="540"/>
      <c r="R32" s="540"/>
      <c r="S32" s="540"/>
      <c r="T32" s="540"/>
      <c r="U32" s="540"/>
      <c r="V32" s="1067"/>
      <c r="W32" s="1067"/>
      <c r="X32" s="1067"/>
      <c r="Y32" s="1067"/>
      <c r="Z32" s="1067"/>
      <c r="AA32" s="1067"/>
      <c r="AB32" s="1067"/>
      <c r="AC32" s="1067"/>
      <c r="AD32" s="1067"/>
    </row>
    <row r="33" spans="1:30">
      <c r="A33" s="1073"/>
      <c r="B33" s="1072"/>
      <c r="C33" s="1071"/>
      <c r="D33" s="1071"/>
      <c r="E33" s="1071"/>
      <c r="F33" s="1071"/>
      <c r="G33" s="1071"/>
      <c r="H33" s="1071"/>
      <c r="I33" s="1071"/>
      <c r="J33" s="1071"/>
      <c r="K33" s="1071"/>
      <c r="L33" s="1071"/>
      <c r="M33" s="1071"/>
      <c r="N33" s="540"/>
      <c r="O33" s="540"/>
      <c r="P33" s="540"/>
      <c r="Q33" s="540"/>
      <c r="R33" s="540"/>
      <c r="S33" s="540"/>
      <c r="T33" s="540"/>
      <c r="U33" s="540"/>
      <c r="V33" s="1067"/>
      <c r="W33" s="1067"/>
      <c r="X33" s="1067"/>
      <c r="Y33" s="1067"/>
      <c r="Z33" s="1067"/>
      <c r="AA33" s="1067"/>
      <c r="AB33" s="1067"/>
      <c r="AC33" s="1067"/>
      <c r="AD33" s="1067"/>
    </row>
    <row r="34" spans="1:30" ht="26.25">
      <c r="A34" s="1070" t="s">
        <v>981</v>
      </c>
      <c r="B34" s="1069">
        <v>18</v>
      </c>
      <c r="C34" s="1068">
        <v>18</v>
      </c>
      <c r="D34" s="1068">
        <v>18</v>
      </c>
      <c r="E34" s="1068">
        <v>18</v>
      </c>
      <c r="F34" s="1068">
        <v>17.84</v>
      </c>
      <c r="G34" s="1068">
        <v>17.829999999999998</v>
      </c>
      <c r="H34" s="1068">
        <v>14.78</v>
      </c>
      <c r="I34" s="1068">
        <v>15.48</v>
      </c>
      <c r="J34" s="1068">
        <v>15.41</v>
      </c>
      <c r="K34" s="1068">
        <v>5.49</v>
      </c>
      <c r="L34" s="1068">
        <v>5.82</v>
      </c>
      <c r="M34" s="1068">
        <v>12.7</v>
      </c>
      <c r="V34" s="1067"/>
      <c r="W34" s="1067"/>
      <c r="X34" s="1067"/>
      <c r="Y34" s="1067"/>
      <c r="Z34" s="1067"/>
      <c r="AA34" s="1067"/>
      <c r="AB34" s="1067"/>
      <c r="AC34" s="1067"/>
      <c r="AD34" s="1067"/>
    </row>
    <row r="35" spans="1:30">
      <c r="A35" s="773" t="s">
        <v>289</v>
      </c>
      <c r="B35" s="513"/>
      <c r="C35" s="513"/>
      <c r="D35" s="513"/>
      <c r="E35" s="513"/>
      <c r="F35" s="513"/>
      <c r="H35" s="1066" t="s">
        <v>980</v>
      </c>
      <c r="I35" s="772"/>
      <c r="J35" s="772"/>
      <c r="K35" s="772"/>
      <c r="L35" s="772"/>
    </row>
    <row r="36" spans="1:30">
      <c r="A36" s="1065" t="s">
        <v>286</v>
      </c>
      <c r="B36" s="677"/>
      <c r="C36" s="513"/>
      <c r="D36" s="513"/>
      <c r="E36" s="513"/>
      <c r="F36" s="513"/>
      <c r="H36" s="1064"/>
      <c r="I36" s="1063" t="s">
        <v>979</v>
      </c>
      <c r="J36" s="772"/>
      <c r="K36" s="772"/>
      <c r="L36" s="772"/>
    </row>
    <row r="37" spans="1:30">
      <c r="A37" s="1065" t="s">
        <v>978</v>
      </c>
      <c r="B37" s="677"/>
      <c r="C37" s="513"/>
      <c r="D37" s="513"/>
      <c r="E37" s="513"/>
      <c r="F37" s="513"/>
      <c r="H37" s="1064"/>
      <c r="I37" s="1063"/>
      <c r="J37" s="772"/>
      <c r="K37" s="772"/>
      <c r="L37" s="772"/>
    </row>
    <row r="38" spans="1:30">
      <c r="A38" s="773" t="s">
        <v>977</v>
      </c>
      <c r="B38" s="513"/>
      <c r="C38" s="513"/>
      <c r="D38" s="513"/>
      <c r="E38" s="513"/>
      <c r="F38" s="513"/>
      <c r="H38" s="1064"/>
      <c r="I38" s="1063" t="s">
        <v>281</v>
      </c>
      <c r="J38" s="772"/>
      <c r="K38" s="772"/>
      <c r="L38" s="772"/>
    </row>
    <row r="39" spans="1:30">
      <c r="A39" s="773" t="s">
        <v>976</v>
      </c>
      <c r="B39" s="513"/>
      <c r="C39" s="513"/>
      <c r="D39" s="677"/>
      <c r="E39" s="513"/>
      <c r="F39" s="513"/>
      <c r="G39" s="513"/>
      <c r="H39" s="513"/>
      <c r="I39" s="513"/>
      <c r="J39" s="513"/>
      <c r="K39" s="513"/>
      <c r="L39" s="513"/>
    </row>
    <row r="40" spans="1:30">
      <c r="A40" s="513" t="s">
        <v>975</v>
      </c>
      <c r="B40" s="513"/>
      <c r="C40" s="1062"/>
      <c r="D40" s="1062"/>
      <c r="E40" s="1062"/>
      <c r="F40" s="1062"/>
      <c r="G40" s="1062"/>
      <c r="H40" s="1062"/>
      <c r="I40" s="1062"/>
      <c r="J40" s="1062"/>
      <c r="K40" s="1062"/>
      <c r="L40" s="1062"/>
    </row>
    <row r="41" spans="1:30">
      <c r="A41" s="513"/>
      <c r="B41" s="513"/>
      <c r="C41" s="513"/>
      <c r="D41" s="677"/>
      <c r="E41" s="513"/>
      <c r="F41" s="513"/>
      <c r="G41" s="513"/>
      <c r="H41" s="513"/>
      <c r="I41" s="513"/>
      <c r="J41" s="513"/>
      <c r="K41" s="513"/>
      <c r="L41" s="513"/>
    </row>
    <row r="42" spans="1:30">
      <c r="D42" s="608"/>
    </row>
    <row r="49" spans="1:2" hidden="1">
      <c r="A49" s="608" t="s">
        <v>974</v>
      </c>
      <c r="B49" s="608"/>
    </row>
    <row r="50" spans="1:2" hidden="1">
      <c r="A50" s="508" t="s">
        <v>973</v>
      </c>
    </row>
  </sheetData>
  <mergeCells count="2">
    <mergeCell ref="A3:L3"/>
    <mergeCell ref="I2:L2"/>
  </mergeCells>
  <hyperlinks>
    <hyperlink ref="I2" location="Contents!A1" display="Back to Contents ç" xr:uid="{4651CD3F-8AD5-4C65-9A93-3D5807E69E79}"/>
    <hyperlink ref="I2:L2" location="உள்ளடக்கம்!A1" display="cs;slf;fj;jpw;F jpUk;Gtjw;F" xr:uid="{595BEC8A-339D-4472-BD93-17AD1B425EBF}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D2DE0-5121-405A-AE86-551DD08D76BC}">
  <dimension ref="A1:O80"/>
  <sheetViews>
    <sheetView workbookViewId="0"/>
  </sheetViews>
  <sheetFormatPr defaultColWidth="11.140625" defaultRowHeight="15.75"/>
  <cols>
    <col min="1" max="1" width="55.5703125" style="1110" customWidth="1"/>
    <col min="2" max="2" width="13.140625" style="1110" customWidth="1"/>
    <col min="3" max="13" width="11.5703125" style="1110" customWidth="1"/>
    <col min="14" max="16384" width="11.140625" style="1110"/>
  </cols>
  <sheetData>
    <row r="1" spans="1:15">
      <c r="A1" s="1161" t="s">
        <v>132</v>
      </c>
      <c r="B1" s="1158"/>
      <c r="C1" s="1158"/>
      <c r="D1" s="1158"/>
      <c r="E1" s="1159"/>
      <c r="F1" s="1158"/>
      <c r="G1" s="1158"/>
      <c r="H1" s="1158"/>
      <c r="I1" s="1158"/>
      <c r="J1" s="1158"/>
      <c r="K1" s="1158"/>
      <c r="L1" s="1158"/>
      <c r="M1" s="830" t="s">
        <v>1060</v>
      </c>
    </row>
    <row r="2" spans="1:15">
      <c r="A2" s="1160"/>
      <c r="B2" s="1158"/>
      <c r="C2" s="1158"/>
      <c r="D2" s="1158"/>
      <c r="E2" s="1159"/>
      <c r="F2" s="1158"/>
      <c r="G2" s="1158"/>
      <c r="H2" s="1158"/>
      <c r="I2" s="1158"/>
      <c r="J2" s="1787" t="s">
        <v>130</v>
      </c>
      <c r="K2" s="1787"/>
      <c r="L2" s="1787"/>
      <c r="M2" s="1787"/>
    </row>
    <row r="3" spans="1:15">
      <c r="A3" s="1968" t="s">
        <v>43</v>
      </c>
      <c r="B3" s="1968"/>
      <c r="C3" s="1968"/>
      <c r="D3" s="1968"/>
      <c r="E3" s="1968"/>
      <c r="F3" s="1968"/>
      <c r="G3" s="1968"/>
      <c r="H3" s="1968"/>
      <c r="I3" s="1968"/>
      <c r="J3" s="1968"/>
      <c r="K3" s="1968"/>
      <c r="L3" s="1968"/>
      <c r="M3" s="1968"/>
    </row>
    <row r="5" spans="1:15" s="1154" customFormat="1">
      <c r="A5" s="1157" t="s">
        <v>540</v>
      </c>
      <c r="B5" s="1156" t="s">
        <v>342</v>
      </c>
      <c r="C5" s="1155">
        <v>2014</v>
      </c>
      <c r="D5" s="1155">
        <v>2015</v>
      </c>
      <c r="E5" s="1155">
        <v>2016</v>
      </c>
      <c r="F5" s="1155">
        <v>2017</v>
      </c>
      <c r="G5" s="1155">
        <v>2018</v>
      </c>
      <c r="H5" s="1155">
        <v>2019</v>
      </c>
      <c r="I5" s="1155">
        <v>2020</v>
      </c>
      <c r="J5" s="1155">
        <v>2021</v>
      </c>
      <c r="K5" s="1105">
        <v>2022</v>
      </c>
      <c r="L5" s="1105" t="s">
        <v>341</v>
      </c>
      <c r="M5" s="1105" t="s">
        <v>615</v>
      </c>
      <c r="N5" s="1105" t="s">
        <v>339</v>
      </c>
    </row>
    <row r="6" spans="1:15">
      <c r="A6" s="1138" t="s">
        <v>1059</v>
      </c>
      <c r="B6" s="1153"/>
      <c r="C6" s="1133"/>
      <c r="D6" s="1132"/>
      <c r="E6" s="1132"/>
      <c r="F6" s="1132"/>
      <c r="G6" s="1132"/>
      <c r="H6" s="1132"/>
      <c r="I6" s="1132"/>
      <c r="J6" s="1132"/>
      <c r="K6" s="1132"/>
      <c r="L6" s="1137"/>
      <c r="M6" s="1137"/>
      <c r="N6" s="1137"/>
    </row>
    <row r="7" spans="1:15">
      <c r="A7" s="1146" t="s">
        <v>1058</v>
      </c>
      <c r="B7" s="1130" t="s">
        <v>1057</v>
      </c>
      <c r="C7" s="1149">
        <v>3932.49</v>
      </c>
      <c r="D7" s="1149">
        <v>3846.9289999999996</v>
      </c>
      <c r="E7" s="1133">
        <v>4017.9189999999999</v>
      </c>
      <c r="F7" s="1133">
        <v>4138.34</v>
      </c>
      <c r="G7" s="1133">
        <v>4046</v>
      </c>
      <c r="H7" s="1133">
        <v>4217</v>
      </c>
      <c r="I7" s="1133">
        <v>4265</v>
      </c>
      <c r="J7" s="1133">
        <v>4186.4039999999995</v>
      </c>
      <c r="K7" s="1133">
        <v>4083.9290000000001</v>
      </c>
      <c r="L7" s="1152">
        <v>4389.9290000000001</v>
      </c>
      <c r="M7" s="1152">
        <v>4648.0559999999996</v>
      </c>
      <c r="N7" s="1152">
        <v>4768.2840000000006</v>
      </c>
    </row>
    <row r="8" spans="1:15">
      <c r="A8" s="1128" t="s">
        <v>1053</v>
      </c>
      <c r="B8" s="1127" t="s">
        <v>1018</v>
      </c>
      <c r="C8" s="1133">
        <v>1377</v>
      </c>
      <c r="D8" s="1133">
        <v>1376.95</v>
      </c>
      <c r="E8" s="1133">
        <v>1383.85</v>
      </c>
      <c r="F8" s="1133">
        <v>1383.85</v>
      </c>
      <c r="G8" s="1133">
        <v>1399</v>
      </c>
      <c r="H8" s="1133">
        <v>1399</v>
      </c>
      <c r="I8" s="1133">
        <v>1382.85</v>
      </c>
      <c r="J8" s="1133">
        <v>1382.85</v>
      </c>
      <c r="K8" s="1133">
        <v>1413.375</v>
      </c>
      <c r="L8" s="1152">
        <v>1413.375</v>
      </c>
      <c r="M8" s="1152">
        <v>1533.375</v>
      </c>
      <c r="N8" s="1152">
        <v>1530.05</v>
      </c>
    </row>
    <row r="9" spans="1:15">
      <c r="A9" s="1150" t="s">
        <v>1056</v>
      </c>
      <c r="B9" s="1127" t="s">
        <v>1018</v>
      </c>
      <c r="C9" s="1133">
        <v>544</v>
      </c>
      <c r="D9" s="1133">
        <v>604</v>
      </c>
      <c r="E9" s="1133">
        <v>604</v>
      </c>
      <c r="F9" s="1133">
        <v>604</v>
      </c>
      <c r="G9" s="1133">
        <v>604</v>
      </c>
      <c r="H9" s="1133">
        <v>654</v>
      </c>
      <c r="I9" s="1133">
        <v>654</v>
      </c>
      <c r="J9" s="1133">
        <v>654</v>
      </c>
      <c r="K9" s="1133">
        <v>654</v>
      </c>
      <c r="L9" s="1152">
        <v>801</v>
      </c>
      <c r="M9" s="1152">
        <v>801</v>
      </c>
      <c r="N9" s="1152">
        <v>727</v>
      </c>
    </row>
    <row r="10" spans="1:15">
      <c r="A10" s="1150" t="s">
        <v>1052</v>
      </c>
      <c r="B10" s="1127" t="s">
        <v>1018</v>
      </c>
      <c r="C10" s="1133">
        <v>900</v>
      </c>
      <c r="D10" s="1133">
        <v>900</v>
      </c>
      <c r="E10" s="1133">
        <v>900</v>
      </c>
      <c r="F10" s="1133">
        <v>900</v>
      </c>
      <c r="G10" s="1133">
        <v>900</v>
      </c>
      <c r="H10" s="1133">
        <v>900</v>
      </c>
      <c r="I10" s="1133">
        <v>900</v>
      </c>
      <c r="J10" s="1133">
        <v>900</v>
      </c>
      <c r="K10" s="1133">
        <v>900</v>
      </c>
      <c r="L10" s="1152">
        <v>900</v>
      </c>
      <c r="M10" s="1152">
        <v>900</v>
      </c>
      <c r="N10" s="1152">
        <v>900</v>
      </c>
    </row>
    <row r="11" spans="1:15">
      <c r="A11" s="1150" t="s">
        <v>1051</v>
      </c>
      <c r="B11" s="1127" t="s">
        <v>1018</v>
      </c>
      <c r="C11" s="1133">
        <v>3</v>
      </c>
      <c r="D11" s="1133">
        <v>3</v>
      </c>
      <c r="E11" s="1133">
        <v>3</v>
      </c>
      <c r="F11" s="1133">
        <v>3</v>
      </c>
      <c r="G11" s="1133">
        <v>0</v>
      </c>
      <c r="H11" s="1133">
        <v>0</v>
      </c>
      <c r="I11" s="1133">
        <v>31.05</v>
      </c>
      <c r="J11" s="1133">
        <v>103.5</v>
      </c>
      <c r="K11" s="1133">
        <v>103.5</v>
      </c>
      <c r="L11" s="1152">
        <v>103.5</v>
      </c>
      <c r="M11" s="1152">
        <v>103.5</v>
      </c>
      <c r="N11" s="1152">
        <v>103.5</v>
      </c>
    </row>
    <row r="12" spans="1:15">
      <c r="A12" s="1128" t="s">
        <v>1055</v>
      </c>
      <c r="B12" s="1127" t="s">
        <v>1018</v>
      </c>
      <c r="C12" s="1133">
        <v>287.68</v>
      </c>
      <c r="D12" s="1133">
        <v>306.66899999999998</v>
      </c>
      <c r="E12" s="1133">
        <v>342.15899999999999</v>
      </c>
      <c r="F12" s="1133">
        <v>352.58</v>
      </c>
      <c r="G12" s="1133">
        <v>394</v>
      </c>
      <c r="H12" s="1133">
        <v>410</v>
      </c>
      <c r="I12" s="1133">
        <v>409.55400000000003</v>
      </c>
      <c r="J12" s="1133">
        <v>414.15400000000011</v>
      </c>
      <c r="K12" s="1133">
        <v>414.15400000000011</v>
      </c>
      <c r="L12" s="1152">
        <v>428.42400000000004</v>
      </c>
      <c r="M12" s="1152">
        <v>432.05100000000004</v>
      </c>
      <c r="N12" s="1152">
        <v>437.30100000000004</v>
      </c>
    </row>
    <row r="13" spans="1:15">
      <c r="A13" s="1150" t="s">
        <v>1049</v>
      </c>
      <c r="B13" s="1127" t="s">
        <v>1018</v>
      </c>
      <c r="C13" s="1133">
        <v>671</v>
      </c>
      <c r="D13" s="1133">
        <v>511</v>
      </c>
      <c r="E13" s="1133">
        <v>611</v>
      </c>
      <c r="F13" s="1133">
        <v>689</v>
      </c>
      <c r="G13" s="1133">
        <v>533</v>
      </c>
      <c r="H13" s="1133">
        <v>628</v>
      </c>
      <c r="I13" s="1133">
        <v>614</v>
      </c>
      <c r="J13" s="1133">
        <v>433</v>
      </c>
      <c r="K13" s="1133">
        <v>270</v>
      </c>
      <c r="L13" s="1152">
        <v>386.75</v>
      </c>
      <c r="M13" s="1152">
        <v>482</v>
      </c>
      <c r="N13" s="1152">
        <v>582</v>
      </c>
    </row>
    <row r="14" spans="1:15">
      <c r="A14" s="1150" t="s">
        <v>1051</v>
      </c>
      <c r="B14" s="1127" t="s">
        <v>1018</v>
      </c>
      <c r="C14" s="1132">
        <v>149.81</v>
      </c>
      <c r="D14" s="1132">
        <v>145.31</v>
      </c>
      <c r="E14" s="1132">
        <v>173.91000000000003</v>
      </c>
      <c r="F14" s="1132">
        <v>205.91000000000003</v>
      </c>
      <c r="G14" s="1132">
        <v>216.9</v>
      </c>
      <c r="H14" s="1132">
        <v>226</v>
      </c>
      <c r="I14" s="1132">
        <v>273.89999999999998</v>
      </c>
      <c r="J14" s="1132">
        <v>298.89999999999998</v>
      </c>
      <c r="K14" s="1132">
        <v>328.9</v>
      </c>
      <c r="L14" s="1137">
        <v>356.88</v>
      </c>
      <c r="M14" s="1137">
        <v>396.13</v>
      </c>
      <c r="N14" s="1137">
        <v>488.43299999999999</v>
      </c>
    </row>
    <row r="15" spans="1:15">
      <c r="A15" s="1146" t="s">
        <v>1054</v>
      </c>
      <c r="B15" s="1130" t="s">
        <v>1044</v>
      </c>
      <c r="C15" s="1132">
        <v>12357.134</v>
      </c>
      <c r="D15" s="1132">
        <v>13089.734999999999</v>
      </c>
      <c r="E15" s="1132">
        <v>14148.69</v>
      </c>
      <c r="F15" s="1132">
        <v>14670.766</v>
      </c>
      <c r="G15" s="1132">
        <v>15373.671359999998</v>
      </c>
      <c r="H15" s="1132">
        <v>15921.99496364</v>
      </c>
      <c r="I15" s="1132">
        <v>15713.514252240002</v>
      </c>
      <c r="J15" s="1132">
        <v>16715.575448854004</v>
      </c>
      <c r="K15" s="1132">
        <v>15942.235710905001</v>
      </c>
      <c r="L15" s="1137">
        <v>15575.634012376002</v>
      </c>
      <c r="M15" s="1137">
        <v>16801.627042766002</v>
      </c>
      <c r="N15" s="1137">
        <v>17783.048701174503</v>
      </c>
    </row>
    <row r="16" spans="1:15">
      <c r="A16" s="1128" t="s">
        <v>1053</v>
      </c>
      <c r="B16" s="1127" t="s">
        <v>1018</v>
      </c>
      <c r="C16" s="1132">
        <v>3632.299</v>
      </c>
      <c r="D16" s="1132">
        <v>4904.41</v>
      </c>
      <c r="E16" s="1132">
        <v>3481.12</v>
      </c>
      <c r="F16" s="1132">
        <v>3058.5860000000002</v>
      </c>
      <c r="G16" s="1132">
        <v>5149.49</v>
      </c>
      <c r="H16" s="1132">
        <v>3783.3279169999996</v>
      </c>
      <c r="I16" s="1132">
        <v>3911.4530225399999</v>
      </c>
      <c r="J16" s="1132">
        <v>5639.9873138240009</v>
      </c>
      <c r="K16" s="1132">
        <v>5364.2901639049996</v>
      </c>
      <c r="L16" s="1137">
        <v>4573.1678153760004</v>
      </c>
      <c r="M16" s="1137">
        <v>5426.179600241001</v>
      </c>
      <c r="N16" s="1137">
        <v>6306.076403600001</v>
      </c>
      <c r="O16" s="1151"/>
    </row>
    <row r="17" spans="1:14">
      <c r="A17" s="1150" t="s">
        <v>703</v>
      </c>
      <c r="B17" s="1127" t="s">
        <v>1018</v>
      </c>
      <c r="C17" s="1132">
        <v>1695.604</v>
      </c>
      <c r="D17" s="1132">
        <v>1050.43</v>
      </c>
      <c r="E17" s="1132">
        <v>2297.08</v>
      </c>
      <c r="F17" s="1132">
        <v>2528.7080000000001</v>
      </c>
      <c r="G17" s="1132">
        <v>1888.56</v>
      </c>
      <c r="H17" s="1132">
        <v>2141.413963</v>
      </c>
      <c r="I17" s="1132">
        <v>1464.8841782999998</v>
      </c>
      <c r="J17" s="1132">
        <v>1234.0398560000001</v>
      </c>
      <c r="K17" s="1132">
        <v>1339.4413890000003</v>
      </c>
      <c r="L17" s="1137">
        <v>1974.7714620000002</v>
      </c>
      <c r="M17" s="1137">
        <v>1570.5704170000001</v>
      </c>
      <c r="N17" s="1137">
        <v>1417.8464410000001</v>
      </c>
    </row>
    <row r="18" spans="1:14">
      <c r="A18" s="1150" t="s">
        <v>1052</v>
      </c>
      <c r="B18" s="1127" t="s">
        <v>1018</v>
      </c>
      <c r="C18" s="1132">
        <v>3202.127</v>
      </c>
      <c r="D18" s="1132">
        <v>4443.05</v>
      </c>
      <c r="E18" s="1132">
        <v>5046.6000000000004</v>
      </c>
      <c r="F18" s="1132">
        <v>5103.2580000000007</v>
      </c>
      <c r="G18" s="1132">
        <v>4763.66</v>
      </c>
      <c r="H18" s="1132">
        <v>5360.9597599999997</v>
      </c>
      <c r="I18" s="1132">
        <v>5754.3343400000003</v>
      </c>
      <c r="J18" s="1132">
        <v>5519.044640000001</v>
      </c>
      <c r="K18" s="1132">
        <v>5173.7764100000004</v>
      </c>
      <c r="L18" s="1137">
        <v>4645.5248499999998</v>
      </c>
      <c r="M18" s="1137">
        <v>5481.5443300000006</v>
      </c>
      <c r="N18" s="1137">
        <v>4870.2791099999995</v>
      </c>
    </row>
    <row r="19" spans="1:14">
      <c r="A19" s="1150" t="s">
        <v>1051</v>
      </c>
      <c r="B19" s="1127" t="s">
        <v>1018</v>
      </c>
      <c r="C19" s="1132">
        <v>2.1160000000000001</v>
      </c>
      <c r="D19" s="1132">
        <v>1.0550000000000002</v>
      </c>
      <c r="E19" s="1132">
        <v>2.12</v>
      </c>
      <c r="F19" s="1132">
        <v>2.1779999999999999</v>
      </c>
      <c r="G19" s="1132">
        <v>1.2713599999999998</v>
      </c>
      <c r="H19" s="1132">
        <v>0</v>
      </c>
      <c r="I19" s="1132">
        <v>7.6556443999999999</v>
      </c>
      <c r="J19" s="1132">
        <v>318.20854599999996</v>
      </c>
      <c r="K19" s="1132">
        <v>347.21708999999998</v>
      </c>
      <c r="L19" s="1137">
        <v>391.38844000000006</v>
      </c>
      <c r="M19" s="1137">
        <v>382.97391999999996</v>
      </c>
      <c r="N19" s="1137">
        <v>373.49171000000001</v>
      </c>
    </row>
    <row r="20" spans="1:14">
      <c r="A20" s="1128" t="s">
        <v>1050</v>
      </c>
      <c r="B20" s="1127" t="s">
        <v>1018</v>
      </c>
      <c r="C20" s="1132">
        <v>902.17399999999998</v>
      </c>
      <c r="D20" s="1132">
        <v>1064.72</v>
      </c>
      <c r="E20" s="1132">
        <v>738.68</v>
      </c>
      <c r="F20" s="1132">
        <v>945.44700000000012</v>
      </c>
      <c r="G20" s="1132">
        <v>1231.99</v>
      </c>
      <c r="H20" s="1132">
        <v>1010.9761980000001</v>
      </c>
      <c r="I20" s="1132">
        <v>1046.9325429999999</v>
      </c>
      <c r="J20" s="1132">
        <v>1568.1473558550001</v>
      </c>
      <c r="K20" s="1132">
        <v>1376.747531</v>
      </c>
      <c r="L20" s="1137">
        <v>1377.7757309999995</v>
      </c>
      <c r="M20" s="1137">
        <v>1473.2233049999995</v>
      </c>
      <c r="N20" s="1137">
        <v>1408.2425920000003</v>
      </c>
    </row>
    <row r="21" spans="1:14">
      <c r="A21" s="1150" t="s">
        <v>1049</v>
      </c>
      <c r="B21" s="1127" t="s">
        <v>1018</v>
      </c>
      <c r="C21" s="1132">
        <v>2609.6239999999998</v>
      </c>
      <c r="D21" s="1132">
        <v>1225.01</v>
      </c>
      <c r="E21" s="1132">
        <v>2164.12</v>
      </c>
      <c r="F21" s="1132">
        <v>2515.8770000000004</v>
      </c>
      <c r="G21" s="1132">
        <v>1740.23</v>
      </c>
      <c r="H21" s="1132">
        <v>2874.8588949999998</v>
      </c>
      <c r="I21" s="1132">
        <v>2716.97604</v>
      </c>
      <c r="J21" s="1132">
        <v>1400.32367</v>
      </c>
      <c r="K21" s="1132">
        <v>1127.749491</v>
      </c>
      <c r="L21" s="1137">
        <v>1160.0793720000001</v>
      </c>
      <c r="M21" s="1137">
        <v>767.94663600000001</v>
      </c>
      <c r="N21" s="1137">
        <v>797.846496</v>
      </c>
    </row>
    <row r="22" spans="1:14">
      <c r="A22" s="1150" t="s">
        <v>1048</v>
      </c>
      <c r="B22" s="1127" t="s">
        <v>1018</v>
      </c>
      <c r="C22" s="1132">
        <v>313.19</v>
      </c>
      <c r="D22" s="1132">
        <v>401.06</v>
      </c>
      <c r="E22" s="1132">
        <v>418.97</v>
      </c>
      <c r="F22" s="1132">
        <v>516.71199999999999</v>
      </c>
      <c r="G22" s="1132">
        <v>598.47</v>
      </c>
      <c r="H22" s="1132">
        <v>750.45823064000001</v>
      </c>
      <c r="I22" s="1132">
        <v>811.27848400000005</v>
      </c>
      <c r="J22" s="1132">
        <v>1035.824067175</v>
      </c>
      <c r="K22" s="1132">
        <v>1213.0136359999997</v>
      </c>
      <c r="L22" s="1137">
        <v>1452.9263419999997</v>
      </c>
      <c r="M22" s="1137">
        <v>1699.1888345249999</v>
      </c>
      <c r="N22" s="1137">
        <v>2609.2659485744998</v>
      </c>
    </row>
    <row r="23" spans="1:14">
      <c r="A23" s="1146" t="s">
        <v>1047</v>
      </c>
      <c r="B23" s="1127" t="s">
        <v>1018</v>
      </c>
      <c r="C23" s="1149">
        <v>11063.113000000001</v>
      </c>
      <c r="D23" s="1132">
        <v>11786.363000000001</v>
      </c>
      <c r="E23" s="1132">
        <v>12785.332</v>
      </c>
      <c r="F23" s="1132">
        <v>13429.783000000001</v>
      </c>
      <c r="G23" s="1132">
        <v>14091.144999999999</v>
      </c>
      <c r="H23" s="1132">
        <v>14611.23178792486</v>
      </c>
      <c r="I23" s="1132">
        <v>14286.138631552469</v>
      </c>
      <c r="J23" s="1132">
        <v>15213.622937128546</v>
      </c>
      <c r="K23" s="1132">
        <v>14519.62245989813</v>
      </c>
      <c r="L23" s="1137">
        <v>14153.11781012784</v>
      </c>
      <c r="M23" s="1137">
        <v>15191.121995864596</v>
      </c>
      <c r="N23" s="1137">
        <v>16069.159377346488</v>
      </c>
    </row>
    <row r="24" spans="1:14">
      <c r="A24" s="1147" t="s">
        <v>1043</v>
      </c>
      <c r="B24" s="1127" t="s">
        <v>1018</v>
      </c>
      <c r="C24" s="1133">
        <v>3584.5020000000004</v>
      </c>
      <c r="D24" s="1132">
        <v>3943.39</v>
      </c>
      <c r="E24" s="1132">
        <v>4272.4309999999996</v>
      </c>
      <c r="F24" s="1132">
        <v>4463.32</v>
      </c>
      <c r="G24" s="1132">
        <v>4640.7299999999996</v>
      </c>
      <c r="H24" s="1132">
        <v>4863.4322006248603</v>
      </c>
      <c r="I24" s="1132">
        <v>5172.0708036524693</v>
      </c>
      <c r="J24" s="1132">
        <v>5319.5939689796196</v>
      </c>
      <c r="K24" s="1132">
        <v>5124.2706952783792</v>
      </c>
      <c r="L24" s="1137">
        <v>4566.9027048983789</v>
      </c>
      <c r="M24" s="1137">
        <v>4776.6174069216213</v>
      </c>
      <c r="N24" s="1137">
        <v>5152.5686772905401</v>
      </c>
    </row>
    <row r="25" spans="1:14">
      <c r="A25" s="1147" t="s">
        <v>105</v>
      </c>
      <c r="B25" s="1127" t="s">
        <v>1018</v>
      </c>
      <c r="C25" s="1133">
        <v>3498.43</v>
      </c>
      <c r="D25" s="1132">
        <v>3607.5540000000005</v>
      </c>
      <c r="E25" s="1132">
        <v>3864.1120000000001</v>
      </c>
      <c r="F25" s="1132">
        <v>4041.4169999999999</v>
      </c>
      <c r="G25" s="1132">
        <v>4289.99</v>
      </c>
      <c r="H25" s="1132">
        <v>4391.8877040000007</v>
      </c>
      <c r="I25" s="1132">
        <v>4163.6232330000003</v>
      </c>
      <c r="J25" s="1132">
        <v>4821.8661109999994</v>
      </c>
      <c r="K25" s="1132">
        <v>4333.617354</v>
      </c>
      <c r="L25" s="1137">
        <v>4280.7001559</v>
      </c>
      <c r="M25" s="1137">
        <v>4625.8849702999996</v>
      </c>
      <c r="N25" s="1137">
        <v>4753.430749000001</v>
      </c>
    </row>
    <row r="26" spans="1:14">
      <c r="A26" s="1147" t="s">
        <v>1042</v>
      </c>
      <c r="B26" s="1127" t="s">
        <v>1018</v>
      </c>
      <c r="C26" s="1133">
        <v>2519.6610000000001</v>
      </c>
      <c r="D26" s="1132">
        <v>2680.9409999999998</v>
      </c>
      <c r="E26" s="1132">
        <v>2986.8759999999997</v>
      </c>
      <c r="F26" s="1132">
        <v>3221.6559999999999</v>
      </c>
      <c r="G26" s="1132">
        <v>3411.7699999999995</v>
      </c>
      <c r="H26" s="1132">
        <v>3562.9759752999998</v>
      </c>
      <c r="I26" s="1132">
        <v>3238.0320339000004</v>
      </c>
      <c r="J26" s="1132">
        <v>3342.4506546283783</v>
      </c>
      <c r="K26" s="1132">
        <v>3414.8415040581076</v>
      </c>
      <c r="L26" s="1137">
        <v>3670.3870293294594</v>
      </c>
      <c r="M26" s="1137">
        <v>4067.6838696429741</v>
      </c>
      <c r="N26" s="1137">
        <v>4439.3103760559461</v>
      </c>
    </row>
    <row r="27" spans="1:14">
      <c r="A27" s="1148" t="s">
        <v>1046</v>
      </c>
      <c r="B27" s="1127" t="s">
        <v>1018</v>
      </c>
      <c r="C27" s="1133">
        <v>1352.1859999999999</v>
      </c>
      <c r="D27" s="1132">
        <v>1446.0029999999999</v>
      </c>
      <c r="E27" s="1132">
        <v>1553.1750000000002</v>
      </c>
      <c r="F27" s="1132">
        <v>1594.9490000000001</v>
      </c>
      <c r="G27" s="1132">
        <v>1640.2139999999997</v>
      </c>
      <c r="H27" s="1132">
        <v>1684.3921500000001</v>
      </c>
      <c r="I27" s="1132">
        <v>1604.7615279999995</v>
      </c>
      <c r="J27" s="1132">
        <v>1632.6092449999999</v>
      </c>
      <c r="K27" s="1132">
        <v>1549.934489</v>
      </c>
      <c r="L27" s="1137">
        <v>1538.8700309999999</v>
      </c>
      <c r="M27" s="1137">
        <v>1624.9749690000001</v>
      </c>
      <c r="N27" s="1137">
        <v>1641.4267050000003</v>
      </c>
    </row>
    <row r="28" spans="1:14">
      <c r="A28" s="1147" t="s">
        <v>1041</v>
      </c>
      <c r="B28" s="1127" t="s">
        <v>1018</v>
      </c>
      <c r="C28" s="1133">
        <v>108.334</v>
      </c>
      <c r="D28" s="1132">
        <v>108.47499999999999</v>
      </c>
      <c r="E28" s="1132">
        <v>108.738</v>
      </c>
      <c r="F28" s="1132">
        <v>108.441</v>
      </c>
      <c r="G28" s="1132">
        <v>108.441</v>
      </c>
      <c r="H28" s="1132">
        <v>108.54375799999998</v>
      </c>
      <c r="I28" s="1132">
        <v>107.651033</v>
      </c>
      <c r="J28" s="1132">
        <v>97.102957520547932</v>
      </c>
      <c r="K28" s="1132">
        <v>96.958417561643842</v>
      </c>
      <c r="L28" s="1137">
        <v>96.257889000000006</v>
      </c>
      <c r="M28" s="1137">
        <v>95.96078</v>
      </c>
      <c r="N28" s="1137">
        <v>82.422869999999989</v>
      </c>
    </row>
    <row r="29" spans="1:14">
      <c r="A29" s="1138"/>
      <c r="B29" s="1127"/>
      <c r="C29" s="1133"/>
      <c r="D29" s="1132"/>
      <c r="E29" s="1132"/>
      <c r="F29" s="1132"/>
      <c r="G29" s="1132"/>
      <c r="H29" s="1132"/>
      <c r="I29" s="1132"/>
      <c r="J29" s="1132"/>
      <c r="K29" s="1132"/>
      <c r="L29" s="1137"/>
      <c r="M29" s="1137"/>
      <c r="N29" s="1137"/>
    </row>
    <row r="30" spans="1:14">
      <c r="A30" s="1146" t="s">
        <v>1045</v>
      </c>
      <c r="B30" s="1130" t="s">
        <v>1044</v>
      </c>
      <c r="C30" s="1133">
        <v>1271</v>
      </c>
      <c r="D30" s="1132">
        <v>1352</v>
      </c>
      <c r="E30" s="1132">
        <v>1465</v>
      </c>
      <c r="F30" s="1132">
        <v>1518</v>
      </c>
      <c r="G30" s="1132">
        <v>1566</v>
      </c>
      <c r="H30" s="1132">
        <v>1646</v>
      </c>
      <c r="I30" s="1132">
        <v>1624.029708</v>
      </c>
      <c r="J30" s="1132">
        <v>1603.148185</v>
      </c>
      <c r="K30" s="1132">
        <v>1559.5576390000001</v>
      </c>
      <c r="L30" s="1137">
        <v>1582.67965</v>
      </c>
      <c r="M30" s="1137">
        <v>1718.4532380000001</v>
      </c>
      <c r="N30" s="1137">
        <v>1836.6264399999998</v>
      </c>
    </row>
    <row r="31" spans="1:14">
      <c r="A31" s="1128" t="s">
        <v>1043</v>
      </c>
      <c r="B31" s="1127" t="s">
        <v>1018</v>
      </c>
      <c r="C31" s="1133">
        <v>527</v>
      </c>
      <c r="D31" s="1132">
        <v>565</v>
      </c>
      <c r="E31" s="1132">
        <v>613</v>
      </c>
      <c r="F31" s="1132">
        <v>629</v>
      </c>
      <c r="G31" s="1132">
        <v>640</v>
      </c>
      <c r="H31" s="1132">
        <v>692</v>
      </c>
      <c r="I31" s="1132">
        <v>739.11141199999997</v>
      </c>
      <c r="J31" s="1132">
        <v>717.08402100000001</v>
      </c>
      <c r="K31" s="1132">
        <v>698.72526500000004</v>
      </c>
      <c r="L31" s="1137">
        <v>657.66552000000001</v>
      </c>
      <c r="M31" s="1137">
        <v>693.38035200000002</v>
      </c>
      <c r="N31" s="1137">
        <v>751.82000199999993</v>
      </c>
    </row>
    <row r="32" spans="1:14">
      <c r="A32" s="1128" t="s">
        <v>105</v>
      </c>
      <c r="B32" s="1127" t="s">
        <v>1018</v>
      </c>
      <c r="C32" s="1133">
        <v>252</v>
      </c>
      <c r="D32" s="1132">
        <v>264</v>
      </c>
      <c r="E32" s="1132">
        <v>276</v>
      </c>
      <c r="F32" s="1132">
        <v>281</v>
      </c>
      <c r="G32" s="1132">
        <v>288</v>
      </c>
      <c r="H32" s="1132">
        <v>293</v>
      </c>
      <c r="I32" s="1132">
        <v>279.22261600000002</v>
      </c>
      <c r="J32" s="1132">
        <v>305.99026800000001</v>
      </c>
      <c r="K32" s="1132">
        <v>265.56795199999999</v>
      </c>
      <c r="L32" s="1137">
        <v>262.02129200000002</v>
      </c>
      <c r="M32" s="1137">
        <v>291.25134000000003</v>
      </c>
      <c r="N32" s="1137">
        <v>303.909358</v>
      </c>
    </row>
    <row r="33" spans="1:15">
      <c r="A33" s="1128" t="s">
        <v>1042</v>
      </c>
      <c r="B33" s="1127" t="s">
        <v>1018</v>
      </c>
      <c r="C33" s="1133">
        <v>466</v>
      </c>
      <c r="D33" s="1132">
        <v>497</v>
      </c>
      <c r="E33" s="1132">
        <v>553</v>
      </c>
      <c r="F33" s="1132">
        <v>586</v>
      </c>
      <c r="G33" s="1132">
        <v>617</v>
      </c>
      <c r="H33" s="1132">
        <v>640</v>
      </c>
      <c r="I33" s="1132">
        <v>583.07840400000009</v>
      </c>
      <c r="J33" s="1132">
        <v>556.69517000000008</v>
      </c>
      <c r="K33" s="1132">
        <v>569.38219100000003</v>
      </c>
      <c r="L33" s="1137">
        <v>638.18070499999999</v>
      </c>
      <c r="M33" s="1137">
        <v>708.83703800000001</v>
      </c>
      <c r="N33" s="1137">
        <v>756.283637</v>
      </c>
    </row>
    <row r="34" spans="1:15">
      <c r="A34" s="1128" t="s">
        <v>1041</v>
      </c>
      <c r="B34" s="1127" t="s">
        <v>1018</v>
      </c>
      <c r="C34" s="1133">
        <v>26</v>
      </c>
      <c r="D34" s="1132">
        <v>26</v>
      </c>
      <c r="E34" s="1132">
        <v>23</v>
      </c>
      <c r="F34" s="1132">
        <v>22</v>
      </c>
      <c r="G34" s="1132">
        <v>21</v>
      </c>
      <c r="H34" s="1132">
        <v>21</v>
      </c>
      <c r="I34" s="1132">
        <v>22.617276</v>
      </c>
      <c r="J34" s="1132">
        <v>23.378726</v>
      </c>
      <c r="K34" s="1132">
        <v>25.882231000000001</v>
      </c>
      <c r="L34" s="1137">
        <v>24.812132999999999</v>
      </c>
      <c r="M34" s="1137">
        <v>24.984508000000002</v>
      </c>
      <c r="N34" s="1137">
        <v>24.613443</v>
      </c>
    </row>
    <row r="35" spans="1:15">
      <c r="A35" s="1140"/>
      <c r="B35" s="1127"/>
      <c r="C35" s="1133"/>
      <c r="D35" s="1132"/>
      <c r="E35" s="1132"/>
      <c r="F35" s="1132"/>
      <c r="G35" s="1132"/>
      <c r="H35" s="1132"/>
      <c r="I35" s="1132"/>
      <c r="J35" s="1132"/>
      <c r="K35" s="1132"/>
      <c r="L35" s="1137"/>
      <c r="M35" s="1137"/>
      <c r="N35" s="1137"/>
    </row>
    <row r="36" spans="1:15">
      <c r="A36" s="1145" t="s">
        <v>1040</v>
      </c>
      <c r="B36" s="1127" t="s">
        <v>1039</v>
      </c>
      <c r="C36" s="1144">
        <v>10.47</v>
      </c>
      <c r="D36" s="1143">
        <v>10</v>
      </c>
      <c r="E36" s="1143">
        <v>9.6</v>
      </c>
      <c r="F36" s="1143">
        <v>8.5</v>
      </c>
      <c r="G36" s="1143">
        <v>8.34</v>
      </c>
      <c r="H36" s="1143">
        <v>8.232405415957226</v>
      </c>
      <c r="I36" s="1143">
        <v>9.0837453530425698</v>
      </c>
      <c r="J36" s="1143">
        <v>9.1</v>
      </c>
      <c r="K36" s="1143">
        <v>8.8000000000000007</v>
      </c>
      <c r="L36" s="1142">
        <v>9.3000000000000007</v>
      </c>
      <c r="M36" s="1142">
        <v>9.5</v>
      </c>
      <c r="N36" s="1142" t="s">
        <v>321</v>
      </c>
      <c r="O36" s="1141"/>
    </row>
    <row r="37" spans="1:15">
      <c r="A37" s="1140"/>
      <c r="B37" s="1127"/>
      <c r="C37" s="1133"/>
      <c r="D37" s="1132"/>
      <c r="E37" s="1132"/>
      <c r="F37" s="1132"/>
      <c r="G37" s="1132"/>
      <c r="H37" s="1132"/>
      <c r="I37" s="1132"/>
      <c r="J37" s="1132"/>
      <c r="K37" s="1132"/>
      <c r="L37" s="1137"/>
      <c r="M37" s="1137"/>
      <c r="N37" s="1137"/>
    </row>
    <row r="38" spans="1:15">
      <c r="A38" s="1138" t="s">
        <v>1038</v>
      </c>
      <c r="B38" s="1139" t="s">
        <v>1037</v>
      </c>
      <c r="C38" s="1133">
        <v>5928.5150000000003</v>
      </c>
      <c r="D38" s="1132">
        <v>6170.3580000000002</v>
      </c>
      <c r="E38" s="1132">
        <v>6499.5529999999999</v>
      </c>
      <c r="F38" s="1132">
        <v>6740.53</v>
      </c>
      <c r="G38" s="1132">
        <v>6915.9759999999997</v>
      </c>
      <c r="H38" s="1132">
        <v>7068.8909999999996</v>
      </c>
      <c r="I38" s="1132">
        <v>7212.5450000000001</v>
      </c>
      <c r="J38" s="1132">
        <v>7401.4160000000002</v>
      </c>
      <c r="K38" s="1132">
        <v>7530.7349999999997</v>
      </c>
      <c r="L38" s="1137">
        <v>7622.3090000000002</v>
      </c>
      <c r="M38" s="1137">
        <v>7701.8549999999996</v>
      </c>
      <c r="N38" s="1137">
        <v>7789.7129999999997</v>
      </c>
    </row>
    <row r="39" spans="1:15">
      <c r="A39" s="1138" t="s">
        <v>1036</v>
      </c>
      <c r="B39" s="1127" t="s">
        <v>1018</v>
      </c>
      <c r="C39" s="1133">
        <v>5234.6909999999998</v>
      </c>
      <c r="D39" s="1132">
        <v>5443.7269999999999</v>
      </c>
      <c r="E39" s="1132">
        <v>5731.3270000000002</v>
      </c>
      <c r="F39" s="1132">
        <v>5923.0829999999996</v>
      </c>
      <c r="G39" s="1132">
        <v>6050.7479999999996</v>
      </c>
      <c r="H39" s="1132">
        <v>6164.5990000000002</v>
      </c>
      <c r="I39" s="1132">
        <v>6273.0360000000001</v>
      </c>
      <c r="J39" s="1132">
        <v>6410.8940000000002</v>
      </c>
      <c r="K39" s="1132">
        <v>6508.7550000000001</v>
      </c>
      <c r="L39" s="1137">
        <v>6577.5839999999998</v>
      </c>
      <c r="M39" s="1137">
        <v>6634.3029999999999</v>
      </c>
      <c r="N39" s="1137">
        <v>6690.8490000000002</v>
      </c>
    </row>
    <row r="40" spans="1:15">
      <c r="A40" s="1129" t="s">
        <v>1035</v>
      </c>
      <c r="B40" s="1127" t="s">
        <v>1018</v>
      </c>
      <c r="C40" s="1133">
        <v>57.832999999999998</v>
      </c>
      <c r="D40" s="1132">
        <v>59.790999999999997</v>
      </c>
      <c r="E40" s="1132">
        <v>61.524999999999999</v>
      </c>
      <c r="F40" s="1132">
        <v>63.790999999999997</v>
      </c>
      <c r="G40" s="1132">
        <v>65.787999999999997</v>
      </c>
      <c r="H40" s="1132">
        <v>67.382999999999996</v>
      </c>
      <c r="I40" s="1132">
        <v>69.915999999999997</v>
      </c>
      <c r="J40" s="1132">
        <v>72.831000000000003</v>
      </c>
      <c r="K40" s="1132">
        <v>74.646000000000001</v>
      </c>
      <c r="L40" s="1137">
        <v>77.155000000000001</v>
      </c>
      <c r="M40" s="1137">
        <v>79.444000000000003</v>
      </c>
      <c r="N40" s="1137">
        <v>80.834999999999994</v>
      </c>
    </row>
    <row r="41" spans="1:15">
      <c r="A41" s="1129" t="s">
        <v>1034</v>
      </c>
      <c r="B41" s="1127" t="s">
        <v>1018</v>
      </c>
      <c r="C41" s="1133">
        <v>632.58699999999999</v>
      </c>
      <c r="D41" s="1132">
        <v>664.54700000000003</v>
      </c>
      <c r="E41" s="1132">
        <v>703.774</v>
      </c>
      <c r="F41" s="1132">
        <v>750.76700000000005</v>
      </c>
      <c r="G41" s="1132">
        <v>796.03599999999994</v>
      </c>
      <c r="H41" s="1132">
        <v>831.21</v>
      </c>
      <c r="I41" s="1132">
        <v>866.69399999999996</v>
      </c>
      <c r="J41" s="1132">
        <v>914.75699999999995</v>
      </c>
      <c r="K41" s="1132">
        <v>944.40800000000002</v>
      </c>
      <c r="L41" s="1137">
        <v>965.54499999999996</v>
      </c>
      <c r="M41" s="1137">
        <v>986.06100000000004</v>
      </c>
      <c r="N41" s="1137">
        <v>1016.097</v>
      </c>
    </row>
    <row r="42" spans="1:15">
      <c r="A42" s="1134"/>
      <c r="B42" s="1127"/>
      <c r="C42" s="1133"/>
      <c r="D42" s="1132"/>
      <c r="E42" s="1132"/>
      <c r="F42" s="1132"/>
      <c r="G42" s="1132"/>
      <c r="H42" s="1132"/>
      <c r="I42" s="1132"/>
      <c r="J42" s="1132"/>
      <c r="K42" s="1132"/>
      <c r="L42" s="1137"/>
      <c r="M42" s="1137"/>
      <c r="N42" s="1137"/>
    </row>
    <row r="43" spans="1:15">
      <c r="A43" s="1131" t="s">
        <v>1033</v>
      </c>
      <c r="B43" s="1130" t="s">
        <v>1032</v>
      </c>
      <c r="C43" s="1126" t="s">
        <v>146</v>
      </c>
      <c r="D43" s="1126" t="s">
        <v>146</v>
      </c>
      <c r="E43" s="1126" t="s">
        <v>146</v>
      </c>
      <c r="F43" s="1126" t="s">
        <v>146</v>
      </c>
      <c r="G43" s="1125">
        <v>9.49</v>
      </c>
      <c r="H43" s="1125">
        <v>12.908981741124174</v>
      </c>
      <c r="I43" s="1125">
        <v>10.35</v>
      </c>
      <c r="J43" s="1125">
        <v>9.61</v>
      </c>
      <c r="K43" s="1125">
        <v>22.47</v>
      </c>
      <c r="L43" s="1124">
        <v>29.238368867880531</v>
      </c>
      <c r="M43" s="1124">
        <v>19.922724840116892</v>
      </c>
      <c r="N43" s="1124">
        <v>19.646999208761827</v>
      </c>
    </row>
    <row r="44" spans="1:15">
      <c r="A44" s="1136" t="s">
        <v>1031</v>
      </c>
      <c r="B44" s="1127" t="s">
        <v>1018</v>
      </c>
      <c r="C44" s="1126" t="s">
        <v>146</v>
      </c>
      <c r="D44" s="1126" t="s">
        <v>146</v>
      </c>
      <c r="E44" s="1126" t="s">
        <v>146</v>
      </c>
      <c r="F44" s="1126" t="s">
        <v>146</v>
      </c>
      <c r="G44" s="1125">
        <v>1.8</v>
      </c>
      <c r="H44" s="1125">
        <v>2.4947305686761756</v>
      </c>
      <c r="I44" s="1125">
        <v>2.33</v>
      </c>
      <c r="J44" s="1125">
        <v>1.72</v>
      </c>
      <c r="K44" s="1125">
        <v>2.78</v>
      </c>
      <c r="L44" s="1124">
        <v>2.4714218180968306</v>
      </c>
      <c r="M44" s="1124">
        <v>2.237544918367524</v>
      </c>
      <c r="N44" s="1124">
        <v>2.3491304035794802</v>
      </c>
    </row>
    <row r="45" spans="1:15">
      <c r="A45" s="1135" t="s">
        <v>1028</v>
      </c>
      <c r="B45" s="1127" t="s">
        <v>1018</v>
      </c>
      <c r="C45" s="1133"/>
      <c r="D45" s="1132"/>
      <c r="E45" s="1132"/>
      <c r="F45" s="1132"/>
      <c r="G45" s="1125">
        <v>28.76</v>
      </c>
      <c r="H45" s="1125">
        <v>31.97</v>
      </c>
      <c r="I45" s="1125">
        <v>29.01</v>
      </c>
      <c r="J45" s="1125">
        <v>32.03</v>
      </c>
      <c r="K45" s="1125">
        <v>67.69</v>
      </c>
      <c r="L45" s="1124">
        <v>71.638393295960242</v>
      </c>
      <c r="M45" s="1124">
        <v>54.623212915772591</v>
      </c>
      <c r="N45" s="1124">
        <v>47.564022027402238</v>
      </c>
    </row>
    <row r="46" spans="1:15">
      <c r="A46" s="1135" t="s">
        <v>1030</v>
      </c>
      <c r="B46" s="1127" t="s">
        <v>1018</v>
      </c>
      <c r="C46" s="1133"/>
      <c r="D46" s="1132"/>
      <c r="E46" s="1132"/>
      <c r="F46" s="1132"/>
      <c r="G46" s="1125">
        <v>9.93</v>
      </c>
      <c r="H46" s="1125">
        <v>12.51</v>
      </c>
      <c r="I46" s="1125">
        <v>10.87</v>
      </c>
      <c r="J46" s="1125">
        <v>12.43</v>
      </c>
      <c r="K46" s="1125">
        <v>27.32</v>
      </c>
      <c r="L46" s="1124">
        <v>35.135498178956063</v>
      </c>
      <c r="M46" s="1124">
        <v>20.824106490884976</v>
      </c>
      <c r="N46" s="1124">
        <v>19.793046042567845</v>
      </c>
    </row>
    <row r="47" spans="1:15">
      <c r="A47" s="1131"/>
      <c r="B47" s="1127"/>
      <c r="C47" s="1133"/>
      <c r="D47" s="1132"/>
      <c r="E47" s="1132"/>
      <c r="F47" s="1132"/>
      <c r="G47" s="1125"/>
      <c r="H47" s="1125"/>
      <c r="I47" s="1125"/>
      <c r="J47" s="1125"/>
      <c r="K47" s="1125"/>
      <c r="L47" s="1124"/>
      <c r="M47" s="1124"/>
      <c r="N47" s="1124"/>
    </row>
    <row r="48" spans="1:15">
      <c r="A48" s="1131" t="s">
        <v>1029</v>
      </c>
      <c r="B48" s="1130" t="s">
        <v>1022</v>
      </c>
      <c r="C48" s="1126" t="s">
        <v>146</v>
      </c>
      <c r="D48" s="1126" t="s">
        <v>146</v>
      </c>
      <c r="E48" s="1126" t="s">
        <v>146</v>
      </c>
      <c r="F48" s="1126" t="s">
        <v>146</v>
      </c>
      <c r="G48" s="1125">
        <v>24.47</v>
      </c>
      <c r="H48" s="1125">
        <v>26.47</v>
      </c>
      <c r="I48" s="1125">
        <v>22.94</v>
      </c>
      <c r="J48" s="1125">
        <v>21.67</v>
      </c>
      <c r="K48" s="1125">
        <v>32.04</v>
      </c>
      <c r="L48" s="1124">
        <v>32.373552679763684</v>
      </c>
      <c r="M48" s="1124">
        <v>29.492356379505512</v>
      </c>
      <c r="N48" s="1124">
        <v>34.24280514859614</v>
      </c>
    </row>
    <row r="49" spans="1:14">
      <c r="A49" s="1135" t="s">
        <v>1028</v>
      </c>
      <c r="B49" s="1127" t="s">
        <v>1018</v>
      </c>
      <c r="C49" s="1126" t="s">
        <v>146</v>
      </c>
      <c r="D49" s="1126" t="s">
        <v>146</v>
      </c>
      <c r="E49" s="1126" t="s">
        <v>146</v>
      </c>
      <c r="F49" s="1126" t="s">
        <v>146</v>
      </c>
      <c r="G49" s="1125">
        <v>31.98</v>
      </c>
      <c r="H49" s="1125">
        <v>30.16</v>
      </c>
      <c r="I49" s="1125">
        <v>27.55</v>
      </c>
      <c r="J49" s="1125">
        <v>30.35</v>
      </c>
      <c r="K49" s="1125">
        <v>69.650000000000006</v>
      </c>
      <c r="L49" s="1124">
        <v>69.387537221851161</v>
      </c>
      <c r="M49" s="1124">
        <v>73.373084197435361</v>
      </c>
      <c r="N49" s="1124">
        <v>94.333338404415883</v>
      </c>
    </row>
    <row r="50" spans="1:14">
      <c r="A50" s="1135" t="s">
        <v>1027</v>
      </c>
      <c r="B50" s="1127" t="s">
        <v>1018</v>
      </c>
      <c r="C50" s="1126" t="s">
        <v>146</v>
      </c>
      <c r="D50" s="1126" t="s">
        <v>146</v>
      </c>
      <c r="E50" s="1126" t="s">
        <v>146</v>
      </c>
      <c r="F50" s="1126" t="s">
        <v>146</v>
      </c>
      <c r="G50" s="1125">
        <v>16.329999999999998</v>
      </c>
      <c r="H50" s="1125">
        <v>18.22</v>
      </c>
      <c r="I50" s="1125">
        <v>18.989999999999998</v>
      </c>
      <c r="J50" s="1125">
        <v>16.22</v>
      </c>
      <c r="K50" s="1125">
        <v>14.98</v>
      </c>
      <c r="L50" s="1124">
        <v>20.800094738114595</v>
      </c>
      <c r="M50" s="1124">
        <v>24.650702139216531</v>
      </c>
      <c r="N50" s="1124">
        <v>16.806320851047449</v>
      </c>
    </row>
    <row r="51" spans="1:14">
      <c r="A51" s="1134"/>
      <c r="B51" s="1127"/>
      <c r="C51" s="1133"/>
      <c r="D51" s="1132"/>
      <c r="E51" s="1132"/>
      <c r="F51" s="1132"/>
      <c r="G51" s="1125"/>
      <c r="H51" s="1125"/>
      <c r="I51" s="1125"/>
      <c r="J51" s="1125"/>
      <c r="K51" s="1125"/>
      <c r="L51" s="1124"/>
      <c r="M51" s="1124"/>
      <c r="N51" s="1124"/>
    </row>
    <row r="52" spans="1:14">
      <c r="A52" s="1131" t="s">
        <v>1026</v>
      </c>
      <c r="B52" s="1130" t="s">
        <v>1022</v>
      </c>
      <c r="C52" s="1133"/>
      <c r="D52" s="1132"/>
      <c r="E52" s="1132"/>
      <c r="F52" s="1132"/>
      <c r="G52" s="1125"/>
      <c r="H52" s="1125"/>
      <c r="I52" s="1125"/>
      <c r="J52" s="1125"/>
      <c r="K52" s="1125"/>
      <c r="L52" s="1124"/>
      <c r="M52" s="1124"/>
      <c r="N52" s="1124"/>
    </row>
    <row r="53" spans="1:14">
      <c r="A53" s="1129" t="s">
        <v>1025</v>
      </c>
      <c r="B53" s="1127" t="s">
        <v>1018</v>
      </c>
      <c r="C53" s="1126" t="s">
        <v>146</v>
      </c>
      <c r="D53" s="1126" t="s">
        <v>146</v>
      </c>
      <c r="E53" s="1126" t="s">
        <v>146</v>
      </c>
      <c r="F53" s="1126" t="s">
        <v>146</v>
      </c>
      <c r="G53" s="1125">
        <v>12.75</v>
      </c>
      <c r="H53" s="1125">
        <v>16.62</v>
      </c>
      <c r="I53" s="1125">
        <v>13.99</v>
      </c>
      <c r="J53" s="1125">
        <v>12.38</v>
      </c>
      <c r="K53" s="1125">
        <v>24.65</v>
      </c>
      <c r="L53" s="1124">
        <v>29.238368867880531</v>
      </c>
      <c r="M53" s="1124">
        <v>19.922724840116892</v>
      </c>
      <c r="N53" s="1124">
        <v>19.646999208761827</v>
      </c>
    </row>
    <row r="54" spans="1:14">
      <c r="A54" s="1129" t="s">
        <v>1024</v>
      </c>
      <c r="B54" s="1127" t="s">
        <v>1018</v>
      </c>
      <c r="C54" s="1126" t="s">
        <v>146</v>
      </c>
      <c r="D54" s="1126" t="s">
        <v>146</v>
      </c>
      <c r="E54" s="1126" t="s">
        <v>146</v>
      </c>
      <c r="F54" s="1126" t="s">
        <v>146</v>
      </c>
      <c r="G54" s="1125">
        <v>19.12</v>
      </c>
      <c r="H54" s="1125">
        <v>24.12</v>
      </c>
      <c r="I54" s="1125">
        <v>21.67</v>
      </c>
      <c r="J54" s="1125">
        <v>19.420000000000002</v>
      </c>
      <c r="K54" s="1125">
        <v>36.15</v>
      </c>
      <c r="L54" s="1124">
        <v>41.178546152506982</v>
      </c>
      <c r="M54" s="1124">
        <v>31.165900582257073</v>
      </c>
      <c r="N54" s="1124">
        <v>30.26149422663751</v>
      </c>
    </row>
    <row r="55" spans="1:14">
      <c r="A55" s="1134"/>
      <c r="B55" s="1127"/>
      <c r="C55" s="1133"/>
      <c r="D55" s="1132"/>
      <c r="E55" s="1132"/>
      <c r="F55" s="1132"/>
      <c r="G55" s="1125"/>
      <c r="H55" s="1125"/>
      <c r="I55" s="1125"/>
      <c r="J55" s="1125"/>
      <c r="K55" s="1125"/>
      <c r="L55" s="1124"/>
      <c r="M55" s="1124"/>
      <c r="N55" s="1124"/>
    </row>
    <row r="56" spans="1:14">
      <c r="A56" s="1131" t="s">
        <v>1023</v>
      </c>
      <c r="B56" s="1130" t="s">
        <v>1022</v>
      </c>
      <c r="C56" s="1126" t="s">
        <v>146</v>
      </c>
      <c r="D56" s="1126" t="s">
        <v>146</v>
      </c>
      <c r="E56" s="1126" t="s">
        <v>146</v>
      </c>
      <c r="F56" s="1126" t="s">
        <v>146</v>
      </c>
      <c r="G56" s="1125">
        <v>16.29</v>
      </c>
      <c r="H56" s="1125">
        <v>16.63</v>
      </c>
      <c r="I56" s="1125">
        <v>16.72</v>
      </c>
      <c r="J56" s="1125">
        <v>16.350000000000001</v>
      </c>
      <c r="K56" s="1125">
        <v>21.24</v>
      </c>
      <c r="L56" s="1124">
        <v>42.861659766376313</v>
      </c>
      <c r="M56" s="1124">
        <v>36.008534729442673</v>
      </c>
      <c r="N56" s="1124">
        <v>26.29254282268235</v>
      </c>
    </row>
    <row r="57" spans="1:14">
      <c r="A57" s="1129" t="s">
        <v>1021</v>
      </c>
      <c r="B57" s="1127" t="s">
        <v>1018</v>
      </c>
      <c r="C57" s="1126" t="s">
        <v>146</v>
      </c>
      <c r="D57" s="1126" t="s">
        <v>146</v>
      </c>
      <c r="E57" s="1126" t="s">
        <v>146</v>
      </c>
      <c r="F57" s="1126" t="s">
        <v>146</v>
      </c>
      <c r="G57" s="1125">
        <v>13.6</v>
      </c>
      <c r="H57" s="1125">
        <v>14.13</v>
      </c>
      <c r="I57" s="1125">
        <v>14.87</v>
      </c>
      <c r="J57" s="1125">
        <v>14.91</v>
      </c>
      <c r="K57" s="1125">
        <v>19.11</v>
      </c>
      <c r="L57" s="1124">
        <v>44.338109872039638</v>
      </c>
      <c r="M57" s="1124">
        <v>34.116527894426277</v>
      </c>
      <c r="N57" s="1124">
        <v>24.141290295720562</v>
      </c>
    </row>
    <row r="58" spans="1:14">
      <c r="A58" s="1129" t="s">
        <v>1020</v>
      </c>
      <c r="B58" s="1127" t="s">
        <v>1018</v>
      </c>
      <c r="C58" s="1126" t="s">
        <v>146</v>
      </c>
      <c r="D58" s="1126" t="s">
        <v>146</v>
      </c>
      <c r="E58" s="1126" t="s">
        <v>146</v>
      </c>
      <c r="F58" s="1126" t="s">
        <v>146</v>
      </c>
      <c r="G58" s="1125">
        <v>23.78</v>
      </c>
      <c r="H58" s="1125">
        <v>23.94</v>
      </c>
      <c r="I58" s="1125">
        <v>23.91</v>
      </c>
      <c r="J58" s="1125">
        <v>23.42</v>
      </c>
      <c r="K58" s="1125">
        <v>27.36</v>
      </c>
      <c r="L58" s="1124">
        <v>49.392650751909592</v>
      </c>
      <c r="M58" s="1124">
        <v>46.668097197072115</v>
      </c>
      <c r="N58" s="1124">
        <v>37.455666136166364</v>
      </c>
    </row>
    <row r="59" spans="1:14">
      <c r="A59" s="1129" t="s">
        <v>987</v>
      </c>
      <c r="B59" s="1127" t="s">
        <v>1018</v>
      </c>
      <c r="C59" s="1126" t="s">
        <v>146</v>
      </c>
      <c r="D59" s="1126" t="s">
        <v>146</v>
      </c>
      <c r="E59" s="1126" t="s">
        <v>146</v>
      </c>
      <c r="F59" s="1126" t="s">
        <v>146</v>
      </c>
      <c r="G59" s="1125">
        <v>18.239999999999998</v>
      </c>
      <c r="H59" s="1125">
        <v>18.18</v>
      </c>
      <c r="I59" s="1125">
        <v>18.059999999999999</v>
      </c>
      <c r="J59" s="1125">
        <v>18.25</v>
      </c>
      <c r="K59" s="1125">
        <v>23.84</v>
      </c>
      <c r="L59" s="1124">
        <v>51.7427363459094</v>
      </c>
      <c r="M59" s="1124">
        <v>47.682268366233806</v>
      </c>
      <c r="N59" s="1124">
        <v>37.444445662115371</v>
      </c>
    </row>
    <row r="60" spans="1:14">
      <c r="A60" s="1128" t="s">
        <v>105</v>
      </c>
      <c r="B60" s="1127" t="s">
        <v>1018</v>
      </c>
      <c r="C60" s="1126" t="s">
        <v>146</v>
      </c>
      <c r="D60" s="1126" t="s">
        <v>146</v>
      </c>
      <c r="E60" s="1126" t="s">
        <v>146</v>
      </c>
      <c r="F60" s="1126" t="s">
        <v>146</v>
      </c>
      <c r="G60" s="1125">
        <v>14.72</v>
      </c>
      <c r="H60" s="1125">
        <v>14.72</v>
      </c>
      <c r="I60" s="1125">
        <v>14.84</v>
      </c>
      <c r="J60" s="1125">
        <v>14.7</v>
      </c>
      <c r="K60" s="1125">
        <v>20.63</v>
      </c>
      <c r="L60" s="1124">
        <v>38.658185669594111</v>
      </c>
      <c r="M60" s="1124">
        <v>30.779886945183719</v>
      </c>
      <c r="N60" s="1124">
        <v>19.264032555508706</v>
      </c>
    </row>
    <row r="61" spans="1:14">
      <c r="A61" s="1123" t="s">
        <v>1019</v>
      </c>
      <c r="B61" s="1122" t="s">
        <v>1018</v>
      </c>
      <c r="C61" s="1121" t="s">
        <v>146</v>
      </c>
      <c r="D61" s="1121" t="s">
        <v>146</v>
      </c>
      <c r="E61" s="1121" t="s">
        <v>146</v>
      </c>
      <c r="F61" s="1121" t="s">
        <v>146</v>
      </c>
      <c r="G61" s="1120">
        <v>17.61</v>
      </c>
      <c r="H61" s="1120">
        <v>17.71</v>
      </c>
      <c r="I61" s="1120">
        <v>18.13</v>
      </c>
      <c r="J61" s="1120">
        <v>17.79</v>
      </c>
      <c r="K61" s="1120">
        <v>21.47</v>
      </c>
      <c r="L61" s="1119">
        <v>42.328272252558058</v>
      </c>
      <c r="M61" s="1119">
        <v>30.940013128810975</v>
      </c>
      <c r="N61" s="1119">
        <v>19.753109866662804</v>
      </c>
    </row>
    <row r="62" spans="1:14">
      <c r="A62" s="773" t="s">
        <v>289</v>
      </c>
      <c r="B62" s="1115"/>
      <c r="C62" s="1115"/>
      <c r="D62" s="1115"/>
      <c r="E62" s="1115"/>
      <c r="F62" s="1115"/>
      <c r="G62" s="1115"/>
      <c r="H62" s="1115"/>
      <c r="I62" s="1969" t="s">
        <v>1017</v>
      </c>
      <c r="J62" s="1969"/>
      <c r="K62" s="1969"/>
      <c r="L62" s="1969"/>
      <c r="M62" s="1969"/>
    </row>
    <row r="63" spans="1:14">
      <c r="A63" s="1065" t="s">
        <v>286</v>
      </c>
      <c r="B63" s="1115"/>
      <c r="C63" s="1115"/>
      <c r="D63" s="1115"/>
      <c r="E63" s="1115"/>
      <c r="F63" s="1118"/>
      <c r="G63" s="1115"/>
      <c r="H63" s="1115"/>
      <c r="I63" s="1970" t="s">
        <v>1016</v>
      </c>
      <c r="J63" s="1970"/>
      <c r="K63" s="1970"/>
      <c r="L63" s="1970"/>
      <c r="M63" s="1970"/>
    </row>
    <row r="64" spans="1:14">
      <c r="A64" s="773" t="s">
        <v>1015</v>
      </c>
      <c r="B64" s="1115"/>
      <c r="C64" s="1115"/>
      <c r="D64" s="1115"/>
      <c r="E64" s="1115"/>
      <c r="F64" s="1118"/>
      <c r="G64" s="1115"/>
      <c r="H64" s="1115"/>
      <c r="I64" s="1115"/>
      <c r="J64" s="1115"/>
      <c r="K64" s="1115"/>
      <c r="L64" s="1115"/>
      <c r="M64" s="1115"/>
    </row>
    <row r="65" spans="1:13">
      <c r="A65" s="773" t="s">
        <v>1014</v>
      </c>
      <c r="B65" s="1115"/>
      <c r="C65" s="1115"/>
      <c r="D65" s="1115"/>
      <c r="E65" s="1115"/>
      <c r="F65" s="1118"/>
      <c r="G65" s="1115"/>
      <c r="H65" s="1115"/>
      <c r="I65" s="1115"/>
      <c r="J65" s="1115"/>
      <c r="K65" s="1115"/>
      <c r="L65" s="1115"/>
      <c r="M65" s="1115"/>
    </row>
    <row r="66" spans="1:13">
      <c r="A66" s="1117" t="s">
        <v>1013</v>
      </c>
      <c r="B66" s="1115"/>
      <c r="C66" s="1115"/>
      <c r="D66" s="1115"/>
      <c r="E66" s="1115"/>
      <c r="F66" s="1115"/>
      <c r="G66" s="1115"/>
      <c r="H66" s="1115"/>
      <c r="I66" s="1115"/>
      <c r="J66" s="1115"/>
      <c r="K66" s="1115"/>
      <c r="L66" s="1115"/>
      <c r="M66" s="1115"/>
    </row>
    <row r="67" spans="1:13">
      <c r="A67" s="1116" t="s">
        <v>1012</v>
      </c>
      <c r="B67" s="1115"/>
      <c r="C67" s="1115"/>
      <c r="D67" s="1115"/>
      <c r="E67" s="1115"/>
      <c r="F67" s="1115"/>
      <c r="G67" s="1115"/>
      <c r="H67" s="1115"/>
      <c r="I67" s="1115"/>
      <c r="J67" s="1115"/>
      <c r="K67" s="1115"/>
      <c r="L67" s="1115"/>
      <c r="M67" s="1115"/>
    </row>
    <row r="68" spans="1:13">
      <c r="A68" s="1116" t="s">
        <v>1011</v>
      </c>
      <c r="B68" s="1115"/>
      <c r="C68" s="1115"/>
      <c r="D68" s="1115"/>
      <c r="E68" s="1115"/>
      <c r="F68" s="1115"/>
      <c r="G68" s="1115"/>
      <c r="H68" s="1115"/>
      <c r="I68" s="1115"/>
      <c r="J68" s="1115"/>
      <c r="K68" s="1115"/>
      <c r="L68" s="1114"/>
      <c r="M68" s="1114"/>
    </row>
    <row r="69" spans="1:13">
      <c r="K69" s="1113"/>
    </row>
    <row r="78" spans="1:13">
      <c r="D78" s="1112"/>
    </row>
    <row r="79" spans="1:13">
      <c r="D79" s="1112"/>
    </row>
    <row r="80" spans="1:13">
      <c r="D80" s="1111"/>
    </row>
  </sheetData>
  <mergeCells count="4">
    <mergeCell ref="A3:M3"/>
    <mergeCell ref="I62:M62"/>
    <mergeCell ref="I63:M63"/>
    <mergeCell ref="J2:M2"/>
  </mergeCells>
  <hyperlinks>
    <hyperlink ref="J2" location="Contents!A1" display="Back to Contents ç" xr:uid="{A7115A60-3870-4F64-BA9B-1FE41019794F}"/>
    <hyperlink ref="J2:M2" location="உள்ளடக்கம்!A1" display="cs;slf;fj;jpw;F jpUk;Gtjw;F" xr:uid="{8666A470-C909-4068-A81A-913476FB7428}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9A12C-7C24-424A-A8FD-CEA1FCB3DFBB}">
  <dimension ref="A1:N186"/>
  <sheetViews>
    <sheetView workbookViewId="0"/>
  </sheetViews>
  <sheetFormatPr defaultColWidth="11.140625" defaultRowHeight="15.75"/>
  <cols>
    <col min="1" max="1" width="47.28515625" style="539" customWidth="1"/>
    <col min="2" max="2" width="19.5703125" style="539" customWidth="1"/>
    <col min="3" max="13" width="11.5703125" style="539" customWidth="1"/>
    <col min="14" max="16384" width="11.140625" style="539"/>
  </cols>
  <sheetData>
    <row r="1" spans="1:14">
      <c r="A1" s="1109" t="s">
        <v>132</v>
      </c>
      <c r="B1" s="1212"/>
      <c r="C1" s="1212"/>
      <c r="D1" s="1210"/>
      <c r="E1" s="1211"/>
      <c r="F1" s="1210"/>
      <c r="G1" s="1210"/>
      <c r="H1" s="1210"/>
      <c r="I1" s="1210"/>
      <c r="J1" s="1210"/>
      <c r="K1" s="1210"/>
      <c r="L1" s="1210"/>
      <c r="M1" s="536" t="s">
        <v>1127</v>
      </c>
    </row>
    <row r="2" spans="1:14">
      <c r="A2" s="1108"/>
      <c r="B2" s="1212"/>
      <c r="C2" s="1212"/>
      <c r="D2" s="1210"/>
      <c r="E2" s="1211"/>
      <c r="F2" s="1210"/>
      <c r="G2" s="1210"/>
      <c r="H2" s="1210"/>
      <c r="I2" s="1210"/>
      <c r="J2" s="1210"/>
      <c r="K2" s="1787" t="s">
        <v>130</v>
      </c>
      <c r="L2" s="1787"/>
      <c r="M2" s="1787"/>
    </row>
    <row r="3" spans="1:14">
      <c r="A3" s="1971" t="s">
        <v>44</v>
      </c>
      <c r="B3" s="1971"/>
      <c r="C3" s="1971"/>
      <c r="D3" s="1971"/>
      <c r="E3" s="1971"/>
      <c r="F3" s="1971"/>
      <c r="G3" s="1971"/>
      <c r="H3" s="1971"/>
      <c r="I3" s="1971"/>
      <c r="J3" s="1971"/>
      <c r="K3" s="1971"/>
      <c r="L3" s="1971"/>
      <c r="M3" s="1971"/>
    </row>
    <row r="4" spans="1:14">
      <c r="D4" s="1162"/>
      <c r="E4" s="1162"/>
      <c r="F4" s="1162"/>
    </row>
    <row r="5" spans="1:14" s="1206" customFormat="1">
      <c r="A5" s="1209" t="s">
        <v>540</v>
      </c>
      <c r="B5" s="1208" t="s">
        <v>342</v>
      </c>
      <c r="C5" s="1207">
        <v>2014</v>
      </c>
      <c r="D5" s="1207">
        <v>2015</v>
      </c>
      <c r="E5" s="1207">
        <v>2016</v>
      </c>
      <c r="F5" s="1207">
        <v>2017</v>
      </c>
      <c r="G5" s="1207">
        <v>2018</v>
      </c>
      <c r="H5" s="1207">
        <v>2019</v>
      </c>
      <c r="I5" s="1207">
        <v>2020</v>
      </c>
      <c r="J5" s="1207">
        <v>2021</v>
      </c>
      <c r="K5" s="1207">
        <v>2022</v>
      </c>
      <c r="L5" s="1105" t="s">
        <v>341</v>
      </c>
      <c r="M5" s="1105" t="s">
        <v>615</v>
      </c>
      <c r="N5" s="1105" t="s">
        <v>339</v>
      </c>
    </row>
    <row r="6" spans="1:14">
      <c r="A6" s="1136" t="s">
        <v>1126</v>
      </c>
      <c r="B6" s="1182"/>
      <c r="C6" s="1204"/>
      <c r="D6" s="1204"/>
      <c r="E6" s="1086"/>
      <c r="F6" s="1086"/>
      <c r="G6" s="1086"/>
      <c r="H6" s="1086"/>
      <c r="I6" s="1086"/>
      <c r="J6" s="1086"/>
      <c r="K6" s="1086"/>
      <c r="L6" s="1205"/>
      <c r="M6" s="1205"/>
      <c r="N6" s="1205"/>
    </row>
    <row r="7" spans="1:14">
      <c r="A7" s="1146" t="s">
        <v>1125</v>
      </c>
      <c r="B7" s="1182"/>
      <c r="C7" s="1204"/>
      <c r="D7" s="1204"/>
      <c r="E7" s="1204"/>
      <c r="F7" s="1204"/>
      <c r="G7" s="1204"/>
      <c r="H7" s="1204"/>
      <c r="I7" s="1204"/>
      <c r="J7" s="1204"/>
      <c r="K7" s="1204"/>
      <c r="L7" s="1204"/>
      <c r="M7" s="1204"/>
      <c r="N7" s="1204"/>
    </row>
    <row r="8" spans="1:14">
      <c r="A8" s="1128" t="s">
        <v>1124</v>
      </c>
      <c r="B8" s="1187" t="s">
        <v>1108</v>
      </c>
      <c r="C8" s="1195">
        <v>1824</v>
      </c>
      <c r="D8" s="1195">
        <v>1762.682</v>
      </c>
      <c r="E8" s="1195">
        <v>1685.0250000000001</v>
      </c>
      <c r="F8" s="1195">
        <v>1591.1289999999999</v>
      </c>
      <c r="G8" s="1195">
        <v>1674.3130000000001</v>
      </c>
      <c r="H8" s="1195">
        <v>1842.1969999999999</v>
      </c>
      <c r="I8" s="1195">
        <v>1666.807</v>
      </c>
      <c r="J8" s="1195">
        <v>1182.107</v>
      </c>
      <c r="K8" s="1195">
        <v>649.0915500000001</v>
      </c>
      <c r="L8" s="1195">
        <v>1663.372719</v>
      </c>
      <c r="M8" s="1195">
        <v>1331.0321329999999</v>
      </c>
      <c r="N8" s="1195">
        <v>1597.1079999999999</v>
      </c>
    </row>
    <row r="9" spans="1:14" s="1110" customFormat="1">
      <c r="A9" s="1129" t="s">
        <v>1119</v>
      </c>
      <c r="B9" s="1203" t="s">
        <v>1018</v>
      </c>
      <c r="C9" s="1195">
        <v>3385</v>
      </c>
      <c r="D9" s="1195">
        <v>3320.8046055170407</v>
      </c>
      <c r="E9" s="1195">
        <v>3884.6460057051681</v>
      </c>
      <c r="F9" s="1195">
        <v>4895.098321540836</v>
      </c>
      <c r="G9" s="1195">
        <v>4959.4790973160652</v>
      </c>
      <c r="H9" s="1195">
        <v>4739.9862682151224</v>
      </c>
      <c r="I9" s="1195">
        <v>4027.8441143647638</v>
      </c>
      <c r="J9" s="1195">
        <v>4552.7438769999999</v>
      </c>
      <c r="K9" s="1195">
        <v>3926.6854491599993</v>
      </c>
      <c r="L9" s="1195">
        <v>3778.6302576000007</v>
      </c>
      <c r="M9" s="1195">
        <v>4249.0205001099994</v>
      </c>
      <c r="N9" s="1195">
        <v>4374.3301726300006</v>
      </c>
    </row>
    <row r="10" spans="1:14" s="1110" customFormat="1">
      <c r="A10" s="1129" t="s">
        <v>1052</v>
      </c>
      <c r="B10" s="1203" t="s">
        <v>1018</v>
      </c>
      <c r="C10" s="1195">
        <v>1608</v>
      </c>
      <c r="D10" s="1195">
        <v>1882.890075</v>
      </c>
      <c r="E10" s="1195">
        <v>2407.0379250000001</v>
      </c>
      <c r="F10" s="1195">
        <v>2529.9399120000003</v>
      </c>
      <c r="G10" s="1195">
        <v>2167.2552030000002</v>
      </c>
      <c r="H10" s="1195">
        <v>2389.7632000000003</v>
      </c>
      <c r="I10" s="1195">
        <v>2599.5461310000001</v>
      </c>
      <c r="J10" s="1195">
        <v>2205.7584099999999</v>
      </c>
      <c r="K10" s="1195">
        <v>1706.5706810000001</v>
      </c>
      <c r="L10" s="1195">
        <v>2496.6846460000002</v>
      </c>
      <c r="M10" s="1195">
        <v>2434.2413850000003</v>
      </c>
      <c r="N10" s="1195">
        <v>1819.0139560000002</v>
      </c>
    </row>
    <row r="11" spans="1:14">
      <c r="A11" s="1128" t="s">
        <v>1123</v>
      </c>
      <c r="B11" s="1182" t="s">
        <v>1018</v>
      </c>
      <c r="C11" s="1195">
        <v>198</v>
      </c>
      <c r="D11" s="1195">
        <v>277.20999999999998</v>
      </c>
      <c r="E11" s="1195">
        <v>344.65800000000002</v>
      </c>
      <c r="F11" s="1195">
        <v>386.80700000000002</v>
      </c>
      <c r="G11" s="1195">
        <v>412.59800000000001</v>
      </c>
      <c r="H11" s="1195">
        <v>429.53300000000002</v>
      </c>
      <c r="I11" s="1195">
        <v>436.67200000000003</v>
      </c>
      <c r="J11" s="1195">
        <v>422.101</v>
      </c>
      <c r="K11" s="1195">
        <v>290.30900000000003</v>
      </c>
      <c r="L11" s="1195">
        <v>373.149</v>
      </c>
      <c r="M11" s="1195">
        <v>410.47899999999998</v>
      </c>
      <c r="N11" s="1195">
        <v>446.637</v>
      </c>
    </row>
    <row r="12" spans="1:14">
      <c r="A12" s="1146" t="s">
        <v>1122</v>
      </c>
      <c r="B12" s="1182" t="s">
        <v>345</v>
      </c>
      <c r="C12" s="1195"/>
      <c r="D12" s="1195"/>
      <c r="E12" s="1195"/>
      <c r="F12" s="1195"/>
      <c r="G12" s="1195"/>
      <c r="H12" s="1195"/>
      <c r="I12" s="1195"/>
      <c r="J12" s="1195"/>
      <c r="K12" s="1195"/>
      <c r="L12" s="1195"/>
      <c r="M12" s="1195"/>
      <c r="N12" s="1195"/>
    </row>
    <row r="13" spans="1:14">
      <c r="A13" s="1128" t="s">
        <v>1121</v>
      </c>
      <c r="B13" s="1187" t="s">
        <v>1111</v>
      </c>
      <c r="C13" s="1195">
        <v>187760</v>
      </c>
      <c r="D13" s="1195">
        <v>100577.5060969996</v>
      </c>
      <c r="E13" s="1195">
        <v>86969.236500699684</v>
      </c>
      <c r="F13" s="1195">
        <v>107397.17180818119</v>
      </c>
      <c r="G13" s="1195">
        <v>160023.52722567762</v>
      </c>
      <c r="H13" s="1195">
        <v>173547.25997625009</v>
      </c>
      <c r="I13" s="1195">
        <v>107664.87537757671</v>
      </c>
      <c r="J13" s="1195">
        <v>123865.36691728626</v>
      </c>
      <c r="K13" s="1195">
        <v>157407.52523499684</v>
      </c>
      <c r="L13" s="1195">
        <v>369939.71462417091</v>
      </c>
      <c r="M13" s="1195">
        <v>262088.45117379475</v>
      </c>
      <c r="N13" s="1195">
        <v>270065.32928750478</v>
      </c>
    </row>
    <row r="14" spans="1:14">
      <c r="A14" s="1202" t="s">
        <v>1120</v>
      </c>
      <c r="B14" s="1187" t="s">
        <v>1110</v>
      </c>
      <c r="C14" s="1195">
        <v>1438</v>
      </c>
      <c r="D14" s="1195">
        <v>739.005</v>
      </c>
      <c r="E14" s="1195">
        <v>595.97200300000009</v>
      </c>
      <c r="F14" s="1195">
        <v>703.95219310067603</v>
      </c>
      <c r="G14" s="1195">
        <v>978.09998300000007</v>
      </c>
      <c r="H14" s="1195">
        <v>970.65076399999998</v>
      </c>
      <c r="I14" s="1195">
        <v>583.03681699999993</v>
      </c>
      <c r="J14" s="1195">
        <v>625.06875331000003</v>
      </c>
      <c r="K14" s="1195">
        <v>483.79025162999994</v>
      </c>
      <c r="L14" s="1195">
        <v>1137.5085028800002</v>
      </c>
      <c r="M14" s="1195">
        <v>863.64694144999976</v>
      </c>
      <c r="N14" s="1195">
        <v>896.117706</v>
      </c>
    </row>
    <row r="15" spans="1:14">
      <c r="A15" s="1128" t="s">
        <v>1119</v>
      </c>
      <c r="B15" s="1187" t="s">
        <v>1111</v>
      </c>
      <c r="C15" s="1195">
        <v>391651</v>
      </c>
      <c r="D15" s="1195">
        <v>244148.05334117086</v>
      </c>
      <c r="E15" s="1195">
        <v>246233.32545546346</v>
      </c>
      <c r="F15" s="1195">
        <v>375373.71672682493</v>
      </c>
      <c r="G15" s="1195">
        <v>475521.47932308388</v>
      </c>
      <c r="H15" s="1195">
        <v>483461.60278165771</v>
      </c>
      <c r="I15" s="1195">
        <v>321818.10785507999</v>
      </c>
      <c r="J15" s="1195">
        <v>564680.65176932001</v>
      </c>
      <c r="K15" s="1195">
        <v>1294310.6536661901</v>
      </c>
      <c r="L15" s="1195">
        <v>1011894.9081724623</v>
      </c>
      <c r="M15" s="1195">
        <v>958535.35124408128</v>
      </c>
      <c r="N15" s="1195">
        <v>884581.24900282652</v>
      </c>
    </row>
    <row r="16" spans="1:14">
      <c r="A16" s="1202"/>
      <c r="B16" s="1187" t="s">
        <v>1110</v>
      </c>
      <c r="C16" s="1195">
        <v>3000</v>
      </c>
      <c r="D16" s="1195">
        <v>1801.9042954106601</v>
      </c>
      <c r="E16" s="1195">
        <v>1688.3551213270659</v>
      </c>
      <c r="F16" s="1195">
        <v>2462.4789887330257</v>
      </c>
      <c r="G16" s="1195">
        <v>2937.208948356918</v>
      </c>
      <c r="H16" s="1195">
        <v>2706.4186406244226</v>
      </c>
      <c r="I16" s="1195">
        <v>1742.2350374530752</v>
      </c>
      <c r="J16" s="1195">
        <v>2840.0031799429316</v>
      </c>
      <c r="K16" s="1195">
        <v>4048.1765632479301</v>
      </c>
      <c r="L16" s="1195">
        <v>3095.3730649549025</v>
      </c>
      <c r="M16" s="1195">
        <v>3173.335359085097</v>
      </c>
      <c r="N16" s="1195">
        <v>2939.7484599532795</v>
      </c>
    </row>
    <row r="17" spans="1:14">
      <c r="A17" s="1128" t="s">
        <v>1118</v>
      </c>
      <c r="B17" s="1187" t="s">
        <v>1111</v>
      </c>
      <c r="C17" s="1195">
        <v>20739</v>
      </c>
      <c r="D17" s="1195">
        <v>21613</v>
      </c>
      <c r="E17" s="1195">
        <v>28692.356146999995</v>
      </c>
      <c r="F17" s="1195">
        <v>39699.019704999999</v>
      </c>
      <c r="G17" s="1195">
        <v>38749.862176999995</v>
      </c>
      <c r="H17" s="1195">
        <v>38718.501975000006</v>
      </c>
      <c r="I17" s="1195">
        <v>40194.281998999999</v>
      </c>
      <c r="J17" s="1195">
        <v>55118.270931999992</v>
      </c>
      <c r="K17" s="1195">
        <v>99949.032373000009</v>
      </c>
      <c r="L17" s="1195">
        <v>157405.54054600003</v>
      </c>
      <c r="M17" s="1195">
        <v>95636.227106999999</v>
      </c>
      <c r="N17" s="1195">
        <v>61910.614845999989</v>
      </c>
    </row>
    <row r="18" spans="1:14">
      <c r="A18" s="1202"/>
      <c r="B18" s="1187" t="s">
        <v>1110</v>
      </c>
      <c r="C18" s="1195">
        <v>159</v>
      </c>
      <c r="D18" s="1195">
        <v>158.72124805242686</v>
      </c>
      <c r="E18" s="1195">
        <v>196.722365644744</v>
      </c>
      <c r="F18" s="1195">
        <v>261.45778017480023</v>
      </c>
      <c r="G18" s="1195">
        <v>236.5881048565933</v>
      </c>
      <c r="H18" s="1195">
        <v>214.5654248991919</v>
      </c>
      <c r="I18" s="1195">
        <v>217.33374305627922</v>
      </c>
      <c r="J18" s="1195">
        <v>277.79175739763332</v>
      </c>
      <c r="K18" s="1195">
        <v>364.81397746631399</v>
      </c>
      <c r="L18" s="1195">
        <v>469.76454033190259</v>
      </c>
      <c r="M18" s="1195">
        <v>317.41100759548522</v>
      </c>
      <c r="N18" s="1195">
        <v>206.61826844957068</v>
      </c>
    </row>
    <row r="19" spans="1:14">
      <c r="A19" s="1128" t="s">
        <v>1117</v>
      </c>
      <c r="B19" s="1187" t="s">
        <v>1111</v>
      </c>
      <c r="C19" s="1195">
        <v>25876</v>
      </c>
      <c r="D19" s="1195">
        <v>22326.393</v>
      </c>
      <c r="E19" s="1195">
        <v>24207.53</v>
      </c>
      <c r="F19" s="1195">
        <v>35505</v>
      </c>
      <c r="G19" s="1195">
        <v>43162</v>
      </c>
      <c r="H19" s="1195">
        <v>43156</v>
      </c>
      <c r="I19" s="1195">
        <v>43812</v>
      </c>
      <c r="J19" s="1195">
        <v>64436</v>
      </c>
      <c r="K19" s="1195">
        <v>75882</v>
      </c>
      <c r="L19" s="1195">
        <v>83795</v>
      </c>
      <c r="M19" s="1195">
        <v>90980</v>
      </c>
      <c r="N19" s="1195">
        <v>92525</v>
      </c>
    </row>
    <row r="20" spans="1:14">
      <c r="A20" s="1201"/>
      <c r="B20" s="1187" t="s">
        <v>1110</v>
      </c>
      <c r="C20" s="1071">
        <v>198.19149115429923</v>
      </c>
      <c r="D20" s="1071">
        <v>164.23976995361113</v>
      </c>
      <c r="E20" s="1071">
        <v>166.2586395283094</v>
      </c>
      <c r="F20" s="1071">
        <v>232.88457438958397</v>
      </c>
      <c r="G20" s="1071">
        <v>265.54646034080343</v>
      </c>
      <c r="H20" s="1071">
        <v>241.39488733066969</v>
      </c>
      <c r="I20" s="1071">
        <v>236.15298953557442</v>
      </c>
      <c r="J20" s="1071">
        <v>323.99042894103172</v>
      </c>
      <c r="K20" s="1071">
        <v>233.80637778774275</v>
      </c>
      <c r="L20" s="1195">
        <v>255.83677222349681</v>
      </c>
      <c r="M20" s="1195">
        <v>301.14056738915787</v>
      </c>
      <c r="N20" s="1195">
        <v>307.44412613259669</v>
      </c>
    </row>
    <row r="21" spans="1:14">
      <c r="A21" s="1146" t="s">
        <v>1116</v>
      </c>
      <c r="B21" s="1187" t="s">
        <v>1115</v>
      </c>
      <c r="C21" s="1071">
        <v>13646</v>
      </c>
      <c r="D21" s="1071">
        <v>7458.5665850410078</v>
      </c>
      <c r="E21" s="1071">
        <v>6756.68799122374</v>
      </c>
      <c r="F21" s="1071">
        <v>8816.6071003124143</v>
      </c>
      <c r="G21" s="1071">
        <v>12474.73864397993</v>
      </c>
      <c r="H21" s="1071">
        <v>12301.706542374824</v>
      </c>
      <c r="I21" s="1071">
        <v>8414.7401640727112</v>
      </c>
      <c r="J21" s="1071">
        <v>13645.090224033316</v>
      </c>
      <c r="K21" s="1071">
        <v>32572.921699918727</v>
      </c>
      <c r="L21" s="1195">
        <v>29138.485571221754</v>
      </c>
      <c r="M21" s="1195">
        <v>25700.779262528187</v>
      </c>
      <c r="N21" s="1195">
        <v>22066.367526254653</v>
      </c>
    </row>
    <row r="22" spans="1:14">
      <c r="A22" s="1128" t="s">
        <v>1114</v>
      </c>
      <c r="B22" s="1187" t="s">
        <v>1081</v>
      </c>
      <c r="C22" s="1200">
        <v>104.53</v>
      </c>
      <c r="D22" s="1200">
        <v>54.802712840820917</v>
      </c>
      <c r="E22" s="1200">
        <v>46.301393892807866</v>
      </c>
      <c r="F22" s="1200">
        <v>57.789882168006272</v>
      </c>
      <c r="G22" s="1200">
        <v>76.248423385885317</v>
      </c>
      <c r="H22" s="1200">
        <v>68.803511248140708</v>
      </c>
      <c r="I22" s="1200">
        <v>45.568281242489611</v>
      </c>
      <c r="J22" s="1200">
        <v>68.857984660348819</v>
      </c>
      <c r="K22" s="1200">
        <v>100.11250708631523</v>
      </c>
      <c r="L22" s="1199">
        <v>89.596422844148776</v>
      </c>
      <c r="M22" s="1199">
        <v>84.690490189685178</v>
      </c>
      <c r="N22" s="1199">
        <v>73.219552837636712</v>
      </c>
    </row>
    <row r="23" spans="1:14">
      <c r="A23" s="1198"/>
      <c r="B23" s="1182"/>
      <c r="C23" s="1071"/>
      <c r="D23" s="1071"/>
      <c r="E23" s="1071"/>
      <c r="F23" s="1071"/>
      <c r="G23" s="1071"/>
      <c r="H23" s="1071"/>
      <c r="I23" s="1071"/>
      <c r="J23" s="1071"/>
      <c r="K23" s="1071"/>
      <c r="L23" s="1195"/>
      <c r="M23" s="1195"/>
      <c r="N23" s="1195"/>
    </row>
    <row r="24" spans="1:14">
      <c r="A24" s="1146" t="s">
        <v>1113</v>
      </c>
      <c r="B24" s="1187" t="s">
        <v>1108</v>
      </c>
      <c r="C24" s="1071">
        <v>398</v>
      </c>
      <c r="D24" s="1071">
        <v>907.85663700000009</v>
      </c>
      <c r="E24" s="1071">
        <v>806.74029499999995</v>
      </c>
      <c r="F24" s="1071">
        <v>971.66668700000002</v>
      </c>
      <c r="G24" s="1071">
        <v>1093.2761050000001</v>
      </c>
      <c r="H24" s="1071">
        <v>983.81504499999994</v>
      </c>
      <c r="I24" s="1071">
        <v>797.79157400000008</v>
      </c>
      <c r="J24" s="1071">
        <v>853.28987197067556</v>
      </c>
      <c r="K24" s="1071">
        <v>640.85296499999993</v>
      </c>
      <c r="L24" s="1195">
        <v>698.29617299999995</v>
      </c>
      <c r="M24" s="1195">
        <v>1604.0836899999999</v>
      </c>
      <c r="N24" s="1195">
        <v>1721.2762819999998</v>
      </c>
    </row>
    <row r="25" spans="1:14">
      <c r="A25" s="1146" t="s">
        <v>1112</v>
      </c>
      <c r="B25" s="1187" t="s">
        <v>1111</v>
      </c>
      <c r="C25" s="1071">
        <v>44132</v>
      </c>
      <c r="D25" s="1071">
        <v>50461.091330047529</v>
      </c>
      <c r="E25" s="1071">
        <v>41793.852709215214</v>
      </c>
      <c r="F25" s="1071">
        <v>66280.264510192646</v>
      </c>
      <c r="G25" s="1071">
        <v>101467.1133468113</v>
      </c>
      <c r="H25" s="1071">
        <v>93194.311754070339</v>
      </c>
      <c r="I25" s="1071">
        <v>68848.922430765539</v>
      </c>
      <c r="J25" s="1071">
        <v>100974.93958417466</v>
      </c>
      <c r="K25" s="1071">
        <v>177194.26604575381</v>
      </c>
      <c r="L25" s="1195">
        <v>177013.63698393604</v>
      </c>
      <c r="M25" s="1195">
        <v>321223.6483529252</v>
      </c>
      <c r="N25" s="1195">
        <v>292189.93040013051</v>
      </c>
    </row>
    <row r="26" spans="1:14">
      <c r="A26" s="1198"/>
      <c r="B26" s="1187" t="s">
        <v>1110</v>
      </c>
      <c r="C26" s="1071">
        <v>338</v>
      </c>
      <c r="D26" s="1071">
        <v>373.91907005958865</v>
      </c>
      <c r="E26" s="1071">
        <v>286.86467362655605</v>
      </c>
      <c r="F26" s="1071">
        <v>434.34176937863822</v>
      </c>
      <c r="G26" s="1071">
        <v>622.11318944589686</v>
      </c>
      <c r="H26" s="1071">
        <v>521.11339721781314</v>
      </c>
      <c r="I26" s="1071">
        <v>373.56005886030391</v>
      </c>
      <c r="J26" s="1071">
        <v>506.38322802157745</v>
      </c>
      <c r="K26" s="1071">
        <v>568.0291004786078</v>
      </c>
      <c r="L26" s="1195">
        <v>539.3745129196609</v>
      </c>
      <c r="M26" s="1195">
        <v>1063.4503506865826</v>
      </c>
      <c r="N26" s="1195">
        <v>971.00497585943504</v>
      </c>
    </row>
    <row r="27" spans="1:14">
      <c r="A27" s="1198"/>
      <c r="B27" s="1182"/>
      <c r="C27" s="1071"/>
      <c r="D27" s="1071"/>
      <c r="E27" s="1071"/>
      <c r="F27" s="1071"/>
      <c r="G27" s="1071"/>
      <c r="H27" s="1071"/>
      <c r="I27" s="1071"/>
      <c r="J27" s="1071"/>
      <c r="K27" s="1071"/>
      <c r="L27" s="1195"/>
      <c r="M27" s="1195"/>
      <c r="N27" s="1195"/>
    </row>
    <row r="28" spans="1:14">
      <c r="A28" s="1197" t="s">
        <v>1109</v>
      </c>
      <c r="B28" s="1187" t="s">
        <v>1108</v>
      </c>
      <c r="C28" s="1071">
        <v>4403.7732900000001</v>
      </c>
      <c r="D28" s="1071">
        <v>4123.8529099999996</v>
      </c>
      <c r="E28" s="1071">
        <v>4936.960149999999</v>
      </c>
      <c r="F28" s="1071">
        <v>5378.9611199999999</v>
      </c>
      <c r="G28" s="1071">
        <v>5273.1680000000006</v>
      </c>
      <c r="H28" s="1071">
        <v>5527.52</v>
      </c>
      <c r="I28" s="1071">
        <v>4599.7879999999996</v>
      </c>
      <c r="J28" s="1071">
        <v>4447.0240000000003</v>
      </c>
      <c r="K28" s="1071">
        <v>3841.2198840000005</v>
      </c>
      <c r="L28" s="1195">
        <v>4114.5467518100013</v>
      </c>
      <c r="M28" s="1195">
        <v>4580.1709743727051</v>
      </c>
      <c r="N28" s="1195">
        <v>4973.8197936822889</v>
      </c>
    </row>
    <row r="29" spans="1:14">
      <c r="A29" s="1128" t="s">
        <v>1107</v>
      </c>
      <c r="B29" s="1182" t="s">
        <v>1018</v>
      </c>
      <c r="C29" s="1071">
        <v>767.16399999999999</v>
      </c>
      <c r="D29" s="1071">
        <v>910.62199999999996</v>
      </c>
      <c r="E29" s="1071">
        <v>1035.6600000000001</v>
      </c>
      <c r="F29" s="1071">
        <v>1108.681</v>
      </c>
      <c r="G29" s="1071">
        <v>1179.3119999999999</v>
      </c>
      <c r="H29" s="1071">
        <v>1268.69</v>
      </c>
      <c r="I29" s="1071">
        <v>1138.809</v>
      </c>
      <c r="J29" s="1071">
        <v>1237.5810000000001</v>
      </c>
      <c r="K29" s="1071">
        <v>1118.8440000000001</v>
      </c>
      <c r="L29" s="1195">
        <v>1233.1497074560002</v>
      </c>
      <c r="M29" s="1195">
        <v>1314.8722871633702</v>
      </c>
      <c r="N29" s="1195">
        <v>1451.742252451093</v>
      </c>
    </row>
    <row r="30" spans="1:14">
      <c r="A30" s="1196" t="s">
        <v>1106</v>
      </c>
      <c r="B30" s="1182" t="s">
        <v>1018</v>
      </c>
      <c r="C30" s="1071">
        <v>68.894000000000005</v>
      </c>
      <c r="D30" s="1071">
        <v>100.21000000000001</v>
      </c>
      <c r="E30" s="1071">
        <v>136.75899999999999</v>
      </c>
      <c r="F30" s="1071">
        <v>168.249</v>
      </c>
      <c r="G30" s="1071">
        <v>188.94799999999998</v>
      </c>
      <c r="H30" s="1071">
        <v>157.62700000000001</v>
      </c>
      <c r="I30" s="1071">
        <v>120.43299999999999</v>
      </c>
      <c r="J30" s="1071">
        <v>116.22099999999999</v>
      </c>
      <c r="K30" s="1071">
        <v>68.766000000000005</v>
      </c>
      <c r="L30" s="1195">
        <v>44.825247879999999</v>
      </c>
      <c r="M30" s="1195">
        <v>43.469268894680368</v>
      </c>
      <c r="N30" s="1195">
        <v>59.404492558515983</v>
      </c>
    </row>
    <row r="31" spans="1:14">
      <c r="A31" s="1196" t="s">
        <v>1105</v>
      </c>
      <c r="B31" s="1182" t="s">
        <v>1018</v>
      </c>
      <c r="C31" s="1071">
        <v>1971.77601</v>
      </c>
      <c r="D31" s="1071">
        <v>1798.3620000000001</v>
      </c>
      <c r="E31" s="1071">
        <v>2142.8449999999998</v>
      </c>
      <c r="F31" s="1071">
        <v>2194.2220000000002</v>
      </c>
      <c r="G31" s="1071">
        <v>1986.652</v>
      </c>
      <c r="H31" s="1071">
        <v>2139.1759999999999</v>
      </c>
      <c r="I31" s="1071">
        <v>1750.366</v>
      </c>
      <c r="J31" s="1071">
        <v>1875.0609999999999</v>
      </c>
      <c r="K31" s="1071">
        <v>1693.307</v>
      </c>
      <c r="L31" s="1195">
        <v>1535.0399410340001</v>
      </c>
      <c r="M31" s="1195">
        <v>1569.7815385491624</v>
      </c>
      <c r="N31" s="1195">
        <v>1685.8234413048626</v>
      </c>
    </row>
    <row r="32" spans="1:14">
      <c r="A32" s="1196" t="s">
        <v>1104</v>
      </c>
      <c r="B32" s="1182" t="s">
        <v>1018</v>
      </c>
      <c r="C32" s="1071">
        <v>36.381</v>
      </c>
      <c r="D32" s="1071">
        <v>54.298000000000002</v>
      </c>
      <c r="E32" s="1071">
        <v>75.403000000000006</v>
      </c>
      <c r="F32" s="1071">
        <v>91.622</v>
      </c>
      <c r="G32" s="1071">
        <v>101.37700000000001</v>
      </c>
      <c r="H32" s="1071">
        <v>84.828999999999994</v>
      </c>
      <c r="I32" s="1071">
        <v>68.891999999999996</v>
      </c>
      <c r="J32" s="1071">
        <v>74.555000000000007</v>
      </c>
      <c r="K32" s="1071">
        <v>78.302000000000007</v>
      </c>
      <c r="L32" s="1195">
        <v>38.729710439999998</v>
      </c>
      <c r="M32" s="1195">
        <v>43.501879765492376</v>
      </c>
      <c r="N32" s="1195">
        <v>64.006368367817259</v>
      </c>
    </row>
    <row r="33" spans="1:14">
      <c r="A33" s="1196" t="s">
        <v>1103</v>
      </c>
      <c r="B33" s="1182" t="s">
        <v>1018</v>
      </c>
      <c r="C33" s="1071">
        <v>121.776</v>
      </c>
      <c r="D33" s="1071">
        <v>129.64099999999999</v>
      </c>
      <c r="E33" s="1071">
        <v>136.93</v>
      </c>
      <c r="F33" s="1071">
        <v>160.69200000000001</v>
      </c>
      <c r="G33" s="1071">
        <v>209.55200000000002</v>
      </c>
      <c r="H33" s="1071">
        <v>206.166</v>
      </c>
      <c r="I33" s="1071">
        <v>175.56799999999998</v>
      </c>
      <c r="J33" s="1071">
        <v>185.33</v>
      </c>
      <c r="K33" s="1071">
        <v>104.02499999999999</v>
      </c>
      <c r="L33" s="1195">
        <v>81.268000000000001</v>
      </c>
      <c r="M33" s="1195">
        <v>138.60899999999998</v>
      </c>
      <c r="N33" s="1195">
        <v>151.91900000000001</v>
      </c>
    </row>
    <row r="34" spans="1:14">
      <c r="A34" s="1196" t="s">
        <v>1102</v>
      </c>
      <c r="B34" s="1182" t="s">
        <v>1018</v>
      </c>
      <c r="C34" s="1071">
        <v>915.49068999999997</v>
      </c>
      <c r="D34" s="1071">
        <v>629.76400000000001</v>
      </c>
      <c r="E34" s="1071">
        <v>817.21699999999998</v>
      </c>
      <c r="F34" s="1071">
        <v>1040.3540499999999</v>
      </c>
      <c r="G34" s="1071">
        <v>949.01200000000006</v>
      </c>
      <c r="H34" s="1071">
        <v>1011.237</v>
      </c>
      <c r="I34" s="1071">
        <v>970.71299999999997</v>
      </c>
      <c r="J34" s="1071">
        <v>719.87900000000002</v>
      </c>
      <c r="K34" s="1071">
        <v>495.95388399999996</v>
      </c>
      <c r="L34" s="1195">
        <v>681.71414500000003</v>
      </c>
      <c r="M34" s="1195">
        <v>734.58799999999997</v>
      </c>
      <c r="N34" s="1195">
        <v>649.11823900000002</v>
      </c>
    </row>
    <row r="35" spans="1:14">
      <c r="A35" s="1196" t="s">
        <v>1101</v>
      </c>
      <c r="B35" s="1182" t="s">
        <v>1018</v>
      </c>
      <c r="C35" s="1071">
        <v>390.67200000000003</v>
      </c>
      <c r="D35" s="1071">
        <v>381.64</v>
      </c>
      <c r="E35" s="1071">
        <v>424.899</v>
      </c>
      <c r="F35" s="1071">
        <v>456.29300000000001</v>
      </c>
      <c r="G35" s="1071">
        <v>498.84100000000001</v>
      </c>
      <c r="H35" s="1071">
        <v>473.78</v>
      </c>
      <c r="I35" s="1071">
        <v>188.73099999999999</v>
      </c>
      <c r="J35" s="1071">
        <v>223.85400000000001</v>
      </c>
      <c r="K35" s="1071">
        <v>245.83799999999999</v>
      </c>
      <c r="L35" s="1195">
        <v>377.608</v>
      </c>
      <c r="M35" s="1195">
        <v>468.15800000000002</v>
      </c>
      <c r="N35" s="1195">
        <v>510.17599999999999</v>
      </c>
    </row>
    <row r="36" spans="1:14">
      <c r="A36" s="1196" t="s">
        <v>1100</v>
      </c>
      <c r="B36" s="1182" t="s">
        <v>1018</v>
      </c>
      <c r="C36" s="1071">
        <v>93.843999999999994</v>
      </c>
      <c r="D36" s="1071">
        <v>99.215000000000003</v>
      </c>
      <c r="E36" s="1071">
        <v>120.172</v>
      </c>
      <c r="F36" s="1071">
        <v>139.28700000000001</v>
      </c>
      <c r="G36" s="1071">
        <v>137.12299999999999</v>
      </c>
      <c r="H36" s="1071">
        <v>161.96</v>
      </c>
      <c r="I36" s="1071">
        <v>164.649</v>
      </c>
      <c r="J36" s="1071">
        <v>10.624000000000001</v>
      </c>
      <c r="K36" s="1071">
        <v>32.259</v>
      </c>
      <c r="L36" s="1195">
        <v>120.08</v>
      </c>
      <c r="M36" s="1195">
        <v>101.541</v>
      </c>
      <c r="N36" s="1195">
        <v>128.601</v>
      </c>
    </row>
    <row r="37" spans="1:14">
      <c r="A37" s="1146" t="s">
        <v>1099</v>
      </c>
      <c r="B37" s="1182" t="s">
        <v>1018</v>
      </c>
      <c r="C37" s="1071">
        <v>231.93899999999999</v>
      </c>
      <c r="D37" s="1071">
        <v>293.36257900000004</v>
      </c>
      <c r="E37" s="1071">
        <v>356.02499999999998</v>
      </c>
      <c r="F37" s="1071">
        <v>411.63200000000001</v>
      </c>
      <c r="G37" s="1071">
        <v>435.05899999999997</v>
      </c>
      <c r="H37" s="1071">
        <v>465.58699999999999</v>
      </c>
      <c r="I37" s="1071">
        <v>472.76100000000002</v>
      </c>
      <c r="J37" s="1071">
        <v>457.00799999999998</v>
      </c>
      <c r="K37" s="1071">
        <v>294.142</v>
      </c>
      <c r="L37" s="1195">
        <v>393.61900000000003</v>
      </c>
      <c r="M37" s="1195">
        <v>436.39600000000002</v>
      </c>
      <c r="N37" s="1195">
        <v>488.839</v>
      </c>
    </row>
    <row r="38" spans="1:14">
      <c r="A38" s="1146" t="s">
        <v>1098</v>
      </c>
      <c r="B38" s="1182" t="s">
        <v>345</v>
      </c>
      <c r="C38" s="1194"/>
      <c r="D38" s="1194"/>
      <c r="E38" s="1194"/>
      <c r="F38" s="1194"/>
      <c r="G38" s="1194"/>
      <c r="H38" s="1194"/>
      <c r="I38" s="1194"/>
      <c r="J38" s="1194"/>
      <c r="K38" s="1194"/>
      <c r="L38" s="1193"/>
      <c r="M38" s="1193"/>
      <c r="N38" s="1193"/>
    </row>
    <row r="39" spans="1:14">
      <c r="A39" s="1128" t="s">
        <v>1097</v>
      </c>
      <c r="B39" s="1187" t="s">
        <v>1096</v>
      </c>
      <c r="C39" s="1191">
        <v>150</v>
      </c>
      <c r="D39" s="1191">
        <v>117</v>
      </c>
      <c r="E39" s="1191">
        <v>117</v>
      </c>
      <c r="F39" s="1191">
        <v>117</v>
      </c>
      <c r="G39" s="1191">
        <v>125</v>
      </c>
      <c r="H39" s="1191">
        <v>137</v>
      </c>
      <c r="I39" s="1191">
        <v>137</v>
      </c>
      <c r="J39" s="1191">
        <v>177</v>
      </c>
      <c r="K39" s="1191">
        <v>370</v>
      </c>
      <c r="L39" s="1190">
        <v>346</v>
      </c>
      <c r="M39" s="1190">
        <v>309</v>
      </c>
      <c r="N39" s="1190">
        <v>294</v>
      </c>
    </row>
    <row r="40" spans="1:14">
      <c r="A40" s="1128" t="s">
        <v>1095</v>
      </c>
      <c r="B40" s="1182" t="s">
        <v>1018</v>
      </c>
      <c r="C40" s="1191">
        <v>158</v>
      </c>
      <c r="D40" s="1191">
        <v>128</v>
      </c>
      <c r="E40" s="1191">
        <v>128</v>
      </c>
      <c r="F40" s="1191">
        <v>128</v>
      </c>
      <c r="G40" s="1191">
        <v>149</v>
      </c>
      <c r="H40" s="1191">
        <v>161</v>
      </c>
      <c r="I40" s="1191">
        <v>161</v>
      </c>
      <c r="J40" s="1191">
        <v>207</v>
      </c>
      <c r="K40" s="1191">
        <v>510</v>
      </c>
      <c r="L40" s="1190">
        <v>426</v>
      </c>
      <c r="M40" s="1190">
        <v>371</v>
      </c>
      <c r="N40" s="1190">
        <v>335</v>
      </c>
    </row>
    <row r="41" spans="1:14">
      <c r="A41" s="1192" t="s">
        <v>1094</v>
      </c>
      <c r="B41" s="1182" t="s">
        <v>1018</v>
      </c>
      <c r="C41" s="1191">
        <v>111</v>
      </c>
      <c r="D41" s="1191">
        <v>95</v>
      </c>
      <c r="E41" s="1191">
        <v>95</v>
      </c>
      <c r="F41" s="1191">
        <v>95</v>
      </c>
      <c r="G41" s="1191">
        <v>101</v>
      </c>
      <c r="H41" s="1191">
        <v>104</v>
      </c>
      <c r="I41" s="1191">
        <v>104</v>
      </c>
      <c r="J41" s="1191">
        <v>121</v>
      </c>
      <c r="K41" s="1191">
        <v>420</v>
      </c>
      <c r="L41" s="1190">
        <v>329</v>
      </c>
      <c r="M41" s="1190">
        <v>286</v>
      </c>
      <c r="N41" s="1190">
        <v>277</v>
      </c>
    </row>
    <row r="42" spans="1:14">
      <c r="A42" s="1192" t="s">
        <v>1093</v>
      </c>
      <c r="B42" s="1182" t="s">
        <v>1018</v>
      </c>
      <c r="C42" s="1191">
        <v>133</v>
      </c>
      <c r="D42" s="1191">
        <v>110</v>
      </c>
      <c r="E42" s="1191">
        <v>110</v>
      </c>
      <c r="F42" s="1191">
        <v>110</v>
      </c>
      <c r="G42" s="1191">
        <v>121</v>
      </c>
      <c r="H42" s="1191">
        <v>132</v>
      </c>
      <c r="I42" s="1191">
        <v>132</v>
      </c>
      <c r="J42" s="1191">
        <v>159</v>
      </c>
      <c r="K42" s="1191">
        <v>510</v>
      </c>
      <c r="L42" s="1190">
        <v>434</v>
      </c>
      <c r="M42" s="1190">
        <v>313</v>
      </c>
      <c r="N42" s="1190">
        <v>318</v>
      </c>
    </row>
    <row r="43" spans="1:14">
      <c r="A43" s="1192" t="s">
        <v>1092</v>
      </c>
      <c r="B43" s="1182" t="s">
        <v>1018</v>
      </c>
      <c r="C43" s="1191">
        <v>81</v>
      </c>
      <c r="D43" s="1191">
        <v>49</v>
      </c>
      <c r="E43" s="1191">
        <v>49</v>
      </c>
      <c r="F43" s="1191">
        <v>44</v>
      </c>
      <c r="G43" s="1191">
        <v>70</v>
      </c>
      <c r="H43" s="1191">
        <v>70</v>
      </c>
      <c r="I43" s="1191">
        <v>70</v>
      </c>
      <c r="J43" s="1191">
        <v>87</v>
      </c>
      <c r="K43" s="1191">
        <v>365</v>
      </c>
      <c r="L43" s="1190">
        <v>247</v>
      </c>
      <c r="M43" s="1190">
        <v>188</v>
      </c>
      <c r="N43" s="1190">
        <v>193</v>
      </c>
    </row>
    <row r="44" spans="1:14">
      <c r="A44" s="1192" t="s">
        <v>1091</v>
      </c>
      <c r="B44" s="1182"/>
      <c r="C44" s="1191"/>
      <c r="D44" s="1191"/>
      <c r="E44" s="1191"/>
      <c r="F44" s="1191"/>
      <c r="G44" s="1191"/>
      <c r="H44" s="1191"/>
      <c r="I44" s="1191"/>
      <c r="J44" s="1191"/>
      <c r="K44" s="1191"/>
      <c r="L44" s="1190"/>
      <c r="M44" s="1190"/>
      <c r="N44" s="1190"/>
    </row>
    <row r="45" spans="1:14">
      <c r="A45" s="1189" t="s">
        <v>1090</v>
      </c>
      <c r="B45" s="1182" t="s">
        <v>1018</v>
      </c>
      <c r="C45" s="1181">
        <v>92.2</v>
      </c>
      <c r="D45" s="1181">
        <v>82.2</v>
      </c>
      <c r="E45" s="1181">
        <v>82.2</v>
      </c>
      <c r="F45" s="1181">
        <v>82.2</v>
      </c>
      <c r="G45" s="1181">
        <v>92</v>
      </c>
      <c r="H45" s="1181">
        <v>96</v>
      </c>
      <c r="I45" s="1181">
        <v>70</v>
      </c>
      <c r="J45" s="1181">
        <v>110</v>
      </c>
      <c r="K45" s="1181">
        <v>320</v>
      </c>
      <c r="L45" s="1180">
        <v>207</v>
      </c>
      <c r="M45" s="1180">
        <v>207</v>
      </c>
      <c r="N45" s="1180">
        <v>194</v>
      </c>
    </row>
    <row r="46" spans="1:14">
      <c r="A46" s="1189" t="s">
        <v>1089</v>
      </c>
      <c r="B46" s="1182" t="s">
        <v>1018</v>
      </c>
      <c r="C46" s="1181">
        <v>90</v>
      </c>
      <c r="D46" s="1181">
        <v>80</v>
      </c>
      <c r="E46" s="1181">
        <v>80</v>
      </c>
      <c r="F46" s="1181">
        <v>80</v>
      </c>
      <c r="G46" s="1181">
        <v>96</v>
      </c>
      <c r="H46" s="1181">
        <v>96</v>
      </c>
      <c r="I46" s="1181">
        <v>70</v>
      </c>
      <c r="J46" s="1181">
        <v>110</v>
      </c>
      <c r="K46" s="1181">
        <v>320</v>
      </c>
      <c r="L46" s="1180">
        <v>207</v>
      </c>
      <c r="M46" s="1180">
        <v>207</v>
      </c>
      <c r="N46" s="1180">
        <v>194</v>
      </c>
    </row>
    <row r="47" spans="1:14">
      <c r="A47" s="1189" t="s">
        <v>1088</v>
      </c>
      <c r="B47" s="1182" t="s">
        <v>1018</v>
      </c>
      <c r="C47" s="1181">
        <v>90</v>
      </c>
      <c r="D47" s="1181">
        <v>80</v>
      </c>
      <c r="E47" s="1181">
        <v>80</v>
      </c>
      <c r="F47" s="1181">
        <v>80</v>
      </c>
      <c r="G47" s="1188" t="s">
        <v>321</v>
      </c>
      <c r="H47" s="1188" t="s">
        <v>321</v>
      </c>
      <c r="I47" s="1188" t="s">
        <v>321</v>
      </c>
      <c r="J47" s="1188" t="s">
        <v>321</v>
      </c>
      <c r="K47" s="1188" t="s">
        <v>321</v>
      </c>
      <c r="L47" s="1188" t="s">
        <v>321</v>
      </c>
      <c r="M47" s="1188" t="s">
        <v>321</v>
      </c>
      <c r="N47" s="1188" t="s">
        <v>321</v>
      </c>
    </row>
    <row r="48" spans="1:14">
      <c r="A48" s="1183" t="s">
        <v>1087</v>
      </c>
      <c r="B48" s="1182"/>
      <c r="C48" s="1181"/>
      <c r="D48" s="1181"/>
      <c r="E48" s="1181"/>
      <c r="F48" s="1181"/>
      <c r="G48" s="1181"/>
      <c r="H48" s="1181"/>
      <c r="I48" s="1181"/>
      <c r="J48" s="1181"/>
      <c r="K48" s="1181"/>
      <c r="L48" s="1180"/>
      <c r="M48" s="1180"/>
      <c r="N48" s="1180"/>
    </row>
    <row r="49" spans="1:14">
      <c r="A49" s="1183" t="s">
        <v>1086</v>
      </c>
      <c r="B49" s="1187" t="s">
        <v>1085</v>
      </c>
      <c r="C49" s="1181">
        <v>151.68</v>
      </c>
      <c r="D49" s="1181">
        <v>107.68</v>
      </c>
      <c r="E49" s="1181">
        <v>105.68</v>
      </c>
      <c r="F49" s="1181">
        <v>114.48</v>
      </c>
      <c r="G49" s="1181">
        <v>138.63999999999999</v>
      </c>
      <c r="H49" s="1181">
        <v>119.44</v>
      </c>
      <c r="I49" s="1181">
        <v>119.44</v>
      </c>
      <c r="J49" s="1181">
        <v>214</v>
      </c>
      <c r="K49" s="1181">
        <v>368.8</v>
      </c>
      <c r="L49" s="1180">
        <v>285.2</v>
      </c>
      <c r="M49" s="1180">
        <v>295.2</v>
      </c>
      <c r="N49" s="1180">
        <v>295.2</v>
      </c>
    </row>
    <row r="50" spans="1:14">
      <c r="A50" s="1183" t="s">
        <v>1084</v>
      </c>
      <c r="B50" s="1182" t="s">
        <v>1018</v>
      </c>
      <c r="C50" s="1181">
        <v>151.68</v>
      </c>
      <c r="D50" s="1181">
        <v>107.68</v>
      </c>
      <c r="E50" s="1181">
        <v>105.68</v>
      </c>
      <c r="F50" s="1181">
        <v>114.48</v>
      </c>
      <c r="G50" s="1181">
        <v>138.63999999999999</v>
      </c>
      <c r="H50" s="1181">
        <v>119.44</v>
      </c>
      <c r="I50" s="1181">
        <v>119.44</v>
      </c>
      <c r="J50" s="1181">
        <v>227.2</v>
      </c>
      <c r="K50" s="1181">
        <v>424</v>
      </c>
      <c r="L50" s="1180">
        <v>318.8</v>
      </c>
      <c r="M50" s="1180">
        <v>294.39999999999998</v>
      </c>
      <c r="N50" s="1180">
        <v>328</v>
      </c>
    </row>
    <row r="51" spans="1:14">
      <c r="A51" s="1185"/>
      <c r="B51" s="1169"/>
      <c r="C51" s="1181"/>
      <c r="D51" s="1181"/>
      <c r="E51" s="1181"/>
      <c r="F51" s="1181"/>
      <c r="G51" s="1181"/>
      <c r="H51" s="1181"/>
      <c r="I51" s="1181"/>
      <c r="J51" s="1181"/>
      <c r="K51" s="1181"/>
      <c r="L51" s="1180"/>
      <c r="M51" s="1180"/>
      <c r="N51" s="1180"/>
    </row>
    <row r="52" spans="1:14">
      <c r="A52" s="1183" t="s">
        <v>1083</v>
      </c>
      <c r="B52" s="1182"/>
      <c r="C52" s="1181"/>
      <c r="D52" s="1181"/>
      <c r="E52" s="1181"/>
      <c r="F52" s="1181"/>
      <c r="G52" s="1181"/>
      <c r="H52" s="1181"/>
      <c r="I52" s="1181"/>
      <c r="J52" s="1181"/>
      <c r="K52" s="1181"/>
      <c r="L52" s="1180"/>
      <c r="M52" s="1180"/>
      <c r="N52" s="1180"/>
    </row>
    <row r="53" spans="1:14">
      <c r="A53" s="1183" t="s">
        <v>1082</v>
      </c>
      <c r="B53" s="1187" t="s">
        <v>1081</v>
      </c>
      <c r="C53" s="1181">
        <v>99.68</v>
      </c>
      <c r="D53" s="1181">
        <v>53.751015503875962</v>
      </c>
      <c r="E53" s="1181">
        <v>45.028996138996099</v>
      </c>
      <c r="F53" s="1181">
        <v>54.764763565891485</v>
      </c>
      <c r="G53" s="1181">
        <v>71.755791505791493</v>
      </c>
      <c r="H53" s="1181">
        <v>64.044747081712032</v>
      </c>
      <c r="I53" s="1181">
        <v>43.346887159533068</v>
      </c>
      <c r="J53" s="1181">
        <v>70.795081967213136</v>
      </c>
      <c r="K53" s="1181">
        <v>99.058375000000041</v>
      </c>
      <c r="L53" s="1180">
        <v>82.222333333333353</v>
      </c>
      <c r="M53" s="1180">
        <v>79.787603305785083</v>
      </c>
      <c r="N53" s="1180">
        <v>68.247196652719609</v>
      </c>
    </row>
    <row r="54" spans="1:14">
      <c r="A54" s="1186" t="s">
        <v>1080</v>
      </c>
      <c r="B54" s="1182" t="s">
        <v>1018</v>
      </c>
      <c r="C54" s="1181">
        <v>93.14</v>
      </c>
      <c r="D54" s="1181">
        <v>48.905852713178341</v>
      </c>
      <c r="E54" s="1181">
        <v>43.375637065637036</v>
      </c>
      <c r="F54" s="1181">
        <v>50.923178294573681</v>
      </c>
      <c r="G54" s="1181">
        <v>64.99317829457371</v>
      </c>
      <c r="H54" s="1181">
        <v>56.964747081712076</v>
      </c>
      <c r="I54" s="1181">
        <v>39.781517509727642</v>
      </c>
      <c r="J54" s="1181">
        <v>67.942827868852504</v>
      </c>
      <c r="K54" s="1181">
        <v>94.413500000000028</v>
      </c>
      <c r="L54" s="1180">
        <v>77.639250000000018</v>
      </c>
      <c r="M54" s="1180">
        <v>75.758181818181754</v>
      </c>
      <c r="N54" s="1180">
        <v>64.896652719665283</v>
      </c>
    </row>
    <row r="55" spans="1:14">
      <c r="A55" s="1185"/>
      <c r="B55" s="1182"/>
      <c r="C55" s="1181"/>
      <c r="D55" s="1181"/>
      <c r="E55" s="1181"/>
      <c r="F55" s="1181"/>
      <c r="G55" s="1181"/>
      <c r="H55" s="1181"/>
      <c r="I55" s="1181"/>
      <c r="J55" s="1181"/>
      <c r="K55" s="1181"/>
      <c r="L55" s="1180"/>
      <c r="M55" s="1180"/>
      <c r="N55" s="1180"/>
    </row>
    <row r="56" spans="1:14">
      <c r="A56" s="1183" t="s">
        <v>1079</v>
      </c>
      <c r="B56" s="1182"/>
      <c r="C56" s="1181"/>
      <c r="D56" s="1181"/>
      <c r="E56" s="1181"/>
      <c r="F56" s="1181"/>
      <c r="G56" s="1181"/>
      <c r="H56" s="1181"/>
      <c r="I56" s="1181"/>
      <c r="J56" s="1181"/>
      <c r="K56" s="1181"/>
      <c r="L56" s="1180"/>
      <c r="M56" s="1180"/>
      <c r="N56" s="1180"/>
    </row>
    <row r="57" spans="1:14" ht="26.25">
      <c r="A57" s="1183" t="s">
        <v>1078</v>
      </c>
      <c r="B57" s="1184" t="s">
        <v>1077</v>
      </c>
      <c r="C57" s="1181">
        <v>94.09</v>
      </c>
      <c r="D57" s="1181">
        <v>96.84</v>
      </c>
      <c r="E57" s="1181">
        <v>97.29</v>
      </c>
      <c r="F57" s="1181">
        <v>98.21</v>
      </c>
      <c r="G57" s="1181">
        <v>100.85</v>
      </c>
      <c r="H57" s="1181">
        <v>100.62</v>
      </c>
      <c r="I57" s="1181">
        <v>94.07</v>
      </c>
      <c r="J57" s="1181">
        <v>95.81</v>
      </c>
      <c r="K57" s="1181">
        <v>100.61</v>
      </c>
      <c r="L57" s="1180">
        <v>102.66</v>
      </c>
      <c r="M57" s="1180">
        <v>103.31</v>
      </c>
      <c r="N57" s="1180">
        <v>106.3</v>
      </c>
    </row>
    <row r="58" spans="1:14">
      <c r="A58" s="1183" t="s">
        <v>1076</v>
      </c>
      <c r="B58" s="1182" t="s">
        <v>1018</v>
      </c>
      <c r="C58" s="1181">
        <v>93.99</v>
      </c>
      <c r="D58" s="1181">
        <v>95.83</v>
      </c>
      <c r="E58" s="1181">
        <v>97.19</v>
      </c>
      <c r="F58" s="1181">
        <v>99.59</v>
      </c>
      <c r="G58" s="1181">
        <v>100.07</v>
      </c>
      <c r="H58" s="1181">
        <v>100.76</v>
      </c>
      <c r="I58" s="1181">
        <v>91.43</v>
      </c>
      <c r="J58" s="1181">
        <v>97.43</v>
      </c>
      <c r="K58" s="1181">
        <v>99.76</v>
      </c>
      <c r="L58" s="1180">
        <v>101.44</v>
      </c>
      <c r="M58" s="1180">
        <v>102.8</v>
      </c>
      <c r="N58" s="1180">
        <v>103.97</v>
      </c>
    </row>
    <row r="59" spans="1:14">
      <c r="A59" s="1179"/>
      <c r="B59" s="1178"/>
      <c r="C59" s="1177"/>
      <c r="D59" s="1177"/>
      <c r="E59" s="1177"/>
      <c r="F59" s="1177"/>
      <c r="G59" s="1177"/>
      <c r="H59" s="1177"/>
      <c r="I59" s="1177"/>
      <c r="J59" s="1177"/>
      <c r="K59" s="1177"/>
      <c r="L59" s="1176"/>
      <c r="M59" s="1176"/>
      <c r="N59" s="1176"/>
    </row>
    <row r="60" spans="1:14">
      <c r="A60" s="1164" t="s">
        <v>289</v>
      </c>
      <c r="B60" s="1174"/>
      <c r="C60" s="1174"/>
      <c r="D60" s="1173"/>
      <c r="E60" s="1173"/>
      <c r="F60" s="1173"/>
      <c r="G60" s="1173"/>
      <c r="H60" s="1173"/>
      <c r="I60" s="1173"/>
      <c r="J60" s="1175" t="s">
        <v>363</v>
      </c>
      <c r="K60" s="1164" t="s">
        <v>1075</v>
      </c>
      <c r="L60" s="1173"/>
      <c r="M60" s="1173"/>
    </row>
    <row r="61" spans="1:14" ht="15.75" customHeight="1">
      <c r="A61" s="1164" t="s">
        <v>286</v>
      </c>
      <c r="B61" s="1174"/>
      <c r="C61" s="1174"/>
      <c r="D61" s="1173"/>
      <c r="E61" s="1173"/>
      <c r="F61" s="1173"/>
      <c r="G61" s="1173"/>
      <c r="H61" s="1173"/>
      <c r="I61" s="1173"/>
      <c r="J61" s="1169"/>
      <c r="K61" s="1164" t="s">
        <v>267</v>
      </c>
      <c r="L61" s="1173"/>
      <c r="M61" s="1173"/>
    </row>
    <row r="62" spans="1:14">
      <c r="A62" s="1164" t="s">
        <v>1074</v>
      </c>
      <c r="B62" s="1167"/>
      <c r="C62" s="1167"/>
      <c r="D62" s="1169"/>
      <c r="E62" s="1169"/>
      <c r="F62" s="1169"/>
      <c r="G62" s="1169"/>
      <c r="H62" s="1169"/>
      <c r="I62" s="1169"/>
      <c r="J62" s="1169"/>
      <c r="K62" s="1164" t="s">
        <v>1073</v>
      </c>
      <c r="L62" s="1167"/>
      <c r="M62" s="1167"/>
    </row>
    <row r="63" spans="1:14">
      <c r="A63" s="1164" t="s">
        <v>1072</v>
      </c>
      <c r="B63" s="1167"/>
      <c r="C63" s="1167"/>
      <c r="D63" s="1169"/>
      <c r="E63" s="1169"/>
      <c r="F63" s="1171"/>
      <c r="G63" s="1169"/>
      <c r="H63" s="1169"/>
      <c r="I63" s="1169"/>
      <c r="J63" s="1169"/>
      <c r="K63" s="1172" t="s">
        <v>1071</v>
      </c>
      <c r="L63" s="1167"/>
      <c r="M63" s="1167"/>
    </row>
    <row r="64" spans="1:14">
      <c r="A64" s="1164" t="s">
        <v>1070</v>
      </c>
      <c r="B64" s="1167"/>
      <c r="C64" s="1167"/>
      <c r="D64" s="1169"/>
      <c r="E64" s="1169"/>
      <c r="F64" s="1171"/>
      <c r="G64" s="1169"/>
      <c r="H64" s="1169"/>
      <c r="I64" s="1169"/>
      <c r="J64" s="1169"/>
      <c r="K64" s="1164" t="s">
        <v>1069</v>
      </c>
      <c r="L64" s="1167"/>
      <c r="M64" s="1167"/>
    </row>
    <row r="65" spans="1:13">
      <c r="A65" s="1164" t="s">
        <v>1068</v>
      </c>
      <c r="B65" s="1167"/>
      <c r="C65" s="1167"/>
      <c r="D65" s="1169"/>
      <c r="E65" s="1169"/>
      <c r="F65" s="1171"/>
      <c r="G65" s="1169"/>
      <c r="H65" s="1169"/>
      <c r="I65" s="1169"/>
      <c r="J65" s="1169"/>
      <c r="K65" s="1164" t="s">
        <v>1067</v>
      </c>
      <c r="L65" s="1167"/>
      <c r="M65" s="1167"/>
    </row>
    <row r="66" spans="1:13">
      <c r="A66" s="1168" t="s">
        <v>1066</v>
      </c>
      <c r="B66" s="1167"/>
      <c r="C66" s="1167"/>
      <c r="D66" s="1169"/>
      <c r="E66" s="1169"/>
      <c r="F66" s="1169"/>
      <c r="G66" s="1169"/>
      <c r="H66" s="1169"/>
      <c r="I66" s="1169"/>
      <c r="J66" s="1169"/>
      <c r="K66" s="1168" t="s">
        <v>1065</v>
      </c>
      <c r="L66" s="1167"/>
      <c r="M66" s="1167"/>
    </row>
    <row r="67" spans="1:13">
      <c r="A67" s="1169"/>
      <c r="B67" s="1167"/>
      <c r="C67" s="1167"/>
      <c r="D67" s="1169"/>
      <c r="E67" s="1169"/>
      <c r="F67" s="1169"/>
      <c r="G67" s="1169"/>
      <c r="H67" s="1169"/>
      <c r="I67" s="1169"/>
      <c r="J67" s="1169"/>
      <c r="K67" s="1164" t="s">
        <v>1064</v>
      </c>
      <c r="L67" s="1170"/>
      <c r="M67" s="1170"/>
    </row>
    <row r="68" spans="1:13">
      <c r="A68" s="1169"/>
      <c r="B68" s="1169"/>
      <c r="C68" s="1169"/>
      <c r="D68" s="1169"/>
      <c r="E68" s="1169"/>
      <c r="F68" s="1167"/>
      <c r="G68" s="1169"/>
      <c r="I68" s="1169"/>
      <c r="J68" s="1169"/>
      <c r="K68" s="1168" t="s">
        <v>1063</v>
      </c>
      <c r="L68" s="1167"/>
      <c r="M68" s="1167"/>
    </row>
    <row r="69" spans="1:13">
      <c r="F69" s="1162"/>
      <c r="K69" s="1164" t="s">
        <v>1062</v>
      </c>
      <c r="L69" s="1162"/>
      <c r="M69" s="1162"/>
    </row>
    <row r="70" spans="1:13">
      <c r="B70" s="1162"/>
      <c r="C70" s="1162"/>
      <c r="D70" s="1162"/>
      <c r="E70" s="1162"/>
      <c r="K70" s="1164" t="s">
        <v>1061</v>
      </c>
    </row>
    <row r="71" spans="1:13">
      <c r="B71" s="1162"/>
      <c r="C71" s="1162"/>
      <c r="D71" s="1162"/>
      <c r="E71" s="1162"/>
      <c r="I71" s="1164"/>
      <c r="K71" s="1164" t="s">
        <v>265</v>
      </c>
    </row>
    <row r="72" spans="1:13">
      <c r="B72" s="1162"/>
      <c r="C72" s="1162"/>
      <c r="D72" s="1162"/>
      <c r="E72" s="1162"/>
    </row>
    <row r="73" spans="1:13">
      <c r="A73" s="1162"/>
      <c r="B73" s="1162"/>
      <c r="C73" s="1162"/>
      <c r="D73" s="1162"/>
      <c r="E73" s="1162"/>
    </row>
    <row r="74" spans="1:13">
      <c r="A74" s="1162"/>
      <c r="B74" s="1162"/>
      <c r="C74" s="1162"/>
      <c r="D74" s="1162"/>
      <c r="E74" s="1162"/>
    </row>
    <row r="75" spans="1:13">
      <c r="A75" s="1162"/>
      <c r="B75" s="1162"/>
      <c r="C75" s="1162"/>
      <c r="D75" s="1162"/>
      <c r="E75" s="1162"/>
    </row>
    <row r="76" spans="1:13">
      <c r="A76" s="1162"/>
      <c r="B76" s="1162"/>
      <c r="C76" s="1162"/>
      <c r="D76" s="1162"/>
      <c r="E76" s="1162"/>
      <c r="H76" s="1166"/>
    </row>
    <row r="77" spans="1:13">
      <c r="A77" s="1162"/>
      <c r="B77" s="1162"/>
      <c r="C77" s="1162"/>
      <c r="D77" s="1165"/>
      <c r="E77" s="1162"/>
      <c r="H77" s="1164"/>
    </row>
    <row r="78" spans="1:13">
      <c r="A78" s="1162"/>
      <c r="B78" s="1162"/>
      <c r="C78" s="1162"/>
      <c r="D78" s="1165"/>
      <c r="E78" s="1162"/>
      <c r="H78" s="1164"/>
    </row>
    <row r="79" spans="1:13">
      <c r="A79" s="1162"/>
      <c r="B79" s="1162"/>
      <c r="C79" s="1162"/>
      <c r="D79" s="1163"/>
      <c r="E79" s="1162"/>
    </row>
    <row r="80" spans="1:13">
      <c r="A80" s="1162"/>
      <c r="B80" s="1162"/>
      <c r="C80" s="1162"/>
      <c r="D80" s="1162"/>
      <c r="E80" s="1162"/>
    </row>
    <row r="81" spans="1:5">
      <c r="A81" s="1162"/>
      <c r="B81" s="1162"/>
      <c r="C81" s="1162"/>
      <c r="D81" s="1162"/>
      <c r="E81" s="1162"/>
    </row>
    <row r="82" spans="1:5">
      <c r="A82" s="1162"/>
      <c r="B82" s="1162"/>
      <c r="C82" s="1162"/>
      <c r="D82" s="1162"/>
      <c r="E82" s="1162"/>
    </row>
    <row r="83" spans="1:5">
      <c r="A83" s="1162"/>
      <c r="B83" s="1162"/>
      <c r="C83" s="1162"/>
      <c r="D83" s="1162"/>
      <c r="E83" s="1162"/>
    </row>
    <row r="84" spans="1:5">
      <c r="A84" s="1162"/>
      <c r="B84" s="1162"/>
      <c r="C84" s="1162"/>
      <c r="D84" s="1162"/>
      <c r="E84" s="1162"/>
    </row>
    <row r="85" spans="1:5">
      <c r="A85" s="1162"/>
      <c r="B85" s="1162"/>
      <c r="C85" s="1162"/>
      <c r="D85" s="1162"/>
      <c r="E85" s="1162"/>
    </row>
    <row r="86" spans="1:5">
      <c r="A86" s="1162"/>
      <c r="B86" s="1162"/>
      <c r="C86" s="1162"/>
      <c r="D86" s="1162"/>
      <c r="E86" s="1162"/>
    </row>
    <row r="87" spans="1:5">
      <c r="A87" s="1162"/>
      <c r="B87" s="1162"/>
      <c r="C87" s="1162"/>
      <c r="D87" s="1162"/>
      <c r="E87" s="1162"/>
    </row>
    <row r="88" spans="1:5">
      <c r="A88" s="1162"/>
      <c r="B88" s="1162"/>
      <c r="C88" s="1162"/>
      <c r="D88" s="1162"/>
      <c r="E88" s="1162"/>
    </row>
    <row r="89" spans="1:5">
      <c r="A89" s="1162"/>
      <c r="B89" s="1162"/>
      <c r="C89" s="1162"/>
      <c r="D89" s="1162"/>
      <c r="E89" s="1162"/>
    </row>
    <row r="90" spans="1:5">
      <c r="A90" s="1162"/>
      <c r="B90" s="1162"/>
      <c r="C90" s="1162"/>
      <c r="D90" s="1162"/>
      <c r="E90" s="1162"/>
    </row>
    <row r="91" spans="1:5">
      <c r="A91" s="1162"/>
      <c r="B91" s="1162"/>
      <c r="C91" s="1162"/>
      <c r="D91" s="1162"/>
      <c r="E91" s="1162"/>
    </row>
    <row r="92" spans="1:5">
      <c r="A92" s="1162"/>
      <c r="B92" s="1162"/>
      <c r="C92" s="1162"/>
      <c r="D92" s="1162"/>
      <c r="E92" s="1162"/>
    </row>
    <row r="93" spans="1:5">
      <c r="B93" s="1162"/>
      <c r="C93" s="1162"/>
      <c r="D93" s="1162"/>
      <c r="E93" s="1162"/>
    </row>
    <row r="94" spans="1:5">
      <c r="A94" s="1162"/>
      <c r="B94" s="1162"/>
      <c r="C94" s="1162"/>
      <c r="D94" s="1162"/>
      <c r="E94" s="1162"/>
    </row>
    <row r="95" spans="1:5">
      <c r="A95" s="1162"/>
      <c r="B95" s="1162"/>
      <c r="C95" s="1162"/>
      <c r="D95" s="1162"/>
      <c r="E95" s="1162"/>
    </row>
    <row r="96" spans="1:5">
      <c r="A96" s="1162"/>
      <c r="B96" s="1162"/>
      <c r="C96" s="1162"/>
      <c r="D96" s="1162"/>
      <c r="E96" s="1162"/>
    </row>
    <row r="97" spans="1:5">
      <c r="A97" s="1162"/>
      <c r="B97" s="1162"/>
      <c r="C97" s="1162"/>
      <c r="D97" s="1162"/>
      <c r="E97" s="1162"/>
    </row>
    <row r="98" spans="1:5">
      <c r="A98" s="1162"/>
      <c r="B98" s="1162"/>
      <c r="C98" s="1162"/>
      <c r="D98" s="1162"/>
      <c r="E98" s="1162"/>
    </row>
    <row r="99" spans="1:5">
      <c r="A99" s="1162"/>
      <c r="B99" s="1162"/>
      <c r="C99" s="1162"/>
      <c r="D99" s="1162"/>
      <c r="E99" s="1162"/>
    </row>
    <row r="100" spans="1:5">
      <c r="A100" s="1162"/>
      <c r="B100" s="1162"/>
      <c r="C100" s="1162"/>
      <c r="D100" s="1162"/>
      <c r="E100" s="1162"/>
    </row>
    <row r="101" spans="1:5">
      <c r="A101" s="1162"/>
      <c r="B101" s="1162"/>
      <c r="C101" s="1162"/>
      <c r="D101" s="1162"/>
      <c r="E101" s="1162"/>
    </row>
    <row r="102" spans="1:5">
      <c r="A102" s="1162"/>
      <c r="B102" s="1162"/>
      <c r="C102" s="1162"/>
      <c r="D102" s="1162"/>
      <c r="E102" s="1162"/>
    </row>
    <row r="103" spans="1:5">
      <c r="A103" s="1162"/>
      <c r="B103" s="1162"/>
      <c r="C103" s="1162"/>
      <c r="D103" s="1162"/>
      <c r="E103" s="1162"/>
    </row>
    <row r="104" spans="1:5">
      <c r="A104" s="1162"/>
      <c r="B104" s="1162"/>
      <c r="C104" s="1162"/>
      <c r="D104" s="1162"/>
      <c r="E104" s="1162"/>
    </row>
    <row r="105" spans="1:5">
      <c r="A105" s="1162"/>
      <c r="B105" s="1162"/>
      <c r="C105" s="1162"/>
      <c r="D105" s="1162"/>
      <c r="E105" s="1162"/>
    </row>
    <row r="106" spans="1:5">
      <c r="A106" s="1162"/>
      <c r="B106" s="1162"/>
      <c r="C106" s="1162"/>
      <c r="D106" s="1162"/>
      <c r="E106" s="1162"/>
    </row>
    <row r="107" spans="1:5">
      <c r="A107" s="1162"/>
      <c r="B107" s="1162"/>
      <c r="C107" s="1162"/>
      <c r="D107" s="1162"/>
      <c r="E107" s="1162"/>
    </row>
    <row r="108" spans="1:5">
      <c r="A108" s="1162"/>
      <c r="B108" s="1162"/>
      <c r="C108" s="1162"/>
      <c r="D108" s="1162"/>
      <c r="E108" s="1162"/>
    </row>
    <row r="109" spans="1:5">
      <c r="A109" s="1162"/>
      <c r="B109" s="1162"/>
      <c r="C109" s="1162"/>
      <c r="D109" s="1162"/>
      <c r="E109" s="1162"/>
    </row>
    <row r="110" spans="1:5">
      <c r="A110" s="1162"/>
      <c r="B110" s="1162"/>
      <c r="C110" s="1162"/>
      <c r="D110" s="1162"/>
      <c r="E110" s="1162"/>
    </row>
    <row r="111" spans="1:5">
      <c r="A111" s="1162"/>
      <c r="B111" s="1162"/>
      <c r="C111" s="1162"/>
      <c r="D111" s="1162"/>
      <c r="E111" s="1162"/>
    </row>
    <row r="112" spans="1:5">
      <c r="A112" s="1162"/>
      <c r="B112" s="1162"/>
      <c r="C112" s="1162"/>
      <c r="D112" s="1162"/>
      <c r="E112" s="1162"/>
    </row>
    <row r="113" spans="1:5">
      <c r="A113" s="1162"/>
      <c r="B113" s="1162"/>
      <c r="C113" s="1162"/>
      <c r="D113" s="1162"/>
      <c r="E113" s="1162"/>
    </row>
    <row r="114" spans="1:5">
      <c r="A114" s="1162"/>
      <c r="B114" s="1162"/>
      <c r="C114" s="1162"/>
      <c r="D114" s="1162"/>
      <c r="E114" s="1162"/>
    </row>
    <row r="115" spans="1:5">
      <c r="A115" s="1162"/>
      <c r="B115" s="1162"/>
      <c r="C115" s="1162"/>
      <c r="D115" s="1162"/>
      <c r="E115" s="1162"/>
    </row>
    <row r="116" spans="1:5">
      <c r="A116" s="1162"/>
      <c r="B116" s="1162"/>
      <c r="C116" s="1162"/>
      <c r="D116" s="1162"/>
      <c r="E116" s="1162"/>
    </row>
    <row r="117" spans="1:5">
      <c r="A117" s="1162"/>
      <c r="B117" s="1162"/>
      <c r="C117" s="1162"/>
      <c r="D117" s="1162"/>
      <c r="E117" s="1162"/>
    </row>
    <row r="118" spans="1:5">
      <c r="A118" s="1162"/>
      <c r="B118" s="1162"/>
      <c r="C118" s="1162"/>
      <c r="D118" s="1162"/>
      <c r="E118" s="1162"/>
    </row>
    <row r="119" spans="1:5">
      <c r="A119" s="1162"/>
      <c r="B119" s="1162"/>
      <c r="C119" s="1162"/>
      <c r="D119" s="1162"/>
      <c r="E119" s="1162"/>
    </row>
    <row r="120" spans="1:5">
      <c r="A120" s="1162"/>
      <c r="B120" s="1162"/>
      <c r="C120" s="1162"/>
      <c r="D120" s="1162"/>
      <c r="E120" s="1162"/>
    </row>
    <row r="121" spans="1:5">
      <c r="A121" s="1162"/>
      <c r="B121" s="1162"/>
      <c r="C121" s="1162"/>
      <c r="D121" s="1162"/>
      <c r="E121" s="1162"/>
    </row>
    <row r="122" spans="1:5">
      <c r="A122" s="1162"/>
      <c r="B122" s="1162"/>
      <c r="C122" s="1162"/>
      <c r="D122" s="1162"/>
      <c r="E122" s="1162"/>
    </row>
    <row r="123" spans="1:5">
      <c r="A123" s="1162"/>
      <c r="B123" s="1162"/>
      <c r="C123" s="1162"/>
      <c r="D123" s="1162"/>
      <c r="E123" s="1162"/>
    </row>
    <row r="124" spans="1:5">
      <c r="A124" s="1162"/>
      <c r="B124" s="1162"/>
      <c r="C124" s="1162"/>
      <c r="D124" s="1162"/>
      <c r="E124" s="1162"/>
    </row>
    <row r="125" spans="1:5">
      <c r="A125" s="1162"/>
      <c r="B125" s="1162"/>
      <c r="C125" s="1162"/>
      <c r="D125" s="1162"/>
      <c r="E125" s="1162"/>
    </row>
    <row r="126" spans="1:5">
      <c r="A126" s="1162"/>
      <c r="B126" s="1162"/>
      <c r="C126" s="1162"/>
      <c r="D126" s="1162"/>
      <c r="E126" s="1162"/>
    </row>
    <row r="127" spans="1:5">
      <c r="A127" s="1162"/>
      <c r="B127" s="1162"/>
      <c r="C127" s="1162"/>
      <c r="D127" s="1162"/>
      <c r="E127" s="1162"/>
    </row>
    <row r="128" spans="1:5">
      <c r="A128" s="1162"/>
      <c r="B128" s="1162"/>
      <c r="C128" s="1162"/>
      <c r="D128" s="1162"/>
      <c r="E128" s="1162"/>
    </row>
    <row r="129" spans="1:5">
      <c r="A129" s="1162"/>
      <c r="B129" s="1162"/>
      <c r="C129" s="1162"/>
      <c r="D129" s="1162"/>
      <c r="E129" s="1162"/>
    </row>
    <row r="130" spans="1:5">
      <c r="A130" s="1162"/>
      <c r="B130" s="1162"/>
      <c r="C130" s="1162"/>
      <c r="D130" s="1162"/>
      <c r="E130" s="1162"/>
    </row>
    <row r="131" spans="1:5">
      <c r="A131" s="1162"/>
      <c r="B131" s="1162"/>
      <c r="C131" s="1162"/>
      <c r="D131" s="1162"/>
      <c r="E131" s="1162"/>
    </row>
    <row r="132" spans="1:5">
      <c r="A132" s="1162"/>
      <c r="B132" s="1162"/>
      <c r="C132" s="1162"/>
      <c r="D132" s="1162"/>
      <c r="E132" s="1162"/>
    </row>
    <row r="133" spans="1:5">
      <c r="A133" s="1162"/>
      <c r="B133" s="1162"/>
      <c r="C133" s="1162"/>
      <c r="D133" s="1162"/>
      <c r="E133" s="1162"/>
    </row>
    <row r="134" spans="1:5">
      <c r="A134" s="1162"/>
      <c r="B134" s="1162"/>
      <c r="C134" s="1162"/>
      <c r="D134" s="1162"/>
      <c r="E134" s="1162"/>
    </row>
    <row r="135" spans="1:5">
      <c r="A135" s="1162"/>
      <c r="B135" s="1162"/>
      <c r="C135" s="1162"/>
      <c r="D135" s="1162"/>
      <c r="E135" s="1162"/>
    </row>
    <row r="136" spans="1:5">
      <c r="A136" s="1162"/>
      <c r="B136" s="1162"/>
      <c r="C136" s="1162"/>
      <c r="D136" s="1162"/>
      <c r="E136" s="1162"/>
    </row>
    <row r="137" spans="1:5">
      <c r="A137" s="1162"/>
      <c r="B137" s="1162"/>
      <c r="C137" s="1162"/>
      <c r="D137" s="1162"/>
      <c r="E137" s="1162"/>
    </row>
    <row r="138" spans="1:5">
      <c r="A138" s="1162"/>
      <c r="B138" s="1162"/>
      <c r="C138" s="1162"/>
      <c r="D138" s="1162"/>
      <c r="E138" s="1162"/>
    </row>
    <row r="139" spans="1:5">
      <c r="A139" s="1162"/>
      <c r="B139" s="1162"/>
      <c r="C139" s="1162"/>
      <c r="D139" s="1162"/>
      <c r="E139" s="1162"/>
    </row>
    <row r="140" spans="1:5">
      <c r="A140" s="1162"/>
      <c r="B140" s="1162"/>
      <c r="C140" s="1162"/>
      <c r="D140" s="1162"/>
      <c r="E140" s="1162"/>
    </row>
    <row r="141" spans="1:5">
      <c r="A141" s="1162"/>
      <c r="B141" s="1162"/>
      <c r="C141" s="1162"/>
      <c r="D141" s="1162"/>
      <c r="E141" s="1162"/>
    </row>
    <row r="142" spans="1:5">
      <c r="A142" s="1162"/>
      <c r="B142" s="1162"/>
      <c r="C142" s="1162"/>
      <c r="D142" s="1162"/>
      <c r="E142" s="1162"/>
    </row>
    <row r="143" spans="1:5">
      <c r="A143" s="1162"/>
      <c r="B143" s="1162"/>
      <c r="C143" s="1162"/>
      <c r="D143" s="1162"/>
      <c r="E143" s="1162"/>
    </row>
    <row r="144" spans="1:5">
      <c r="A144" s="1162"/>
      <c r="B144" s="1162"/>
      <c r="C144" s="1162"/>
      <c r="D144" s="1162"/>
      <c r="E144" s="1162"/>
    </row>
    <row r="145" spans="1:5">
      <c r="A145" s="1162"/>
      <c r="B145" s="1162"/>
      <c r="C145" s="1162"/>
      <c r="D145" s="1162"/>
      <c r="E145" s="1162"/>
    </row>
    <row r="146" spans="1:5">
      <c r="A146" s="1162"/>
      <c r="B146" s="1162"/>
      <c r="C146" s="1162"/>
      <c r="D146" s="1162"/>
      <c r="E146" s="1162"/>
    </row>
    <row r="147" spans="1:5">
      <c r="A147" s="1162"/>
      <c r="B147" s="1162"/>
      <c r="C147" s="1162"/>
      <c r="D147" s="1162"/>
      <c r="E147" s="1162"/>
    </row>
    <row r="148" spans="1:5">
      <c r="A148" s="1162"/>
      <c r="B148" s="1162"/>
      <c r="C148" s="1162"/>
      <c r="D148" s="1162"/>
      <c r="E148" s="1162"/>
    </row>
    <row r="149" spans="1:5">
      <c r="A149" s="1162"/>
      <c r="B149" s="1162"/>
      <c r="C149" s="1162"/>
      <c r="D149" s="1162"/>
      <c r="E149" s="1162"/>
    </row>
    <row r="150" spans="1:5">
      <c r="A150" s="1162"/>
      <c r="B150" s="1162"/>
      <c r="C150" s="1162"/>
      <c r="D150" s="1162"/>
      <c r="E150" s="1162"/>
    </row>
    <row r="151" spans="1:5">
      <c r="A151" s="1162"/>
      <c r="B151" s="1162"/>
      <c r="C151" s="1162"/>
      <c r="D151" s="1162"/>
      <c r="E151" s="1162"/>
    </row>
    <row r="152" spans="1:5">
      <c r="A152" s="1162"/>
      <c r="B152" s="1162"/>
      <c r="C152" s="1162"/>
      <c r="D152" s="1162"/>
      <c r="E152" s="1162"/>
    </row>
    <row r="153" spans="1:5">
      <c r="A153" s="1162"/>
      <c r="B153" s="1162"/>
      <c r="C153" s="1162"/>
      <c r="D153" s="1162"/>
      <c r="E153" s="1162"/>
    </row>
    <row r="154" spans="1:5">
      <c r="A154" s="1162"/>
      <c r="B154" s="1162"/>
      <c r="C154" s="1162"/>
      <c r="D154" s="1162"/>
      <c r="E154" s="1162"/>
    </row>
    <row r="155" spans="1:5">
      <c r="A155" s="1162"/>
      <c r="B155" s="1162"/>
      <c r="C155" s="1162"/>
      <c r="D155" s="1162"/>
      <c r="E155" s="1162"/>
    </row>
    <row r="156" spans="1:5">
      <c r="A156" s="1162"/>
      <c r="B156" s="1162"/>
      <c r="C156" s="1162"/>
      <c r="D156" s="1162"/>
      <c r="E156" s="1162"/>
    </row>
    <row r="157" spans="1:5">
      <c r="A157" s="1162"/>
      <c r="B157" s="1162"/>
      <c r="C157" s="1162"/>
      <c r="D157" s="1162"/>
      <c r="E157" s="1162"/>
    </row>
    <row r="158" spans="1:5">
      <c r="A158" s="1162"/>
      <c r="B158" s="1162"/>
      <c r="C158" s="1162"/>
      <c r="D158" s="1162"/>
      <c r="E158" s="1162"/>
    </row>
    <row r="159" spans="1:5">
      <c r="A159" s="1162"/>
      <c r="B159" s="1162"/>
      <c r="C159" s="1162"/>
      <c r="D159" s="1162"/>
      <c r="E159" s="1162"/>
    </row>
    <row r="160" spans="1:5">
      <c r="A160" s="1162"/>
      <c r="B160" s="1162"/>
      <c r="C160" s="1162"/>
      <c r="D160" s="1162"/>
      <c r="E160" s="1162"/>
    </row>
    <row r="161" spans="1:5">
      <c r="A161" s="1162"/>
      <c r="B161" s="1162"/>
      <c r="C161" s="1162"/>
      <c r="D161" s="1162"/>
      <c r="E161" s="1162"/>
    </row>
    <row r="162" spans="1:5">
      <c r="A162" s="1162"/>
      <c r="B162" s="1162"/>
      <c r="C162" s="1162"/>
      <c r="D162" s="1162"/>
      <c r="E162" s="1162"/>
    </row>
    <row r="163" spans="1:5">
      <c r="A163" s="1162"/>
      <c r="B163" s="1162"/>
      <c r="C163" s="1162"/>
      <c r="D163" s="1162"/>
      <c r="E163" s="1162"/>
    </row>
    <row r="164" spans="1:5">
      <c r="A164" s="1162"/>
      <c r="B164" s="1162"/>
      <c r="C164" s="1162"/>
      <c r="D164" s="1162"/>
      <c r="E164" s="1162"/>
    </row>
    <row r="165" spans="1:5">
      <c r="A165" s="1162"/>
      <c r="B165" s="1162"/>
      <c r="C165" s="1162"/>
      <c r="D165" s="1162"/>
      <c r="E165" s="1162"/>
    </row>
    <row r="166" spans="1:5">
      <c r="A166" s="1162"/>
      <c r="B166" s="1162"/>
      <c r="C166" s="1162"/>
      <c r="D166" s="1162"/>
      <c r="E166" s="1162"/>
    </row>
    <row r="167" spans="1:5">
      <c r="A167" s="1162"/>
      <c r="B167" s="1162"/>
      <c r="C167" s="1162"/>
      <c r="D167" s="1162"/>
      <c r="E167" s="1162"/>
    </row>
    <row r="168" spans="1:5">
      <c r="A168" s="1162"/>
      <c r="B168" s="1162"/>
      <c r="C168" s="1162"/>
      <c r="D168" s="1162"/>
      <c r="E168" s="1162"/>
    </row>
    <row r="169" spans="1:5">
      <c r="A169" s="1162"/>
      <c r="B169" s="1162"/>
      <c r="C169" s="1162"/>
      <c r="D169" s="1162"/>
      <c r="E169" s="1162"/>
    </row>
    <row r="170" spans="1:5">
      <c r="A170" s="1162"/>
      <c r="B170" s="1162"/>
      <c r="C170" s="1162"/>
      <c r="D170" s="1162"/>
      <c r="E170" s="1162"/>
    </row>
    <row r="171" spans="1:5">
      <c r="A171" s="1162"/>
      <c r="B171" s="1162"/>
      <c r="C171" s="1162"/>
      <c r="D171" s="1162"/>
      <c r="E171" s="1162"/>
    </row>
    <row r="172" spans="1:5">
      <c r="A172" s="1162"/>
      <c r="B172" s="1162"/>
      <c r="C172" s="1162"/>
      <c r="D172" s="1162"/>
      <c r="E172" s="1162"/>
    </row>
    <row r="173" spans="1:5">
      <c r="A173" s="1162"/>
      <c r="B173" s="1162"/>
      <c r="C173" s="1162"/>
      <c r="D173" s="1162"/>
      <c r="E173" s="1162"/>
    </row>
    <row r="174" spans="1:5">
      <c r="A174" s="1162"/>
      <c r="B174" s="1162"/>
      <c r="C174" s="1162"/>
      <c r="D174" s="1162"/>
      <c r="E174" s="1162"/>
    </row>
    <row r="175" spans="1:5">
      <c r="A175" s="1162"/>
      <c r="B175" s="1162"/>
      <c r="C175" s="1162"/>
      <c r="D175" s="1162"/>
      <c r="E175" s="1162"/>
    </row>
    <row r="176" spans="1:5">
      <c r="A176" s="1162"/>
      <c r="B176" s="1162"/>
      <c r="C176" s="1162"/>
      <c r="D176" s="1162"/>
      <c r="E176" s="1162"/>
    </row>
    <row r="177" spans="1:5">
      <c r="A177" s="1162"/>
      <c r="B177" s="1162"/>
      <c r="C177" s="1162"/>
      <c r="D177" s="1162"/>
      <c r="E177" s="1162"/>
    </row>
    <row r="178" spans="1:5">
      <c r="A178" s="1162"/>
      <c r="B178" s="1162"/>
      <c r="C178" s="1162"/>
      <c r="D178" s="1162"/>
      <c r="E178" s="1162"/>
    </row>
    <row r="179" spans="1:5">
      <c r="A179" s="1162"/>
      <c r="B179" s="1162"/>
      <c r="C179" s="1162"/>
      <c r="D179" s="1162"/>
      <c r="E179" s="1162"/>
    </row>
    <row r="180" spans="1:5">
      <c r="A180" s="1162"/>
      <c r="B180" s="1162"/>
      <c r="C180" s="1162"/>
      <c r="D180" s="1162"/>
      <c r="E180" s="1162"/>
    </row>
    <row r="181" spans="1:5">
      <c r="A181" s="1162"/>
      <c r="B181" s="1162"/>
      <c r="C181" s="1162"/>
      <c r="D181" s="1162"/>
      <c r="E181" s="1162"/>
    </row>
    <row r="182" spans="1:5">
      <c r="A182" s="1162"/>
      <c r="B182" s="1162"/>
      <c r="C182" s="1162"/>
      <c r="D182" s="1162"/>
      <c r="E182" s="1162"/>
    </row>
    <row r="183" spans="1:5">
      <c r="A183" s="1162"/>
      <c r="B183" s="1162"/>
      <c r="C183" s="1162"/>
      <c r="D183" s="1162"/>
      <c r="E183" s="1162"/>
    </row>
    <row r="184" spans="1:5">
      <c r="A184" s="1162"/>
      <c r="B184" s="1162"/>
      <c r="C184" s="1162"/>
      <c r="D184" s="1162"/>
      <c r="E184" s="1162"/>
    </row>
    <row r="185" spans="1:5">
      <c r="A185" s="1162"/>
      <c r="B185" s="1162"/>
      <c r="C185" s="1162"/>
      <c r="D185" s="1162"/>
      <c r="E185" s="1162"/>
    </row>
    <row r="186" spans="1:5">
      <c r="A186" s="1162"/>
      <c r="B186" s="1162"/>
      <c r="C186" s="1162"/>
      <c r="D186" s="1162"/>
      <c r="E186" s="1162"/>
    </row>
  </sheetData>
  <mergeCells count="2">
    <mergeCell ref="A3:M3"/>
    <mergeCell ref="K2:M2"/>
  </mergeCells>
  <hyperlinks>
    <hyperlink ref="K2" location="Contents!A1" display="Back to Contents ç" xr:uid="{CB3F5695-C9CE-4382-8F23-80841A988F13}"/>
    <hyperlink ref="K2:M2" location="உள்ளடக்கம்!A1" display="cs;slf;fj;jpw;F jpUk;Gtjw;F" xr:uid="{7F2DF5EE-4A37-44D9-B1FF-F687C72E0BF2}"/>
    <hyperlink ref="K69" r:id="rId1" xr:uid="{29A2CB44-BBC8-47B7-A989-93EACB704B37}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7CFE9-0C89-40D0-913B-ED51B680A709}">
  <dimension ref="A1:W78"/>
  <sheetViews>
    <sheetView workbookViewId="0">
      <selection activeCell="K2" sqref="K2:M2"/>
    </sheetView>
  </sheetViews>
  <sheetFormatPr defaultColWidth="11.140625" defaultRowHeight="15.75"/>
  <cols>
    <col min="1" max="1" width="40.5703125" style="508" customWidth="1"/>
    <col min="2" max="2" width="15.5703125" style="508" customWidth="1"/>
    <col min="3" max="13" width="11.5703125" style="508" customWidth="1"/>
    <col min="14" max="14" width="13.28515625" style="508" customWidth="1"/>
    <col min="15" max="15" width="16.85546875" style="508" bestFit="1" customWidth="1"/>
    <col min="16" max="16384" width="11.140625" style="508"/>
  </cols>
  <sheetData>
    <row r="1" spans="1:23">
      <c r="A1" s="1109" t="s">
        <v>132</v>
      </c>
      <c r="B1" s="537"/>
      <c r="C1" s="537"/>
      <c r="D1" s="537"/>
      <c r="E1" s="633"/>
      <c r="F1" s="537"/>
      <c r="G1" s="537"/>
      <c r="H1" s="537"/>
      <c r="I1" s="537"/>
      <c r="J1" s="537"/>
      <c r="K1" s="537"/>
      <c r="L1" s="537"/>
      <c r="M1" s="536" t="s">
        <v>1160</v>
      </c>
    </row>
    <row r="2" spans="1:23">
      <c r="A2" s="537"/>
      <c r="B2" s="537"/>
      <c r="C2" s="537"/>
      <c r="D2" s="537"/>
      <c r="E2" s="537"/>
      <c r="F2" s="537"/>
      <c r="G2" s="537"/>
      <c r="H2" s="537"/>
      <c r="I2" s="537"/>
      <c r="J2" s="537"/>
      <c r="K2" s="1787" t="s">
        <v>130</v>
      </c>
      <c r="L2" s="1787"/>
      <c r="M2" s="1787"/>
    </row>
    <row r="3" spans="1:23">
      <c r="A3" s="1971" t="s">
        <v>45</v>
      </c>
      <c r="B3" s="1971"/>
      <c r="C3" s="1971"/>
      <c r="D3" s="1971"/>
      <c r="E3" s="1971"/>
      <c r="F3" s="1971"/>
      <c r="G3" s="1971"/>
      <c r="H3" s="1971"/>
      <c r="I3" s="1971"/>
      <c r="J3" s="1971"/>
      <c r="K3" s="1971"/>
      <c r="L3" s="1971"/>
      <c r="M3" s="1971"/>
    </row>
    <row r="4" spans="1:23">
      <c r="A4" s="508" t="s">
        <v>345</v>
      </c>
      <c r="B4" s="508" t="s">
        <v>345</v>
      </c>
      <c r="D4" s="1067"/>
      <c r="E4" s="1067"/>
      <c r="F4" s="1067"/>
    </row>
    <row r="5" spans="1:23" s="530" customFormat="1">
      <c r="A5" s="1238" t="s">
        <v>193</v>
      </c>
      <c r="B5" s="1237" t="s">
        <v>342</v>
      </c>
      <c r="C5" s="1207">
        <v>2014</v>
      </c>
      <c r="D5" s="1207">
        <v>2015</v>
      </c>
      <c r="E5" s="1207">
        <v>2016</v>
      </c>
      <c r="F5" s="1207">
        <v>2017</v>
      </c>
      <c r="G5" s="1207">
        <v>2018</v>
      </c>
      <c r="H5" s="1207">
        <v>2019</v>
      </c>
      <c r="I5" s="1207">
        <v>2020</v>
      </c>
      <c r="J5" s="1207">
        <v>2021</v>
      </c>
      <c r="K5" s="1207">
        <v>2022</v>
      </c>
      <c r="L5" s="1105" t="s">
        <v>341</v>
      </c>
      <c r="M5" s="1105" t="s">
        <v>615</v>
      </c>
      <c r="N5" s="1105" t="s">
        <v>339</v>
      </c>
      <c r="O5" s="508"/>
      <c r="P5" s="508"/>
      <c r="Q5" s="508"/>
      <c r="R5" s="508"/>
      <c r="S5" s="508"/>
      <c r="T5" s="508"/>
      <c r="U5" s="508"/>
      <c r="V5" s="508"/>
      <c r="W5" s="508"/>
    </row>
    <row r="6" spans="1:23" ht="15" customHeight="1">
      <c r="A6" s="1084" t="s">
        <v>1159</v>
      </c>
      <c r="B6" s="1226" t="s">
        <v>551</v>
      </c>
      <c r="C6" s="1071">
        <v>429556</v>
      </c>
      <c r="D6" s="1071">
        <v>668907</v>
      </c>
      <c r="E6" s="1071">
        <v>493328</v>
      </c>
      <c r="F6" s="1071">
        <v>451653</v>
      </c>
      <c r="G6" s="1071">
        <v>480799</v>
      </c>
      <c r="H6" s="1071">
        <v>367303</v>
      </c>
      <c r="I6" s="1071">
        <v>202628</v>
      </c>
      <c r="J6" s="1071">
        <v>33850</v>
      </c>
      <c r="K6" s="1071">
        <v>20511</v>
      </c>
      <c r="L6" s="1195">
        <v>27890</v>
      </c>
      <c r="M6" s="1195">
        <v>74410</v>
      </c>
      <c r="N6" s="1195">
        <v>362100</v>
      </c>
    </row>
    <row r="7" spans="1:23" ht="15" customHeight="1">
      <c r="A7" s="1081" t="s">
        <v>1158</v>
      </c>
      <c r="B7" s="1224" t="s">
        <v>1018</v>
      </c>
      <c r="C7" s="1071">
        <v>3851</v>
      </c>
      <c r="D7" s="1071">
        <v>4140</v>
      </c>
      <c r="E7" s="1071">
        <v>2685</v>
      </c>
      <c r="F7" s="1071">
        <v>3331</v>
      </c>
      <c r="G7" s="1071">
        <v>2957</v>
      </c>
      <c r="H7" s="1071">
        <v>1613</v>
      </c>
      <c r="I7" s="1071">
        <v>578</v>
      </c>
      <c r="J7" s="1071">
        <v>281</v>
      </c>
      <c r="K7" s="1071">
        <v>404</v>
      </c>
      <c r="L7" s="1195">
        <v>685</v>
      </c>
      <c r="M7" s="1195">
        <v>146</v>
      </c>
      <c r="N7" s="1195">
        <v>2096</v>
      </c>
    </row>
    <row r="8" spans="1:23" ht="15" customHeight="1">
      <c r="A8" s="1081" t="s">
        <v>1157</v>
      </c>
      <c r="B8" s="1224" t="s">
        <v>1018</v>
      </c>
      <c r="C8" s="1071">
        <v>38780</v>
      </c>
      <c r="D8" s="1071">
        <v>105628</v>
      </c>
      <c r="E8" s="1071">
        <v>45172</v>
      </c>
      <c r="F8" s="1071">
        <v>39182</v>
      </c>
      <c r="G8" s="1071">
        <v>80776</v>
      </c>
      <c r="H8" s="1071">
        <v>38232</v>
      </c>
      <c r="I8" s="1071">
        <v>21021</v>
      </c>
      <c r="J8" s="1071">
        <v>3495</v>
      </c>
      <c r="K8" s="1071">
        <v>1489</v>
      </c>
      <c r="L8" s="1195">
        <v>1816</v>
      </c>
      <c r="M8" s="1195">
        <v>1644</v>
      </c>
      <c r="N8" s="1195">
        <v>68047</v>
      </c>
    </row>
    <row r="9" spans="1:23" ht="15" customHeight="1">
      <c r="A9" s="1225" t="s">
        <v>1156</v>
      </c>
      <c r="B9" s="1224" t="s">
        <v>1018</v>
      </c>
      <c r="C9" s="1071">
        <v>79038</v>
      </c>
      <c r="D9" s="1071">
        <v>129547</v>
      </c>
      <c r="E9" s="1071">
        <v>56945</v>
      </c>
      <c r="F9" s="1071">
        <v>23537</v>
      </c>
      <c r="G9" s="1071">
        <v>20063</v>
      </c>
      <c r="H9" s="1071">
        <v>15490</v>
      </c>
      <c r="I9" s="1071">
        <v>7150</v>
      </c>
      <c r="J9" s="1071">
        <v>2093</v>
      </c>
      <c r="K9" s="1071">
        <v>36</v>
      </c>
      <c r="L9" s="1195">
        <v>60</v>
      </c>
      <c r="M9" s="1195">
        <v>94</v>
      </c>
      <c r="N9" s="1195">
        <v>17332</v>
      </c>
    </row>
    <row r="10" spans="1:23" ht="15" customHeight="1">
      <c r="A10" s="1081" t="s">
        <v>1155</v>
      </c>
      <c r="B10" s="1224" t="s">
        <v>1018</v>
      </c>
      <c r="C10" s="1071">
        <v>20799</v>
      </c>
      <c r="D10" s="1071">
        <v>39456</v>
      </c>
      <c r="E10" s="1071">
        <v>26887</v>
      </c>
      <c r="F10" s="1071">
        <v>16742</v>
      </c>
      <c r="G10" s="1071">
        <v>16931</v>
      </c>
      <c r="H10" s="1071">
        <v>13459</v>
      </c>
      <c r="I10" s="1071">
        <v>9532</v>
      </c>
      <c r="J10" s="1071">
        <v>771</v>
      </c>
      <c r="K10" s="1071">
        <v>760</v>
      </c>
      <c r="L10" s="1195">
        <v>586</v>
      </c>
      <c r="M10" s="1195">
        <v>1027</v>
      </c>
      <c r="N10" s="1195">
        <v>6936</v>
      </c>
    </row>
    <row r="11" spans="1:23" ht="15" customHeight="1">
      <c r="A11" s="1081" t="s">
        <v>1154</v>
      </c>
      <c r="B11" s="1224" t="s">
        <v>1018</v>
      </c>
      <c r="C11" s="1071">
        <v>272885</v>
      </c>
      <c r="D11" s="1071">
        <v>370889</v>
      </c>
      <c r="E11" s="1071">
        <v>340129</v>
      </c>
      <c r="F11" s="1071">
        <v>344380</v>
      </c>
      <c r="G11" s="1071">
        <v>339763</v>
      </c>
      <c r="H11" s="1071">
        <v>284301</v>
      </c>
      <c r="I11" s="1071">
        <v>151634</v>
      </c>
      <c r="J11" s="1071">
        <v>8011</v>
      </c>
      <c r="K11" s="1071">
        <v>9060</v>
      </c>
      <c r="L11" s="1195">
        <v>20200</v>
      </c>
      <c r="M11" s="1195">
        <v>65289</v>
      </c>
      <c r="N11" s="1195">
        <v>254817</v>
      </c>
    </row>
    <row r="12" spans="1:23" ht="15" customHeight="1">
      <c r="A12" s="1081" t="s">
        <v>1153</v>
      </c>
      <c r="B12" s="1224" t="s">
        <v>1018</v>
      </c>
      <c r="C12" s="1071">
        <v>5121</v>
      </c>
      <c r="D12" s="1071">
        <v>7142</v>
      </c>
      <c r="E12" s="1071">
        <v>7563</v>
      </c>
      <c r="F12" s="1071">
        <v>11432</v>
      </c>
      <c r="G12" s="1071">
        <v>9371</v>
      </c>
      <c r="H12" s="1071">
        <v>5223</v>
      </c>
      <c r="I12" s="1071">
        <v>3941</v>
      </c>
      <c r="J12" s="1071">
        <v>4432</v>
      </c>
      <c r="K12" s="1071">
        <v>1833</v>
      </c>
      <c r="L12" s="1195">
        <v>523</v>
      </c>
      <c r="M12" s="1195">
        <v>1284</v>
      </c>
      <c r="N12" s="1195">
        <v>3792</v>
      </c>
    </row>
    <row r="13" spans="1:23" ht="15" customHeight="1">
      <c r="A13" s="1081" t="s">
        <v>1152</v>
      </c>
      <c r="B13" s="1224" t="s">
        <v>1018</v>
      </c>
      <c r="C13" s="1071">
        <v>9082</v>
      </c>
      <c r="D13" s="1071">
        <v>12105</v>
      </c>
      <c r="E13" s="1071">
        <v>13947</v>
      </c>
      <c r="F13" s="1071">
        <v>13049</v>
      </c>
      <c r="G13" s="1071">
        <v>10282</v>
      </c>
      <c r="H13" s="1071">
        <v>7666</v>
      </c>
      <c r="I13" s="1071">
        <v>8302</v>
      </c>
      <c r="J13" s="1071">
        <v>14764</v>
      </c>
      <c r="K13" s="1071">
        <v>6929</v>
      </c>
      <c r="L13" s="1195">
        <v>4020</v>
      </c>
      <c r="M13" s="1195">
        <v>4925</v>
      </c>
      <c r="N13" s="1195">
        <v>9079</v>
      </c>
    </row>
    <row r="14" spans="1:23" ht="15" customHeight="1">
      <c r="A14" s="1081" t="s">
        <v>1151</v>
      </c>
      <c r="B14" s="1224" t="s">
        <v>1018</v>
      </c>
      <c r="C14" s="1085">
        <v>0</v>
      </c>
      <c r="D14" s="1085">
        <v>0</v>
      </c>
      <c r="E14" s="1085">
        <v>0</v>
      </c>
      <c r="F14" s="1085">
        <v>0</v>
      </c>
      <c r="G14" s="1071">
        <v>656</v>
      </c>
      <c r="H14" s="1071">
        <v>1319</v>
      </c>
      <c r="I14" s="1071">
        <v>470</v>
      </c>
      <c r="J14" s="1071">
        <v>3</v>
      </c>
      <c r="K14" s="1071">
        <v>0</v>
      </c>
      <c r="L14" s="1195">
        <v>0</v>
      </c>
      <c r="M14" s="1195">
        <v>1</v>
      </c>
      <c r="N14" s="1195">
        <v>1</v>
      </c>
    </row>
    <row r="15" spans="1:23" ht="15" customHeight="1">
      <c r="A15" s="1236"/>
      <c r="B15" s="1228"/>
      <c r="C15" s="1071"/>
      <c r="D15" s="1071"/>
      <c r="E15" s="1071"/>
      <c r="F15" s="1071"/>
      <c r="G15" s="1071"/>
      <c r="H15" s="1071"/>
      <c r="I15" s="1071"/>
      <c r="J15" s="1071"/>
      <c r="K15" s="1071"/>
      <c r="L15" s="1195"/>
      <c r="M15" s="1195"/>
      <c r="N15" s="1195"/>
    </row>
    <row r="16" spans="1:23" ht="15" customHeight="1">
      <c r="A16" s="1084" t="s">
        <v>1131</v>
      </c>
      <c r="B16" s="1228"/>
      <c r="C16" s="1071"/>
      <c r="D16" s="1071"/>
      <c r="E16" s="1071"/>
      <c r="F16" s="1071"/>
      <c r="G16" s="1071"/>
      <c r="H16" s="1071"/>
      <c r="I16" s="1071"/>
      <c r="J16" s="1071"/>
      <c r="K16" s="1071"/>
      <c r="L16" s="1195"/>
      <c r="M16" s="1195"/>
      <c r="N16" s="1195"/>
    </row>
    <row r="17" spans="1:15" ht="15" customHeight="1">
      <c r="A17" s="1081" t="s">
        <v>1147</v>
      </c>
      <c r="B17" s="1235" t="s">
        <v>1037</v>
      </c>
      <c r="C17" s="1085">
        <v>11075.084000000001</v>
      </c>
      <c r="D17" s="1071">
        <v>11797.126</v>
      </c>
      <c r="E17" s="1085">
        <v>11921.004999999999</v>
      </c>
      <c r="F17" s="1233">
        <v>11678.709000000001</v>
      </c>
      <c r="G17" s="1232">
        <v>11640</v>
      </c>
      <c r="H17" s="1232">
        <v>11230</v>
      </c>
      <c r="I17" s="1232">
        <v>7990</v>
      </c>
      <c r="J17" s="1232">
        <v>6281.2271300000002</v>
      </c>
      <c r="K17" s="1232">
        <v>10480</v>
      </c>
      <c r="L17" s="1232">
        <v>10450</v>
      </c>
      <c r="M17" s="1232">
        <v>10490</v>
      </c>
      <c r="N17" s="1232">
        <v>10820</v>
      </c>
    </row>
    <row r="18" spans="1:15" ht="15" customHeight="1">
      <c r="A18" s="1081" t="s">
        <v>1146</v>
      </c>
      <c r="B18" s="1226" t="s">
        <v>1138</v>
      </c>
      <c r="C18" s="1085">
        <v>6841.97</v>
      </c>
      <c r="D18" s="1071">
        <v>7407.39</v>
      </c>
      <c r="E18" s="1071">
        <v>7413.12</v>
      </c>
      <c r="F18" s="1233">
        <v>7495.07</v>
      </c>
      <c r="G18" s="1232">
        <v>7709.52</v>
      </c>
      <c r="H18" s="1232">
        <v>7309.56</v>
      </c>
      <c r="I18" s="1232">
        <v>3905.55</v>
      </c>
      <c r="J18" s="1232">
        <v>2158.16385633338</v>
      </c>
      <c r="K18" s="1232">
        <v>6602.24</v>
      </c>
      <c r="L18" s="1232">
        <v>7043.99</v>
      </c>
      <c r="M18" s="1232">
        <v>5999.57</v>
      </c>
      <c r="N18" s="1232">
        <v>5989.68</v>
      </c>
    </row>
    <row r="19" spans="1:15" ht="15" customHeight="1">
      <c r="A19" s="1234" t="s">
        <v>1150</v>
      </c>
      <c r="B19" s="1224" t="s">
        <v>1018</v>
      </c>
      <c r="C19" s="1085">
        <v>130.43</v>
      </c>
      <c r="D19" s="1085">
        <v>130.02000000000001</v>
      </c>
      <c r="E19" s="1085">
        <v>139.907872</v>
      </c>
      <c r="F19" s="1233">
        <v>144.79366899999999</v>
      </c>
      <c r="G19" s="1232">
        <v>119.78</v>
      </c>
      <c r="H19" s="1232">
        <v>115.62</v>
      </c>
      <c r="I19" s="1232">
        <v>114.37</v>
      </c>
      <c r="J19" s="1232">
        <v>161.55825100000001</v>
      </c>
      <c r="K19" s="1232">
        <v>138.68</v>
      </c>
      <c r="L19" s="1232">
        <v>159.47</v>
      </c>
      <c r="M19" s="1232">
        <v>172.38</v>
      </c>
      <c r="N19" s="1232">
        <v>161.99</v>
      </c>
    </row>
    <row r="20" spans="1:15" ht="15" customHeight="1">
      <c r="A20" s="1081" t="s">
        <v>1145</v>
      </c>
      <c r="B20" s="1226" t="s">
        <v>244</v>
      </c>
      <c r="C20" s="1071">
        <v>5909.31</v>
      </c>
      <c r="D20" s="1071">
        <v>6334.6</v>
      </c>
      <c r="E20" s="1071">
        <v>6623.37</v>
      </c>
      <c r="F20" s="1233">
        <v>6477.11</v>
      </c>
      <c r="G20" s="1232">
        <v>7412.51</v>
      </c>
      <c r="H20" s="1232">
        <v>7901.32</v>
      </c>
      <c r="I20" s="1232">
        <v>4566.6400000000003</v>
      </c>
      <c r="J20" s="1232">
        <v>2678.72</v>
      </c>
      <c r="K20" s="1232">
        <v>11076.1</v>
      </c>
      <c r="L20" s="1232">
        <v>16079.47</v>
      </c>
      <c r="M20" s="1232">
        <v>18856.59</v>
      </c>
      <c r="N20" s="1232">
        <v>17165.990000000002</v>
      </c>
    </row>
    <row r="21" spans="1:15" ht="15" customHeight="1">
      <c r="A21" s="1081" t="s">
        <v>1144</v>
      </c>
      <c r="B21" s="1224" t="s">
        <v>1018</v>
      </c>
      <c r="C21" s="1071">
        <v>16943.259999999998</v>
      </c>
      <c r="D21" s="1071">
        <v>14048.77</v>
      </c>
      <c r="E21" s="1071">
        <v>13396.29</v>
      </c>
      <c r="F21" s="1231">
        <v>14080.65</v>
      </c>
      <c r="G21" s="1230">
        <v>14380.54</v>
      </c>
      <c r="H21" s="1230">
        <v>15463.53</v>
      </c>
      <c r="I21" s="1230">
        <v>14617.61</v>
      </c>
      <c r="J21" s="1230">
        <v>12979.21</v>
      </c>
      <c r="K21" s="1230">
        <v>23572.62</v>
      </c>
      <c r="L21" s="1230">
        <v>27842.05</v>
      </c>
      <c r="M21" s="1230">
        <v>27908.36</v>
      </c>
      <c r="N21" s="1230">
        <v>35749.49</v>
      </c>
    </row>
    <row r="22" spans="1:15" ht="15" customHeight="1">
      <c r="A22" s="1094" t="s">
        <v>1149</v>
      </c>
      <c r="B22" s="1224" t="s">
        <v>1018</v>
      </c>
      <c r="C22" s="1227">
        <v>-11033.949999999997</v>
      </c>
      <c r="D22" s="1227">
        <v>-7714.17</v>
      </c>
      <c r="E22" s="1227">
        <v>-6772.920000000001</v>
      </c>
      <c r="F22" s="1227">
        <v>-7603.54</v>
      </c>
      <c r="G22" s="1227">
        <v>-6968.0300000000007</v>
      </c>
      <c r="H22" s="1227">
        <v>-7562.2100000000009</v>
      </c>
      <c r="I22" s="1227">
        <v>-10050.970000000001</v>
      </c>
      <c r="J22" s="1227">
        <v>-10300.49</v>
      </c>
      <c r="K22" s="1227">
        <v>-12496.519999999999</v>
      </c>
      <c r="L22" s="1227">
        <v>-11762.58</v>
      </c>
      <c r="M22" s="1227">
        <v>-9051.77</v>
      </c>
      <c r="N22" s="1227">
        <v>-18583.499999999996</v>
      </c>
    </row>
    <row r="23" spans="1:15" ht="15" customHeight="1">
      <c r="A23" s="1087"/>
      <c r="B23" s="1228"/>
      <c r="C23" s="1071"/>
      <c r="D23" s="1071"/>
      <c r="E23" s="1071"/>
      <c r="F23" s="1229"/>
      <c r="G23" s="1095"/>
      <c r="H23" s="1095"/>
      <c r="I23" s="1095"/>
      <c r="J23" s="1095"/>
      <c r="K23" s="1095"/>
      <c r="L23" s="1095"/>
      <c r="M23" s="1095"/>
      <c r="N23" s="1095"/>
    </row>
    <row r="24" spans="1:15" ht="15" customHeight="1">
      <c r="A24" s="1084" t="s">
        <v>1148</v>
      </c>
      <c r="B24" s="1228"/>
      <c r="C24" s="1071"/>
      <c r="D24" s="1071"/>
      <c r="E24" s="1071"/>
      <c r="F24" s="1071"/>
      <c r="G24" s="1071"/>
      <c r="H24" s="1071"/>
      <c r="I24" s="1071"/>
      <c r="J24" s="1071"/>
      <c r="K24" s="1071"/>
      <c r="L24" s="1195"/>
      <c r="M24" s="1195"/>
      <c r="N24" s="1195"/>
    </row>
    <row r="25" spans="1:15" ht="15" customHeight="1">
      <c r="A25" s="1081" t="s">
        <v>1147</v>
      </c>
      <c r="B25" s="1226" t="s">
        <v>1138</v>
      </c>
      <c r="C25" s="1071">
        <v>371.2</v>
      </c>
      <c r="D25" s="1071">
        <v>440.40261299999997</v>
      </c>
      <c r="E25" s="1071">
        <v>451.524698</v>
      </c>
      <c r="F25" s="1071">
        <v>448.13341500000001</v>
      </c>
      <c r="G25" s="1071">
        <v>446.287644</v>
      </c>
      <c r="H25" s="1071">
        <v>431.30430699999999</v>
      </c>
      <c r="I25" s="1071">
        <v>308.77482700000002</v>
      </c>
      <c r="J25" s="1071">
        <v>247.86120600000001</v>
      </c>
      <c r="K25" s="1071">
        <v>344.10152299999999</v>
      </c>
      <c r="L25" s="1195">
        <v>364</v>
      </c>
      <c r="M25" s="1195">
        <v>364</v>
      </c>
      <c r="N25" s="1195">
        <v>358</v>
      </c>
    </row>
    <row r="26" spans="1:15" ht="15" customHeight="1">
      <c r="A26" s="1081" t="s">
        <v>1146</v>
      </c>
      <c r="B26" s="1224" t="s">
        <v>1018</v>
      </c>
      <c r="C26" s="1085">
        <v>12717.35806</v>
      </c>
      <c r="D26" s="1085">
        <v>15210.316140000001</v>
      </c>
      <c r="E26" s="1085">
        <v>16101</v>
      </c>
      <c r="F26" s="1085">
        <v>15810.452212</v>
      </c>
      <c r="G26" s="1085">
        <v>15541.093640999999</v>
      </c>
      <c r="H26" s="1085">
        <v>14346.253887000001</v>
      </c>
      <c r="I26" s="1085">
        <v>8622.7858689999994</v>
      </c>
      <c r="J26" s="1085">
        <v>6224.604335</v>
      </c>
      <c r="K26" s="1085">
        <v>14940.995389</v>
      </c>
      <c r="L26" s="1223">
        <v>14271.510641999999</v>
      </c>
      <c r="M26" s="1223">
        <v>12855</v>
      </c>
      <c r="N26" s="1223">
        <v>11888</v>
      </c>
    </row>
    <row r="27" spans="1:15" ht="15" customHeight="1">
      <c r="A27" s="1081" t="s">
        <v>1145</v>
      </c>
      <c r="B27" s="1226" t="s">
        <v>244</v>
      </c>
      <c r="C27" s="1071">
        <v>33665.412031</v>
      </c>
      <c r="D27" s="1071">
        <v>35824.591468999999</v>
      </c>
      <c r="E27" s="1071">
        <v>40927.861414999999</v>
      </c>
      <c r="F27" s="1071">
        <v>42162.617765999996</v>
      </c>
      <c r="G27" s="1071">
        <v>44102.926746999998</v>
      </c>
      <c r="H27" s="1071">
        <v>43489.530466000004</v>
      </c>
      <c r="I27" s="1071">
        <v>31233.254844000003</v>
      </c>
      <c r="J27" s="1071">
        <v>28035</v>
      </c>
      <c r="K27" s="1071">
        <v>66350.197671000002</v>
      </c>
      <c r="L27" s="1195">
        <v>72162.702468000003</v>
      </c>
      <c r="M27" s="1223">
        <v>76692.850686999998</v>
      </c>
      <c r="N27" s="1223">
        <v>68545</v>
      </c>
      <c r="O27" s="540"/>
    </row>
    <row r="28" spans="1:15" ht="15" customHeight="1">
      <c r="A28" s="1081" t="s">
        <v>1144</v>
      </c>
      <c r="B28" s="1224" t="s">
        <v>1018</v>
      </c>
      <c r="C28" s="1071">
        <v>35527.018382000002</v>
      </c>
      <c r="D28" s="1071">
        <v>40554.535410999997</v>
      </c>
      <c r="E28" s="1071">
        <v>42003.932380000006</v>
      </c>
      <c r="F28" s="1071">
        <v>40081.270162000001</v>
      </c>
      <c r="G28" s="1071">
        <v>41935.026534000004</v>
      </c>
      <c r="H28" s="1071">
        <v>41932.946318999995</v>
      </c>
      <c r="I28" s="1071">
        <v>33436.855062999995</v>
      </c>
      <c r="J28" s="1071">
        <v>31089</v>
      </c>
      <c r="K28" s="1071">
        <v>64025.395346999998</v>
      </c>
      <c r="L28" s="1195">
        <v>70673.75484645</v>
      </c>
      <c r="M28" s="1223">
        <v>75366.440787</v>
      </c>
      <c r="N28" s="1223">
        <v>64303</v>
      </c>
      <c r="O28" s="540"/>
    </row>
    <row r="29" spans="1:15" ht="15" customHeight="1">
      <c r="A29" s="1094" t="s">
        <v>1143</v>
      </c>
      <c r="B29" s="1224" t="s">
        <v>1018</v>
      </c>
      <c r="C29" s="1227">
        <v>-1861.6063510000022</v>
      </c>
      <c r="D29" s="1227">
        <v>-4729.9439419999981</v>
      </c>
      <c r="E29" s="1227">
        <v>-1076.0709650000063</v>
      </c>
      <c r="F29" s="1227">
        <v>2081.347603999995</v>
      </c>
      <c r="G29" s="1227">
        <v>2167.9002129999935</v>
      </c>
      <c r="H29" s="1227">
        <v>1556.5841470000087</v>
      </c>
      <c r="I29" s="1227">
        <v>-2203.6002189999926</v>
      </c>
      <c r="J29" s="1227">
        <v>-3054</v>
      </c>
      <c r="K29" s="1227">
        <v>2324.8023240000039</v>
      </c>
      <c r="L29" s="1227">
        <v>1488.9476215500035</v>
      </c>
      <c r="M29" s="1227">
        <v>1326.4098999999987</v>
      </c>
      <c r="N29" s="1227">
        <v>4242</v>
      </c>
      <c r="O29" s="540"/>
    </row>
    <row r="30" spans="1:15" ht="15" customHeight="1">
      <c r="A30" s="1087"/>
      <c r="B30" s="1224"/>
      <c r="C30" s="1071"/>
      <c r="D30" s="1071"/>
      <c r="E30" s="1071"/>
      <c r="F30" s="1071"/>
      <c r="G30" s="1071"/>
      <c r="H30" s="1071"/>
      <c r="I30" s="1071"/>
      <c r="J30" s="1071"/>
      <c r="K30" s="1071"/>
      <c r="L30" s="1195"/>
      <c r="M30" s="1195"/>
      <c r="N30" s="1195"/>
    </row>
    <row r="31" spans="1:15" ht="15" customHeight="1">
      <c r="A31" s="1084" t="s">
        <v>1142</v>
      </c>
      <c r="B31" s="1224"/>
      <c r="C31" s="1071"/>
      <c r="D31" s="1071"/>
      <c r="E31" s="1071"/>
      <c r="F31" s="1071"/>
      <c r="G31" s="1071"/>
      <c r="H31" s="1071"/>
      <c r="I31" s="1071"/>
      <c r="J31" s="1071"/>
      <c r="K31" s="1071"/>
      <c r="L31" s="1195"/>
      <c r="M31" s="1195"/>
      <c r="N31" s="1195"/>
    </row>
    <row r="32" spans="1:15" ht="15" customHeight="1">
      <c r="A32" s="1081" t="s">
        <v>1141</v>
      </c>
      <c r="B32" s="1226" t="s">
        <v>1140</v>
      </c>
      <c r="C32" s="1071">
        <v>97319</v>
      </c>
      <c r="D32" s="1085">
        <v>96494</v>
      </c>
      <c r="E32" s="1085">
        <v>96225</v>
      </c>
      <c r="F32" s="1085">
        <v>97213</v>
      </c>
      <c r="G32" s="1085">
        <v>110058</v>
      </c>
      <c r="H32" s="1085">
        <v>106950</v>
      </c>
      <c r="I32" s="1085">
        <v>41585</v>
      </c>
      <c r="J32" s="1085">
        <v>50287</v>
      </c>
      <c r="K32" s="1085">
        <v>84325</v>
      </c>
      <c r="L32" s="1223">
        <v>87025</v>
      </c>
      <c r="M32" s="1223">
        <v>88225.883333333186</v>
      </c>
      <c r="N32" s="1223">
        <v>99226.181999999797</v>
      </c>
      <c r="O32" s="540"/>
    </row>
    <row r="33" spans="1:15" ht="15" customHeight="1">
      <c r="A33" s="1081" t="s">
        <v>1139</v>
      </c>
      <c r="B33" s="1226" t="s">
        <v>1138</v>
      </c>
      <c r="C33" s="1071">
        <v>12719</v>
      </c>
      <c r="D33" s="1085">
        <v>12747</v>
      </c>
      <c r="E33" s="1085">
        <v>12855</v>
      </c>
      <c r="F33" s="1085">
        <v>14169</v>
      </c>
      <c r="G33" s="1085">
        <v>16180</v>
      </c>
      <c r="H33" s="1085">
        <v>15509</v>
      </c>
      <c r="I33" s="1085">
        <v>3641</v>
      </c>
      <c r="J33" s="1085">
        <v>2868</v>
      </c>
      <c r="K33" s="1085">
        <v>11042</v>
      </c>
      <c r="L33" s="1223">
        <v>12158</v>
      </c>
      <c r="M33" s="1223">
        <v>11517.366612</v>
      </c>
      <c r="N33" s="1223">
        <v>13264.613023</v>
      </c>
      <c r="O33" s="540"/>
    </row>
    <row r="34" spans="1:15" ht="15" customHeight="1">
      <c r="A34" s="1225" t="s">
        <v>1137</v>
      </c>
      <c r="B34" s="1224" t="s">
        <v>1135</v>
      </c>
      <c r="C34" s="1071">
        <v>79.67</v>
      </c>
      <c r="D34" s="1085">
        <v>80.459999999999994</v>
      </c>
      <c r="E34" s="1085">
        <v>80.58</v>
      </c>
      <c r="F34" s="1085">
        <v>82.45</v>
      </c>
      <c r="G34" s="1085">
        <v>83.28</v>
      </c>
      <c r="H34" s="1085">
        <v>82.93</v>
      </c>
      <c r="I34" s="1085">
        <v>55.92</v>
      </c>
      <c r="J34" s="1085">
        <v>35.79</v>
      </c>
      <c r="K34" s="1085">
        <v>74.03</v>
      </c>
      <c r="L34" s="1223">
        <v>79.680000000000007</v>
      </c>
      <c r="M34" s="1223">
        <v>77.395167649876498</v>
      </c>
      <c r="N34" s="1223">
        <v>83.412151745525705</v>
      </c>
      <c r="O34" s="540"/>
    </row>
    <row r="35" spans="1:15" ht="15" customHeight="1">
      <c r="A35" s="1081" t="s">
        <v>1136</v>
      </c>
      <c r="B35" s="1224" t="s">
        <v>1135</v>
      </c>
      <c r="C35" s="1071">
        <v>51.42</v>
      </c>
      <c r="D35" s="1085">
        <v>49.93</v>
      </c>
      <c r="E35" s="1085">
        <v>55.67</v>
      </c>
      <c r="F35" s="1085">
        <v>73.66</v>
      </c>
      <c r="G35" s="1085">
        <v>75.069999999999993</v>
      </c>
      <c r="H35" s="1085">
        <v>74.150000000000006</v>
      </c>
      <c r="I35" s="1085">
        <v>61.67</v>
      </c>
      <c r="J35" s="1085">
        <v>73.73</v>
      </c>
      <c r="K35" s="1085">
        <v>63.55</v>
      </c>
      <c r="L35" s="1223">
        <v>60.42</v>
      </c>
      <c r="M35" s="1223">
        <v>69.3453561027642</v>
      </c>
      <c r="N35" s="1223">
        <v>72.232671198479295</v>
      </c>
      <c r="O35" s="540"/>
    </row>
    <row r="36" spans="1:15" ht="15" customHeight="1">
      <c r="A36" s="1222" t="s">
        <v>1134</v>
      </c>
      <c r="B36" s="1221" t="s">
        <v>1133</v>
      </c>
      <c r="C36" s="1068">
        <v>96</v>
      </c>
      <c r="D36" s="1220">
        <v>103</v>
      </c>
      <c r="E36" s="1220">
        <v>113.30802199999999</v>
      </c>
      <c r="F36" s="1220">
        <v>124.381</v>
      </c>
      <c r="G36" s="1220">
        <v>135.636</v>
      </c>
      <c r="H36" s="1220">
        <v>122.816</v>
      </c>
      <c r="I36" s="1220">
        <v>56.151000000000003</v>
      </c>
      <c r="J36" s="1220">
        <v>93.194999999999993</v>
      </c>
      <c r="K36" s="1220">
        <v>88.17</v>
      </c>
      <c r="L36" s="1219">
        <v>79.347999999999999</v>
      </c>
      <c r="M36" s="1219">
        <v>93.032062629999999</v>
      </c>
      <c r="N36" s="1219">
        <v>80.399380030000003</v>
      </c>
      <c r="O36" s="540"/>
    </row>
    <row r="37" spans="1:15" ht="15" customHeight="1">
      <c r="A37" s="1065" t="s">
        <v>289</v>
      </c>
      <c r="B37" s="677"/>
      <c r="C37" s="677"/>
      <c r="D37" s="513"/>
      <c r="E37" s="513"/>
      <c r="F37" s="513"/>
      <c r="G37" s="513"/>
      <c r="H37" s="513"/>
      <c r="J37" s="1218" t="s">
        <v>363</v>
      </c>
      <c r="K37" s="1217" t="s">
        <v>1132</v>
      </c>
      <c r="L37" s="513"/>
      <c r="M37" s="513"/>
      <c r="N37" s="540"/>
      <c r="O37" s="540"/>
    </row>
    <row r="38" spans="1:15" ht="15" customHeight="1">
      <c r="A38" s="1065" t="s">
        <v>286</v>
      </c>
      <c r="B38" s="677"/>
      <c r="C38" s="677"/>
      <c r="D38" s="513"/>
      <c r="E38" s="513"/>
      <c r="F38" s="513"/>
      <c r="G38" s="513"/>
      <c r="H38" s="513"/>
      <c r="J38" s="513"/>
      <c r="K38" s="1217" t="s">
        <v>1131</v>
      </c>
      <c r="L38" s="513"/>
      <c r="M38" s="513"/>
    </row>
    <row r="39" spans="1:15" ht="15" customHeight="1">
      <c r="A39" s="773" t="s">
        <v>1130</v>
      </c>
      <c r="B39" s="677"/>
      <c r="C39" s="677"/>
      <c r="D39" s="513"/>
      <c r="E39" s="513"/>
      <c r="F39" s="513"/>
      <c r="G39" s="513"/>
      <c r="H39" s="513"/>
      <c r="J39" s="513"/>
      <c r="K39" s="773" t="s">
        <v>1129</v>
      </c>
      <c r="L39" s="513"/>
      <c r="M39" s="513"/>
    </row>
    <row r="40" spans="1:15" ht="15" customHeight="1">
      <c r="A40" s="513"/>
      <c r="B40" s="677"/>
      <c r="C40" s="677"/>
      <c r="D40" s="513"/>
      <c r="E40" s="513"/>
      <c r="F40" s="513"/>
      <c r="G40" s="513"/>
      <c r="H40" s="513"/>
      <c r="J40" s="513"/>
      <c r="K40" s="773" t="s">
        <v>1128</v>
      </c>
      <c r="L40" s="513"/>
      <c r="M40" s="513"/>
    </row>
    <row r="41" spans="1:15">
      <c r="B41" s="608"/>
      <c r="C41" s="608"/>
    </row>
    <row r="42" spans="1:15">
      <c r="A42" s="1216"/>
      <c r="B42" s="1215"/>
      <c r="C42" s="1215"/>
    </row>
    <row r="43" spans="1:15">
      <c r="A43" s="608"/>
      <c r="B43" s="540"/>
      <c r="C43" s="540"/>
    </row>
    <row r="44" spans="1:15">
      <c r="A44" s="608"/>
      <c r="B44" s="540"/>
      <c r="C44" s="540"/>
    </row>
    <row r="45" spans="1:15">
      <c r="B45" s="540"/>
      <c r="C45" s="540"/>
    </row>
    <row r="46" spans="1:15">
      <c r="B46" s="540"/>
      <c r="C46" s="540"/>
    </row>
    <row r="47" spans="1:15">
      <c r="B47" s="540"/>
      <c r="C47" s="540"/>
    </row>
    <row r="48" spans="1:15">
      <c r="A48" s="1213"/>
      <c r="B48" s="540"/>
      <c r="C48" s="540"/>
    </row>
    <row r="49" spans="1:3">
      <c r="A49" s="1213"/>
      <c r="B49" s="540"/>
      <c r="C49" s="540"/>
    </row>
    <row r="50" spans="1:3">
      <c r="A50" s="608"/>
    </row>
    <row r="51" spans="1:3">
      <c r="A51" s="1214"/>
      <c r="B51" s="1213"/>
      <c r="C51" s="1213"/>
    </row>
    <row r="52" spans="1:3">
      <c r="A52" s="1214"/>
    </row>
    <row r="53" spans="1:3">
      <c r="A53" s="1214"/>
    </row>
    <row r="55" spans="1:3">
      <c r="A55" s="1214"/>
    </row>
    <row r="56" spans="1:3">
      <c r="A56" s="1214"/>
    </row>
    <row r="57" spans="1:3">
      <c r="A57" s="1214"/>
    </row>
    <row r="58" spans="1:3">
      <c r="A58" s="1214"/>
    </row>
    <row r="59" spans="1:3">
      <c r="A59" s="1214"/>
    </row>
    <row r="60" spans="1:3">
      <c r="A60" s="1214"/>
    </row>
    <row r="61" spans="1:3">
      <c r="A61" s="608"/>
    </row>
    <row r="62" spans="1:3">
      <c r="A62" s="608"/>
    </row>
    <row r="63" spans="1:3">
      <c r="A63" s="608"/>
    </row>
    <row r="64" spans="1:3">
      <c r="A64" s="608"/>
    </row>
    <row r="65" spans="1:3">
      <c r="A65" s="608"/>
    </row>
    <row r="66" spans="1:3">
      <c r="A66" s="608"/>
    </row>
    <row r="67" spans="1:3">
      <c r="A67" s="608"/>
      <c r="B67" s="1213"/>
      <c r="C67" s="1213"/>
    </row>
    <row r="68" spans="1:3">
      <c r="A68" s="608"/>
      <c r="B68" s="1213"/>
      <c r="C68" s="1213"/>
    </row>
    <row r="69" spans="1:3">
      <c r="A69" s="608"/>
      <c r="B69" s="608"/>
      <c r="C69" s="608"/>
    </row>
    <row r="70" spans="1:3">
      <c r="A70" s="608"/>
      <c r="B70" s="608"/>
      <c r="C70" s="608"/>
    </row>
    <row r="71" spans="1:3">
      <c r="A71" s="608"/>
      <c r="B71" s="1213"/>
      <c r="C71" s="1213"/>
    </row>
    <row r="72" spans="1:3">
      <c r="A72" s="608"/>
      <c r="B72" s="1213"/>
      <c r="C72" s="1213"/>
    </row>
    <row r="73" spans="1:3">
      <c r="A73" s="608"/>
      <c r="B73" s="1213"/>
      <c r="C73" s="1213"/>
    </row>
    <row r="74" spans="1:3">
      <c r="A74" s="608"/>
      <c r="B74" s="608"/>
      <c r="C74" s="608"/>
    </row>
    <row r="75" spans="1:3">
      <c r="A75" s="608"/>
      <c r="B75" s="608"/>
      <c r="C75" s="608"/>
    </row>
    <row r="76" spans="1:3">
      <c r="A76" s="608"/>
      <c r="B76" s="608"/>
      <c r="C76" s="608"/>
    </row>
    <row r="77" spans="1:3">
      <c r="A77" s="608"/>
      <c r="B77" s="608"/>
      <c r="C77" s="608"/>
    </row>
    <row r="78" spans="1:3">
      <c r="A78" s="608"/>
      <c r="B78" s="608"/>
      <c r="C78" s="608"/>
    </row>
  </sheetData>
  <mergeCells count="2">
    <mergeCell ref="A3:M3"/>
    <mergeCell ref="K2:M2"/>
  </mergeCells>
  <hyperlinks>
    <hyperlink ref="K2" location="Contents!A1" display="Back to Contents ç" xr:uid="{019D18A2-E0D4-4485-A4B9-1673F19B5E57}"/>
    <hyperlink ref="K2:M2" location="உள்ளடக்கம்!A1" display="cs;slf;fj;jpw;F jpUk;Gtjw;F" xr:uid="{DFD03E6D-B026-49AC-BE4F-CE9B40E7F3F1}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C2CBA-582E-4957-A4C9-738243A10A1A}">
  <dimension ref="A1:T43"/>
  <sheetViews>
    <sheetView workbookViewId="0">
      <selection activeCell="J2" sqref="J2:L2"/>
    </sheetView>
  </sheetViews>
  <sheetFormatPr defaultColWidth="10" defaultRowHeight="15.75"/>
  <cols>
    <col min="1" max="1" width="50.7109375" style="1091" customWidth="1"/>
    <col min="2" max="12" width="11.5703125" style="1091" customWidth="1"/>
    <col min="13" max="13" width="12.7109375" style="1091" customWidth="1"/>
    <col min="14" max="16384" width="10" style="1091"/>
  </cols>
  <sheetData>
    <row r="1" spans="1:20">
      <c r="A1" s="1109" t="s">
        <v>132</v>
      </c>
      <c r="B1" s="1108"/>
      <c r="C1" s="1267"/>
      <c r="D1" s="1268"/>
      <c r="E1" s="1267"/>
      <c r="F1" s="1267"/>
      <c r="G1" s="1267"/>
      <c r="H1" s="1267"/>
      <c r="I1" s="1267"/>
      <c r="J1" s="1267"/>
      <c r="K1" s="1267"/>
      <c r="L1" s="536" t="s">
        <v>1178</v>
      </c>
    </row>
    <row r="2" spans="1:20">
      <c r="A2" s="1267"/>
      <c r="B2" s="1267"/>
      <c r="C2" s="1267"/>
      <c r="D2" s="1267"/>
      <c r="E2" s="1267"/>
      <c r="F2" s="1267"/>
      <c r="G2" s="1267"/>
      <c r="H2" s="1267"/>
      <c r="I2" s="1267"/>
      <c r="J2" s="1975" t="s">
        <v>130</v>
      </c>
      <c r="K2" s="1975"/>
      <c r="L2" s="1975"/>
    </row>
    <row r="3" spans="1:20">
      <c r="A3" s="1972" t="s">
        <v>46</v>
      </c>
      <c r="B3" s="1972"/>
      <c r="C3" s="1972"/>
      <c r="D3" s="1972"/>
      <c r="E3" s="1972"/>
      <c r="F3" s="1972"/>
      <c r="G3" s="1972"/>
      <c r="H3" s="1972"/>
      <c r="I3" s="1972"/>
      <c r="J3" s="1972"/>
      <c r="K3" s="1972"/>
      <c r="L3" s="1972"/>
    </row>
    <row r="5" spans="1:20" s="1264" customFormat="1">
      <c r="A5" s="1266" t="s">
        <v>193</v>
      </c>
      <c r="B5" s="1265">
        <v>2014</v>
      </c>
      <c r="C5" s="1207">
        <v>2015</v>
      </c>
      <c r="D5" s="1207">
        <v>2016</v>
      </c>
      <c r="E5" s="1207">
        <v>2017</v>
      </c>
      <c r="F5" s="1207">
        <v>2018</v>
      </c>
      <c r="G5" s="1207">
        <v>2019</v>
      </c>
      <c r="H5" s="1207">
        <v>2020</v>
      </c>
      <c r="I5" s="1207">
        <v>2021</v>
      </c>
      <c r="J5" s="1207">
        <v>2022</v>
      </c>
      <c r="K5" s="1105" t="s">
        <v>341</v>
      </c>
      <c r="L5" s="1105" t="s">
        <v>615</v>
      </c>
      <c r="M5" s="1105" t="s">
        <v>339</v>
      </c>
    </row>
    <row r="6" spans="1:20">
      <c r="A6" s="1263"/>
      <c r="B6" s="1262"/>
      <c r="C6" s="1261"/>
      <c r="D6" s="1261"/>
      <c r="E6" s="1261"/>
      <c r="F6" s="1261"/>
      <c r="G6" s="1261"/>
      <c r="H6" s="1261"/>
      <c r="I6" s="1261"/>
      <c r="J6" s="1261"/>
      <c r="K6" s="1261"/>
      <c r="L6" s="1261"/>
      <c r="M6" s="1261"/>
    </row>
    <row r="7" spans="1:20">
      <c r="A7" s="1257" t="s">
        <v>1177</v>
      </c>
      <c r="B7" s="1086">
        <v>4264</v>
      </c>
      <c r="C7" s="1086">
        <v>4728</v>
      </c>
      <c r="D7" s="1086">
        <v>4998</v>
      </c>
      <c r="E7" s="1086">
        <v>4879</v>
      </c>
      <c r="F7" s="1086">
        <v>4874</v>
      </c>
      <c r="G7" s="1086">
        <v>4697</v>
      </c>
      <c r="H7" s="1086">
        <v>4337</v>
      </c>
      <c r="I7" s="1086">
        <v>4180</v>
      </c>
      <c r="J7" s="1086">
        <v>4073</v>
      </c>
      <c r="K7" s="1086">
        <v>4809</v>
      </c>
      <c r="L7" s="1086">
        <v>4564</v>
      </c>
      <c r="M7" s="1086">
        <v>5115</v>
      </c>
      <c r="N7" s="539"/>
      <c r="O7" s="539"/>
      <c r="P7" s="539"/>
      <c r="Q7" s="539"/>
      <c r="R7" s="539"/>
      <c r="S7" s="539"/>
      <c r="T7" s="539"/>
    </row>
    <row r="8" spans="1:20">
      <c r="A8" s="1256" t="s">
        <v>408</v>
      </c>
      <c r="B8" s="1075">
        <v>3742</v>
      </c>
      <c r="C8" s="1074">
        <v>4197</v>
      </c>
      <c r="D8" s="1074">
        <v>4405</v>
      </c>
      <c r="E8" s="1074">
        <v>4329</v>
      </c>
      <c r="F8" s="1074">
        <v>4331</v>
      </c>
      <c r="G8" s="1074">
        <v>4198</v>
      </c>
      <c r="H8" s="1074">
        <v>3806</v>
      </c>
      <c r="I8" s="1074">
        <v>3675</v>
      </c>
      <c r="J8" s="1074">
        <v>3648</v>
      </c>
      <c r="K8" s="1074">
        <v>4237</v>
      </c>
      <c r="L8" s="1074">
        <v>3968</v>
      </c>
      <c r="M8" s="1074">
        <v>4102</v>
      </c>
      <c r="N8" s="539"/>
      <c r="O8" s="539"/>
      <c r="P8" s="539"/>
      <c r="Q8" s="539"/>
      <c r="R8" s="539"/>
      <c r="S8" s="539"/>
      <c r="T8" s="539"/>
    </row>
    <row r="9" spans="1:20">
      <c r="A9" s="1256" t="s">
        <v>443</v>
      </c>
      <c r="B9" s="1075">
        <v>60</v>
      </c>
      <c r="C9" s="1074">
        <v>72</v>
      </c>
      <c r="D9" s="1074">
        <v>96</v>
      </c>
      <c r="E9" s="1074">
        <v>87</v>
      </c>
      <c r="F9" s="1074">
        <v>84</v>
      </c>
      <c r="G9" s="1074">
        <v>43</v>
      </c>
      <c r="H9" s="1074">
        <v>22</v>
      </c>
      <c r="I9" s="1074">
        <v>14</v>
      </c>
      <c r="J9" s="1074">
        <v>7</v>
      </c>
      <c r="K9" s="1074">
        <v>23</v>
      </c>
      <c r="L9" s="1074">
        <v>8</v>
      </c>
      <c r="M9" s="1074">
        <v>8</v>
      </c>
      <c r="N9" s="539"/>
      <c r="O9" s="539"/>
      <c r="P9" s="539"/>
      <c r="Q9" s="539"/>
      <c r="R9" s="539"/>
      <c r="S9" s="539"/>
      <c r="T9" s="539"/>
    </row>
    <row r="10" spans="1:20">
      <c r="A10" s="1256" t="s">
        <v>403</v>
      </c>
      <c r="B10" s="1075">
        <v>127</v>
      </c>
      <c r="C10" s="1074">
        <v>164</v>
      </c>
      <c r="D10" s="1074">
        <v>216</v>
      </c>
      <c r="E10" s="1074">
        <v>233</v>
      </c>
      <c r="F10" s="1074">
        <v>189</v>
      </c>
      <c r="G10" s="1074">
        <v>142</v>
      </c>
      <c r="H10" s="1074">
        <v>135</v>
      </c>
      <c r="I10" s="1074">
        <v>117</v>
      </c>
      <c r="J10" s="1074">
        <v>95</v>
      </c>
      <c r="K10" s="1074">
        <v>102</v>
      </c>
      <c r="L10" s="1074">
        <v>116</v>
      </c>
      <c r="M10" s="1074">
        <v>124</v>
      </c>
      <c r="N10" s="539"/>
      <c r="O10" s="539"/>
      <c r="P10" s="539"/>
      <c r="Q10" s="539"/>
      <c r="R10" s="539"/>
      <c r="S10" s="539"/>
      <c r="T10" s="539"/>
    </row>
    <row r="11" spans="1:20">
      <c r="A11" s="1256" t="s">
        <v>407</v>
      </c>
      <c r="B11" s="1259">
        <v>335</v>
      </c>
      <c r="C11" s="1077">
        <v>295</v>
      </c>
      <c r="D11" s="1077">
        <v>281</v>
      </c>
      <c r="E11" s="1077">
        <v>230</v>
      </c>
      <c r="F11" s="1077">
        <v>270</v>
      </c>
      <c r="G11" s="1077">
        <v>314</v>
      </c>
      <c r="H11" s="1077">
        <v>374</v>
      </c>
      <c r="I11" s="1077">
        <v>374</v>
      </c>
      <c r="J11" s="1077">
        <v>323</v>
      </c>
      <c r="K11" s="1077">
        <v>447</v>
      </c>
      <c r="L11" s="1077">
        <v>472</v>
      </c>
      <c r="M11" s="1077">
        <v>881</v>
      </c>
      <c r="N11" s="539"/>
      <c r="O11" s="539"/>
      <c r="P11" s="539"/>
      <c r="Q11" s="539"/>
      <c r="R11" s="539"/>
      <c r="S11" s="539"/>
      <c r="T11" s="539"/>
    </row>
    <row r="12" spans="1:20">
      <c r="A12" s="1257" t="s">
        <v>1176</v>
      </c>
      <c r="B12" s="1075">
        <v>74410</v>
      </c>
      <c r="C12" s="1074">
        <v>77579.387000000017</v>
      </c>
      <c r="D12" s="1074">
        <v>86518.963999999993</v>
      </c>
      <c r="E12" s="1074">
        <v>93857.476999999999</v>
      </c>
      <c r="F12" s="1074">
        <v>104934</v>
      </c>
      <c r="G12" s="1074">
        <v>106979.058</v>
      </c>
      <c r="H12" s="1074">
        <v>102907.633</v>
      </c>
      <c r="I12" s="1074">
        <v>109369.19600000001</v>
      </c>
      <c r="J12" s="1074">
        <v>100375.52499999999</v>
      </c>
      <c r="K12" s="1074">
        <v>103793.62550000001</v>
      </c>
      <c r="L12" s="1074">
        <v>120239.16972999999</v>
      </c>
      <c r="M12" s="1074">
        <v>126355.427</v>
      </c>
      <c r="N12" s="539"/>
      <c r="O12" s="539"/>
      <c r="P12" s="539"/>
      <c r="Q12" s="539"/>
      <c r="R12" s="539"/>
      <c r="S12" s="539"/>
      <c r="T12" s="539"/>
    </row>
    <row r="13" spans="1:20">
      <c r="A13" s="1256" t="s">
        <v>408</v>
      </c>
      <c r="B13" s="1075">
        <v>70794</v>
      </c>
      <c r="C13" s="1074">
        <v>73717.623000000007</v>
      </c>
      <c r="D13" s="1074">
        <v>81878.899000000005</v>
      </c>
      <c r="E13" s="1074">
        <v>89035</v>
      </c>
      <c r="F13" s="1074">
        <v>100151</v>
      </c>
      <c r="G13" s="1074">
        <v>101926.36500000001</v>
      </c>
      <c r="H13" s="1074">
        <v>97681.290999999997</v>
      </c>
      <c r="I13" s="1074">
        <v>103823.774</v>
      </c>
      <c r="J13" s="1074">
        <v>96169.811000000002</v>
      </c>
      <c r="K13" s="1074">
        <v>99673.588000000003</v>
      </c>
      <c r="L13" s="1074">
        <v>114593.91</v>
      </c>
      <c r="M13" s="1074">
        <v>115361.621</v>
      </c>
      <c r="N13" s="539"/>
      <c r="O13" s="539"/>
      <c r="P13" s="539"/>
      <c r="Q13" s="539"/>
      <c r="R13" s="539"/>
      <c r="S13" s="539"/>
      <c r="T13" s="539"/>
    </row>
    <row r="14" spans="1:20">
      <c r="A14" s="1256" t="s">
        <v>443</v>
      </c>
      <c r="B14" s="1075">
        <v>394</v>
      </c>
      <c r="C14" s="1074">
        <v>541.77700000000004</v>
      </c>
      <c r="D14" s="1074">
        <v>771.33299999999997</v>
      </c>
      <c r="E14" s="1074">
        <v>712</v>
      </c>
      <c r="F14" s="1074">
        <v>729</v>
      </c>
      <c r="G14" s="1074">
        <v>509.88600000000002</v>
      </c>
      <c r="H14" s="1074">
        <v>404.06</v>
      </c>
      <c r="I14" s="1074">
        <v>106</v>
      </c>
      <c r="J14" s="1260">
        <v>1.169</v>
      </c>
      <c r="K14" s="1260">
        <v>0.83899999999999997</v>
      </c>
      <c r="L14" s="1260">
        <v>0.38700000000000001</v>
      </c>
      <c r="M14" s="1260">
        <v>0.27500000000000002</v>
      </c>
      <c r="N14" s="539"/>
      <c r="O14" s="539"/>
      <c r="P14" s="539"/>
      <c r="Q14" s="539"/>
      <c r="R14" s="539"/>
      <c r="S14" s="539"/>
      <c r="T14" s="539"/>
    </row>
    <row r="15" spans="1:20">
      <c r="A15" s="1256" t="s">
        <v>403</v>
      </c>
      <c r="B15" s="1075">
        <v>2748</v>
      </c>
      <c r="C15" s="1074">
        <v>3027.4059999999999</v>
      </c>
      <c r="D15" s="1074">
        <v>3514.0859999999998</v>
      </c>
      <c r="E15" s="1074">
        <v>3897.31</v>
      </c>
      <c r="F15" s="1074">
        <v>3560</v>
      </c>
      <c r="G15" s="1074">
        <v>3303.6970000000001</v>
      </c>
      <c r="H15" s="1074">
        <v>3072.33</v>
      </c>
      <c r="I15" s="1074">
        <v>3190</v>
      </c>
      <c r="J15" s="1074">
        <v>2088.7559999999999</v>
      </c>
      <c r="K15" s="1074">
        <v>2013.4580000000001</v>
      </c>
      <c r="L15" s="1074">
        <v>2612.7220000000002</v>
      </c>
      <c r="M15" s="1074">
        <v>2868.721</v>
      </c>
      <c r="N15" s="539"/>
      <c r="O15" s="539"/>
      <c r="P15" s="539"/>
      <c r="Q15" s="539"/>
      <c r="R15" s="539"/>
      <c r="S15" s="539"/>
      <c r="T15" s="539"/>
    </row>
    <row r="16" spans="1:20">
      <c r="A16" s="1256" t="s">
        <v>407</v>
      </c>
      <c r="B16" s="1259">
        <v>474</v>
      </c>
      <c r="C16" s="1077">
        <v>292.58100000000002</v>
      </c>
      <c r="D16" s="1077">
        <v>354.64600000000002</v>
      </c>
      <c r="E16" s="1077">
        <v>213.167</v>
      </c>
      <c r="F16" s="1077">
        <v>494</v>
      </c>
      <c r="G16" s="1077">
        <v>1239.1099999999999</v>
      </c>
      <c r="H16" s="1077">
        <v>1749.952</v>
      </c>
      <c r="I16" s="1077">
        <v>2249.422</v>
      </c>
      <c r="J16" s="1077">
        <v>2115.7890000000002</v>
      </c>
      <c r="K16" s="1077">
        <v>2105.7404999999999</v>
      </c>
      <c r="L16" s="1077">
        <v>3032.1507299999998</v>
      </c>
      <c r="M16" s="1077">
        <v>8124.81</v>
      </c>
      <c r="N16" s="539"/>
      <c r="O16" s="539"/>
      <c r="P16" s="539"/>
      <c r="Q16" s="539"/>
      <c r="R16" s="539"/>
      <c r="S16" s="539"/>
      <c r="T16" s="539"/>
    </row>
    <row r="17" spans="1:20">
      <c r="A17" s="1257" t="s">
        <v>1175</v>
      </c>
      <c r="B17" s="1074">
        <v>4907.915</v>
      </c>
      <c r="C17" s="1074">
        <v>5185.4669999999996</v>
      </c>
      <c r="D17" s="1074">
        <v>5734.9230000000007</v>
      </c>
      <c r="E17" s="1074">
        <v>6209.0680000000002</v>
      </c>
      <c r="F17" s="1074">
        <v>7047.485999999999</v>
      </c>
      <c r="G17" s="1074">
        <v>7228.3379999999997</v>
      </c>
      <c r="H17" s="1074">
        <v>6854.7619999999997</v>
      </c>
      <c r="I17" s="1074">
        <v>7249.3580000000002</v>
      </c>
      <c r="J17" s="1074">
        <v>6862.1839999999993</v>
      </c>
      <c r="K17" s="1074">
        <v>6949.9120000000003</v>
      </c>
      <c r="L17" s="1074">
        <v>7792.0689999999995</v>
      </c>
      <c r="M17" s="1074">
        <v>8301.2099999999991</v>
      </c>
      <c r="N17" s="539"/>
      <c r="O17" s="539"/>
      <c r="P17" s="539"/>
      <c r="Q17" s="539"/>
      <c r="R17" s="539"/>
      <c r="S17" s="539"/>
      <c r="T17" s="539"/>
    </row>
    <row r="18" spans="1:20">
      <c r="A18" s="1258" t="s">
        <v>1173</v>
      </c>
      <c r="B18" s="1075">
        <v>1661.94</v>
      </c>
      <c r="C18" s="1074">
        <v>1371.2449999999999</v>
      </c>
      <c r="D18" s="1074">
        <v>1632.2070000000001</v>
      </c>
      <c r="E18" s="1074">
        <v>1809.835</v>
      </c>
      <c r="F18" s="1074">
        <v>2066.7579999999998</v>
      </c>
      <c r="G18" s="1074">
        <v>2052.1529999999998</v>
      </c>
      <c r="H18" s="1074">
        <v>1872.0519999999999</v>
      </c>
      <c r="I18" s="1074">
        <v>1838.693</v>
      </c>
      <c r="J18" s="1074">
        <v>1752.2360000000001</v>
      </c>
      <c r="K18" s="1074">
        <v>1763.8630000000001</v>
      </c>
      <c r="L18" s="1074">
        <v>2025.84</v>
      </c>
      <c r="M18" s="1074">
        <v>1948.9349999999999</v>
      </c>
      <c r="N18" s="539"/>
      <c r="O18" s="539"/>
      <c r="P18" s="539"/>
      <c r="Q18" s="539"/>
      <c r="R18" s="539"/>
      <c r="S18" s="539"/>
      <c r="T18" s="539"/>
    </row>
    <row r="19" spans="1:20">
      <c r="A19" s="1258" t="s">
        <v>1172</v>
      </c>
      <c r="B19" s="1075">
        <v>686.63599999999997</v>
      </c>
      <c r="C19" s="1074">
        <v>1561.8989999999999</v>
      </c>
      <c r="D19" s="1074">
        <v>2002.5989999999999</v>
      </c>
      <c r="E19" s="1074">
        <v>2388.5309999999999</v>
      </c>
      <c r="F19" s="1074">
        <v>2676.194</v>
      </c>
      <c r="G19" s="1074">
        <v>2893.5659999999998</v>
      </c>
      <c r="H19" s="1074">
        <v>2884.9059999999999</v>
      </c>
      <c r="I19" s="1074">
        <v>3212.3310000000001</v>
      </c>
      <c r="J19" s="1074">
        <v>3184.0529999999999</v>
      </c>
      <c r="K19" s="1074">
        <v>3220.9180000000001</v>
      </c>
      <c r="L19" s="1074">
        <v>3353.067</v>
      </c>
      <c r="M19" s="1074">
        <v>3251.91</v>
      </c>
      <c r="N19" s="539"/>
      <c r="O19" s="539"/>
      <c r="P19" s="539"/>
      <c r="Q19" s="539"/>
      <c r="R19" s="539"/>
      <c r="S19" s="539"/>
      <c r="T19" s="539"/>
    </row>
    <row r="20" spans="1:20">
      <c r="A20" s="1258" t="s">
        <v>1171</v>
      </c>
      <c r="B20" s="1075">
        <v>2559.3389999999999</v>
      </c>
      <c r="C20" s="1074">
        <v>2252.3229999999999</v>
      </c>
      <c r="D20" s="1074">
        <v>2100.1170000000002</v>
      </c>
      <c r="E20" s="1074">
        <v>2010.702</v>
      </c>
      <c r="F20" s="1074">
        <v>2304.5340000000001</v>
      </c>
      <c r="G20" s="1074">
        <v>2282.6190000000001</v>
      </c>
      <c r="H20" s="1074">
        <v>2097.8040000000001</v>
      </c>
      <c r="I20" s="1074">
        <v>2198.3339999999998</v>
      </c>
      <c r="J20" s="1074">
        <v>1925.895</v>
      </c>
      <c r="K20" s="1074">
        <v>1965.1310000000001</v>
      </c>
      <c r="L20" s="1074">
        <v>2413.1619999999998</v>
      </c>
      <c r="M20" s="1074">
        <v>2383.1390000000001</v>
      </c>
      <c r="N20" s="539"/>
      <c r="O20" s="539"/>
      <c r="P20" s="539"/>
      <c r="Q20" s="539"/>
      <c r="R20" s="539"/>
      <c r="S20" s="539"/>
      <c r="T20" s="539"/>
    </row>
    <row r="21" spans="1:20">
      <c r="A21" s="1258" t="s">
        <v>1170</v>
      </c>
      <c r="B21" s="1075"/>
      <c r="C21" s="1074"/>
      <c r="D21" s="1074"/>
      <c r="E21" s="1074"/>
      <c r="F21" s="1074"/>
      <c r="G21" s="1074"/>
      <c r="H21" s="1074"/>
      <c r="I21" s="1074"/>
      <c r="J21" s="1074"/>
      <c r="K21" s="1074"/>
      <c r="L21" s="1074"/>
      <c r="M21" s="1074">
        <v>717.226</v>
      </c>
      <c r="N21" s="539"/>
      <c r="O21" s="539"/>
      <c r="P21" s="539"/>
      <c r="Q21" s="539"/>
      <c r="R21" s="539"/>
      <c r="S21" s="539"/>
      <c r="T21" s="539"/>
    </row>
    <row r="22" spans="1:20">
      <c r="A22" s="1257" t="s">
        <v>1174</v>
      </c>
      <c r="B22" s="1074">
        <v>3780.93</v>
      </c>
      <c r="C22" s="1074">
        <v>3967.4960000000001</v>
      </c>
      <c r="D22" s="1074">
        <v>4435.0730000000003</v>
      </c>
      <c r="E22" s="1074">
        <v>4825.5169999999998</v>
      </c>
      <c r="F22" s="1074">
        <v>5704.2369999999992</v>
      </c>
      <c r="G22" s="1074">
        <v>5955.0050000000001</v>
      </c>
      <c r="H22" s="1074">
        <v>5765.0929999999998</v>
      </c>
      <c r="I22" s="1074">
        <v>6050.3029999999999</v>
      </c>
      <c r="J22" s="1074">
        <v>5831.9540000000006</v>
      </c>
      <c r="K22" s="1074">
        <v>5959.9060000000009</v>
      </c>
      <c r="L22" s="1074">
        <v>6622.8140000000003</v>
      </c>
      <c r="M22" s="1074">
        <v>6971.6639999999989</v>
      </c>
      <c r="N22" s="539"/>
      <c r="O22" s="539"/>
      <c r="P22" s="539"/>
      <c r="Q22" s="539"/>
      <c r="R22" s="539"/>
      <c r="S22" s="539"/>
      <c r="T22" s="539"/>
    </row>
    <row r="23" spans="1:20">
      <c r="A23" s="1258" t="s">
        <v>1173</v>
      </c>
      <c r="B23" s="1075">
        <v>1324.586</v>
      </c>
      <c r="C23" s="1074">
        <v>1043.4949999999999</v>
      </c>
      <c r="D23" s="1074">
        <v>1314.5</v>
      </c>
      <c r="E23" s="1074">
        <v>1433.8910000000001</v>
      </c>
      <c r="F23" s="1074">
        <v>1686.819</v>
      </c>
      <c r="G23" s="1074">
        <v>1650.972</v>
      </c>
      <c r="H23" s="1074">
        <v>1606.8630000000001</v>
      </c>
      <c r="I23" s="1074">
        <v>1573.4079999999999</v>
      </c>
      <c r="J23" s="1074">
        <v>1522.5250000000001</v>
      </c>
      <c r="K23" s="1074">
        <v>1570.771</v>
      </c>
      <c r="L23" s="1074">
        <v>1796.549</v>
      </c>
      <c r="M23" s="1074">
        <v>1727.894</v>
      </c>
      <c r="N23" s="539"/>
      <c r="O23" s="539"/>
      <c r="P23" s="539"/>
      <c r="Q23" s="539"/>
      <c r="R23" s="539"/>
      <c r="S23" s="539"/>
      <c r="T23" s="539"/>
    </row>
    <row r="24" spans="1:20">
      <c r="A24" s="1258" t="s">
        <v>1172</v>
      </c>
      <c r="B24" s="1075">
        <v>540.322</v>
      </c>
      <c r="C24" s="1074">
        <v>1212.83</v>
      </c>
      <c r="D24" s="1074">
        <v>1503.5650000000001</v>
      </c>
      <c r="E24" s="1074">
        <v>1769.2059999999999</v>
      </c>
      <c r="F24" s="1074">
        <v>2041.6969999999999</v>
      </c>
      <c r="G24" s="1074">
        <v>2296.1489999999999</v>
      </c>
      <c r="H24" s="1074">
        <v>2291.4789999999998</v>
      </c>
      <c r="I24" s="1074">
        <v>2599.6819999999998</v>
      </c>
      <c r="J24" s="1074">
        <v>2639.8519999999999</v>
      </c>
      <c r="K24" s="1074">
        <v>2632.3870000000002</v>
      </c>
      <c r="L24" s="1074">
        <v>2698.3069999999998</v>
      </c>
      <c r="M24" s="1074">
        <v>2593.1079999999997</v>
      </c>
      <c r="N24" s="539"/>
      <c r="O24" s="539"/>
      <c r="P24" s="539"/>
      <c r="Q24" s="539"/>
      <c r="R24" s="539"/>
      <c r="S24" s="539"/>
      <c r="T24" s="539"/>
    </row>
    <row r="25" spans="1:20">
      <c r="A25" s="1258" t="s">
        <v>1171</v>
      </c>
      <c r="B25" s="1075">
        <v>1916.0219999999999</v>
      </c>
      <c r="C25" s="1074">
        <v>1711.171</v>
      </c>
      <c r="D25" s="1074">
        <v>1617.008</v>
      </c>
      <c r="E25" s="1074">
        <v>1622.42</v>
      </c>
      <c r="F25" s="1074">
        <v>1975.721</v>
      </c>
      <c r="G25" s="1074">
        <v>2007.884</v>
      </c>
      <c r="H25" s="1074">
        <v>1866.751</v>
      </c>
      <c r="I25" s="1074">
        <v>1877.213</v>
      </c>
      <c r="J25" s="1074">
        <v>1669.577</v>
      </c>
      <c r="K25" s="1074">
        <v>1756.748</v>
      </c>
      <c r="L25" s="1074">
        <v>2127.9580000000001</v>
      </c>
      <c r="M25" s="1074">
        <v>1993.136</v>
      </c>
      <c r="N25" s="539"/>
      <c r="O25" s="539"/>
      <c r="P25" s="539"/>
      <c r="Q25" s="539"/>
      <c r="R25" s="539"/>
      <c r="S25" s="539"/>
      <c r="T25" s="539"/>
    </row>
    <row r="26" spans="1:20">
      <c r="A26" s="1258" t="s">
        <v>1170</v>
      </c>
      <c r="B26" s="1075"/>
      <c r="C26" s="1074"/>
      <c r="D26" s="1074"/>
      <c r="E26" s="1074"/>
      <c r="F26" s="1074"/>
      <c r="G26" s="1074"/>
      <c r="H26" s="1074"/>
      <c r="I26" s="1074"/>
      <c r="J26" s="1074"/>
      <c r="K26" s="1074"/>
      <c r="L26" s="1074"/>
      <c r="M26" s="1074">
        <v>657.52599999999995</v>
      </c>
      <c r="N26" s="539"/>
      <c r="O26" s="539"/>
      <c r="P26" s="539"/>
      <c r="Q26" s="539"/>
      <c r="R26" s="539"/>
      <c r="S26" s="539"/>
      <c r="T26" s="539"/>
    </row>
    <row r="27" spans="1:20">
      <c r="A27" s="1257" t="s">
        <v>1169</v>
      </c>
      <c r="B27" s="1075">
        <v>36775.895454999998</v>
      </c>
      <c r="C27" s="1074">
        <v>40164.337412000001</v>
      </c>
      <c r="D27" s="1074">
        <v>42994.022211999996</v>
      </c>
      <c r="E27" s="1074">
        <v>42513.657708999999</v>
      </c>
      <c r="F27" s="1074">
        <v>50123.603473000003</v>
      </c>
      <c r="G27" s="1074">
        <v>40769.627956999997</v>
      </c>
      <c r="H27" s="1074">
        <v>38930.948197999998</v>
      </c>
      <c r="I27" s="1074">
        <v>45454.580320000001</v>
      </c>
      <c r="J27" s="1074">
        <v>68696.429000000004</v>
      </c>
      <c r="K27" s="1074">
        <v>63261.171026000004</v>
      </c>
      <c r="L27" s="1074">
        <v>74567.391881999996</v>
      </c>
      <c r="M27" s="1074">
        <v>81768.490311999994</v>
      </c>
      <c r="N27" s="539"/>
      <c r="O27" s="539"/>
      <c r="P27" s="539"/>
      <c r="Q27" s="539"/>
      <c r="R27" s="539"/>
      <c r="S27" s="539"/>
      <c r="T27" s="539"/>
    </row>
    <row r="28" spans="1:20">
      <c r="A28" s="1257" t="s">
        <v>1168</v>
      </c>
      <c r="B28" s="1075">
        <v>24929.679462</v>
      </c>
      <c r="C28" s="1074">
        <v>30984.734923999997</v>
      </c>
      <c r="D28" s="1074">
        <v>28659.955289999998</v>
      </c>
      <c r="E28" s="1074">
        <v>27918.673445</v>
      </c>
      <c r="F28" s="1074">
        <v>29980.112405</v>
      </c>
      <c r="G28" s="1074">
        <v>37410.239391000003</v>
      </c>
      <c r="H28" s="1074">
        <v>29716.230329000002</v>
      </c>
      <c r="I28" s="1074">
        <v>32899.476803999998</v>
      </c>
      <c r="J28" s="1074">
        <v>43745.755590000001</v>
      </c>
      <c r="K28" s="1074">
        <v>47291.772943999997</v>
      </c>
      <c r="L28" s="1074">
        <v>51931.379524999997</v>
      </c>
      <c r="M28" s="1074">
        <v>55376.106241999994</v>
      </c>
      <c r="N28" s="539"/>
      <c r="O28" s="539"/>
      <c r="P28" s="539"/>
      <c r="Q28" s="539"/>
      <c r="R28" s="539"/>
      <c r="S28" s="539"/>
      <c r="T28" s="539"/>
    </row>
    <row r="29" spans="1:20">
      <c r="A29" s="1257" t="s">
        <v>1167</v>
      </c>
      <c r="B29" s="1075">
        <v>9598</v>
      </c>
      <c r="C29" s="1074">
        <v>9550</v>
      </c>
      <c r="D29" s="1074">
        <v>9651</v>
      </c>
      <c r="E29" s="1074">
        <v>9377</v>
      </c>
      <c r="F29" s="1074">
        <v>9710</v>
      </c>
      <c r="G29" s="1074">
        <v>9937</v>
      </c>
      <c r="H29" s="1074">
        <v>9484</v>
      </c>
      <c r="I29" s="1074">
        <v>9203</v>
      </c>
      <c r="J29" s="1074">
        <v>8706</v>
      </c>
      <c r="K29" s="1074">
        <v>8243</v>
      </c>
      <c r="L29" s="1074">
        <v>7815</v>
      </c>
      <c r="M29" s="1074">
        <v>7397</v>
      </c>
      <c r="N29" s="539"/>
      <c r="O29" s="539"/>
      <c r="P29" s="539"/>
      <c r="Q29" s="539"/>
      <c r="R29" s="539"/>
      <c r="S29" s="539"/>
      <c r="T29" s="539"/>
    </row>
    <row r="30" spans="1:20">
      <c r="A30" s="1256" t="s">
        <v>408</v>
      </c>
      <c r="B30" s="1075">
        <v>8747</v>
      </c>
      <c r="C30" s="1074">
        <v>8725</v>
      </c>
      <c r="D30" s="1074">
        <v>8856</v>
      </c>
      <c r="E30" s="1074">
        <v>8588</v>
      </c>
      <c r="F30" s="1074">
        <v>8910</v>
      </c>
      <c r="G30" s="1074">
        <v>8975</v>
      </c>
      <c r="H30" s="1074">
        <v>8567</v>
      </c>
      <c r="I30" s="1074">
        <v>8285</v>
      </c>
      <c r="J30" s="1074">
        <v>7838</v>
      </c>
      <c r="K30" s="1074">
        <v>7433</v>
      </c>
      <c r="L30" s="1074">
        <v>7042</v>
      </c>
      <c r="M30" s="1074">
        <v>6596</v>
      </c>
      <c r="N30" s="539"/>
      <c r="O30" s="539"/>
      <c r="P30" s="539"/>
      <c r="Q30" s="539"/>
      <c r="R30" s="539"/>
      <c r="S30" s="539"/>
      <c r="T30" s="539"/>
    </row>
    <row r="31" spans="1:20">
      <c r="A31" s="1256" t="s">
        <v>443</v>
      </c>
      <c r="B31" s="1075">
        <v>373</v>
      </c>
      <c r="C31" s="1074">
        <v>355</v>
      </c>
      <c r="D31" s="1074">
        <v>348</v>
      </c>
      <c r="E31" s="1074">
        <v>351</v>
      </c>
      <c r="F31" s="1074">
        <v>362</v>
      </c>
      <c r="G31" s="1074">
        <v>384</v>
      </c>
      <c r="H31" s="1074">
        <v>339</v>
      </c>
      <c r="I31" s="1074">
        <v>331</v>
      </c>
      <c r="J31" s="1074">
        <v>315</v>
      </c>
      <c r="K31" s="1074">
        <v>276</v>
      </c>
      <c r="L31" s="1074">
        <v>255</v>
      </c>
      <c r="M31" s="1074">
        <v>238</v>
      </c>
      <c r="N31" s="539"/>
      <c r="O31" s="539"/>
      <c r="P31" s="539"/>
      <c r="Q31" s="539"/>
      <c r="R31" s="539"/>
      <c r="S31" s="539"/>
      <c r="T31" s="539"/>
    </row>
    <row r="32" spans="1:20">
      <c r="A32" s="1256" t="s">
        <v>403</v>
      </c>
      <c r="B32" s="1075">
        <v>419</v>
      </c>
      <c r="C32" s="1074">
        <v>417</v>
      </c>
      <c r="D32" s="1074">
        <v>402</v>
      </c>
      <c r="E32" s="1074">
        <v>401</v>
      </c>
      <c r="F32" s="1074">
        <v>400</v>
      </c>
      <c r="G32" s="1074">
        <v>400</v>
      </c>
      <c r="H32" s="1074">
        <v>387</v>
      </c>
      <c r="I32" s="1074">
        <v>381</v>
      </c>
      <c r="J32" s="1074">
        <v>363</v>
      </c>
      <c r="K32" s="1074">
        <v>341</v>
      </c>
      <c r="L32" s="1074">
        <v>327</v>
      </c>
      <c r="M32" s="1074">
        <v>305</v>
      </c>
      <c r="N32" s="539"/>
      <c r="O32" s="539"/>
      <c r="P32" s="539"/>
      <c r="Q32" s="539"/>
      <c r="R32" s="539"/>
      <c r="S32" s="539"/>
      <c r="T32" s="539"/>
    </row>
    <row r="33" spans="1:20">
      <c r="A33" s="1255" t="s">
        <v>407</v>
      </c>
      <c r="B33" s="1254">
        <v>59</v>
      </c>
      <c r="C33" s="1253">
        <v>53</v>
      </c>
      <c r="D33" s="1253">
        <v>45</v>
      </c>
      <c r="E33" s="1253">
        <v>37</v>
      </c>
      <c r="F33" s="1253">
        <v>38</v>
      </c>
      <c r="G33" s="1253">
        <v>178</v>
      </c>
      <c r="H33" s="1253">
        <v>191</v>
      </c>
      <c r="I33" s="1253">
        <v>206</v>
      </c>
      <c r="J33" s="1253">
        <v>190</v>
      </c>
      <c r="K33" s="1253">
        <v>193</v>
      </c>
      <c r="L33" s="1253">
        <v>191</v>
      </c>
      <c r="M33" s="1253">
        <v>258</v>
      </c>
      <c r="N33" s="539"/>
      <c r="O33" s="539"/>
      <c r="P33" s="539"/>
      <c r="Q33" s="539"/>
      <c r="R33" s="539"/>
      <c r="S33" s="539"/>
      <c r="T33" s="539"/>
    </row>
    <row r="34" spans="1:20">
      <c r="A34" s="1243" t="s">
        <v>289</v>
      </c>
      <c r="B34" s="1173"/>
      <c r="C34" s="1241"/>
      <c r="D34" s="1241"/>
      <c r="E34" s="1241"/>
      <c r="F34" s="1241"/>
      <c r="G34" s="1241"/>
      <c r="H34" s="1252" t="s">
        <v>363</v>
      </c>
      <c r="I34" s="1249" t="s">
        <v>1166</v>
      </c>
      <c r="J34" s="1244"/>
      <c r="K34" s="1248"/>
      <c r="L34" s="1248"/>
      <c r="M34" s="1242"/>
    </row>
    <row r="35" spans="1:20">
      <c r="A35" s="1243" t="s">
        <v>286</v>
      </c>
      <c r="B35" s="1173"/>
      <c r="C35" s="1247"/>
      <c r="D35" s="1241"/>
      <c r="E35" s="1251"/>
      <c r="F35" s="1241"/>
      <c r="G35" s="1241"/>
      <c r="H35" s="1250"/>
      <c r="I35" s="1249" t="s">
        <v>1165</v>
      </c>
      <c r="J35" s="1244"/>
      <c r="K35" s="1248"/>
      <c r="L35" s="1248"/>
      <c r="M35" s="1242"/>
    </row>
    <row r="36" spans="1:20">
      <c r="A36" s="1244" t="s">
        <v>1164</v>
      </c>
      <c r="B36" s="1241"/>
      <c r="C36" s="1247"/>
      <c r="D36" s="1241"/>
      <c r="E36" s="541"/>
      <c r="F36" s="541"/>
      <c r="G36" s="1246"/>
      <c r="H36" s="1246"/>
      <c r="I36" s="1245"/>
      <c r="J36" s="1245"/>
      <c r="K36" s="1245"/>
      <c r="L36" s="1245"/>
    </row>
    <row r="37" spans="1:20">
      <c r="A37" s="1244" t="s">
        <v>1163</v>
      </c>
      <c r="B37" s="1241"/>
      <c r="C37" s="1247"/>
      <c r="D37" s="1241"/>
      <c r="E37" s="541"/>
      <c r="F37" s="541"/>
      <c r="G37" s="1246"/>
      <c r="H37" s="1246"/>
      <c r="I37" s="1245"/>
      <c r="J37" s="1245"/>
      <c r="K37" s="1245"/>
      <c r="L37" s="1245"/>
    </row>
    <row r="38" spans="1:20">
      <c r="A38" s="1244" t="s">
        <v>1162</v>
      </c>
      <c r="B38" s="1241"/>
      <c r="C38" s="1173"/>
      <c r="D38" s="1173"/>
      <c r="E38" s="1173"/>
      <c r="F38" s="1173"/>
      <c r="G38" s="1241"/>
      <c r="H38" s="1241"/>
      <c r="I38" s="1173"/>
      <c r="J38" s="1173"/>
      <c r="K38" s="1173"/>
      <c r="L38" s="1173"/>
    </row>
    <row r="39" spans="1:20" s="1242" customFormat="1" ht="25.5" customHeight="1">
      <c r="A39" s="1973" t="s">
        <v>1161</v>
      </c>
      <c r="B39" s="1974"/>
      <c r="C39" s="1974"/>
      <c r="D39" s="1974"/>
      <c r="E39" s="1974"/>
      <c r="F39" s="1974"/>
      <c r="G39" s="1974"/>
      <c r="H39" s="1244"/>
      <c r="I39" s="1243"/>
      <c r="J39" s="1243"/>
      <c r="K39" s="1243"/>
      <c r="L39" s="1243"/>
    </row>
    <row r="40" spans="1:20">
      <c r="A40" s="1974"/>
      <c r="B40" s="1974"/>
      <c r="C40" s="1974"/>
      <c r="D40" s="1974"/>
      <c r="E40" s="1974"/>
      <c r="F40" s="1974"/>
      <c r="G40" s="1974"/>
      <c r="H40" s="1241"/>
      <c r="I40" s="1173"/>
      <c r="J40" s="1241"/>
      <c r="K40" s="1241"/>
      <c r="L40" s="1241"/>
    </row>
    <row r="41" spans="1:20">
      <c r="C41" s="1240"/>
      <c r="D41" s="1240"/>
      <c r="E41" s="1240"/>
      <c r="G41" s="1239"/>
      <c r="H41" s="1239"/>
      <c r="I41" s="1239"/>
    </row>
    <row r="42" spans="1:20">
      <c r="C42" s="1240"/>
      <c r="D42" s="1240"/>
      <c r="E42" s="1240"/>
      <c r="G42" s="1239"/>
      <c r="H42" s="1239"/>
      <c r="I42" s="1239"/>
    </row>
    <row r="43" spans="1:20">
      <c r="C43" s="1240"/>
      <c r="D43" s="1240"/>
      <c r="E43" s="1240"/>
      <c r="F43" s="1239"/>
      <c r="G43" s="1239"/>
      <c r="H43" s="1239"/>
      <c r="I43" s="1239"/>
    </row>
  </sheetData>
  <mergeCells count="3">
    <mergeCell ref="A3:L3"/>
    <mergeCell ref="A39:G40"/>
    <mergeCell ref="J2:L2"/>
  </mergeCells>
  <hyperlinks>
    <hyperlink ref="J2" location="Contents!A1" display="Back to Contents ç" xr:uid="{01A4A930-213B-4464-82E0-56FAE65444BD}"/>
    <hyperlink ref="J2:L2" location="உள்ளடக்கம்!A1" display="cs;slf;fj;jpw;F jpUk;Gtjw;F" xr:uid="{0AC0A23B-7230-454F-A6F8-2B3FE1B02D50}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B832A-A710-4418-9926-0C44BC0AC2AF}">
  <dimension ref="A1:M66"/>
  <sheetViews>
    <sheetView workbookViewId="0">
      <selection activeCell="Q22" sqref="Q22"/>
    </sheetView>
  </sheetViews>
  <sheetFormatPr defaultColWidth="11.140625" defaultRowHeight="15.75"/>
  <cols>
    <col min="1" max="1" width="48.5703125" style="827" customWidth="1"/>
    <col min="2" max="12" width="11.5703125" style="827" customWidth="1"/>
    <col min="13" max="16384" width="11.140625" style="827"/>
  </cols>
  <sheetData>
    <row r="1" spans="1:13">
      <c r="A1" s="1161" t="s">
        <v>132</v>
      </c>
      <c r="B1" s="1160"/>
      <c r="C1" s="1160"/>
      <c r="D1" s="1160"/>
      <c r="E1" s="1160"/>
      <c r="F1" s="1160"/>
      <c r="G1" s="1160"/>
      <c r="H1" s="1299"/>
      <c r="I1" s="1299"/>
      <c r="J1" s="1160"/>
      <c r="K1" s="1160"/>
      <c r="L1" s="830" t="s">
        <v>1212</v>
      </c>
    </row>
    <row r="2" spans="1:13">
      <c r="A2" s="1160"/>
      <c r="B2" s="1160"/>
      <c r="C2" s="1160"/>
      <c r="D2" s="1158"/>
      <c r="E2" s="1158"/>
      <c r="F2" s="1158"/>
      <c r="G2" s="1158"/>
      <c r="H2" s="1299"/>
      <c r="I2" s="1299"/>
      <c r="J2" s="1787" t="s">
        <v>130</v>
      </c>
      <c r="K2" s="1787"/>
      <c r="L2" s="1787"/>
    </row>
    <row r="3" spans="1:13">
      <c r="A3" s="1930" t="s">
        <v>47</v>
      </c>
      <c r="B3" s="1930"/>
      <c r="C3" s="1930"/>
      <c r="D3" s="1930"/>
      <c r="E3" s="1930"/>
      <c r="F3" s="1930"/>
      <c r="G3" s="1930"/>
      <c r="H3" s="1930"/>
      <c r="I3" s="1930"/>
      <c r="J3" s="1930"/>
      <c r="K3" s="1930"/>
      <c r="L3" s="1930"/>
    </row>
    <row r="4" spans="1:13">
      <c r="D4" s="1110"/>
      <c r="E4" s="1113"/>
      <c r="F4" s="1113"/>
      <c r="G4" s="1113"/>
      <c r="H4" s="1298"/>
    </row>
    <row r="5" spans="1:13" s="1294" customFormat="1">
      <c r="A5" s="1297" t="s">
        <v>1009</v>
      </c>
      <c r="B5" s="1296">
        <v>2014</v>
      </c>
      <c r="C5" s="1296">
        <v>2015</v>
      </c>
      <c r="D5" s="1296">
        <v>2016</v>
      </c>
      <c r="E5" s="1296">
        <v>2017</v>
      </c>
      <c r="F5" s="1296">
        <v>2018</v>
      </c>
      <c r="G5" s="1296">
        <v>2019</v>
      </c>
      <c r="H5" s="1296">
        <v>2020</v>
      </c>
      <c r="I5" s="1207">
        <v>2021</v>
      </c>
      <c r="J5" s="1295">
        <v>2022</v>
      </c>
      <c r="K5" s="1295" t="s">
        <v>1211</v>
      </c>
      <c r="L5" s="1207" t="s">
        <v>1210</v>
      </c>
      <c r="M5" s="1207">
        <v>2025</v>
      </c>
    </row>
    <row r="6" spans="1:13">
      <c r="A6" s="815"/>
      <c r="B6" s="1291"/>
      <c r="C6" s="1291"/>
      <c r="D6" s="1291"/>
      <c r="E6" s="1291"/>
      <c r="F6" s="1293"/>
      <c r="G6" s="1292"/>
      <c r="H6" s="1292"/>
      <c r="I6" s="1292"/>
      <c r="J6" s="1292"/>
      <c r="K6" s="1292"/>
      <c r="L6" s="1292"/>
      <c r="M6" s="1292"/>
    </row>
    <row r="7" spans="1:13">
      <c r="A7" s="1084" t="s">
        <v>987</v>
      </c>
      <c r="B7" s="1291"/>
      <c r="C7" s="1291"/>
      <c r="D7" s="1291"/>
      <c r="E7" s="1291"/>
      <c r="F7" s="1291"/>
      <c r="G7" s="1291"/>
      <c r="H7" s="1291"/>
      <c r="I7" s="1291"/>
      <c r="J7" s="1291"/>
      <c r="K7" s="1290"/>
      <c r="L7" s="1290"/>
      <c r="M7" s="1290"/>
    </row>
    <row r="8" spans="1:13">
      <c r="A8" s="1289" t="s">
        <v>1209</v>
      </c>
      <c r="B8" s="1126">
        <v>601</v>
      </c>
      <c r="C8" s="1126">
        <v>610</v>
      </c>
      <c r="D8" s="1126">
        <v>610</v>
      </c>
      <c r="E8" s="1126">
        <v>612</v>
      </c>
      <c r="F8" s="1126">
        <v>612</v>
      </c>
      <c r="G8" s="1126">
        <v>603</v>
      </c>
      <c r="H8" s="1126">
        <v>609</v>
      </c>
      <c r="I8" s="1126">
        <v>618</v>
      </c>
      <c r="J8" s="1126">
        <v>617</v>
      </c>
      <c r="K8" s="1285">
        <v>672</v>
      </c>
      <c r="L8" s="1285">
        <v>688</v>
      </c>
      <c r="M8" s="1284" t="s">
        <v>671</v>
      </c>
    </row>
    <row r="9" spans="1:13">
      <c r="A9" s="1286" t="s">
        <v>1208</v>
      </c>
      <c r="B9" s="1126">
        <v>76918</v>
      </c>
      <c r="C9" s="1126">
        <v>76781</v>
      </c>
      <c r="D9" s="1126">
        <v>76829</v>
      </c>
      <c r="E9" s="1126">
        <v>76569</v>
      </c>
      <c r="F9" s="1126">
        <v>76824</v>
      </c>
      <c r="G9" s="1126">
        <v>77964</v>
      </c>
      <c r="H9" s="1126">
        <v>77121</v>
      </c>
      <c r="I9" s="1126">
        <v>78228</v>
      </c>
      <c r="J9" s="1126">
        <v>78228</v>
      </c>
      <c r="K9" s="1285">
        <v>90392</v>
      </c>
      <c r="L9" s="1285">
        <v>91159</v>
      </c>
      <c r="M9" s="1284" t="s">
        <v>671</v>
      </c>
    </row>
    <row r="10" spans="1:13" ht="26.25">
      <c r="A10" s="1289" t="s">
        <v>1207</v>
      </c>
      <c r="B10" s="1126">
        <v>484</v>
      </c>
      <c r="C10" s="1126">
        <v>475</v>
      </c>
      <c r="D10" s="1126">
        <v>475</v>
      </c>
      <c r="E10" s="1126">
        <v>506</v>
      </c>
      <c r="F10" s="1126">
        <v>506</v>
      </c>
      <c r="G10" s="1126">
        <v>499</v>
      </c>
      <c r="H10" s="1126">
        <v>514</v>
      </c>
      <c r="I10" s="1126">
        <v>542</v>
      </c>
      <c r="J10" s="1126">
        <v>544</v>
      </c>
      <c r="K10" s="1285">
        <v>543</v>
      </c>
      <c r="L10" s="1285">
        <v>551</v>
      </c>
      <c r="M10" s="1284" t="s">
        <v>671</v>
      </c>
    </row>
    <row r="11" spans="1:13">
      <c r="A11" s="1286" t="s">
        <v>1206</v>
      </c>
      <c r="B11" s="1126">
        <v>17903</v>
      </c>
      <c r="C11" s="1126" t="s">
        <v>1205</v>
      </c>
      <c r="D11" s="1126">
        <v>20458</v>
      </c>
      <c r="E11" s="1126">
        <v>20349</v>
      </c>
      <c r="F11" s="1126">
        <v>19692</v>
      </c>
      <c r="G11" s="1126">
        <v>18130</v>
      </c>
      <c r="H11" s="1126">
        <v>19615</v>
      </c>
      <c r="I11" s="1126">
        <v>18992</v>
      </c>
      <c r="J11" s="1126">
        <v>20209</v>
      </c>
      <c r="K11" s="1285">
        <v>23999</v>
      </c>
      <c r="L11" s="1285">
        <v>24058</v>
      </c>
      <c r="M11" s="1284" t="s">
        <v>671</v>
      </c>
    </row>
    <row r="12" spans="1:13">
      <c r="A12" s="1286" t="s">
        <v>1204</v>
      </c>
      <c r="B12" s="1126">
        <v>1055</v>
      </c>
      <c r="C12" s="1126">
        <v>1017</v>
      </c>
      <c r="D12" s="1126">
        <v>1011</v>
      </c>
      <c r="E12" s="1126">
        <v>910</v>
      </c>
      <c r="F12" s="1126">
        <v>895</v>
      </c>
      <c r="G12" s="1126">
        <v>756</v>
      </c>
      <c r="H12" s="1126">
        <v>656</v>
      </c>
      <c r="I12" s="1126">
        <v>650</v>
      </c>
      <c r="J12" s="1126">
        <v>648</v>
      </c>
      <c r="K12" s="1285">
        <v>535</v>
      </c>
      <c r="L12" s="1285">
        <v>428</v>
      </c>
      <c r="M12" s="1284" t="s">
        <v>671</v>
      </c>
    </row>
    <row r="13" spans="1:13">
      <c r="A13" s="1286" t="s">
        <v>1203</v>
      </c>
      <c r="B13" s="1126">
        <v>31964</v>
      </c>
      <c r="C13" s="1126">
        <v>32272</v>
      </c>
      <c r="D13" s="1126">
        <v>32499</v>
      </c>
      <c r="E13" s="1126">
        <v>34221</v>
      </c>
      <c r="F13" s="1126">
        <v>34714</v>
      </c>
      <c r="G13" s="1126">
        <v>38276</v>
      </c>
      <c r="H13" s="1126">
        <v>37634</v>
      </c>
      <c r="I13" s="1126">
        <v>38743</v>
      </c>
      <c r="J13" s="1126">
        <v>39091</v>
      </c>
      <c r="K13" s="1285">
        <v>53283</v>
      </c>
      <c r="L13" s="1285">
        <v>49665</v>
      </c>
      <c r="M13" s="1284" t="s">
        <v>671</v>
      </c>
    </row>
    <row r="14" spans="1:13">
      <c r="A14" s="1286" t="s">
        <v>1202</v>
      </c>
      <c r="B14" s="1126">
        <v>8215</v>
      </c>
      <c r="C14" s="1126">
        <v>8689</v>
      </c>
      <c r="D14" s="1126">
        <v>8268</v>
      </c>
      <c r="E14" s="1126">
        <v>9218</v>
      </c>
      <c r="F14" s="1126">
        <v>8614</v>
      </c>
      <c r="G14" s="1126">
        <v>8531</v>
      </c>
      <c r="H14" s="1126">
        <v>8384</v>
      </c>
      <c r="I14" s="1126">
        <v>8176</v>
      </c>
      <c r="J14" s="1126">
        <v>8334</v>
      </c>
      <c r="K14" s="1285">
        <v>7819</v>
      </c>
      <c r="L14" s="1285">
        <v>7404</v>
      </c>
      <c r="M14" s="1284" t="s">
        <v>671</v>
      </c>
    </row>
    <row r="15" spans="1:13">
      <c r="A15" s="1286" t="s">
        <v>1201</v>
      </c>
      <c r="B15" s="1126">
        <v>6120.47</v>
      </c>
      <c r="C15" s="1126">
        <v>6322.28</v>
      </c>
      <c r="D15" s="1126">
        <v>6493.4549999999999</v>
      </c>
      <c r="E15" s="1126">
        <v>6910.2510000000002</v>
      </c>
      <c r="F15" s="1126">
        <v>7116</v>
      </c>
      <c r="G15" s="1126" t="s">
        <v>1200</v>
      </c>
      <c r="H15" s="1126" t="s">
        <v>1199</v>
      </c>
      <c r="I15" s="1126">
        <v>5314</v>
      </c>
      <c r="J15" s="1126">
        <v>6350</v>
      </c>
      <c r="K15" s="1285">
        <v>6950</v>
      </c>
      <c r="L15" s="1285">
        <v>7195</v>
      </c>
      <c r="M15" s="1284" t="s">
        <v>671</v>
      </c>
    </row>
    <row r="16" spans="1:13">
      <c r="A16" s="1286" t="s">
        <v>1198</v>
      </c>
      <c r="B16" s="1126">
        <v>55105.214</v>
      </c>
      <c r="C16" s="1126">
        <v>54652.07</v>
      </c>
      <c r="D16" s="1126">
        <v>53043.811999999998</v>
      </c>
      <c r="E16" s="1126">
        <v>55519.695</v>
      </c>
      <c r="F16" s="1126">
        <v>57410</v>
      </c>
      <c r="G16" s="1126" t="s">
        <v>1197</v>
      </c>
      <c r="H16" s="1126" t="s">
        <v>1196</v>
      </c>
      <c r="I16" s="1126">
        <v>26095</v>
      </c>
      <c r="J16" s="1126">
        <v>44362</v>
      </c>
      <c r="K16" s="1285">
        <v>55219</v>
      </c>
      <c r="L16" s="1285">
        <v>55425</v>
      </c>
      <c r="M16" s="1284" t="s">
        <v>671</v>
      </c>
    </row>
    <row r="17" spans="1:13">
      <c r="A17" s="1288" t="s">
        <v>1195</v>
      </c>
      <c r="B17" s="1126"/>
      <c r="C17" s="1126"/>
      <c r="D17" s="1126"/>
      <c r="E17" s="1126"/>
      <c r="F17" s="1126"/>
      <c r="G17" s="1126"/>
      <c r="H17" s="1126"/>
      <c r="I17" s="1126"/>
      <c r="J17" s="1126"/>
      <c r="K17" s="1285"/>
      <c r="L17" s="1285"/>
      <c r="M17" s="1284"/>
    </row>
    <row r="18" spans="1:13">
      <c r="A18" s="1287" t="s">
        <v>1194</v>
      </c>
      <c r="B18" s="1126" t="s">
        <v>146</v>
      </c>
      <c r="C18" s="1126" t="s">
        <v>146</v>
      </c>
      <c r="D18" s="1126" t="s">
        <v>146</v>
      </c>
      <c r="E18" s="1126">
        <v>104</v>
      </c>
      <c r="F18" s="1126">
        <v>109</v>
      </c>
      <c r="G18" s="1126">
        <v>116</v>
      </c>
      <c r="H18" s="1126">
        <v>118</v>
      </c>
      <c r="I18" s="1126">
        <v>118</v>
      </c>
      <c r="J18" s="1126">
        <v>119</v>
      </c>
      <c r="K18" s="1285">
        <v>112</v>
      </c>
      <c r="L18" s="1285">
        <v>194</v>
      </c>
      <c r="M18" s="1284" t="s">
        <v>321</v>
      </c>
    </row>
    <row r="19" spans="1:13">
      <c r="A19" s="1287" t="s">
        <v>1193</v>
      </c>
      <c r="B19" s="1126" t="s">
        <v>146</v>
      </c>
      <c r="C19" s="1126" t="s">
        <v>146</v>
      </c>
      <c r="D19" s="1126" t="s">
        <v>146</v>
      </c>
      <c r="E19" s="1126">
        <v>5169</v>
      </c>
      <c r="F19" s="1126">
        <v>4365</v>
      </c>
      <c r="G19" s="1126">
        <v>5052</v>
      </c>
      <c r="H19" s="1126">
        <v>5022</v>
      </c>
      <c r="I19" s="1126">
        <v>5444</v>
      </c>
      <c r="J19" s="1126">
        <v>5345</v>
      </c>
      <c r="K19" s="1285">
        <v>4556</v>
      </c>
      <c r="L19" s="1285">
        <v>4913</v>
      </c>
      <c r="M19" s="1284" t="s">
        <v>321</v>
      </c>
    </row>
    <row r="20" spans="1:13">
      <c r="A20" s="1286" t="s">
        <v>1192</v>
      </c>
      <c r="B20" s="1126">
        <v>22422</v>
      </c>
      <c r="C20" s="1126">
        <v>22672</v>
      </c>
      <c r="D20" s="1126">
        <v>23082</v>
      </c>
      <c r="E20" s="1126">
        <v>23206</v>
      </c>
      <c r="F20" s="1126">
        <v>25431</v>
      </c>
      <c r="G20" s="1126">
        <v>25783</v>
      </c>
      <c r="H20" s="1126">
        <v>26061</v>
      </c>
      <c r="I20" s="1126">
        <v>26183</v>
      </c>
      <c r="J20" s="1126">
        <v>26650</v>
      </c>
      <c r="K20" s="1285">
        <v>27205</v>
      </c>
      <c r="L20" s="1285">
        <v>27644</v>
      </c>
      <c r="M20" s="1284" t="s">
        <v>321</v>
      </c>
    </row>
    <row r="21" spans="1:13">
      <c r="A21" s="1084" t="s">
        <v>1191</v>
      </c>
      <c r="B21" s="1126">
        <v>138403</v>
      </c>
      <c r="C21" s="1126">
        <v>177789.4</v>
      </c>
      <c r="D21" s="1126">
        <v>186149</v>
      </c>
      <c r="E21" s="1126">
        <v>196820.2</v>
      </c>
      <c r="F21" s="1126">
        <v>218461.6</v>
      </c>
      <c r="G21" s="1126">
        <v>244307</v>
      </c>
      <c r="H21" s="1284" t="s">
        <v>671</v>
      </c>
      <c r="I21" s="1126">
        <v>387120.67023940716</v>
      </c>
      <c r="J21" s="1126">
        <v>323536.50372560608</v>
      </c>
      <c r="K21" s="1285">
        <v>415233.71845527104</v>
      </c>
      <c r="L21" s="1284" t="s">
        <v>671</v>
      </c>
      <c r="M21" s="1284" t="s">
        <v>671</v>
      </c>
    </row>
    <row r="22" spans="1:13">
      <c r="A22" s="1286" t="s">
        <v>1190</v>
      </c>
      <c r="B22" s="1126">
        <v>116151</v>
      </c>
      <c r="C22" s="1126">
        <v>140559.70000000001</v>
      </c>
      <c r="D22" s="1126">
        <v>155401.70000000001</v>
      </c>
      <c r="E22" s="1126">
        <v>161311.70000000001</v>
      </c>
      <c r="F22" s="1126">
        <v>180568.2</v>
      </c>
      <c r="G22" s="1126">
        <v>211555</v>
      </c>
      <c r="H22" s="1284" t="s">
        <v>671</v>
      </c>
      <c r="I22" s="1126">
        <v>275165.10647473251</v>
      </c>
      <c r="J22" s="1126">
        <v>279802.50219818653</v>
      </c>
      <c r="K22" s="1285">
        <v>374328.60384046065</v>
      </c>
      <c r="L22" s="1284" t="s">
        <v>671</v>
      </c>
      <c r="M22" s="1284" t="s">
        <v>671</v>
      </c>
    </row>
    <row r="23" spans="1:13">
      <c r="A23" s="1286" t="s">
        <v>1189</v>
      </c>
      <c r="B23" s="1126">
        <v>22252</v>
      </c>
      <c r="C23" s="1126">
        <v>37229.699999999997</v>
      </c>
      <c r="D23" s="1126">
        <v>30747.3</v>
      </c>
      <c r="E23" s="1126">
        <v>35508.5</v>
      </c>
      <c r="F23" s="1126">
        <v>37893.300000000003</v>
      </c>
      <c r="G23" s="1126">
        <v>32752</v>
      </c>
      <c r="H23" s="1284" t="s">
        <v>671</v>
      </c>
      <c r="I23" s="1126">
        <v>111955.56376467463</v>
      </c>
      <c r="J23" s="1126">
        <v>43734.001527419547</v>
      </c>
      <c r="K23" s="1285">
        <v>40905.114614810387</v>
      </c>
      <c r="L23" s="1284" t="s">
        <v>671</v>
      </c>
      <c r="M23" s="1284" t="s">
        <v>671</v>
      </c>
    </row>
    <row r="24" spans="1:13" ht="26.25">
      <c r="A24" s="1283" t="s">
        <v>1188</v>
      </c>
      <c r="B24" s="1281">
        <v>1.34</v>
      </c>
      <c r="C24" s="1281">
        <v>1.62</v>
      </c>
      <c r="D24" s="1281">
        <v>1.55</v>
      </c>
      <c r="E24" s="1281">
        <v>1.47</v>
      </c>
      <c r="F24" s="1281">
        <v>1.51</v>
      </c>
      <c r="G24" s="1281">
        <v>1.63</v>
      </c>
      <c r="H24" s="1282" t="s">
        <v>671</v>
      </c>
      <c r="I24" s="1281">
        <v>2.2000000000000002</v>
      </c>
      <c r="J24" s="1281">
        <v>1.3444967705281066</v>
      </c>
      <c r="K24" s="1280">
        <v>1.5028546961007316</v>
      </c>
      <c r="L24" s="1279" t="s">
        <v>671</v>
      </c>
      <c r="M24" s="1279" t="s">
        <v>671</v>
      </c>
    </row>
    <row r="25" spans="1:13">
      <c r="A25" s="773" t="s">
        <v>289</v>
      </c>
      <c r="B25" s="773"/>
      <c r="C25" s="773"/>
      <c r="D25" s="773"/>
      <c r="E25" s="773"/>
      <c r="F25" s="1277"/>
      <c r="G25" s="1115"/>
      <c r="H25" s="823"/>
      <c r="I25" s="1218" t="s">
        <v>363</v>
      </c>
      <c r="J25" s="773" t="s">
        <v>1187</v>
      </c>
      <c r="K25" s="1278"/>
      <c r="L25" s="1278"/>
    </row>
    <row r="26" spans="1:13">
      <c r="A26" s="1065" t="s">
        <v>286</v>
      </c>
      <c r="B26" s="773"/>
      <c r="C26" s="773"/>
      <c r="D26" s="773"/>
      <c r="E26" s="773"/>
      <c r="F26" s="1277"/>
      <c r="G26" s="1115"/>
      <c r="H26" s="823"/>
      <c r="I26" s="823"/>
      <c r="J26" s="773" t="s">
        <v>1186</v>
      </c>
      <c r="K26" s="1278"/>
      <c r="L26" s="1278"/>
    </row>
    <row r="27" spans="1:13">
      <c r="A27" s="773" t="s">
        <v>1185</v>
      </c>
      <c r="B27" s="773"/>
      <c r="C27" s="773"/>
      <c r="D27" s="773"/>
      <c r="E27" s="773"/>
      <c r="F27" s="1277"/>
      <c r="G27" s="1115"/>
      <c r="H27" s="823"/>
      <c r="I27" s="823"/>
      <c r="J27" s="1065" t="s">
        <v>1184</v>
      </c>
      <c r="K27" s="773"/>
      <c r="L27" s="773"/>
    </row>
    <row r="28" spans="1:13" ht="15.75" customHeight="1">
      <c r="A28" s="773" t="s">
        <v>1183</v>
      </c>
      <c r="B28" s="773"/>
      <c r="C28" s="773"/>
      <c r="D28" s="773"/>
      <c r="E28" s="773"/>
      <c r="F28" s="1277"/>
      <c r="G28" s="1276"/>
      <c r="H28" s="1276"/>
      <c r="I28" s="1115"/>
      <c r="J28" s="1976" t="s">
        <v>1182</v>
      </c>
      <c r="K28" s="1976"/>
      <c r="L28" s="1976"/>
    </row>
    <row r="29" spans="1:13">
      <c r="A29" s="773" t="s">
        <v>1181</v>
      </c>
      <c r="B29" s="773"/>
      <c r="C29" s="773"/>
      <c r="D29" s="773"/>
      <c r="E29" s="773"/>
      <c r="F29" s="1277"/>
      <c r="G29" s="1276"/>
      <c r="H29" s="1276"/>
      <c r="I29" s="1274"/>
      <c r="J29" s="1065" t="s">
        <v>281</v>
      </c>
      <c r="K29" s="773"/>
      <c r="L29" s="773"/>
    </row>
    <row r="30" spans="1:13" ht="53.25" customHeight="1">
      <c r="A30" s="1976" t="s">
        <v>1180</v>
      </c>
      <c r="B30" s="1976"/>
      <c r="C30" s="1976"/>
      <c r="D30" s="1976"/>
      <c r="E30" s="1976"/>
      <c r="F30" s="1976"/>
      <c r="G30" s="1276"/>
      <c r="H30" s="1276"/>
      <c r="I30" s="1274"/>
    </row>
    <row r="31" spans="1:13">
      <c r="A31" s="1976" t="s">
        <v>1179</v>
      </c>
      <c r="B31" s="1976"/>
      <c r="C31" s="1976"/>
      <c r="D31" s="1976"/>
      <c r="E31" s="1976"/>
      <c r="F31" s="1976"/>
      <c r="G31" s="1115"/>
      <c r="H31" s="1275"/>
      <c r="I31" s="1274"/>
    </row>
    <row r="32" spans="1:13">
      <c r="A32" s="1976"/>
      <c r="B32" s="1976"/>
      <c r="C32" s="1976"/>
      <c r="D32" s="1976"/>
      <c r="E32" s="1976"/>
      <c r="F32" s="1976"/>
      <c r="G32" s="1110"/>
      <c r="H32" s="1272"/>
      <c r="I32" s="1271"/>
    </row>
    <row r="33" spans="1:9">
      <c r="A33" s="823"/>
      <c r="B33" s="823"/>
      <c r="C33" s="1273"/>
      <c r="D33" s="1110"/>
      <c r="E33" s="1110"/>
      <c r="F33" s="1110"/>
      <c r="G33" s="1110"/>
      <c r="H33" s="1272"/>
      <c r="I33" s="1271"/>
    </row>
    <row r="34" spans="1:9">
      <c r="C34" s="1273"/>
      <c r="D34" s="1110"/>
      <c r="E34" s="1110"/>
      <c r="F34" s="1110"/>
      <c r="G34" s="1110"/>
      <c r="H34" s="1272"/>
      <c r="I34" s="1271"/>
    </row>
    <row r="35" spans="1:9">
      <c r="D35" s="1110"/>
      <c r="E35" s="1110"/>
      <c r="F35" s="1110"/>
      <c r="G35" s="1110"/>
    </row>
    <row r="36" spans="1:9">
      <c r="C36" s="1273"/>
      <c r="D36" s="1110"/>
      <c r="E36" s="1110"/>
      <c r="F36" s="1110"/>
      <c r="G36" s="1110"/>
      <c r="H36" s="1272"/>
      <c r="I36" s="1271"/>
    </row>
    <row r="37" spans="1:9">
      <c r="C37" s="1269"/>
      <c r="D37" s="1110"/>
      <c r="E37" s="1110"/>
      <c r="F37" s="1110"/>
      <c r="G37" s="1110"/>
    </row>
    <row r="38" spans="1:9">
      <c r="C38" s="1269"/>
      <c r="D38" s="1110"/>
      <c r="E38" s="1110"/>
      <c r="F38" s="1110"/>
      <c r="G38" s="1110"/>
    </row>
    <row r="39" spans="1:9">
      <c r="C39" s="1110"/>
    </row>
    <row r="40" spans="1:9">
      <c r="C40" s="1269"/>
      <c r="E40" s="1110"/>
      <c r="F40" s="1110"/>
      <c r="G40" s="1110"/>
    </row>
    <row r="41" spans="1:9">
      <c r="A41" s="1270"/>
      <c r="B41" s="1270"/>
      <c r="C41" s="1269"/>
    </row>
    <row r="42" spans="1:9">
      <c r="C42" s="1269"/>
    </row>
    <row r="43" spans="1:9">
      <c r="C43" s="1269"/>
    </row>
    <row r="46" spans="1:9">
      <c r="C46" s="1110"/>
    </row>
    <row r="47" spans="1:9">
      <c r="C47" s="1110"/>
    </row>
    <row r="49" spans="4:7">
      <c r="D49" s="1110"/>
      <c r="E49" s="1110"/>
      <c r="F49" s="1110"/>
      <c r="G49" s="1110"/>
    </row>
    <row r="50" spans="4:7">
      <c r="D50" s="1110"/>
      <c r="E50" s="1110"/>
      <c r="F50" s="1110"/>
      <c r="G50" s="1110"/>
    </row>
    <row r="54" spans="4:7">
      <c r="D54" s="1110"/>
      <c r="E54" s="1110"/>
      <c r="F54" s="1110"/>
      <c r="G54" s="1110"/>
    </row>
    <row r="55" spans="4:7">
      <c r="D55" s="1110"/>
      <c r="E55" s="1110"/>
      <c r="F55" s="1110"/>
      <c r="G55" s="1110"/>
    </row>
    <row r="56" spans="4:7">
      <c r="D56" s="1110"/>
      <c r="E56" s="1110"/>
      <c r="F56" s="1110"/>
      <c r="G56" s="1110"/>
    </row>
    <row r="57" spans="4:7">
      <c r="D57" s="1110"/>
      <c r="E57" s="1110"/>
      <c r="F57" s="1110"/>
      <c r="G57" s="1110"/>
    </row>
    <row r="58" spans="4:7">
      <c r="D58" s="1110"/>
      <c r="E58" s="1110"/>
      <c r="F58" s="1110"/>
      <c r="G58" s="1110"/>
    </row>
    <row r="59" spans="4:7">
      <c r="D59" s="1110"/>
      <c r="E59" s="1110"/>
      <c r="F59" s="1110"/>
      <c r="G59" s="1110"/>
    </row>
    <row r="60" spans="4:7">
      <c r="D60" s="1110"/>
      <c r="E60" s="1110"/>
      <c r="F60" s="1110"/>
      <c r="G60" s="1110"/>
    </row>
    <row r="61" spans="4:7">
      <c r="D61" s="1110"/>
      <c r="E61" s="1110"/>
      <c r="F61" s="1110"/>
      <c r="G61" s="1110"/>
    </row>
    <row r="62" spans="4:7">
      <c r="D62" s="1110"/>
      <c r="E62" s="1110"/>
      <c r="F62" s="1110"/>
      <c r="G62" s="1110"/>
    </row>
    <row r="63" spans="4:7">
      <c r="D63" s="1110"/>
      <c r="E63" s="1110"/>
      <c r="F63" s="1110"/>
      <c r="G63" s="1110"/>
    </row>
    <row r="64" spans="4:7">
      <c r="D64" s="1110"/>
      <c r="E64" s="1110"/>
      <c r="F64" s="1110"/>
      <c r="G64" s="1110"/>
    </row>
    <row r="65" spans="4:7">
      <c r="D65" s="1110"/>
      <c r="E65" s="1110"/>
      <c r="F65" s="1110"/>
      <c r="G65" s="1110"/>
    </row>
    <row r="66" spans="4:7">
      <c r="D66" s="1110"/>
      <c r="E66" s="1110"/>
      <c r="F66" s="1110"/>
      <c r="G66" s="1110"/>
    </row>
  </sheetData>
  <mergeCells count="5">
    <mergeCell ref="A3:L3"/>
    <mergeCell ref="J28:L28"/>
    <mergeCell ref="A30:F30"/>
    <mergeCell ref="A31:F32"/>
    <mergeCell ref="J2:L2"/>
  </mergeCells>
  <hyperlinks>
    <hyperlink ref="J2" location="Contents!A1" display="Back to Contents ç" xr:uid="{7CB294DE-7E97-4DF9-9B0D-2CDD42E38DEC}"/>
    <hyperlink ref="J2:L2" location="உள்ளடக்கம்!A1" display="cs;slf;fj;jpw;F jpUk;Gtjw;F" xr:uid="{F3420B63-1514-4851-9CB5-777C4982CFAE}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52F1C-CBE8-446F-92FB-3D19E448AAFB}">
  <dimension ref="A1:U105"/>
  <sheetViews>
    <sheetView workbookViewId="0">
      <selection activeCell="J2" sqref="J2:L2"/>
    </sheetView>
  </sheetViews>
  <sheetFormatPr defaultColWidth="11.140625" defaultRowHeight="15.75"/>
  <cols>
    <col min="1" max="1" width="65.5703125" style="827" customWidth="1"/>
    <col min="2" max="3" width="11.5703125" style="827" customWidth="1"/>
    <col min="4" max="4" width="14" style="827" customWidth="1"/>
    <col min="5" max="5" width="13" style="827" customWidth="1"/>
    <col min="6" max="6" width="12.42578125" style="827" customWidth="1"/>
    <col min="7" max="7" width="13.7109375" style="827" customWidth="1"/>
    <col min="8" max="8" width="18" style="827" customWidth="1"/>
    <col min="9" max="9" width="13.42578125" style="827" customWidth="1"/>
    <col min="10" max="10" width="12.85546875" style="827" customWidth="1"/>
    <col min="11" max="11" width="11.5703125" style="827" customWidth="1"/>
    <col min="12" max="12" width="13.28515625" style="827" customWidth="1"/>
    <col min="13" max="16384" width="11.140625" style="827"/>
  </cols>
  <sheetData>
    <row r="1" spans="1:21">
      <c r="A1" s="1161" t="s">
        <v>132</v>
      </c>
      <c r="B1" s="1160"/>
      <c r="C1" s="1160"/>
      <c r="D1" s="828"/>
      <c r="E1" s="1160"/>
      <c r="F1" s="1160"/>
      <c r="G1" s="1160"/>
      <c r="H1" s="1160"/>
      <c r="I1" s="1160"/>
      <c r="J1" s="1160"/>
      <c r="K1" s="1160"/>
      <c r="L1" s="830" t="s">
        <v>1294</v>
      </c>
    </row>
    <row r="2" spans="1:21">
      <c r="A2" s="1160"/>
      <c r="B2" s="1160"/>
      <c r="C2" s="1160"/>
      <c r="D2" s="828"/>
      <c r="E2" s="1160"/>
      <c r="F2" s="1160"/>
      <c r="G2" s="1160"/>
      <c r="H2" s="1160"/>
      <c r="I2" s="1160"/>
      <c r="J2" s="1787" t="s">
        <v>130</v>
      </c>
      <c r="K2" s="1787"/>
      <c r="L2" s="1787"/>
    </row>
    <row r="3" spans="1:21">
      <c r="A3" s="1160"/>
      <c r="B3" s="1160"/>
      <c r="C3" s="1160"/>
      <c r="D3" s="828"/>
      <c r="E3" s="1160"/>
      <c r="F3" s="1160"/>
      <c r="G3" s="1160"/>
      <c r="H3" s="1160"/>
      <c r="I3" s="1160"/>
      <c r="J3" s="1160"/>
      <c r="K3" s="1160"/>
      <c r="L3" s="1328"/>
    </row>
    <row r="4" spans="1:21">
      <c r="A4" s="1160"/>
      <c r="B4" s="1160"/>
      <c r="C4" s="1160"/>
      <c r="D4" s="828"/>
      <c r="E4" s="1160"/>
      <c r="F4" s="1160"/>
      <c r="G4" s="1160"/>
      <c r="H4" s="1160"/>
      <c r="I4" s="1160"/>
      <c r="J4" s="1160"/>
      <c r="K4" s="1160"/>
      <c r="L4" s="1327"/>
    </row>
    <row r="5" spans="1:21" ht="24" customHeight="1">
      <c r="A5" s="1930" t="s">
        <v>48</v>
      </c>
      <c r="B5" s="1930"/>
      <c r="C5" s="1930"/>
      <c r="D5" s="1930"/>
      <c r="E5" s="1930"/>
      <c r="F5" s="1930"/>
      <c r="G5" s="1930"/>
      <c r="H5" s="1930"/>
      <c r="I5" s="1930"/>
      <c r="J5" s="1930"/>
      <c r="K5" s="1930"/>
      <c r="L5" s="1930"/>
    </row>
    <row r="7" spans="1:21" s="1294" customFormat="1" ht="24" customHeight="1">
      <c r="A7" s="1326" t="s">
        <v>193</v>
      </c>
      <c r="B7" s="1296">
        <v>2014</v>
      </c>
      <c r="C7" s="1296">
        <v>2015</v>
      </c>
      <c r="D7" s="1296">
        <v>2016</v>
      </c>
      <c r="E7" s="1296">
        <v>2017</v>
      </c>
      <c r="F7" s="1296">
        <v>2018</v>
      </c>
      <c r="G7" s="1296">
        <v>2019</v>
      </c>
      <c r="H7" s="1296">
        <v>2020</v>
      </c>
      <c r="I7" s="1207">
        <v>2021</v>
      </c>
      <c r="J7" s="1207">
        <v>2022</v>
      </c>
      <c r="K7" s="1105" t="s">
        <v>341</v>
      </c>
      <c r="L7" s="1105" t="s">
        <v>340</v>
      </c>
      <c r="M7" s="1105" t="s">
        <v>339</v>
      </c>
    </row>
    <row r="8" spans="1:21">
      <c r="A8" s="1288" t="s">
        <v>1293</v>
      </c>
      <c r="B8" s="1325"/>
      <c r="C8" s="1325"/>
      <c r="D8" s="1325"/>
      <c r="E8" s="1325"/>
      <c r="F8" s="1325"/>
      <c r="G8" s="1325"/>
      <c r="H8" s="1325"/>
      <c r="I8" s="1325"/>
      <c r="J8" s="1325"/>
      <c r="K8" s="1325"/>
      <c r="L8" s="1325"/>
      <c r="M8" s="1325"/>
    </row>
    <row r="9" spans="1:21">
      <c r="A9" s="1287" t="s">
        <v>1292</v>
      </c>
      <c r="B9" s="1132">
        <f t="shared" ref="B9:J9" si="0">B10+B12</f>
        <v>10971</v>
      </c>
      <c r="C9" s="1321">
        <f t="shared" si="0"/>
        <v>10997</v>
      </c>
      <c r="D9" s="1321">
        <f t="shared" si="0"/>
        <v>11021</v>
      </c>
      <c r="E9" s="1321">
        <f t="shared" si="0"/>
        <v>11053</v>
      </c>
      <c r="F9" s="1321">
        <f t="shared" si="0"/>
        <v>11044</v>
      </c>
      <c r="G9" s="1321">
        <f t="shared" si="0"/>
        <v>11084</v>
      </c>
      <c r="H9" s="1321">
        <f t="shared" si="0"/>
        <v>11091</v>
      </c>
      <c r="I9" s="1321">
        <f t="shared" si="0"/>
        <v>11088</v>
      </c>
      <c r="J9" s="1321">
        <f t="shared" si="0"/>
        <v>11074</v>
      </c>
      <c r="K9" s="1321">
        <v>11045</v>
      </c>
      <c r="L9" s="1132">
        <v>11020</v>
      </c>
      <c r="M9" s="1132">
        <v>10991</v>
      </c>
    </row>
    <row r="10" spans="1:21">
      <c r="A10" s="1317" t="s">
        <v>1291</v>
      </c>
      <c r="B10" s="1132">
        <v>10121</v>
      </c>
      <c r="C10" s="1321">
        <v>10144</v>
      </c>
      <c r="D10" s="1321">
        <v>10162</v>
      </c>
      <c r="E10" s="1321">
        <v>10194</v>
      </c>
      <c r="F10" s="1321">
        <v>10175</v>
      </c>
      <c r="G10" s="1321">
        <v>10165</v>
      </c>
      <c r="H10" s="1321">
        <v>10155</v>
      </c>
      <c r="I10" s="1321">
        <v>10146</v>
      </c>
      <c r="J10" s="1321">
        <v>10126</v>
      </c>
      <c r="K10" s="1321">
        <v>10096</v>
      </c>
      <c r="L10" s="1132">
        <v>10076</v>
      </c>
      <c r="M10" s="1132">
        <v>10047</v>
      </c>
    </row>
    <row r="11" spans="1:21">
      <c r="A11" s="1320" t="s">
        <v>1290</v>
      </c>
      <c r="B11" s="1321">
        <v>352</v>
      </c>
      <c r="C11" s="1321">
        <v>352</v>
      </c>
      <c r="D11" s="1321">
        <v>353</v>
      </c>
      <c r="E11" s="1321">
        <v>353</v>
      </c>
      <c r="F11" s="1321">
        <v>353</v>
      </c>
      <c r="G11" s="1321">
        <v>373</v>
      </c>
      <c r="H11" s="1321">
        <v>373</v>
      </c>
      <c r="I11" s="1321">
        <v>396</v>
      </c>
      <c r="J11" s="1321">
        <v>396</v>
      </c>
      <c r="K11" s="1321">
        <v>396</v>
      </c>
      <c r="L11" s="1132">
        <v>396</v>
      </c>
      <c r="M11" s="1132">
        <v>396</v>
      </c>
    </row>
    <row r="12" spans="1:21">
      <c r="A12" s="1317" t="s">
        <v>1267</v>
      </c>
      <c r="B12" s="1132">
        <f t="shared" ref="B12:J12" si="1">B14+B13</f>
        <v>850</v>
      </c>
      <c r="C12" s="1321">
        <f t="shared" si="1"/>
        <v>853</v>
      </c>
      <c r="D12" s="1321">
        <f t="shared" si="1"/>
        <v>859</v>
      </c>
      <c r="E12" s="1321">
        <f t="shared" si="1"/>
        <v>859</v>
      </c>
      <c r="F12" s="1321">
        <f t="shared" si="1"/>
        <v>869</v>
      </c>
      <c r="G12" s="1321">
        <f t="shared" si="1"/>
        <v>919</v>
      </c>
      <c r="H12" s="1321">
        <f t="shared" si="1"/>
        <v>936</v>
      </c>
      <c r="I12" s="1321">
        <f t="shared" si="1"/>
        <v>942</v>
      </c>
      <c r="J12" s="1321">
        <f t="shared" si="1"/>
        <v>948</v>
      </c>
      <c r="K12" s="1321">
        <v>949</v>
      </c>
      <c r="L12" s="1132">
        <v>944</v>
      </c>
      <c r="M12" s="1132">
        <v>944</v>
      </c>
    </row>
    <row r="13" spans="1:21">
      <c r="A13" s="1320" t="s">
        <v>1281</v>
      </c>
      <c r="B13" s="1132">
        <v>103</v>
      </c>
      <c r="C13" s="1132">
        <v>104</v>
      </c>
      <c r="D13" s="1132">
        <v>105</v>
      </c>
      <c r="E13" s="1321">
        <v>106</v>
      </c>
      <c r="F13" s="1321">
        <f>80+26</f>
        <v>106</v>
      </c>
      <c r="G13" s="1321">
        <f>89+29</f>
        <v>118</v>
      </c>
      <c r="H13" s="1321">
        <f>90+30</f>
        <v>120</v>
      </c>
      <c r="I13" s="1321">
        <f>93+30</f>
        <v>123</v>
      </c>
      <c r="J13" s="1321">
        <f>95+31</f>
        <v>126</v>
      </c>
      <c r="K13" s="1321">
        <f>95+32</f>
        <v>127</v>
      </c>
      <c r="L13" s="1321">
        <f>95+27</f>
        <v>122</v>
      </c>
      <c r="M13" s="1132">
        <f>95+27</f>
        <v>122</v>
      </c>
    </row>
    <row r="14" spans="1:21">
      <c r="A14" s="1320" t="s">
        <v>1280</v>
      </c>
      <c r="B14" s="1132">
        <v>747</v>
      </c>
      <c r="C14" s="1132">
        <v>749</v>
      </c>
      <c r="D14" s="1132">
        <v>754</v>
      </c>
      <c r="E14" s="1321">
        <v>753</v>
      </c>
      <c r="F14" s="1321">
        <v>763</v>
      </c>
      <c r="G14" s="1321">
        <v>801</v>
      </c>
      <c r="H14" s="1321">
        <v>816</v>
      </c>
      <c r="I14" s="1321">
        <v>819</v>
      </c>
      <c r="J14" s="1321">
        <v>822</v>
      </c>
      <c r="K14" s="1321">
        <v>822</v>
      </c>
      <c r="L14" s="1132">
        <v>822</v>
      </c>
      <c r="M14" s="1132">
        <v>822</v>
      </c>
    </row>
    <row r="15" spans="1:21">
      <c r="A15" s="1323"/>
      <c r="B15" s="1132"/>
      <c r="C15" s="1132"/>
      <c r="D15" s="1132"/>
      <c r="E15" s="1321"/>
      <c r="F15" s="1321"/>
      <c r="G15" s="1321"/>
      <c r="H15" s="1321"/>
      <c r="I15" s="1321"/>
      <c r="J15" s="1321"/>
      <c r="K15" s="1321"/>
      <c r="L15" s="1321"/>
      <c r="M15" s="1321"/>
    </row>
    <row r="16" spans="1:21">
      <c r="A16" s="1287" t="s">
        <v>1289</v>
      </c>
      <c r="B16" s="1132">
        <f>B17+B18+B21</f>
        <v>4354011</v>
      </c>
      <c r="C16" s="1132">
        <f>C17+C18+C21</f>
        <v>4418173</v>
      </c>
      <c r="D16" s="1315" t="s">
        <v>1288</v>
      </c>
      <c r="E16" s="1321">
        <f>E17+E18+E21</f>
        <v>4446401</v>
      </c>
      <c r="F16" s="1321">
        <f>F17+F18+F21</f>
        <v>4538148</v>
      </c>
      <c r="G16" s="1321">
        <f>G17+G18+G21</f>
        <v>4408262</v>
      </c>
      <c r="H16" s="1315" t="s">
        <v>1287</v>
      </c>
      <c r="I16" s="1315" t="s">
        <v>1286</v>
      </c>
      <c r="J16" s="1315" t="s">
        <v>1285</v>
      </c>
      <c r="K16" s="1315" t="s">
        <v>1284</v>
      </c>
      <c r="L16" s="1315" t="s">
        <v>1283</v>
      </c>
      <c r="M16" s="1315" t="s">
        <v>1282</v>
      </c>
      <c r="S16" s="1324" t="s">
        <v>130</v>
      </c>
      <c r="T16" s="1216"/>
      <c r="U16" s="1216"/>
    </row>
    <row r="17" spans="1:16">
      <c r="A17" s="1317" t="s">
        <v>1268</v>
      </c>
      <c r="B17" s="1132">
        <v>4078798</v>
      </c>
      <c r="C17" s="1132">
        <v>4129534</v>
      </c>
      <c r="D17" s="1132">
        <v>4143107</v>
      </c>
      <c r="E17" s="1321">
        <v>4165964</v>
      </c>
      <c r="F17" s="1321">
        <v>4214772</v>
      </c>
      <c r="G17" s="1321">
        <v>4061653</v>
      </c>
      <c r="H17" s="1321">
        <v>4063685</v>
      </c>
      <c r="I17" s="1321">
        <v>4048937</v>
      </c>
      <c r="J17" s="1321">
        <v>3969597</v>
      </c>
      <c r="K17" s="1321">
        <v>3882688</v>
      </c>
      <c r="L17" s="1132">
        <v>3816234</v>
      </c>
      <c r="M17" s="1132">
        <v>3747544</v>
      </c>
    </row>
    <row r="18" spans="1:16">
      <c r="A18" s="1317" t="s">
        <v>1267</v>
      </c>
      <c r="B18" s="1132">
        <f t="shared" ref="B18:M18" si="2">B19+B20</f>
        <v>194294</v>
      </c>
      <c r="C18" s="1132">
        <f t="shared" si="2"/>
        <v>201034</v>
      </c>
      <c r="D18" s="1132">
        <f t="shared" si="2"/>
        <v>202410</v>
      </c>
      <c r="E18" s="1321">
        <f t="shared" si="2"/>
        <v>199334</v>
      </c>
      <c r="F18" s="1321">
        <f t="shared" si="2"/>
        <v>202907</v>
      </c>
      <c r="G18" s="1321">
        <f t="shared" si="2"/>
        <v>206386</v>
      </c>
      <c r="H18" s="1321">
        <f t="shared" si="2"/>
        <v>208604</v>
      </c>
      <c r="I18" s="1321">
        <f t="shared" si="2"/>
        <v>211529</v>
      </c>
      <c r="J18" s="1321">
        <f t="shared" si="2"/>
        <v>210853</v>
      </c>
      <c r="K18" s="1321">
        <f t="shared" si="2"/>
        <v>209215</v>
      </c>
      <c r="L18" s="1321">
        <f t="shared" si="2"/>
        <v>209586</v>
      </c>
      <c r="M18" s="1321">
        <f t="shared" si="2"/>
        <v>206909</v>
      </c>
    </row>
    <row r="19" spans="1:16">
      <c r="A19" s="1320" t="s">
        <v>1281</v>
      </c>
      <c r="B19" s="1132">
        <v>131397</v>
      </c>
      <c r="C19" s="1132">
        <v>136228</v>
      </c>
      <c r="D19" s="1132">
        <v>136407</v>
      </c>
      <c r="E19" s="1321">
        <v>136462</v>
      </c>
      <c r="F19" s="1321">
        <f>139581+2451</f>
        <v>142032</v>
      </c>
      <c r="G19" s="1321">
        <f>135600+2467</f>
        <v>138067</v>
      </c>
      <c r="H19" s="1321">
        <f>136230+2496</f>
        <v>138726</v>
      </c>
      <c r="I19" s="1321">
        <f>138828+2391</f>
        <v>141219</v>
      </c>
      <c r="J19" s="1321">
        <f>139412+2307</f>
        <v>141719</v>
      </c>
      <c r="K19" s="1321">
        <f>137869+2238</f>
        <v>140107</v>
      </c>
      <c r="L19" s="1132">
        <f>137886+1956</f>
        <v>139842</v>
      </c>
      <c r="M19" s="1132">
        <f>138190+1879</f>
        <v>140069</v>
      </c>
    </row>
    <row r="20" spans="1:16">
      <c r="A20" s="1320" t="s">
        <v>1280</v>
      </c>
      <c r="B20" s="1132">
        <v>62897</v>
      </c>
      <c r="C20" s="1132">
        <v>64806</v>
      </c>
      <c r="D20" s="1132">
        <v>66003</v>
      </c>
      <c r="E20" s="1321">
        <v>62872</v>
      </c>
      <c r="F20" s="1321">
        <v>60875</v>
      </c>
      <c r="G20" s="1321">
        <v>68319</v>
      </c>
      <c r="H20" s="1321">
        <v>69878</v>
      </c>
      <c r="I20" s="1321">
        <v>70310</v>
      </c>
      <c r="J20" s="1321">
        <v>69134</v>
      </c>
      <c r="K20" s="1321">
        <v>69108</v>
      </c>
      <c r="L20" s="1132">
        <v>69744</v>
      </c>
      <c r="M20" s="1132">
        <v>66840</v>
      </c>
    </row>
    <row r="21" spans="1:16">
      <c r="A21" s="1317" t="s">
        <v>1266</v>
      </c>
      <c r="B21" s="1132">
        <v>80919</v>
      </c>
      <c r="C21" s="1132">
        <v>87605</v>
      </c>
      <c r="D21" s="1315" t="s">
        <v>671</v>
      </c>
      <c r="E21" s="1132">
        <v>81103</v>
      </c>
      <c r="F21" s="1132">
        <v>120469</v>
      </c>
      <c r="G21" s="1132">
        <v>140223</v>
      </c>
      <c r="H21" s="1315" t="s">
        <v>671</v>
      </c>
      <c r="I21" s="1315" t="s">
        <v>671</v>
      </c>
      <c r="J21" s="1315" t="s">
        <v>671</v>
      </c>
      <c r="K21" s="1315" t="s">
        <v>671</v>
      </c>
      <c r="L21" s="1315" t="s">
        <v>671</v>
      </c>
      <c r="M21" s="1315" t="s">
        <v>671</v>
      </c>
    </row>
    <row r="22" spans="1:16">
      <c r="A22" s="1323"/>
      <c r="B22" s="1132"/>
      <c r="C22" s="1132"/>
      <c r="D22" s="1132"/>
      <c r="E22" s="1321"/>
      <c r="F22" s="1321"/>
      <c r="G22" s="1321"/>
      <c r="H22" s="1321"/>
      <c r="I22" s="1321"/>
      <c r="J22" s="1321"/>
      <c r="K22" s="1321"/>
      <c r="L22" s="1321"/>
      <c r="M22" s="1321"/>
    </row>
    <row r="23" spans="1:16">
      <c r="A23" s="1287" t="s">
        <v>1279</v>
      </c>
      <c r="B23" s="1132">
        <v>348288</v>
      </c>
      <c r="C23" s="1132">
        <v>323337</v>
      </c>
      <c r="D23" s="1132">
        <v>326966</v>
      </c>
      <c r="E23" s="1321">
        <v>322135</v>
      </c>
      <c r="F23" s="1321">
        <v>328632</v>
      </c>
      <c r="G23" s="1132">
        <v>333074</v>
      </c>
      <c r="H23" s="1321">
        <v>319405</v>
      </c>
      <c r="I23" s="1321">
        <v>304105</v>
      </c>
      <c r="J23" s="1321">
        <v>292517</v>
      </c>
      <c r="K23" s="1321">
        <v>287639</v>
      </c>
      <c r="L23" s="1132">
        <v>282293</v>
      </c>
      <c r="M23" s="1132">
        <v>266281</v>
      </c>
    </row>
    <row r="24" spans="1:16">
      <c r="A24" s="1225"/>
      <c r="B24" s="1132"/>
      <c r="C24" s="1132"/>
      <c r="D24" s="1132"/>
      <c r="E24" s="1321"/>
      <c r="F24" s="1321"/>
      <c r="G24" s="1321"/>
      <c r="H24" s="1321"/>
      <c r="I24" s="1321"/>
      <c r="J24" s="1321"/>
      <c r="K24" s="1321"/>
      <c r="L24" s="1321"/>
      <c r="M24" s="1321"/>
      <c r="P24" s="1322"/>
    </row>
    <row r="25" spans="1:16">
      <c r="A25" s="1287" t="s">
        <v>1278</v>
      </c>
      <c r="B25" s="1132">
        <f>B26+B27+B28</f>
        <v>253649</v>
      </c>
      <c r="C25" s="1132">
        <f>C26+C27+C28</f>
        <v>259967</v>
      </c>
      <c r="D25" s="1315" t="s">
        <v>1277</v>
      </c>
      <c r="E25" s="1321">
        <f>E26+E27+E28</f>
        <v>263934</v>
      </c>
      <c r="F25" s="1321">
        <f>F26+F27+F28</f>
        <v>272998</v>
      </c>
      <c r="G25" s="1321">
        <f>G26+G27+G28</f>
        <v>275371</v>
      </c>
      <c r="H25" s="1315" t="s">
        <v>1276</v>
      </c>
      <c r="I25" s="1315" t="s">
        <v>1275</v>
      </c>
      <c r="J25" s="1315" t="s">
        <v>1274</v>
      </c>
      <c r="K25" s="1315" t="s">
        <v>1273</v>
      </c>
      <c r="L25" s="1315" t="s">
        <v>1272</v>
      </c>
      <c r="M25" s="1315" t="s">
        <v>1271</v>
      </c>
    </row>
    <row r="26" spans="1:16">
      <c r="A26" s="1317" t="s">
        <v>1268</v>
      </c>
      <c r="B26" s="1132">
        <v>232990</v>
      </c>
      <c r="C26" s="1132">
        <v>236999</v>
      </c>
      <c r="D26" s="1132">
        <v>235999</v>
      </c>
      <c r="E26" s="1321">
        <v>241591</v>
      </c>
      <c r="F26" s="1321">
        <v>247334</v>
      </c>
      <c r="G26" s="1321">
        <v>246592</v>
      </c>
      <c r="H26" s="1321">
        <v>249494</v>
      </c>
      <c r="I26" s="1321">
        <v>241054</v>
      </c>
      <c r="J26" s="1132">
        <v>236738</v>
      </c>
      <c r="K26" s="1132">
        <v>237787</v>
      </c>
      <c r="L26" s="1132">
        <v>238506</v>
      </c>
      <c r="M26" s="1132">
        <v>242309</v>
      </c>
    </row>
    <row r="27" spans="1:16">
      <c r="A27" s="1317" t="s">
        <v>1267</v>
      </c>
      <c r="B27" s="1132">
        <f>6461+6471</f>
        <v>12932</v>
      </c>
      <c r="C27" s="1132">
        <f>6776+7075</f>
        <v>13851</v>
      </c>
      <c r="D27" s="1132">
        <f>6503+6872</f>
        <v>13375</v>
      </c>
      <c r="E27" s="1132">
        <f>6414+6555</f>
        <v>12969</v>
      </c>
      <c r="F27" s="1132">
        <v>14151</v>
      </c>
      <c r="G27" s="1132">
        <v>15211</v>
      </c>
      <c r="H27" s="1132">
        <v>15900</v>
      </c>
      <c r="I27" s="1132">
        <f>7347+7776+499</f>
        <v>15622</v>
      </c>
      <c r="J27" s="1132">
        <f>7128+7551+489</f>
        <v>15168</v>
      </c>
      <c r="K27" s="1132">
        <f>7118+8170+485</f>
        <v>15773</v>
      </c>
      <c r="L27" s="1132">
        <f>7289+8312+468</f>
        <v>16069</v>
      </c>
      <c r="M27" s="1132">
        <f>7331+8306+454</f>
        <v>16091</v>
      </c>
    </row>
    <row r="28" spans="1:16">
      <c r="A28" s="1317" t="s">
        <v>1266</v>
      </c>
      <c r="B28" s="1132">
        <v>7727</v>
      </c>
      <c r="C28" s="1132">
        <v>9117</v>
      </c>
      <c r="D28" s="1315" t="s">
        <v>671</v>
      </c>
      <c r="E28" s="1132">
        <v>9374</v>
      </c>
      <c r="F28" s="1132">
        <v>11513</v>
      </c>
      <c r="G28" s="1132">
        <v>13568</v>
      </c>
      <c r="H28" s="1315" t="s">
        <v>671</v>
      </c>
      <c r="I28" s="1315" t="s">
        <v>671</v>
      </c>
      <c r="J28" s="1315" t="s">
        <v>671</v>
      </c>
      <c r="K28" s="1315" t="s">
        <v>671</v>
      </c>
      <c r="L28" s="1315" t="s">
        <v>671</v>
      </c>
      <c r="M28" s="1315" t="s">
        <v>671</v>
      </c>
    </row>
    <row r="29" spans="1:16">
      <c r="A29" s="1287" t="s">
        <v>1270</v>
      </c>
      <c r="B29" s="1132">
        <v>7</v>
      </c>
      <c r="C29" s="1132">
        <v>8</v>
      </c>
      <c r="D29" s="1132">
        <v>8</v>
      </c>
      <c r="E29" s="1132">
        <v>8</v>
      </c>
      <c r="F29" s="1132">
        <v>8</v>
      </c>
      <c r="G29" s="1132">
        <v>8</v>
      </c>
      <c r="H29" s="1132">
        <v>8</v>
      </c>
      <c r="I29" s="1132">
        <v>8</v>
      </c>
      <c r="J29" s="1132">
        <v>8</v>
      </c>
      <c r="K29" s="1132">
        <v>8</v>
      </c>
      <c r="L29" s="1132">
        <v>8</v>
      </c>
      <c r="M29" s="1315" t="s">
        <v>671</v>
      </c>
    </row>
    <row r="30" spans="1:16">
      <c r="A30" s="1287" t="s">
        <v>1269</v>
      </c>
      <c r="B30" s="1132"/>
      <c r="C30" s="1132"/>
      <c r="D30" s="1132"/>
      <c r="E30" s="1132"/>
      <c r="F30" s="1132"/>
      <c r="G30" s="1132"/>
      <c r="H30" s="1132"/>
      <c r="I30" s="1132"/>
      <c r="J30" s="1132"/>
      <c r="K30" s="1132"/>
      <c r="L30" s="1132"/>
      <c r="M30" s="1132"/>
    </row>
    <row r="31" spans="1:16">
      <c r="A31" s="1317" t="s">
        <v>1268</v>
      </c>
      <c r="B31" s="1132">
        <f t="shared" ref="B31:M31" si="3">B17/B26</f>
        <v>17.506322159749345</v>
      </c>
      <c r="C31" s="1132">
        <f t="shared" si="3"/>
        <v>17.424267612943513</v>
      </c>
      <c r="D31" s="1132">
        <f t="shared" si="3"/>
        <v>17.555612523781882</v>
      </c>
      <c r="E31" s="1132">
        <f t="shared" si="3"/>
        <v>17.24387083955942</v>
      </c>
      <c r="F31" s="1132">
        <f t="shared" si="3"/>
        <v>17.040811210751453</v>
      </c>
      <c r="G31" s="1132">
        <f t="shared" si="3"/>
        <v>16.471146671424865</v>
      </c>
      <c r="H31" s="1132">
        <f t="shared" si="3"/>
        <v>16.287706317586796</v>
      </c>
      <c r="I31" s="1132">
        <f t="shared" si="3"/>
        <v>16.79680486529989</v>
      </c>
      <c r="J31" s="1132">
        <f t="shared" si="3"/>
        <v>16.767891086348623</v>
      </c>
      <c r="K31" s="1132">
        <f t="shared" si="3"/>
        <v>16.32842838338513</v>
      </c>
      <c r="L31" s="1132">
        <f t="shared" si="3"/>
        <v>16.000578601796182</v>
      </c>
      <c r="M31" s="1132">
        <f t="shared" si="3"/>
        <v>15.46597113602879</v>
      </c>
    </row>
    <row r="32" spans="1:16">
      <c r="A32" s="1317" t="s">
        <v>1267</v>
      </c>
      <c r="B32" s="1132">
        <f t="shared" ref="B32:M32" si="4">B18/B27</f>
        <v>15.024280853696258</v>
      </c>
      <c r="C32" s="1132">
        <f t="shared" si="4"/>
        <v>14.514042307414627</v>
      </c>
      <c r="D32" s="1132">
        <f t="shared" si="4"/>
        <v>15.133457943925233</v>
      </c>
      <c r="E32" s="1132">
        <f t="shared" si="4"/>
        <v>15.370036240265248</v>
      </c>
      <c r="F32" s="1132">
        <f t="shared" si="4"/>
        <v>14.338703978517419</v>
      </c>
      <c r="G32" s="1132">
        <f t="shared" si="4"/>
        <v>13.568207218460325</v>
      </c>
      <c r="H32" s="1132">
        <f t="shared" si="4"/>
        <v>13.119748427672956</v>
      </c>
      <c r="I32" s="1132">
        <f t="shared" si="4"/>
        <v>13.540455767507362</v>
      </c>
      <c r="J32" s="1132">
        <f t="shared" si="4"/>
        <v>13.901173523206751</v>
      </c>
      <c r="K32" s="1132">
        <f t="shared" si="4"/>
        <v>13.26412223419768</v>
      </c>
      <c r="L32" s="1132">
        <f t="shared" si="4"/>
        <v>13.042877590391438</v>
      </c>
      <c r="M32" s="1132">
        <f t="shared" si="4"/>
        <v>12.858678764526754</v>
      </c>
    </row>
    <row r="33" spans="1:13">
      <c r="A33" s="1317" t="s">
        <v>1266</v>
      </c>
      <c r="B33" s="1132">
        <f>B21/B28</f>
        <v>10.472240196712825</v>
      </c>
      <c r="C33" s="1132">
        <f>C21/C28</f>
        <v>9.6089722496435233</v>
      </c>
      <c r="D33" s="1315" t="s">
        <v>671</v>
      </c>
      <c r="E33" s="1132">
        <f>E21/E28</f>
        <v>8.651909537017282</v>
      </c>
      <c r="F33" s="1132">
        <f>F21/F28</f>
        <v>10.463736645531139</v>
      </c>
      <c r="G33" s="1132">
        <f>G21/G28</f>
        <v>10.33483195754717</v>
      </c>
      <c r="H33" s="1315" t="s">
        <v>671</v>
      </c>
      <c r="I33" s="1315" t="s">
        <v>671</v>
      </c>
      <c r="J33" s="1315" t="s">
        <v>671</v>
      </c>
      <c r="K33" s="1315" t="s">
        <v>671</v>
      </c>
      <c r="L33" s="1315" t="s">
        <v>671</v>
      </c>
      <c r="M33" s="1315" t="s">
        <v>671</v>
      </c>
    </row>
    <row r="34" spans="1:13">
      <c r="A34" s="1101"/>
      <c r="B34" s="1132"/>
      <c r="C34" s="1132"/>
      <c r="D34" s="1132"/>
      <c r="E34" s="1132"/>
      <c r="F34" s="1132"/>
      <c r="G34" s="1132"/>
      <c r="H34" s="1132"/>
      <c r="I34" s="1132"/>
      <c r="J34" s="1132"/>
      <c r="K34" s="1132"/>
      <c r="L34" s="1132"/>
      <c r="M34" s="1132"/>
    </row>
    <row r="35" spans="1:13">
      <c r="A35" s="1288" t="s">
        <v>1265</v>
      </c>
      <c r="B35" s="1132"/>
      <c r="C35" s="1132"/>
      <c r="D35" s="1132"/>
      <c r="E35" s="1132"/>
      <c r="F35" s="1132"/>
      <c r="G35" s="1132"/>
      <c r="H35" s="1132"/>
      <c r="I35" s="1132"/>
      <c r="J35" s="1132"/>
      <c r="K35" s="1132"/>
      <c r="L35" s="1132"/>
      <c r="M35" s="1132"/>
    </row>
    <row r="36" spans="1:13">
      <c r="A36" s="1287" t="s">
        <v>1264</v>
      </c>
      <c r="B36" s="1132">
        <v>15</v>
      </c>
      <c r="C36" s="1132">
        <v>15</v>
      </c>
      <c r="D36" s="1132">
        <v>15</v>
      </c>
      <c r="E36" s="1132">
        <v>15</v>
      </c>
      <c r="F36" s="1132">
        <v>15</v>
      </c>
      <c r="G36" s="1132">
        <v>15</v>
      </c>
      <c r="H36" s="1132">
        <v>15</v>
      </c>
      <c r="I36" s="1132">
        <v>17</v>
      </c>
      <c r="J36" s="1132">
        <v>17</v>
      </c>
      <c r="K36" s="1132">
        <v>17</v>
      </c>
      <c r="L36" s="1132">
        <v>17</v>
      </c>
      <c r="M36" s="1132">
        <v>17</v>
      </c>
    </row>
    <row r="37" spans="1:13">
      <c r="A37" s="1287" t="s">
        <v>1263</v>
      </c>
      <c r="B37" s="1132">
        <v>80222</v>
      </c>
      <c r="C37" s="1132">
        <v>83778</v>
      </c>
      <c r="D37" s="1132">
        <v>84451</v>
      </c>
      <c r="E37" s="1132">
        <v>88527</v>
      </c>
      <c r="F37" s="1132">
        <v>93787</v>
      </c>
      <c r="G37" s="1132">
        <v>100944</v>
      </c>
      <c r="H37" s="1132">
        <v>106641</v>
      </c>
      <c r="I37" s="1132">
        <v>119068</v>
      </c>
      <c r="J37" s="1132">
        <v>128236</v>
      </c>
      <c r="K37" s="1132">
        <v>139180</v>
      </c>
      <c r="L37" s="1132">
        <v>153747</v>
      </c>
      <c r="M37" s="1132">
        <v>148562</v>
      </c>
    </row>
    <row r="38" spans="1:13">
      <c r="A38" s="1287" t="s">
        <v>1262</v>
      </c>
      <c r="B38" s="1132">
        <f t="shared" ref="B38:M38" si="5">SUM(B39:B40)</f>
        <v>17563</v>
      </c>
      <c r="C38" s="1132">
        <f t="shared" si="5"/>
        <v>15925</v>
      </c>
      <c r="D38" s="1132">
        <f t="shared" si="5"/>
        <v>16505</v>
      </c>
      <c r="E38" s="1132">
        <f t="shared" si="5"/>
        <v>17307</v>
      </c>
      <c r="F38" s="1132">
        <f t="shared" si="5"/>
        <v>18653</v>
      </c>
      <c r="G38" s="1132">
        <f t="shared" si="5"/>
        <v>19350</v>
      </c>
      <c r="H38" s="1132">
        <f t="shared" si="5"/>
        <v>19346</v>
      </c>
      <c r="I38" s="1132">
        <f t="shared" si="5"/>
        <v>20168</v>
      </c>
      <c r="J38" s="1132">
        <f t="shared" si="5"/>
        <v>19843</v>
      </c>
      <c r="K38" s="1132">
        <f t="shared" si="5"/>
        <v>19047</v>
      </c>
      <c r="L38" s="1132">
        <f t="shared" si="5"/>
        <v>17378</v>
      </c>
      <c r="M38" s="1132">
        <f t="shared" si="5"/>
        <v>17403</v>
      </c>
    </row>
    <row r="39" spans="1:13">
      <c r="A39" s="1287" t="s">
        <v>1261</v>
      </c>
      <c r="B39" s="1132">
        <v>5610</v>
      </c>
      <c r="C39" s="1132">
        <v>5199</v>
      </c>
      <c r="D39" s="1132">
        <v>5440</v>
      </c>
      <c r="E39" s="1132">
        <v>5669</v>
      </c>
      <c r="F39" s="1132">
        <v>6003</v>
      </c>
      <c r="G39" s="1132">
        <v>6321</v>
      </c>
      <c r="H39" s="1132">
        <v>6525</v>
      </c>
      <c r="I39" s="1132">
        <v>7004</v>
      </c>
      <c r="J39" s="1132">
        <v>7022</v>
      </c>
      <c r="K39" s="1132">
        <v>6926</v>
      </c>
      <c r="L39" s="1132">
        <v>6836</v>
      </c>
      <c r="M39" s="1132">
        <v>6899</v>
      </c>
    </row>
    <row r="40" spans="1:13">
      <c r="A40" s="1287" t="s">
        <v>1260</v>
      </c>
      <c r="B40" s="1132">
        <v>11953</v>
      </c>
      <c r="C40" s="1132">
        <v>10726</v>
      </c>
      <c r="D40" s="1132">
        <v>11065</v>
      </c>
      <c r="E40" s="1132">
        <v>11638</v>
      </c>
      <c r="F40" s="1132">
        <v>12650</v>
      </c>
      <c r="G40" s="1132">
        <v>13029</v>
      </c>
      <c r="H40" s="1132">
        <v>12821</v>
      </c>
      <c r="I40" s="1132">
        <v>13164</v>
      </c>
      <c r="J40" s="1132">
        <v>12821</v>
      </c>
      <c r="K40" s="1132">
        <v>12121</v>
      </c>
      <c r="L40" s="1132">
        <v>10542</v>
      </c>
      <c r="M40" s="1132">
        <v>10504</v>
      </c>
    </row>
    <row r="41" spans="1:13">
      <c r="A41" s="1287" t="s">
        <v>1259</v>
      </c>
      <c r="B41" s="1132">
        <f t="shared" ref="B41:L41" si="6">SUM(B42:B43)</f>
        <v>36372</v>
      </c>
      <c r="C41" s="1132">
        <f t="shared" si="6"/>
        <v>37058</v>
      </c>
      <c r="D41" s="1132">
        <f t="shared" si="6"/>
        <v>36382</v>
      </c>
      <c r="E41" s="1132">
        <f t="shared" si="6"/>
        <v>36136</v>
      </c>
      <c r="F41" s="1132">
        <f t="shared" si="6"/>
        <v>36983</v>
      </c>
      <c r="G41" s="1132">
        <f t="shared" si="6"/>
        <v>34881</v>
      </c>
      <c r="H41" s="1132">
        <f t="shared" si="6"/>
        <v>32066</v>
      </c>
      <c r="I41" s="1132">
        <f t="shared" si="6"/>
        <v>36011</v>
      </c>
      <c r="J41" s="1132">
        <f t="shared" si="6"/>
        <v>40677</v>
      </c>
      <c r="K41" s="1132">
        <f t="shared" si="6"/>
        <v>40261</v>
      </c>
      <c r="L41" s="1132">
        <f t="shared" si="6"/>
        <v>41428</v>
      </c>
      <c r="M41" s="1315" t="s">
        <v>671</v>
      </c>
    </row>
    <row r="42" spans="1:13">
      <c r="A42" s="1317" t="s">
        <v>1258</v>
      </c>
      <c r="B42" s="1132">
        <v>8141</v>
      </c>
      <c r="C42" s="1132">
        <v>7513</v>
      </c>
      <c r="D42" s="1132">
        <v>7574</v>
      </c>
      <c r="E42" s="1132">
        <v>10121</v>
      </c>
      <c r="F42" s="1132">
        <v>10959</v>
      </c>
      <c r="G42" s="1132">
        <v>9991</v>
      </c>
      <c r="H42" s="1132">
        <v>7501</v>
      </c>
      <c r="I42" s="1132">
        <v>10122</v>
      </c>
      <c r="J42" s="1132">
        <v>10348</v>
      </c>
      <c r="K42" s="1132">
        <v>6955</v>
      </c>
      <c r="L42" s="1132">
        <v>9902</v>
      </c>
      <c r="M42" s="1315" t="s">
        <v>671</v>
      </c>
    </row>
    <row r="43" spans="1:13">
      <c r="A43" s="1317" t="s">
        <v>1257</v>
      </c>
      <c r="B43" s="1132">
        <f t="shared" ref="B43:L43" si="7">SUM(B44:B55)</f>
        <v>28231</v>
      </c>
      <c r="C43" s="1132">
        <f t="shared" si="7"/>
        <v>29545</v>
      </c>
      <c r="D43" s="1132">
        <f t="shared" si="7"/>
        <v>28808</v>
      </c>
      <c r="E43" s="1132">
        <f t="shared" si="7"/>
        <v>26015</v>
      </c>
      <c r="F43" s="1132">
        <f t="shared" si="7"/>
        <v>26024</v>
      </c>
      <c r="G43" s="1132">
        <f t="shared" si="7"/>
        <v>24890</v>
      </c>
      <c r="H43" s="1132">
        <f t="shared" si="7"/>
        <v>24565</v>
      </c>
      <c r="I43" s="1132">
        <f t="shared" si="7"/>
        <v>25889</v>
      </c>
      <c r="J43" s="1132">
        <f t="shared" si="7"/>
        <v>30329</v>
      </c>
      <c r="K43" s="1132">
        <f t="shared" si="7"/>
        <v>33306</v>
      </c>
      <c r="L43" s="1132">
        <f t="shared" si="7"/>
        <v>31526</v>
      </c>
      <c r="M43" s="1315" t="s">
        <v>671</v>
      </c>
    </row>
    <row r="44" spans="1:13">
      <c r="A44" s="1320" t="s">
        <v>1256</v>
      </c>
      <c r="B44" s="1132">
        <v>14662</v>
      </c>
      <c r="C44" s="1132">
        <v>16387</v>
      </c>
      <c r="D44" s="1132">
        <v>14082</v>
      </c>
      <c r="E44" s="1132">
        <v>10305</v>
      </c>
      <c r="F44" s="1132">
        <v>12664</v>
      </c>
      <c r="G44" s="1132">
        <v>9565</v>
      </c>
      <c r="H44" s="1132">
        <v>11795</v>
      </c>
      <c r="I44" s="1132">
        <v>11424</v>
      </c>
      <c r="J44" s="1132">
        <v>10906</v>
      </c>
      <c r="K44" s="1132">
        <v>13703</v>
      </c>
      <c r="L44" s="1132">
        <v>11609</v>
      </c>
      <c r="M44" s="1315" t="s">
        <v>671</v>
      </c>
    </row>
    <row r="45" spans="1:13">
      <c r="A45" s="1320" t="s">
        <v>1255</v>
      </c>
      <c r="B45" s="1132">
        <v>5726</v>
      </c>
      <c r="C45" s="1132">
        <v>5152</v>
      </c>
      <c r="D45" s="1132">
        <v>5630</v>
      </c>
      <c r="E45" s="1132">
        <v>5648</v>
      </c>
      <c r="F45" s="1132">
        <v>5849</v>
      </c>
      <c r="G45" s="1132">
        <v>5445</v>
      </c>
      <c r="H45" s="1132">
        <v>3842</v>
      </c>
      <c r="I45" s="1132">
        <v>3427</v>
      </c>
      <c r="J45" s="1132">
        <v>7232</v>
      </c>
      <c r="K45" s="1132">
        <v>7673</v>
      </c>
      <c r="L45" s="1132">
        <v>6437</v>
      </c>
      <c r="M45" s="1315" t="s">
        <v>671</v>
      </c>
    </row>
    <row r="46" spans="1:13">
      <c r="A46" s="1320" t="s">
        <v>1254</v>
      </c>
      <c r="B46" s="1132">
        <v>239</v>
      </c>
      <c r="C46" s="1132">
        <v>337</v>
      </c>
      <c r="D46" s="1132">
        <v>414</v>
      </c>
      <c r="E46" s="1132">
        <v>627</v>
      </c>
      <c r="F46" s="1132">
        <v>728</v>
      </c>
      <c r="G46" s="1132">
        <v>767</v>
      </c>
      <c r="H46" s="1132">
        <v>814</v>
      </c>
      <c r="I46" s="1132">
        <v>698</v>
      </c>
      <c r="J46" s="1132">
        <v>379</v>
      </c>
      <c r="K46" s="1132">
        <v>782</v>
      </c>
      <c r="L46" s="1132">
        <v>733</v>
      </c>
      <c r="M46" s="1315" t="s">
        <v>671</v>
      </c>
    </row>
    <row r="47" spans="1:13">
      <c r="A47" s="1320" t="s">
        <v>1253</v>
      </c>
      <c r="B47" s="1132">
        <v>2295</v>
      </c>
      <c r="C47" s="1132">
        <v>2711</v>
      </c>
      <c r="D47" s="1132">
        <v>3027</v>
      </c>
      <c r="E47" s="1132">
        <v>3142</v>
      </c>
      <c r="F47" s="1132">
        <v>2916</v>
      </c>
      <c r="G47" s="1132">
        <v>3393</v>
      </c>
      <c r="H47" s="1132">
        <v>1849</v>
      </c>
      <c r="I47" s="1132">
        <v>2861</v>
      </c>
      <c r="J47" s="1132">
        <v>3314</v>
      </c>
      <c r="K47" s="1132">
        <v>3518</v>
      </c>
      <c r="L47" s="1132">
        <v>3838</v>
      </c>
      <c r="M47" s="1315" t="s">
        <v>671</v>
      </c>
    </row>
    <row r="48" spans="1:13">
      <c r="A48" s="1320" t="s">
        <v>1252</v>
      </c>
      <c r="B48" s="1132">
        <v>1438</v>
      </c>
      <c r="C48" s="1132">
        <v>1344</v>
      </c>
      <c r="D48" s="1132">
        <v>1617</v>
      </c>
      <c r="E48" s="1132">
        <v>1713</v>
      </c>
      <c r="F48" s="1132">
        <v>1053</v>
      </c>
      <c r="G48" s="1132">
        <v>1026</v>
      </c>
      <c r="H48" s="1132">
        <v>1516</v>
      </c>
      <c r="I48" s="1132">
        <v>1943</v>
      </c>
      <c r="J48" s="1132">
        <v>1603</v>
      </c>
      <c r="K48" s="1132">
        <v>2173</v>
      </c>
      <c r="L48" s="1132">
        <v>2111</v>
      </c>
      <c r="M48" s="1315" t="s">
        <v>671</v>
      </c>
    </row>
    <row r="49" spans="1:13">
      <c r="A49" s="1320" t="s">
        <v>1251</v>
      </c>
      <c r="B49" s="1132">
        <v>1144</v>
      </c>
      <c r="C49" s="1132">
        <v>1145</v>
      </c>
      <c r="D49" s="1132">
        <v>1135</v>
      </c>
      <c r="E49" s="1132">
        <v>1176</v>
      </c>
      <c r="F49" s="1132">
        <v>182</v>
      </c>
      <c r="G49" s="1132">
        <v>1188</v>
      </c>
      <c r="H49" s="1132">
        <v>969</v>
      </c>
      <c r="I49" s="1132">
        <v>1258</v>
      </c>
      <c r="J49" s="1132">
        <v>1278</v>
      </c>
      <c r="K49" s="1132">
        <v>1260</v>
      </c>
      <c r="L49" s="1132">
        <v>1553</v>
      </c>
      <c r="M49" s="1315" t="s">
        <v>671</v>
      </c>
    </row>
    <row r="50" spans="1:13">
      <c r="A50" s="1320" t="s">
        <v>1250</v>
      </c>
      <c r="B50" s="1132">
        <v>68</v>
      </c>
      <c r="C50" s="1132">
        <v>79</v>
      </c>
      <c r="D50" s="1132">
        <v>91</v>
      </c>
      <c r="E50" s="1132">
        <v>148</v>
      </c>
      <c r="F50" s="1132">
        <v>78</v>
      </c>
      <c r="G50" s="1132">
        <v>87</v>
      </c>
      <c r="H50" s="1132">
        <v>87</v>
      </c>
      <c r="I50" s="1132" t="s">
        <v>321</v>
      </c>
      <c r="J50" s="1132">
        <v>72</v>
      </c>
      <c r="K50" s="1132" t="s">
        <v>321</v>
      </c>
      <c r="L50" s="1132" t="s">
        <v>321</v>
      </c>
      <c r="M50" s="1315" t="s">
        <v>671</v>
      </c>
    </row>
    <row r="51" spans="1:13">
      <c r="A51" s="1320" t="s">
        <v>156</v>
      </c>
      <c r="B51" s="1132">
        <v>867</v>
      </c>
      <c r="C51" s="1132">
        <v>710</v>
      </c>
      <c r="D51" s="1132">
        <v>799</v>
      </c>
      <c r="E51" s="1132">
        <v>742</v>
      </c>
      <c r="F51" s="1132">
        <v>428</v>
      </c>
      <c r="G51" s="1132">
        <v>920</v>
      </c>
      <c r="H51" s="1132">
        <v>1142</v>
      </c>
      <c r="I51" s="1132">
        <v>943</v>
      </c>
      <c r="J51" s="1132">
        <v>1209</v>
      </c>
      <c r="K51" s="1132">
        <v>687</v>
      </c>
      <c r="L51" s="1132">
        <v>1006</v>
      </c>
      <c r="M51" s="1315" t="s">
        <v>671</v>
      </c>
    </row>
    <row r="52" spans="1:13">
      <c r="A52" s="1320" t="s">
        <v>1249</v>
      </c>
      <c r="B52" s="1132">
        <v>57</v>
      </c>
      <c r="C52" s="1132">
        <v>69</v>
      </c>
      <c r="D52" s="1132">
        <v>73</v>
      </c>
      <c r="E52" s="1132">
        <v>79</v>
      </c>
      <c r="F52" s="1132">
        <v>77</v>
      </c>
      <c r="G52" s="1132">
        <v>54</v>
      </c>
      <c r="H52" s="1132">
        <v>10</v>
      </c>
      <c r="I52" s="1132">
        <v>5</v>
      </c>
      <c r="J52" s="1132">
        <v>64</v>
      </c>
      <c r="K52" s="1132">
        <v>80</v>
      </c>
      <c r="L52" s="1132">
        <v>69</v>
      </c>
      <c r="M52" s="1315" t="s">
        <v>671</v>
      </c>
    </row>
    <row r="53" spans="1:13">
      <c r="A53" s="1320" t="s">
        <v>1248</v>
      </c>
      <c r="B53" s="1132">
        <v>214</v>
      </c>
      <c r="C53" s="1132">
        <v>77</v>
      </c>
      <c r="D53" s="1132">
        <v>224</v>
      </c>
      <c r="E53" s="1132">
        <v>355</v>
      </c>
      <c r="F53" s="1132">
        <v>294</v>
      </c>
      <c r="G53" s="1132">
        <v>242</v>
      </c>
      <c r="H53" s="1132">
        <v>115</v>
      </c>
      <c r="I53" s="1132">
        <v>310</v>
      </c>
      <c r="J53" s="1132">
        <v>334</v>
      </c>
      <c r="K53" s="1132">
        <v>348</v>
      </c>
      <c r="L53" s="1132">
        <v>341</v>
      </c>
      <c r="M53" s="1315" t="s">
        <v>671</v>
      </c>
    </row>
    <row r="54" spans="1:13">
      <c r="A54" s="1320" t="s">
        <v>1247</v>
      </c>
      <c r="B54" s="1132">
        <v>947</v>
      </c>
      <c r="C54" s="1132">
        <v>1043</v>
      </c>
      <c r="D54" s="1132">
        <v>946</v>
      </c>
      <c r="E54" s="1132">
        <v>1153</v>
      </c>
      <c r="F54" s="1132">
        <v>1030</v>
      </c>
      <c r="G54" s="1132">
        <v>1210</v>
      </c>
      <c r="H54" s="1132">
        <v>1175</v>
      </c>
      <c r="I54" s="1132">
        <v>1409</v>
      </c>
      <c r="J54" s="1132">
        <v>1425</v>
      </c>
      <c r="K54" s="1132">
        <v>1314</v>
      </c>
      <c r="L54" s="1132">
        <v>1275</v>
      </c>
      <c r="M54" s="1315" t="s">
        <v>671</v>
      </c>
    </row>
    <row r="55" spans="1:13">
      <c r="A55" s="1320" t="s">
        <v>1246</v>
      </c>
      <c r="B55" s="1132">
        <f>399+175</f>
        <v>574</v>
      </c>
      <c r="C55" s="1132">
        <f>264+227</f>
        <v>491</v>
      </c>
      <c r="D55" s="1132">
        <f>601+169</f>
        <v>770</v>
      </c>
      <c r="E55" s="1132">
        <f>741+186</f>
        <v>927</v>
      </c>
      <c r="F55" s="1132">
        <f>555+170</f>
        <v>725</v>
      </c>
      <c r="G55" s="1132">
        <f>745+248</f>
        <v>993</v>
      </c>
      <c r="H55" s="1132">
        <f>1006+245</f>
        <v>1251</v>
      </c>
      <c r="I55" s="1132">
        <f>930+113+568</f>
        <v>1611</v>
      </c>
      <c r="J55" s="1132">
        <f>801+291+1421</f>
        <v>2513</v>
      </c>
      <c r="K55" s="1132">
        <f>960+77+731</f>
        <v>1768</v>
      </c>
      <c r="L55" s="1132">
        <f>950+305+1299</f>
        <v>2554</v>
      </c>
      <c r="M55" s="1315" t="s">
        <v>671</v>
      </c>
    </row>
    <row r="56" spans="1:13">
      <c r="A56" s="1287" t="s">
        <v>1245</v>
      </c>
      <c r="B56" s="1132">
        <v>25200</v>
      </c>
      <c r="C56" s="1132">
        <v>25676</v>
      </c>
      <c r="D56" s="1132">
        <v>29083</v>
      </c>
      <c r="E56" s="1132">
        <v>30668</v>
      </c>
      <c r="F56" s="1132">
        <v>31451</v>
      </c>
      <c r="G56" s="1132">
        <v>31902</v>
      </c>
      <c r="H56" s="1132">
        <v>41669</v>
      </c>
      <c r="I56" s="1132">
        <v>43927</v>
      </c>
      <c r="J56" s="1132">
        <v>43568</v>
      </c>
      <c r="K56" s="1132">
        <v>44005</v>
      </c>
      <c r="L56" s="1132">
        <v>44881</v>
      </c>
      <c r="M56" s="1315" t="s">
        <v>671</v>
      </c>
    </row>
    <row r="57" spans="1:13">
      <c r="A57" s="1319" t="s">
        <v>1244</v>
      </c>
      <c r="B57" s="1132">
        <v>143740</v>
      </c>
      <c r="C57" s="1132">
        <v>149572</v>
      </c>
      <c r="D57" s="1132">
        <v>155550</v>
      </c>
      <c r="E57" s="1132">
        <v>160517</v>
      </c>
      <c r="F57" s="1132">
        <v>163160</v>
      </c>
      <c r="G57" s="1132">
        <v>167992</v>
      </c>
      <c r="H57" s="1132">
        <v>181206</v>
      </c>
      <c r="I57" s="1132">
        <v>194366</v>
      </c>
      <c r="J57" s="1132">
        <v>171532</v>
      </c>
      <c r="K57" s="1132">
        <v>166967</v>
      </c>
      <c r="L57" s="1132">
        <v>173444</v>
      </c>
      <c r="M57" s="1132">
        <v>177920</v>
      </c>
    </row>
    <row r="58" spans="1:13">
      <c r="A58" s="1318"/>
      <c r="B58" s="1132"/>
      <c r="C58" s="1132"/>
      <c r="D58" s="1132"/>
      <c r="E58" s="1132"/>
      <c r="F58" s="1132"/>
      <c r="G58" s="1132"/>
      <c r="H58" s="1132"/>
      <c r="I58" s="1132"/>
      <c r="J58" s="1132"/>
      <c r="K58" s="1132"/>
      <c r="L58" s="1132"/>
      <c r="M58" s="1132"/>
    </row>
    <row r="59" spans="1:13">
      <c r="A59" s="1288" t="s">
        <v>1243</v>
      </c>
      <c r="B59" s="1132"/>
      <c r="C59" s="1132"/>
      <c r="D59" s="1132"/>
      <c r="E59" s="1132"/>
      <c r="F59" s="1132"/>
      <c r="G59" s="1132"/>
      <c r="H59" s="1132"/>
      <c r="I59" s="1132"/>
      <c r="J59" s="1132"/>
      <c r="K59" s="1132"/>
      <c r="L59" s="1132"/>
      <c r="M59" s="1132"/>
    </row>
    <row r="60" spans="1:13" ht="26.25">
      <c r="A60" s="1319" t="s">
        <v>1242</v>
      </c>
      <c r="B60" s="1132">
        <v>1191</v>
      </c>
      <c r="C60" s="1132">
        <v>1353</v>
      </c>
      <c r="D60" s="1132">
        <v>764</v>
      </c>
      <c r="E60" s="1132">
        <v>819</v>
      </c>
      <c r="F60" s="1132">
        <v>1147</v>
      </c>
      <c r="G60" s="1132">
        <v>1290</v>
      </c>
      <c r="H60" s="1132">
        <v>1239</v>
      </c>
      <c r="I60" s="1132">
        <v>1071</v>
      </c>
      <c r="J60" s="1132">
        <v>1136</v>
      </c>
      <c r="K60" s="1132">
        <v>1410</v>
      </c>
      <c r="L60" s="1132">
        <v>1696</v>
      </c>
      <c r="M60" s="1132">
        <v>1588</v>
      </c>
    </row>
    <row r="61" spans="1:13">
      <c r="A61" s="1317" t="s">
        <v>1240</v>
      </c>
      <c r="B61" s="1132">
        <v>531</v>
      </c>
      <c r="C61" s="1132">
        <v>635</v>
      </c>
      <c r="D61" s="1132">
        <v>313</v>
      </c>
      <c r="E61" s="1132">
        <v>333</v>
      </c>
      <c r="F61" s="1132">
        <v>525</v>
      </c>
      <c r="G61" s="1132">
        <v>582</v>
      </c>
      <c r="H61" s="1132">
        <v>570</v>
      </c>
      <c r="I61" s="1132">
        <v>478</v>
      </c>
      <c r="J61" s="1132">
        <v>526</v>
      </c>
      <c r="K61" s="1132">
        <v>585</v>
      </c>
      <c r="L61" s="1132">
        <v>621</v>
      </c>
      <c r="M61" s="1132">
        <v>546</v>
      </c>
    </row>
    <row r="62" spans="1:13">
      <c r="A62" s="1317" t="s">
        <v>1239</v>
      </c>
      <c r="B62" s="1132">
        <v>660</v>
      </c>
      <c r="C62" s="1132">
        <v>718</v>
      </c>
      <c r="D62" s="1132">
        <v>451</v>
      </c>
      <c r="E62" s="1132">
        <v>486</v>
      </c>
      <c r="F62" s="1132">
        <v>622</v>
      </c>
      <c r="G62" s="1132">
        <v>708</v>
      </c>
      <c r="H62" s="1132">
        <v>669</v>
      </c>
      <c r="I62" s="1132">
        <v>593</v>
      </c>
      <c r="J62" s="1132">
        <v>610</v>
      </c>
      <c r="K62" s="1132">
        <v>825</v>
      </c>
      <c r="L62" s="1132">
        <v>1075</v>
      </c>
      <c r="M62" s="1132">
        <v>1042</v>
      </c>
    </row>
    <row r="63" spans="1:13">
      <c r="A63" s="1287"/>
      <c r="B63" s="1132"/>
      <c r="C63" s="1132"/>
      <c r="D63" s="1132"/>
      <c r="E63" s="1132"/>
      <c r="F63" s="1132"/>
      <c r="G63" s="1132"/>
      <c r="H63" s="1132"/>
      <c r="I63" s="1132"/>
      <c r="J63" s="1132"/>
      <c r="K63" s="1132"/>
      <c r="L63" s="1132"/>
      <c r="M63" s="1132"/>
    </row>
    <row r="64" spans="1:13">
      <c r="A64" s="1287" t="s">
        <v>1241</v>
      </c>
      <c r="B64" s="1132">
        <v>2277</v>
      </c>
      <c r="C64" s="1132">
        <v>2291</v>
      </c>
      <c r="D64" s="1132">
        <v>2659</v>
      </c>
      <c r="E64" s="1132">
        <v>2972</v>
      </c>
      <c r="F64" s="1132">
        <v>2089</v>
      </c>
      <c r="G64" s="1132">
        <v>2691</v>
      </c>
      <c r="H64" s="1132">
        <v>3413</v>
      </c>
      <c r="I64" s="1132">
        <v>3014</v>
      </c>
      <c r="J64" s="1132">
        <v>3043</v>
      </c>
      <c r="K64" s="1132">
        <v>3417</v>
      </c>
      <c r="L64" s="1132">
        <v>3972</v>
      </c>
      <c r="M64" s="1132">
        <v>3249</v>
      </c>
    </row>
    <row r="65" spans="1:20">
      <c r="A65" s="1317" t="s">
        <v>1240</v>
      </c>
      <c r="B65" s="1132">
        <v>1754</v>
      </c>
      <c r="C65" s="1132">
        <v>1588</v>
      </c>
      <c r="D65" s="1132">
        <v>1876</v>
      </c>
      <c r="E65" s="1132">
        <v>2282</v>
      </c>
      <c r="F65" s="1132">
        <v>1593</v>
      </c>
      <c r="G65" s="1132">
        <v>2099</v>
      </c>
      <c r="H65" s="1132">
        <v>2900</v>
      </c>
      <c r="I65" s="1132">
        <v>2387</v>
      </c>
      <c r="J65" s="1132">
        <v>2370</v>
      </c>
      <c r="K65" s="1132">
        <v>2538</v>
      </c>
      <c r="L65" s="1132">
        <v>2799</v>
      </c>
      <c r="M65" s="1132">
        <v>2165</v>
      </c>
    </row>
    <row r="66" spans="1:20">
      <c r="A66" s="1317" t="s">
        <v>1239</v>
      </c>
      <c r="B66" s="1132">
        <v>523</v>
      </c>
      <c r="C66" s="1132">
        <v>703</v>
      </c>
      <c r="D66" s="1132">
        <v>783</v>
      </c>
      <c r="E66" s="1132">
        <v>690</v>
      </c>
      <c r="F66" s="1132">
        <v>496</v>
      </c>
      <c r="G66" s="1132">
        <v>592</v>
      </c>
      <c r="H66" s="1132">
        <v>513</v>
      </c>
      <c r="I66" s="1132">
        <v>627</v>
      </c>
      <c r="J66" s="1132">
        <v>673</v>
      </c>
      <c r="K66" s="1132">
        <v>879</v>
      </c>
      <c r="L66" s="1132">
        <v>1173</v>
      </c>
      <c r="M66" s="1132">
        <v>1084</v>
      </c>
    </row>
    <row r="67" spans="1:20">
      <c r="A67" s="1287"/>
      <c r="B67" s="1132"/>
      <c r="C67" s="1132"/>
      <c r="D67" s="1132"/>
      <c r="E67" s="1132"/>
      <c r="F67" s="1132"/>
      <c r="G67" s="1132"/>
      <c r="H67" s="1132"/>
      <c r="I67" s="1132"/>
      <c r="J67" s="1132"/>
      <c r="K67" s="1132"/>
      <c r="L67" s="1132"/>
      <c r="M67" s="1132"/>
    </row>
    <row r="68" spans="1:20">
      <c r="A68" s="1287" t="s">
        <v>1238</v>
      </c>
      <c r="B68" s="1132">
        <v>28535</v>
      </c>
      <c r="C68" s="1132">
        <v>44148</v>
      </c>
      <c r="D68" s="1132">
        <v>47017</v>
      </c>
      <c r="E68" s="1132">
        <v>65212</v>
      </c>
      <c r="F68" s="1132">
        <v>61150</v>
      </c>
      <c r="G68" s="1132">
        <v>78007</v>
      </c>
      <c r="H68" s="1132">
        <v>47621</v>
      </c>
      <c r="I68" s="1132">
        <v>45033</v>
      </c>
      <c r="J68" s="1132">
        <v>117954</v>
      </c>
      <c r="K68" s="1132">
        <v>112369</v>
      </c>
      <c r="L68" s="1132">
        <v>117187</v>
      </c>
      <c r="M68" s="1132">
        <v>111352</v>
      </c>
    </row>
    <row r="69" spans="1:20">
      <c r="A69" s="1317" t="s">
        <v>1237</v>
      </c>
      <c r="B69" s="1132">
        <v>3481</v>
      </c>
      <c r="C69" s="1132">
        <v>4171</v>
      </c>
      <c r="D69" s="1132">
        <v>4169</v>
      </c>
      <c r="E69" s="1132">
        <v>6104</v>
      </c>
      <c r="F69" s="1132">
        <v>8818</v>
      </c>
      <c r="G69" s="1132">
        <v>11199</v>
      </c>
      <c r="H69" s="1132">
        <v>8670</v>
      </c>
      <c r="I69" s="1132">
        <v>4633</v>
      </c>
      <c r="J69" s="1132">
        <v>9782</v>
      </c>
      <c r="K69" s="1132">
        <v>15980</v>
      </c>
      <c r="L69" s="1132">
        <v>16292</v>
      </c>
      <c r="M69" s="1132">
        <v>17828</v>
      </c>
    </row>
    <row r="70" spans="1:20">
      <c r="A70" s="1317" t="s">
        <v>1236</v>
      </c>
      <c r="B70" s="1132">
        <v>6185</v>
      </c>
      <c r="C70" s="1132">
        <v>11787</v>
      </c>
      <c r="D70" s="1132">
        <v>11182</v>
      </c>
      <c r="E70" s="1132">
        <v>8798</v>
      </c>
      <c r="F70" s="1132">
        <v>13755</v>
      </c>
      <c r="G70" s="1132">
        <v>11387</v>
      </c>
      <c r="H70" s="1132">
        <v>8266</v>
      </c>
      <c r="I70" s="1132">
        <v>7441</v>
      </c>
      <c r="J70" s="1132">
        <v>50029</v>
      </c>
      <c r="K70" s="1132">
        <v>24430</v>
      </c>
      <c r="L70" s="1132">
        <v>19508</v>
      </c>
      <c r="M70" s="1132">
        <v>15271</v>
      </c>
    </row>
    <row r="71" spans="1:20">
      <c r="A71" s="1317" t="s">
        <v>1235</v>
      </c>
      <c r="B71" s="1132">
        <v>7711</v>
      </c>
      <c r="C71" s="1132">
        <v>10484</v>
      </c>
      <c r="D71" s="1132">
        <v>17517</v>
      </c>
      <c r="E71" s="1132">
        <v>23890</v>
      </c>
      <c r="F71" s="1132">
        <v>20810</v>
      </c>
      <c r="G71" s="1132">
        <v>25696</v>
      </c>
      <c r="H71" s="1132">
        <v>15608</v>
      </c>
      <c r="I71" s="1132">
        <v>17253</v>
      </c>
      <c r="J71" s="1132">
        <v>25432</v>
      </c>
      <c r="K71" s="1132">
        <v>28191</v>
      </c>
      <c r="L71" s="1132">
        <v>29578</v>
      </c>
      <c r="M71" s="1132">
        <v>23757</v>
      </c>
    </row>
    <row r="72" spans="1:20">
      <c r="A72" s="1317" t="s">
        <v>1234</v>
      </c>
      <c r="B72" s="1132">
        <v>720</v>
      </c>
      <c r="C72" s="1132">
        <v>1244</v>
      </c>
      <c r="D72" s="1132">
        <v>1957</v>
      </c>
      <c r="E72" s="1132">
        <v>1219</v>
      </c>
      <c r="F72" s="1132">
        <v>1780</v>
      </c>
      <c r="G72" s="1132">
        <v>1933</v>
      </c>
      <c r="H72" s="1132">
        <v>2118</v>
      </c>
      <c r="I72" s="1132">
        <v>3897</v>
      </c>
      <c r="J72" s="1132">
        <v>4903</v>
      </c>
      <c r="K72" s="1132">
        <v>6156</v>
      </c>
      <c r="L72" s="1132">
        <v>7100</v>
      </c>
      <c r="M72" s="1132">
        <v>5067</v>
      </c>
    </row>
    <row r="73" spans="1:20">
      <c r="A73" s="1317" t="s">
        <v>984</v>
      </c>
      <c r="B73" s="1132">
        <v>10438</v>
      </c>
      <c r="C73" s="1132">
        <v>16462</v>
      </c>
      <c r="D73" s="1132">
        <v>12192</v>
      </c>
      <c r="E73" s="1132">
        <v>25201</v>
      </c>
      <c r="F73" s="1132">
        <v>15987</v>
      </c>
      <c r="G73" s="1132">
        <v>27792</v>
      </c>
      <c r="H73" s="1132">
        <v>12959</v>
      </c>
      <c r="I73" s="1132">
        <v>11809</v>
      </c>
      <c r="J73" s="1132">
        <v>27808</v>
      </c>
      <c r="K73" s="1132">
        <v>37612</v>
      </c>
      <c r="L73" s="1132">
        <v>44709</v>
      </c>
      <c r="M73" s="1132">
        <v>49429</v>
      </c>
    </row>
    <row r="74" spans="1:20">
      <c r="A74" s="1318"/>
      <c r="B74" s="1132"/>
      <c r="C74" s="1132"/>
      <c r="D74" s="1132"/>
      <c r="E74" s="1132"/>
      <c r="F74" s="1132"/>
      <c r="G74" s="1132"/>
      <c r="H74" s="1132"/>
      <c r="I74" s="1132"/>
      <c r="J74" s="1132"/>
      <c r="K74" s="1132"/>
      <c r="L74" s="1132"/>
      <c r="M74" s="1132"/>
    </row>
    <row r="75" spans="1:20">
      <c r="A75" s="1288" t="s">
        <v>1233</v>
      </c>
      <c r="B75" s="1316"/>
      <c r="C75" s="1132"/>
      <c r="D75" s="1132"/>
      <c r="E75" s="1132"/>
      <c r="F75" s="1132"/>
      <c r="G75" s="1132"/>
      <c r="H75" s="1132"/>
      <c r="I75" s="1132"/>
      <c r="J75" s="1132"/>
      <c r="K75" s="1132"/>
      <c r="L75" s="1132"/>
      <c r="M75" s="1132"/>
    </row>
    <row r="76" spans="1:20">
      <c r="A76" s="1287" t="s">
        <v>1232</v>
      </c>
      <c r="B76" s="1316">
        <v>190150</v>
      </c>
      <c r="C76" s="1132">
        <v>225046.8</v>
      </c>
      <c r="D76" s="1132">
        <v>238290</v>
      </c>
      <c r="E76" s="1132">
        <v>257446.39999999999</v>
      </c>
      <c r="F76" s="1132">
        <v>266916.35962275282</v>
      </c>
      <c r="G76" s="1132">
        <v>290237</v>
      </c>
      <c r="H76" s="1315" t="s">
        <v>671</v>
      </c>
      <c r="I76" s="1132">
        <v>310613.44269961677</v>
      </c>
      <c r="J76" s="1132">
        <v>367490.99029897619</v>
      </c>
      <c r="K76" s="1132">
        <v>445767.04600683332</v>
      </c>
      <c r="L76" s="1315" t="s">
        <v>671</v>
      </c>
      <c r="M76" s="1315" t="s">
        <v>671</v>
      </c>
    </row>
    <row r="77" spans="1:20" s="1309" customFormat="1">
      <c r="A77" s="1317" t="s">
        <v>1231</v>
      </c>
      <c r="B77" s="1316">
        <v>139787</v>
      </c>
      <c r="C77" s="1132">
        <v>169600.2</v>
      </c>
      <c r="D77" s="1132">
        <v>179319.2</v>
      </c>
      <c r="E77" s="1132">
        <v>187627.9</v>
      </c>
      <c r="F77" s="1132">
        <v>195168.11981689912</v>
      </c>
      <c r="G77" s="1132">
        <v>234392</v>
      </c>
      <c r="H77" s="1315" t="s">
        <v>671</v>
      </c>
      <c r="I77" s="1132">
        <v>261715.95544592279</v>
      </c>
      <c r="J77" s="1132">
        <v>328969.41385328554</v>
      </c>
      <c r="K77" s="1132">
        <v>394676.29417522845</v>
      </c>
      <c r="L77" s="1315" t="s">
        <v>671</v>
      </c>
      <c r="M77" s="1315" t="s">
        <v>671</v>
      </c>
      <c r="N77" s="827"/>
      <c r="O77" s="827"/>
      <c r="P77" s="827"/>
      <c r="Q77" s="827"/>
      <c r="R77" s="827"/>
      <c r="S77" s="827"/>
      <c r="T77" s="827"/>
    </row>
    <row r="78" spans="1:20" s="1309" customFormat="1">
      <c r="A78" s="1317" t="s">
        <v>1230</v>
      </c>
      <c r="B78" s="1316">
        <v>50363</v>
      </c>
      <c r="C78" s="1132">
        <v>55446.6</v>
      </c>
      <c r="D78" s="1132">
        <v>58970.8</v>
      </c>
      <c r="E78" s="1132">
        <v>69818.5</v>
      </c>
      <c r="F78" s="1132">
        <v>71748.239805853693</v>
      </c>
      <c r="G78" s="1132">
        <v>55845</v>
      </c>
      <c r="H78" s="1315" t="s">
        <v>671</v>
      </c>
      <c r="I78" s="1132">
        <v>48897.487253694009</v>
      </c>
      <c r="J78" s="1132">
        <v>38521.57644569064</v>
      </c>
      <c r="K78" s="1132">
        <v>51090.751831604844</v>
      </c>
      <c r="L78" s="1315" t="s">
        <v>671</v>
      </c>
      <c r="M78" s="1315" t="s">
        <v>671</v>
      </c>
      <c r="N78" s="827"/>
      <c r="O78" s="827"/>
      <c r="P78" s="827"/>
      <c r="Q78" s="827"/>
      <c r="R78" s="827"/>
      <c r="S78" s="827"/>
      <c r="T78" s="827"/>
    </row>
    <row r="79" spans="1:20" s="1309" customFormat="1">
      <c r="A79" s="1314" t="s">
        <v>1229</v>
      </c>
      <c r="B79" s="1313">
        <v>1.84</v>
      </c>
      <c r="C79" s="1120">
        <v>2.06</v>
      </c>
      <c r="D79" s="1120">
        <v>1.99</v>
      </c>
      <c r="E79" s="1120">
        <v>1.93</v>
      </c>
      <c r="F79" s="1120">
        <v>1.86</v>
      </c>
      <c r="G79" s="1120">
        <v>1.93</v>
      </c>
      <c r="H79" s="1312" t="s">
        <v>671</v>
      </c>
      <c r="I79" s="1120">
        <v>1.7636095304812323</v>
      </c>
      <c r="J79" s="1120">
        <v>1.5271551864026798</v>
      </c>
      <c r="K79" s="1120">
        <v>1.6133639169538792</v>
      </c>
      <c r="L79" s="1311" t="s">
        <v>671</v>
      </c>
      <c r="M79" s="1311" t="s">
        <v>671</v>
      </c>
      <c r="N79" s="827"/>
      <c r="O79" s="827"/>
      <c r="P79" s="827"/>
      <c r="Q79" s="827"/>
      <c r="R79" s="827"/>
      <c r="S79" s="827"/>
      <c r="T79" s="827"/>
    </row>
    <row r="80" spans="1:20" s="1309" customFormat="1">
      <c r="A80" s="773" t="s">
        <v>289</v>
      </c>
      <c r="B80" s="772"/>
      <c r="C80" s="772"/>
      <c r="D80" s="772"/>
      <c r="E80" s="772"/>
      <c r="F80" s="823"/>
      <c r="G80" s="823"/>
      <c r="H80" s="1310" t="s">
        <v>363</v>
      </c>
      <c r="I80" s="1306" t="s">
        <v>1228</v>
      </c>
      <c r="J80" s="823"/>
      <c r="K80" s="823"/>
      <c r="L80" s="823"/>
      <c r="M80" s="827"/>
      <c r="N80" s="827"/>
      <c r="O80" s="827"/>
      <c r="P80" s="827"/>
      <c r="Q80" s="827"/>
      <c r="R80" s="827"/>
      <c r="S80" s="827"/>
      <c r="T80" s="827"/>
    </row>
    <row r="81" spans="1:20" s="1309" customFormat="1">
      <c r="A81" s="1065" t="s">
        <v>286</v>
      </c>
      <c r="B81" s="773"/>
      <c r="C81" s="773"/>
      <c r="D81" s="773"/>
      <c r="E81" s="773"/>
      <c r="F81" s="823"/>
      <c r="G81" s="823"/>
      <c r="H81" s="823"/>
      <c r="I81" s="637" t="s">
        <v>1227</v>
      </c>
      <c r="J81" s="823"/>
      <c r="K81" s="823"/>
      <c r="L81" s="823"/>
      <c r="M81" s="827"/>
      <c r="N81" s="827"/>
      <c r="O81" s="827"/>
      <c r="P81" s="827"/>
      <c r="Q81" s="827"/>
      <c r="R81" s="827"/>
      <c r="S81" s="827"/>
      <c r="T81" s="827"/>
    </row>
    <row r="82" spans="1:20" ht="27" customHeight="1">
      <c r="A82" s="1937" t="s">
        <v>1226</v>
      </c>
      <c r="B82" s="1937"/>
      <c r="C82" s="1937"/>
      <c r="D82" s="1937"/>
      <c r="E82" s="1937"/>
      <c r="F82" s="823"/>
      <c r="G82" s="823"/>
      <c r="H82" s="823"/>
      <c r="I82" s="1308" t="s">
        <v>1225</v>
      </c>
      <c r="J82" s="963"/>
      <c r="K82" s="963"/>
      <c r="L82" s="963"/>
    </row>
    <row r="83" spans="1:20">
      <c r="A83" s="773" t="s">
        <v>1224</v>
      </c>
      <c r="B83" s="773"/>
      <c r="C83" s="773"/>
      <c r="D83" s="773"/>
      <c r="E83" s="773"/>
      <c r="F83" s="823"/>
      <c r="G83" s="823"/>
      <c r="H83" s="823"/>
      <c r="I83" s="1307" t="s">
        <v>1223</v>
      </c>
      <c r="J83" s="823"/>
      <c r="K83" s="823"/>
      <c r="L83" s="823"/>
    </row>
    <row r="84" spans="1:20">
      <c r="A84" s="1977" t="s">
        <v>1222</v>
      </c>
      <c r="B84" s="1977"/>
      <c r="C84" s="1977"/>
      <c r="D84" s="1977"/>
      <c r="E84" s="1977"/>
      <c r="F84" s="823"/>
      <c r="G84" s="823"/>
      <c r="H84" s="823"/>
      <c r="I84" s="1306" t="s">
        <v>281</v>
      </c>
      <c r="J84" s="823"/>
      <c r="K84" s="823"/>
      <c r="L84" s="823"/>
    </row>
    <row r="85" spans="1:20">
      <c r="A85" s="1977"/>
      <c r="B85" s="1977"/>
      <c r="C85" s="1977"/>
      <c r="D85" s="1977"/>
      <c r="E85" s="1977"/>
      <c r="F85" s="823"/>
      <c r="G85" s="823"/>
      <c r="H85" s="823"/>
      <c r="I85" s="637" t="s">
        <v>265</v>
      </c>
      <c r="J85" s="823"/>
      <c r="K85" s="823"/>
      <c r="L85" s="823"/>
    </row>
    <row r="86" spans="1:20">
      <c r="A86" s="1977"/>
      <c r="B86" s="1977"/>
      <c r="C86" s="1977"/>
      <c r="D86" s="1977"/>
      <c r="E86" s="1977"/>
      <c r="F86" s="823"/>
      <c r="G86" s="823"/>
      <c r="H86" s="823"/>
      <c r="I86" s="823"/>
      <c r="J86" s="823"/>
      <c r="K86" s="823"/>
      <c r="L86" s="823"/>
    </row>
    <row r="87" spans="1:20">
      <c r="A87" s="773" t="s">
        <v>1221</v>
      </c>
      <c r="B87" s="773"/>
      <c r="C87" s="773"/>
      <c r="D87" s="773"/>
      <c r="E87" s="773"/>
      <c r="F87" s="823"/>
      <c r="G87" s="823"/>
      <c r="H87" s="823"/>
      <c r="I87" s="823"/>
      <c r="J87" s="823"/>
      <c r="K87" s="823"/>
      <c r="L87" s="823"/>
    </row>
    <row r="88" spans="1:20">
      <c r="A88" s="773" t="s">
        <v>1220</v>
      </c>
      <c r="B88" s="773"/>
      <c r="C88" s="773"/>
      <c r="D88" s="773"/>
      <c r="E88" s="773"/>
      <c r="F88" s="823"/>
      <c r="G88" s="823"/>
      <c r="H88" s="823"/>
      <c r="I88" s="823"/>
      <c r="J88" s="823"/>
      <c r="K88" s="823"/>
      <c r="L88" s="823"/>
    </row>
    <row r="89" spans="1:20">
      <c r="A89" s="773" t="s">
        <v>1219</v>
      </c>
      <c r="B89" s="773"/>
      <c r="C89" s="773"/>
      <c r="D89" s="773"/>
      <c r="E89" s="773"/>
      <c r="F89" s="823"/>
      <c r="G89" s="823"/>
      <c r="H89" s="823"/>
      <c r="I89" s="823"/>
      <c r="J89" s="823"/>
      <c r="K89" s="823"/>
      <c r="L89" s="823"/>
    </row>
    <row r="90" spans="1:20">
      <c r="A90" s="773" t="s">
        <v>1218</v>
      </c>
      <c r="B90" s="773"/>
      <c r="C90" s="773"/>
      <c r="D90" s="773"/>
      <c r="E90" s="773"/>
      <c r="F90" s="823"/>
      <c r="G90" s="823"/>
      <c r="H90" s="823"/>
      <c r="I90" s="823"/>
      <c r="J90" s="823"/>
      <c r="K90" s="823"/>
      <c r="L90" s="823"/>
    </row>
    <row r="91" spans="1:20">
      <c r="A91" s="773" t="s">
        <v>1217</v>
      </c>
      <c r="B91" s="773"/>
      <c r="C91" s="773"/>
      <c r="D91" s="773"/>
      <c r="E91" s="773"/>
      <c r="F91" s="823"/>
      <c r="G91" s="823"/>
      <c r="H91" s="823"/>
      <c r="I91" s="823"/>
      <c r="J91" s="823"/>
      <c r="K91" s="823"/>
      <c r="L91" s="823"/>
    </row>
    <row r="92" spans="1:20">
      <c r="A92" s="773" t="s">
        <v>1216</v>
      </c>
      <c r="B92" s="772"/>
      <c r="C92" s="772"/>
      <c r="D92" s="772"/>
      <c r="E92" s="772"/>
      <c r="F92" s="823"/>
      <c r="G92" s="823"/>
      <c r="H92" s="823"/>
      <c r="I92" s="823"/>
      <c r="J92" s="823"/>
      <c r="K92" s="823"/>
      <c r="L92" s="823"/>
    </row>
    <row r="93" spans="1:20">
      <c r="A93" s="1305" t="s">
        <v>1215</v>
      </c>
      <c r="B93" s="1304"/>
      <c r="C93" s="773"/>
      <c r="D93" s="773"/>
      <c r="E93" s="772"/>
      <c r="F93" s="823"/>
      <c r="G93" s="823"/>
      <c r="H93" s="823"/>
      <c r="I93" s="823"/>
      <c r="J93" s="823"/>
      <c r="K93" s="823"/>
      <c r="L93" s="823"/>
    </row>
    <row r="94" spans="1:20" ht="59.25" customHeight="1">
      <c r="A94" s="1937" t="s">
        <v>1214</v>
      </c>
      <c r="B94" s="1937"/>
      <c r="C94" s="1937"/>
      <c r="D94" s="1937"/>
      <c r="E94" s="1937"/>
      <c r="F94" s="823"/>
      <c r="G94" s="823"/>
      <c r="H94" s="823"/>
      <c r="I94" s="823"/>
      <c r="J94" s="823"/>
      <c r="K94" s="823"/>
      <c r="L94" s="823"/>
    </row>
    <row r="95" spans="1:20" ht="30.75" customHeight="1">
      <c r="A95" s="1937" t="s">
        <v>1213</v>
      </c>
      <c r="B95" s="1937"/>
      <c r="C95" s="1937"/>
      <c r="D95" s="1937"/>
      <c r="E95" s="1937"/>
      <c r="F95" s="823"/>
      <c r="G95" s="823"/>
      <c r="H95" s="823"/>
      <c r="I95" s="823"/>
      <c r="J95" s="823"/>
      <c r="K95" s="823"/>
      <c r="L95" s="823"/>
    </row>
    <row r="96" spans="1:20">
      <c r="A96" s="1302"/>
      <c r="B96" s="1302"/>
      <c r="C96" s="1303"/>
      <c r="D96" s="1303"/>
      <c r="E96" s="823"/>
      <c r="F96" s="823"/>
      <c r="G96" s="823"/>
      <c r="H96" s="823"/>
      <c r="I96" s="823"/>
      <c r="J96" s="823"/>
      <c r="K96" s="823"/>
      <c r="L96" s="823"/>
    </row>
    <row r="97" spans="1:12">
      <c r="A97" s="823"/>
      <c r="B97" s="1302"/>
      <c r="C97" s="1301"/>
      <c r="D97" s="1301"/>
      <c r="E97" s="823"/>
      <c r="F97" s="823"/>
      <c r="G97" s="823"/>
      <c r="H97" s="823"/>
      <c r="I97" s="823"/>
      <c r="J97" s="823"/>
      <c r="K97" s="823"/>
      <c r="L97" s="823"/>
    </row>
    <row r="98" spans="1:12">
      <c r="B98" s="823"/>
    </row>
    <row r="103" spans="1:12">
      <c r="A103" s="1300"/>
      <c r="B103" s="1300"/>
    </row>
    <row r="104" spans="1:12">
      <c r="A104" s="1300"/>
      <c r="B104" s="1300"/>
    </row>
    <row r="105" spans="1:12">
      <c r="A105" s="1300"/>
      <c r="B105" s="1300"/>
    </row>
  </sheetData>
  <mergeCells count="6">
    <mergeCell ref="A95:E95"/>
    <mergeCell ref="J2:L2"/>
    <mergeCell ref="A5:L5"/>
    <mergeCell ref="A82:E82"/>
    <mergeCell ref="A84:E86"/>
    <mergeCell ref="A94:E94"/>
  </mergeCells>
  <hyperlinks>
    <hyperlink ref="J2" location="Contents!A1" display="Back to Contents ç" xr:uid="{63B0DF54-F306-4A55-8293-EF7455ED7CA9}"/>
    <hyperlink ref="J2:L2" location="உள்ளடக்கம்!A1" display="cs;slf;fj;jpw;F jpUk;Gtjw;F" xr:uid="{A1E5D092-C8EA-4DB7-B07F-1FC947CEDBF2}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BA785-2027-48DC-88E6-2A9FE6F56F43}">
  <sheetPr>
    <pageSetUpPr fitToPage="1"/>
  </sheetPr>
  <dimension ref="A1:J24"/>
  <sheetViews>
    <sheetView zoomScaleNormal="100" workbookViewId="0">
      <selection activeCell="Q22" sqref="Q22"/>
    </sheetView>
  </sheetViews>
  <sheetFormatPr defaultColWidth="9.140625" defaultRowHeight="12.75"/>
  <cols>
    <col min="1" max="1" width="9.140625" style="1329"/>
    <col min="2" max="2" width="56.7109375" style="1329" customWidth="1"/>
    <col min="3" max="3" width="10.7109375" style="1329" customWidth="1"/>
    <col min="4" max="6" width="7.28515625" style="1329" customWidth="1"/>
    <col min="7" max="8" width="13.85546875" style="1329" customWidth="1"/>
    <col min="9" max="9" width="14.5703125" style="1329" customWidth="1"/>
    <col min="10" max="10" width="16.28515625" style="1329" customWidth="1"/>
    <col min="11" max="16384" width="9.140625" style="1329"/>
  </cols>
  <sheetData>
    <row r="1" spans="1:10" s="1358" customFormat="1" ht="21.75" customHeight="1">
      <c r="A1" s="1161" t="s">
        <v>132</v>
      </c>
      <c r="B1" s="1371"/>
      <c r="C1" s="1370"/>
      <c r="D1" s="1370"/>
      <c r="E1" s="1370"/>
      <c r="F1" s="1370"/>
      <c r="H1" s="1369"/>
      <c r="J1" s="1368" t="s">
        <v>1317</v>
      </c>
    </row>
    <row r="2" spans="1:10" s="1358" customFormat="1" ht="15.75">
      <c r="A2" s="1367"/>
      <c r="B2" s="1366"/>
      <c r="C2" s="1365"/>
      <c r="D2" s="1364"/>
      <c r="E2" s="1364"/>
      <c r="G2" s="1364"/>
      <c r="H2" s="1787" t="s">
        <v>130</v>
      </c>
      <c r="I2" s="1787"/>
      <c r="J2" s="1787"/>
    </row>
    <row r="3" spans="1:10" s="1358" customFormat="1" ht="15.75">
      <c r="A3" s="1991" t="s">
        <v>1316</v>
      </c>
      <c r="B3" s="1991"/>
      <c r="C3" s="1991"/>
      <c r="D3" s="1991"/>
      <c r="E3" s="1991"/>
      <c r="F3" s="1991"/>
      <c r="G3" s="1363"/>
      <c r="H3" s="1362"/>
    </row>
    <row r="4" spans="1:10" ht="16.5" thickBot="1">
      <c r="A4" s="1361"/>
      <c r="B4" s="1360"/>
      <c r="C4" s="1359"/>
      <c r="D4" s="1359"/>
      <c r="E4" s="1359"/>
      <c r="F4" s="1359"/>
      <c r="G4" s="1359"/>
      <c r="H4" s="1359"/>
      <c r="I4" s="1358"/>
      <c r="J4" s="1358"/>
    </row>
    <row r="5" spans="1:10" ht="15" customHeight="1">
      <c r="A5" s="1992" t="s">
        <v>1315</v>
      </c>
      <c r="B5" s="1993"/>
      <c r="C5" s="1996" t="s">
        <v>1314</v>
      </c>
      <c r="D5" s="1999" t="s">
        <v>1313</v>
      </c>
      <c r="E5" s="2000"/>
      <c r="F5" s="2001"/>
      <c r="G5" s="1987" t="s">
        <v>1312</v>
      </c>
      <c r="H5" s="1988"/>
      <c r="I5" s="1983" t="s">
        <v>1311</v>
      </c>
      <c r="J5" s="1984"/>
    </row>
    <row r="6" spans="1:10" ht="30" customHeight="1" thickBot="1">
      <c r="A6" s="1992"/>
      <c r="B6" s="1993"/>
      <c r="C6" s="1997"/>
      <c r="D6" s="2002"/>
      <c r="E6" s="2003"/>
      <c r="F6" s="2004"/>
      <c r="G6" s="1989"/>
      <c r="H6" s="1990"/>
      <c r="I6" s="1985"/>
      <c r="J6" s="1986"/>
    </row>
    <row r="7" spans="1:10">
      <c r="A7" s="1992"/>
      <c r="B7" s="1993"/>
      <c r="C7" s="1997"/>
      <c r="D7" s="1981">
        <v>2023</v>
      </c>
      <c r="E7" s="1981">
        <v>2024</v>
      </c>
      <c r="F7" s="1981">
        <v>2025</v>
      </c>
      <c r="G7" s="1978" t="s">
        <v>1310</v>
      </c>
      <c r="H7" s="1978" t="s">
        <v>1309</v>
      </c>
      <c r="I7" s="1981">
        <v>2024</v>
      </c>
      <c r="J7" s="1981">
        <v>2025</v>
      </c>
    </row>
    <row r="8" spans="1:10" ht="15.75" customHeight="1" thickBot="1">
      <c r="A8" s="1994"/>
      <c r="B8" s="1995"/>
      <c r="C8" s="1998"/>
      <c r="D8" s="1982"/>
      <c r="E8" s="1982"/>
      <c r="F8" s="1982"/>
      <c r="G8" s="1979"/>
      <c r="H8" s="1979"/>
      <c r="I8" s="1982"/>
      <c r="J8" s="1982"/>
    </row>
    <row r="9" spans="1:10">
      <c r="A9" s="1356"/>
      <c r="B9" s="1356"/>
      <c r="C9" s="1355"/>
      <c r="D9" s="1354"/>
      <c r="E9" s="1354"/>
      <c r="F9" s="1354"/>
      <c r="G9" s="1353"/>
      <c r="H9" s="1353"/>
      <c r="I9" s="1352"/>
      <c r="J9" s="1352"/>
    </row>
    <row r="10" spans="1:10">
      <c r="A10" s="1350" t="s">
        <v>1308</v>
      </c>
      <c r="B10" s="1351"/>
      <c r="C10" s="1341">
        <v>100</v>
      </c>
      <c r="D10" s="1340">
        <v>191.83333333333334</v>
      </c>
      <c r="E10" s="1340">
        <v>194.21666666666667</v>
      </c>
      <c r="F10" s="1340">
        <v>193.25</v>
      </c>
      <c r="G10" s="1339">
        <v>-1.7</v>
      </c>
      <c r="H10" s="1339">
        <v>2.1387584767866579</v>
      </c>
      <c r="I10" s="1338">
        <v>1.2</v>
      </c>
      <c r="J10" s="1338">
        <v>-0.4977259074916307</v>
      </c>
    </row>
    <row r="11" spans="1:10">
      <c r="A11" s="1980" t="s">
        <v>1307</v>
      </c>
      <c r="B11" s="1980"/>
      <c r="C11" s="1341"/>
      <c r="D11" s="1340"/>
      <c r="E11" s="1340"/>
      <c r="F11" s="1340"/>
      <c r="G11" s="1339"/>
      <c r="H11" s="1339"/>
      <c r="I11" s="1338"/>
      <c r="J11" s="1338"/>
    </row>
    <row r="12" spans="1:10">
      <c r="A12" s="1343"/>
      <c r="B12" s="1345" t="s">
        <v>1306</v>
      </c>
      <c r="C12" s="1341">
        <v>26.232739234530477</v>
      </c>
      <c r="D12" s="1341">
        <v>233.52500000000001</v>
      </c>
      <c r="E12" s="1341">
        <v>237.26666666666665</v>
      </c>
      <c r="F12" s="1341">
        <v>242.04166666666666</v>
      </c>
      <c r="G12" s="1339">
        <v>0.8</v>
      </c>
      <c r="H12" s="1339">
        <v>2.9912754466140496</v>
      </c>
      <c r="I12" s="1338">
        <v>1.6</v>
      </c>
      <c r="J12" s="1338">
        <v>2.0125035122225299</v>
      </c>
    </row>
    <row r="13" spans="1:10">
      <c r="A13" s="1343"/>
      <c r="B13" s="1349" t="s">
        <v>1305</v>
      </c>
      <c r="C13" s="1341">
        <v>1.6720878481729602</v>
      </c>
      <c r="D13" s="1340">
        <v>192.89166666666668</v>
      </c>
      <c r="E13" s="1340">
        <v>239.64166666666668</v>
      </c>
      <c r="F13" s="1340">
        <v>247.25</v>
      </c>
      <c r="G13" s="1339">
        <v>15.1</v>
      </c>
      <c r="H13" s="1339">
        <v>4.851063829787237</v>
      </c>
      <c r="I13" s="1338">
        <v>24.2</v>
      </c>
      <c r="J13" s="1338">
        <v>3.174879159856725</v>
      </c>
    </row>
    <row r="14" spans="1:10">
      <c r="A14" s="1343"/>
      <c r="B14" s="1348" t="s">
        <v>1304</v>
      </c>
      <c r="C14" s="1341">
        <v>2.1962805100634157</v>
      </c>
      <c r="D14" s="1340">
        <v>239.75833333333333</v>
      </c>
      <c r="E14" s="1340">
        <v>243.22500000000002</v>
      </c>
      <c r="F14" s="1340">
        <v>253.56666666666669</v>
      </c>
      <c r="G14" s="1339">
        <v>4.5999999999999996</v>
      </c>
      <c r="H14" s="1339">
        <v>3.9983844911147037</v>
      </c>
      <c r="I14" s="1338">
        <v>1.4</v>
      </c>
      <c r="J14" s="1338">
        <v>4.2518929660465332</v>
      </c>
    </row>
    <row r="15" spans="1:10" ht="25.5">
      <c r="A15" s="1343"/>
      <c r="B15" s="1347" t="s">
        <v>1303</v>
      </c>
      <c r="C15" s="1341">
        <v>31.562911064543304</v>
      </c>
      <c r="D15" s="1340">
        <v>148.875</v>
      </c>
      <c r="E15" s="1340">
        <v>143.41666666666666</v>
      </c>
      <c r="F15" s="1340">
        <v>134.32500000000002</v>
      </c>
      <c r="G15" s="1339">
        <v>-12.6</v>
      </c>
      <c r="H15" s="1339">
        <v>0.14803849000741456</v>
      </c>
      <c r="I15" s="1338">
        <v>-3.7</v>
      </c>
      <c r="J15" s="1338">
        <v>-6.3393375944218349</v>
      </c>
    </row>
    <row r="16" spans="1:10">
      <c r="A16" s="1343"/>
      <c r="B16" s="1346" t="s">
        <v>1302</v>
      </c>
      <c r="C16" s="1341">
        <v>3.4762278850948958</v>
      </c>
      <c r="D16" s="1341">
        <v>184.43333333333331</v>
      </c>
      <c r="E16" s="1341">
        <v>186.91666666666671</v>
      </c>
      <c r="F16" s="1341">
        <v>188.07499999999996</v>
      </c>
      <c r="G16" s="1339">
        <v>0.4</v>
      </c>
      <c r="H16" s="1339">
        <v>3.7077426390403394</v>
      </c>
      <c r="I16" s="1338">
        <v>1.3</v>
      </c>
      <c r="J16" s="1338">
        <v>0.61970575122598515</v>
      </c>
    </row>
    <row r="17" spans="1:10">
      <c r="A17" s="1343"/>
      <c r="B17" s="1345" t="s">
        <v>1301</v>
      </c>
      <c r="C17" s="1341">
        <v>3.9985267795047337</v>
      </c>
      <c r="D17" s="1340">
        <v>173.07500000000002</v>
      </c>
      <c r="E17" s="1340">
        <v>176.9</v>
      </c>
      <c r="F17" s="1340">
        <v>186.31666666666669</v>
      </c>
      <c r="G17" s="1339">
        <v>6.1</v>
      </c>
      <c r="H17" s="1339">
        <v>4.9035812672176338</v>
      </c>
      <c r="I17" s="1338">
        <v>2.2000000000000002</v>
      </c>
      <c r="J17" s="1338">
        <v>5.3231580930846123</v>
      </c>
    </row>
    <row r="18" spans="1:10">
      <c r="A18" s="1343"/>
      <c r="B18" s="1345" t="s">
        <v>1300</v>
      </c>
      <c r="C18" s="1341">
        <v>12.546949652123624</v>
      </c>
      <c r="D18" s="1340">
        <v>230.36666666666667</v>
      </c>
      <c r="E18" s="1340">
        <v>233.68333333333331</v>
      </c>
      <c r="F18" s="1340">
        <v>225.50833333333333</v>
      </c>
      <c r="G18" s="1339">
        <v>-1.3</v>
      </c>
      <c r="H18" s="1339">
        <v>-0.1780943900267167</v>
      </c>
      <c r="I18" s="1338">
        <v>1.4</v>
      </c>
      <c r="J18" s="1338">
        <v>-3.4983239426574331</v>
      </c>
    </row>
    <row r="19" spans="1:10">
      <c r="A19" s="1343"/>
      <c r="B19" s="1344" t="s">
        <v>1299</v>
      </c>
      <c r="C19" s="1341">
        <v>2.9590443396269541</v>
      </c>
      <c r="D19" s="1340">
        <v>119.79999999999997</v>
      </c>
      <c r="E19" s="1340">
        <v>124.07499999999999</v>
      </c>
      <c r="F19" s="1340">
        <v>124.625</v>
      </c>
      <c r="G19" s="1339">
        <v>3.6</v>
      </c>
      <c r="H19" s="1339">
        <v>0.72522159548751475</v>
      </c>
      <c r="I19" s="1338">
        <v>3.6</v>
      </c>
      <c r="J19" s="1338">
        <v>0.44328027402782411</v>
      </c>
    </row>
    <row r="20" spans="1:10">
      <c r="A20" s="1343"/>
      <c r="B20" s="1342" t="s">
        <v>1298</v>
      </c>
      <c r="C20" s="1341">
        <v>1.9589065517171576</v>
      </c>
      <c r="D20" s="1340">
        <v>173.64999999999998</v>
      </c>
      <c r="E20" s="1340">
        <v>181.26949559214268</v>
      </c>
      <c r="F20" s="1340">
        <v>183.1</v>
      </c>
      <c r="G20" s="1339">
        <v>4.3</v>
      </c>
      <c r="H20" s="1339">
        <v>1.3812154696132597</v>
      </c>
      <c r="I20" s="1338">
        <v>4.4000000000000004</v>
      </c>
      <c r="J20" s="1338">
        <v>1.0098248477371952</v>
      </c>
    </row>
    <row r="21" spans="1:10">
      <c r="A21" s="1343"/>
      <c r="B21" s="1344" t="s">
        <v>1297</v>
      </c>
      <c r="C21" s="1341">
        <v>5.0934182437722813</v>
      </c>
      <c r="D21" s="1340">
        <v>159.9083333333333</v>
      </c>
      <c r="E21" s="1340">
        <v>174.33333333333334</v>
      </c>
      <c r="F21" s="1340">
        <v>184.39166666666668</v>
      </c>
      <c r="G21" s="1339">
        <v>7</v>
      </c>
      <c r="H21" s="1339">
        <v>5.6646102075154197</v>
      </c>
      <c r="I21" s="1338">
        <v>9</v>
      </c>
      <c r="J21" s="1338">
        <v>5.7695984703632908</v>
      </c>
    </row>
    <row r="22" spans="1:10">
      <c r="A22" s="1343"/>
      <c r="B22" s="1342" t="s">
        <v>1296</v>
      </c>
      <c r="C22" s="1341">
        <v>5.116263174472361</v>
      </c>
      <c r="D22" s="1340">
        <v>232.04166666666666</v>
      </c>
      <c r="E22" s="1340">
        <v>239.55000000000004</v>
      </c>
      <c r="F22" s="1340">
        <v>242.86666666666665</v>
      </c>
      <c r="G22" s="1339">
        <v>2.2999999999999998</v>
      </c>
      <c r="H22" s="1339">
        <v>4.0268456375838904</v>
      </c>
      <c r="I22" s="1338">
        <v>3.2</v>
      </c>
      <c r="J22" s="1338">
        <v>1.3845404578028075</v>
      </c>
    </row>
    <row r="23" spans="1:10" ht="13.5" thickBot="1">
      <c r="A23" s="1337"/>
      <c r="B23" s="1336" t="s">
        <v>1295</v>
      </c>
      <c r="C23" s="1335">
        <v>3.1866447163778453</v>
      </c>
      <c r="D23" s="1334">
        <v>184.72499999999999</v>
      </c>
      <c r="E23" s="1334">
        <v>191.30833333333331</v>
      </c>
      <c r="F23" s="1334">
        <v>196.80833333333331</v>
      </c>
      <c r="G23" s="1333">
        <v>4.5</v>
      </c>
      <c r="H23" s="1333">
        <v>2.5218733916623659</v>
      </c>
      <c r="I23" s="1332">
        <v>3.6</v>
      </c>
      <c r="J23" s="1332">
        <v>2.8749401054144696</v>
      </c>
    </row>
    <row r="24" spans="1:10">
      <c r="H24" s="1331"/>
      <c r="J24" s="1330" t="s">
        <v>182</v>
      </c>
    </row>
  </sheetData>
  <mergeCells count="15">
    <mergeCell ref="G7:G8"/>
    <mergeCell ref="A11:B11"/>
    <mergeCell ref="I7:I8"/>
    <mergeCell ref="H2:J2"/>
    <mergeCell ref="H7:H8"/>
    <mergeCell ref="J7:J8"/>
    <mergeCell ref="I5:J6"/>
    <mergeCell ref="G5:H6"/>
    <mergeCell ref="A3:F3"/>
    <mergeCell ref="A5:B8"/>
    <mergeCell ref="C5:C8"/>
    <mergeCell ref="D5:F6"/>
    <mergeCell ref="D7:D8"/>
    <mergeCell ref="F7:F8"/>
    <mergeCell ref="E7:E8"/>
  </mergeCells>
  <hyperlinks>
    <hyperlink ref="H2" location="Contents!A1" display="Back to Contents ç" xr:uid="{1BCA1C75-14E5-41EE-A3CB-BD9B3FEB7408}"/>
    <hyperlink ref="H2:J2" location="உள்ளடக்கம்!A1" display="cs;slf;fj;jpw;F jpUk;Gtjw;F" xr:uid="{360B2527-7E7E-40CC-B832-4922C1D1B95A}"/>
  </hyperlinks>
  <pageMargins left="0.7" right="0.7" top="0.75" bottom="0.75" header="0.3" footer="0.3"/>
  <pageSetup paperSize="9" orientation="landscape" r:id="rId1"/>
  <headerFooter>
    <oddHeader>&amp;L&amp;"Calibri"&amp;10&amp;K000000 [Limited Sharing]&amp;1#_x000D_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14105-31BC-4EB4-B061-72C2D3743F7A}">
  <sheetPr>
    <pageSetUpPr fitToPage="1"/>
  </sheetPr>
  <dimension ref="A1:J24"/>
  <sheetViews>
    <sheetView zoomScaleNormal="100" workbookViewId="0">
      <selection activeCell="H2" sqref="H2:J2"/>
    </sheetView>
  </sheetViews>
  <sheetFormatPr defaultColWidth="9.140625" defaultRowHeight="12.75"/>
  <cols>
    <col min="1" max="1" width="9.140625" style="1329"/>
    <col min="2" max="2" width="63.85546875" style="1329" customWidth="1"/>
    <col min="3" max="3" width="12.5703125" style="1329" customWidth="1"/>
    <col min="4" max="6" width="7.28515625" style="1329" customWidth="1"/>
    <col min="7" max="8" width="13.85546875" style="1329" customWidth="1"/>
    <col min="9" max="9" width="14.5703125" style="1329" customWidth="1"/>
    <col min="10" max="10" width="16.28515625" style="1329" customWidth="1"/>
    <col min="11" max="16384" width="9.140625" style="1329"/>
  </cols>
  <sheetData>
    <row r="1" spans="1:10" s="1358" customFormat="1" ht="15.75">
      <c r="A1" s="1161" t="s">
        <v>132</v>
      </c>
      <c r="B1" s="1371"/>
      <c r="C1" s="1370"/>
      <c r="D1" s="1370"/>
      <c r="E1" s="1370"/>
      <c r="F1" s="1370"/>
      <c r="J1" s="1368" t="s">
        <v>1322</v>
      </c>
    </row>
    <row r="2" spans="1:10" s="1358" customFormat="1" ht="15.75">
      <c r="A2" s="874"/>
      <c r="B2" s="1376"/>
      <c r="C2" s="1376"/>
      <c r="D2" s="1376"/>
      <c r="E2" s="1376"/>
      <c r="G2" s="1376"/>
      <c r="H2" s="1787" t="s">
        <v>130</v>
      </c>
      <c r="I2" s="1787"/>
      <c r="J2" s="1787"/>
    </row>
    <row r="3" spans="1:10" s="1358" customFormat="1" ht="15.75">
      <c r="A3" s="1991" t="s">
        <v>1321</v>
      </c>
      <c r="B3" s="1991"/>
      <c r="C3" s="1991"/>
      <c r="D3" s="1991"/>
      <c r="E3" s="1991"/>
      <c r="F3" s="1991"/>
      <c r="G3" s="1363"/>
      <c r="H3" s="1362"/>
    </row>
    <row r="4" spans="1:10" s="1358" customFormat="1" ht="16.5" thickBot="1">
      <c r="A4" s="1375"/>
      <c r="B4" s="1374"/>
      <c r="C4" s="1370"/>
      <c r="D4" s="1370"/>
      <c r="E4" s="1370"/>
      <c r="F4" s="1370"/>
      <c r="G4" s="1370"/>
      <c r="H4" s="1370"/>
    </row>
    <row r="5" spans="1:10" ht="30" customHeight="1">
      <c r="A5" s="1992" t="s">
        <v>1315</v>
      </c>
      <c r="B5" s="1993"/>
      <c r="C5" s="1996" t="s">
        <v>1314</v>
      </c>
      <c r="D5" s="1999" t="s">
        <v>1313</v>
      </c>
      <c r="E5" s="2000"/>
      <c r="F5" s="2001"/>
      <c r="G5" s="2005" t="s">
        <v>1312</v>
      </c>
      <c r="H5" s="2006"/>
      <c r="I5" s="1987" t="s">
        <v>1320</v>
      </c>
      <c r="J5" s="1988"/>
    </row>
    <row r="6" spans="1:10" ht="15.75" customHeight="1" thickBot="1">
      <c r="A6" s="1992"/>
      <c r="B6" s="1993"/>
      <c r="C6" s="1997"/>
      <c r="D6" s="2002"/>
      <c r="E6" s="2003"/>
      <c r="F6" s="2004"/>
      <c r="G6" s="2007"/>
      <c r="H6" s="2008"/>
      <c r="I6" s="1989"/>
      <c r="J6" s="1990"/>
    </row>
    <row r="7" spans="1:10">
      <c r="A7" s="1992"/>
      <c r="B7" s="1993"/>
      <c r="C7" s="1997"/>
      <c r="D7" s="1981">
        <v>2023</v>
      </c>
      <c r="E7" s="1981">
        <v>2024</v>
      </c>
      <c r="F7" s="1981">
        <v>2025</v>
      </c>
      <c r="G7" s="1978" t="s">
        <v>1310</v>
      </c>
      <c r="H7" s="1978" t="s">
        <v>1309</v>
      </c>
      <c r="I7" s="1981">
        <v>2024</v>
      </c>
      <c r="J7" s="1981">
        <v>2025</v>
      </c>
    </row>
    <row r="8" spans="1:10" ht="15.75" customHeight="1" thickBot="1">
      <c r="A8" s="1994"/>
      <c r="B8" s="1995"/>
      <c r="C8" s="1998"/>
      <c r="D8" s="1982"/>
      <c r="E8" s="1982"/>
      <c r="F8" s="1982"/>
      <c r="G8" s="1979"/>
      <c r="H8" s="1979"/>
      <c r="I8" s="1982"/>
      <c r="J8" s="1982"/>
    </row>
    <row r="9" spans="1:10" ht="20.100000000000001" customHeight="1">
      <c r="A9" s="1356"/>
      <c r="B9" s="1356"/>
      <c r="C9" s="1355"/>
      <c r="D9" s="1354"/>
      <c r="E9" s="1354"/>
      <c r="F9" s="1354"/>
      <c r="G9" s="1357"/>
      <c r="H9" s="1357"/>
      <c r="I9" s="1352"/>
      <c r="J9" s="1352"/>
    </row>
    <row r="10" spans="1:10" ht="20.100000000000001" customHeight="1">
      <c r="A10" s="1350" t="s">
        <v>1308</v>
      </c>
      <c r="B10" s="1351"/>
      <c r="C10" s="1341">
        <v>100</v>
      </c>
      <c r="D10" s="1340">
        <v>203.79166666666671</v>
      </c>
      <c r="E10" s="1340">
        <v>207.10833333333332</v>
      </c>
      <c r="F10" s="1340">
        <v>207.44999999999996</v>
      </c>
      <c r="G10" s="1339">
        <v>-2</v>
      </c>
      <c r="H10" s="1339">
        <v>2.8836754643206284</v>
      </c>
      <c r="I10" s="1338">
        <v>1.6</v>
      </c>
      <c r="J10" s="1338">
        <v>0.16497002373958569</v>
      </c>
    </row>
    <row r="11" spans="1:10" ht="20.100000000000001" customHeight="1">
      <c r="A11" s="1980" t="s">
        <v>1307</v>
      </c>
      <c r="B11" s="1980"/>
      <c r="C11" s="1341"/>
      <c r="D11" s="1340"/>
      <c r="E11" s="1340"/>
      <c r="F11" s="1340"/>
      <c r="G11" s="1339"/>
      <c r="H11" s="1339"/>
      <c r="I11" s="1338"/>
      <c r="J11" s="1338"/>
    </row>
    <row r="12" spans="1:10" ht="20.100000000000001" customHeight="1">
      <c r="A12" s="1350"/>
      <c r="B12" s="1344" t="s">
        <v>1306</v>
      </c>
      <c r="C12" s="1341">
        <v>39.200000000000003</v>
      </c>
      <c r="D12" s="1341">
        <v>227.46666666666661</v>
      </c>
      <c r="E12" s="1341">
        <v>232.34166666666667</v>
      </c>
      <c r="F12" s="1341">
        <v>238.25833333333333</v>
      </c>
      <c r="G12" s="1339">
        <v>-1</v>
      </c>
      <c r="H12" s="1339">
        <v>4.4463445917058593</v>
      </c>
      <c r="I12" s="1338">
        <v>2.1</v>
      </c>
      <c r="J12" s="1338">
        <v>2.546537068254362</v>
      </c>
    </row>
    <row r="13" spans="1:10" ht="20.100000000000001" customHeight="1">
      <c r="A13" s="1343"/>
      <c r="B13" s="1349" t="s">
        <v>1305</v>
      </c>
      <c r="C13" s="1341">
        <v>1.9</v>
      </c>
      <c r="D13" s="1340">
        <v>203.44999999999996</v>
      </c>
      <c r="E13" s="1340">
        <v>242.1</v>
      </c>
      <c r="F13" s="1340">
        <v>253.32499999999996</v>
      </c>
      <c r="G13" s="1339">
        <v>13.9</v>
      </c>
      <c r="H13" s="1339">
        <v>4.2927228127555193</v>
      </c>
      <c r="I13" s="1338">
        <v>19</v>
      </c>
      <c r="J13" s="1338">
        <v>4.6365138372573167</v>
      </c>
    </row>
    <row r="14" spans="1:10" ht="20.100000000000001" customHeight="1">
      <c r="A14" s="1343"/>
      <c r="B14" s="1348" t="s">
        <v>1304</v>
      </c>
      <c r="C14" s="1341">
        <v>3.0035058815830071</v>
      </c>
      <c r="D14" s="1340">
        <v>212.60000000000002</v>
      </c>
      <c r="E14" s="1340">
        <v>210.49999999999997</v>
      </c>
      <c r="F14" s="1340">
        <v>211.29166666666666</v>
      </c>
      <c r="G14" s="1339">
        <v>-0.6</v>
      </c>
      <c r="H14" s="1339">
        <v>1.6650808753568032</v>
      </c>
      <c r="I14" s="1338">
        <v>-1</v>
      </c>
      <c r="J14" s="1338">
        <v>0.37608867775138499</v>
      </c>
    </row>
    <row r="15" spans="1:10" ht="20.100000000000001" customHeight="1">
      <c r="A15" s="1343"/>
      <c r="B15" s="1348" t="s">
        <v>1319</v>
      </c>
      <c r="C15" s="1341">
        <v>22.929353719767846</v>
      </c>
      <c r="D15" s="1340">
        <v>161.36666666666667</v>
      </c>
      <c r="E15" s="1340">
        <v>157.12500000000003</v>
      </c>
      <c r="F15" s="1340">
        <v>148.39999999999998</v>
      </c>
      <c r="G15" s="1339">
        <v>-11.4</v>
      </c>
      <c r="H15" s="1339">
        <v>1.0796221322537265</v>
      </c>
      <c r="I15" s="1338">
        <v>-2.6</v>
      </c>
      <c r="J15" s="1338">
        <v>-5.5529037390612874</v>
      </c>
    </row>
    <row r="16" spans="1:10">
      <c r="A16" s="1343"/>
      <c r="B16" s="1373" t="s">
        <v>1318</v>
      </c>
      <c r="C16" s="1341">
        <v>3.0366191443526391</v>
      </c>
      <c r="D16" s="1341">
        <v>219.04999999999995</v>
      </c>
      <c r="E16" s="1341">
        <v>216.13333333333333</v>
      </c>
      <c r="F16" s="1341">
        <v>214.75833333333333</v>
      </c>
      <c r="G16" s="1339">
        <v>-3</v>
      </c>
      <c r="H16" s="1339">
        <v>2.8015194681861377</v>
      </c>
      <c r="I16" s="1354">
        <v>-1.3</v>
      </c>
      <c r="J16" s="1338">
        <v>-0.63618136952497961</v>
      </c>
    </row>
    <row r="17" spans="1:10" ht="20.100000000000001" customHeight="1">
      <c r="A17" s="1343"/>
      <c r="B17" s="1344" t="s">
        <v>1301</v>
      </c>
      <c r="C17" s="1341">
        <v>3.256896421409806</v>
      </c>
      <c r="D17" s="1340">
        <v>190.49166666666667</v>
      </c>
      <c r="E17" s="1340">
        <v>196.51666666666665</v>
      </c>
      <c r="F17" s="1340">
        <v>204.38333333333333</v>
      </c>
      <c r="G17" s="1339">
        <v>4.4000000000000004</v>
      </c>
      <c r="H17" s="1339">
        <v>3.6018009004502192</v>
      </c>
      <c r="I17" s="1354">
        <v>3.2</v>
      </c>
      <c r="J17" s="1338">
        <v>4.0030531761513055</v>
      </c>
    </row>
    <row r="18" spans="1:10" ht="20.100000000000001" customHeight="1">
      <c r="A18" s="1343"/>
      <c r="B18" s="1344" t="s">
        <v>1300</v>
      </c>
      <c r="C18" s="1341">
        <v>11.017976153152178</v>
      </c>
      <c r="D18" s="1340">
        <v>227.74999999999997</v>
      </c>
      <c r="E18" s="1340">
        <v>230.29999999999998</v>
      </c>
      <c r="F18" s="1340">
        <v>220.93333333333331</v>
      </c>
      <c r="G18" s="1339">
        <v>-1.7</v>
      </c>
      <c r="H18" s="1339">
        <v>-0.67996373526745235</v>
      </c>
      <c r="I18" s="1354">
        <v>1.1000000000000001</v>
      </c>
      <c r="J18" s="1338">
        <v>-4.0671587784049779</v>
      </c>
    </row>
    <row r="19" spans="1:10" ht="20.100000000000001" customHeight="1">
      <c r="A19" s="1343"/>
      <c r="B19" s="1344" t="s">
        <v>1299</v>
      </c>
      <c r="C19" s="1341">
        <v>2.3755556219695055</v>
      </c>
      <c r="D19" s="1340">
        <v>119.09999999999998</v>
      </c>
      <c r="E19" s="1340">
        <v>123.28333333333336</v>
      </c>
      <c r="F19" s="1340">
        <v>123.72499999999998</v>
      </c>
      <c r="G19" s="1339">
        <v>3.4</v>
      </c>
      <c r="H19" s="1339">
        <v>0.73051948051947357</v>
      </c>
      <c r="I19" s="1354">
        <v>3.5</v>
      </c>
      <c r="J19" s="1338">
        <v>0.35825334595103175</v>
      </c>
    </row>
    <row r="20" spans="1:10" ht="20.100000000000001" customHeight="1">
      <c r="A20" s="1343"/>
      <c r="B20" s="1342" t="s">
        <v>1298</v>
      </c>
      <c r="C20" s="1341">
        <v>1.6799327652335037</v>
      </c>
      <c r="D20" s="1340">
        <v>205.88333333333335</v>
      </c>
      <c r="E20" s="1340">
        <v>203.96666666666667</v>
      </c>
      <c r="F20" s="1340">
        <v>193.88333333333335</v>
      </c>
      <c r="G20" s="1339">
        <v>-7.7</v>
      </c>
      <c r="H20" s="1339">
        <v>-2.2854240731335702</v>
      </c>
      <c r="I20" s="1354">
        <v>-0.9</v>
      </c>
      <c r="J20" s="1338">
        <v>-4.9436182382742171</v>
      </c>
    </row>
    <row r="21" spans="1:10" ht="20.100000000000001" customHeight="1">
      <c r="A21" s="1343"/>
      <c r="B21" s="1344" t="s">
        <v>1297</v>
      </c>
      <c r="C21" s="1341">
        <v>3.9071595550869449</v>
      </c>
      <c r="D21" s="1340">
        <v>168.04999999999998</v>
      </c>
      <c r="E21" s="1340">
        <v>187.70000000000002</v>
      </c>
      <c r="F21" s="1340">
        <v>197.2833333333333</v>
      </c>
      <c r="G21" s="1339">
        <v>7.8</v>
      </c>
      <c r="H21" s="1339">
        <v>5.8139534883720936</v>
      </c>
      <c r="I21" s="1354">
        <v>11.7</v>
      </c>
      <c r="J21" s="1338">
        <v>5.1056650683714899</v>
      </c>
    </row>
    <row r="22" spans="1:10" ht="20.100000000000001" customHeight="1">
      <c r="A22" s="1343"/>
      <c r="B22" s="1342" t="s">
        <v>1296</v>
      </c>
      <c r="C22" s="1341">
        <v>4.3864011073468525</v>
      </c>
      <c r="D22" s="1340">
        <v>228.07500000000002</v>
      </c>
      <c r="E22" s="1340">
        <v>234.95000000000002</v>
      </c>
      <c r="F22" s="1340">
        <v>238.81666666666663</v>
      </c>
      <c r="G22" s="1339">
        <v>2.6</v>
      </c>
      <c r="H22" s="1339">
        <v>2.9349213100808189</v>
      </c>
      <c r="I22" s="1338">
        <v>3</v>
      </c>
      <c r="J22" s="1338">
        <v>1.6457402284173694</v>
      </c>
    </row>
    <row r="23" spans="1:10" ht="20.100000000000001" customHeight="1" thickBot="1">
      <c r="A23" s="1337"/>
      <c r="B23" s="1336" t="s">
        <v>1295</v>
      </c>
      <c r="C23" s="1335">
        <v>3.2970450661805324</v>
      </c>
      <c r="D23" s="1334">
        <v>198.6</v>
      </c>
      <c r="E23" s="1334">
        <v>203.95000000000002</v>
      </c>
      <c r="F23" s="1334">
        <v>210.43333333333337</v>
      </c>
      <c r="G23" s="1333">
        <v>3.6</v>
      </c>
      <c r="H23" s="1333">
        <v>3.3414043583535133</v>
      </c>
      <c r="I23" s="1372">
        <v>2.7</v>
      </c>
      <c r="J23" s="1332">
        <v>3.1788837133284398</v>
      </c>
    </row>
    <row r="24" spans="1:10">
      <c r="J24" s="1330" t="s">
        <v>182</v>
      </c>
    </row>
  </sheetData>
  <mergeCells count="15">
    <mergeCell ref="G7:G8"/>
    <mergeCell ref="A11:B11"/>
    <mergeCell ref="I7:I8"/>
    <mergeCell ref="H2:J2"/>
    <mergeCell ref="H7:H8"/>
    <mergeCell ref="J7:J8"/>
    <mergeCell ref="I5:J6"/>
    <mergeCell ref="G5:H6"/>
    <mergeCell ref="A3:F3"/>
    <mergeCell ref="A5:B8"/>
    <mergeCell ref="C5:C8"/>
    <mergeCell ref="D5:F6"/>
    <mergeCell ref="D7:D8"/>
    <mergeCell ref="F7:F8"/>
    <mergeCell ref="E7:E8"/>
  </mergeCells>
  <hyperlinks>
    <hyperlink ref="H2" location="Contents!A1" display="Back to Contents ç" xr:uid="{7197621A-529F-4FDA-807E-823252A16F12}"/>
    <hyperlink ref="H2:J2" location="உள்ளடக்கம்!A1" display="cs;slf;fj;jpw;F jpUk;Gtjw;F" xr:uid="{FA99CF5E-CAE1-402C-9AE7-A81DD72A1575}"/>
  </hyperlinks>
  <pageMargins left="0.7" right="0.7" top="0.75" bottom="0.75" header="0.3" footer="0.3"/>
  <pageSetup paperSize="9" scale="66" orientation="landscape" horizontalDpi="4294967294" verticalDpi="4294967294" r:id="rId1"/>
  <headerFooter>
    <oddHeader xml:space="preserve">&amp;L&amp;"Calibri"&amp;10&amp;K000000 [Limited Sharing]&amp;1#_x000D_&amp;"Aptos Narrow"&amp;11&amp;K000000&amp;"Calibri"&amp;11 </oddHead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D3C9-0E6D-473E-8848-5F6A4AEADBCD}">
  <sheetPr>
    <pageSetUpPr fitToPage="1"/>
  </sheetPr>
  <dimension ref="A1:O56"/>
  <sheetViews>
    <sheetView zoomScale="106" zoomScaleNormal="106" workbookViewId="0">
      <pane xSplit="2" ySplit="6" topLeftCell="C40" activePane="bottomRight" state="frozen"/>
      <selection activeCell="Q22" sqref="Q22"/>
      <selection pane="topRight" activeCell="Q22" sqref="Q22"/>
      <selection pane="bottomLeft" activeCell="Q22" sqref="Q22"/>
      <selection pane="bottomRight" activeCell="M2" sqref="M2:O2"/>
    </sheetView>
  </sheetViews>
  <sheetFormatPr defaultColWidth="9.140625" defaultRowHeight="15"/>
  <cols>
    <col min="1" max="1" width="9.140625" style="1377"/>
    <col min="2" max="2" width="13.42578125" style="1377" customWidth="1"/>
    <col min="3" max="3" width="9.140625" style="1377"/>
    <col min="4" max="6" width="11" style="1377" customWidth="1"/>
    <col min="7" max="7" width="12.5703125" style="1377" customWidth="1"/>
    <col min="8" max="8" width="12" style="1377" customWidth="1"/>
    <col min="9" max="9" width="11" style="1377" customWidth="1"/>
    <col min="10" max="10" width="12" style="1377" customWidth="1"/>
    <col min="11" max="11" width="13.28515625" style="1377" customWidth="1"/>
    <col min="12" max="13" width="11" style="1377" customWidth="1"/>
    <col min="14" max="15" width="11.85546875" style="1377" customWidth="1"/>
    <col min="16" max="16384" width="9.140625" style="1377"/>
  </cols>
  <sheetData>
    <row r="1" spans="1:15" ht="15.75">
      <c r="A1" s="1161" t="s">
        <v>132</v>
      </c>
      <c r="B1" s="874"/>
      <c r="C1" s="1061"/>
      <c r="D1" s="1061"/>
      <c r="E1" s="1061"/>
      <c r="F1" s="1061"/>
      <c r="G1" s="1061"/>
      <c r="H1" s="1061"/>
      <c r="I1" s="1061"/>
      <c r="J1" s="1061"/>
      <c r="K1" s="1061"/>
      <c r="L1" s="1061"/>
      <c r="N1" s="1369"/>
      <c r="O1" s="1368" t="s">
        <v>1341</v>
      </c>
    </row>
    <row r="2" spans="1:15">
      <c r="A2" s="1378"/>
      <c r="B2" s="1378"/>
      <c r="C2" s="1378"/>
      <c r="D2" s="1378"/>
      <c r="E2" s="1378"/>
      <c r="F2" s="1378"/>
      <c r="G2" s="1378"/>
      <c r="H2" s="1378"/>
      <c r="I2" s="1378"/>
      <c r="J2" s="1378"/>
      <c r="K2" s="1378"/>
      <c r="L2" s="1378"/>
      <c r="M2" s="1787" t="s">
        <v>130</v>
      </c>
      <c r="N2" s="1787"/>
      <c r="O2" s="1787"/>
    </row>
    <row r="3" spans="1:15" ht="15.75">
      <c r="A3" s="2012" t="s">
        <v>1340</v>
      </c>
      <c r="B3" s="2012"/>
      <c r="C3" s="2012"/>
      <c r="D3" s="2012"/>
      <c r="E3" s="2012"/>
      <c r="F3" s="2012"/>
      <c r="G3" s="2012"/>
      <c r="H3" s="2012"/>
      <c r="I3" s="2012"/>
      <c r="J3" s="2012"/>
      <c r="K3" s="2012"/>
      <c r="L3" s="2012"/>
      <c r="M3" s="2012"/>
      <c r="N3" s="2012"/>
      <c r="O3" s="2012"/>
    </row>
    <row r="4" spans="1:15" ht="15.75" thickBot="1">
      <c r="A4" s="1378"/>
      <c r="B4" s="1406"/>
      <c r="C4" s="1406"/>
      <c r="D4" s="1406"/>
      <c r="E4" s="1406"/>
      <c r="F4" s="1406"/>
      <c r="G4" s="1406"/>
      <c r="H4" s="1406"/>
      <c r="I4" s="1406"/>
      <c r="J4" s="1406"/>
      <c r="K4" s="1405"/>
      <c r="L4" s="1378"/>
      <c r="M4" s="2013"/>
      <c r="N4" s="2013"/>
      <c r="O4" s="2013"/>
    </row>
    <row r="5" spans="1:15" ht="90" thickBot="1">
      <c r="A5" s="2014" t="s">
        <v>1339</v>
      </c>
      <c r="B5" s="2015"/>
      <c r="C5" s="1404" t="s">
        <v>1338</v>
      </c>
      <c r="D5" s="957" t="s">
        <v>1337</v>
      </c>
      <c r="E5" s="1403" t="s">
        <v>1336</v>
      </c>
      <c r="F5" s="957" t="s">
        <v>1335</v>
      </c>
      <c r="G5" s="957" t="s">
        <v>1334</v>
      </c>
      <c r="H5" s="957" t="s">
        <v>1333</v>
      </c>
      <c r="I5" s="957" t="s">
        <v>1301</v>
      </c>
      <c r="J5" s="957" t="s">
        <v>1300</v>
      </c>
      <c r="K5" s="957" t="s">
        <v>1299</v>
      </c>
      <c r="L5" s="957" t="s">
        <v>1332</v>
      </c>
      <c r="M5" s="957" t="s">
        <v>1331</v>
      </c>
      <c r="N5" s="1402" t="s">
        <v>1330</v>
      </c>
      <c r="O5" s="957" t="s">
        <v>1329</v>
      </c>
    </row>
    <row r="6" spans="1:15">
      <c r="A6" s="1401"/>
      <c r="B6" s="1400"/>
      <c r="C6" s="1399"/>
      <c r="D6" s="1398"/>
      <c r="E6" s="1397"/>
      <c r="F6" s="1397"/>
      <c r="G6" s="1397"/>
      <c r="H6" s="1397"/>
      <c r="I6" s="1397"/>
      <c r="J6" s="1397"/>
      <c r="K6" s="1397"/>
      <c r="L6" s="1397"/>
      <c r="M6" s="1397"/>
      <c r="N6" s="1397"/>
      <c r="O6" s="1396"/>
    </row>
    <row r="7" spans="1:15">
      <c r="A7" s="2016" t="s">
        <v>1328</v>
      </c>
      <c r="B7" s="2017"/>
      <c r="C7" s="1392">
        <v>100</v>
      </c>
      <c r="D7" s="1391">
        <v>26.232739234530477</v>
      </c>
      <c r="E7" s="1391">
        <v>1.6720878481729602</v>
      </c>
      <c r="F7" s="1391">
        <v>2.1962805100634157</v>
      </c>
      <c r="G7" s="1391">
        <v>31.562911064543304</v>
      </c>
      <c r="H7" s="1391">
        <v>3.4762278850948958</v>
      </c>
      <c r="I7" s="1391">
        <v>3.9985267795047337</v>
      </c>
      <c r="J7" s="1391">
        <v>12.546949652123624</v>
      </c>
      <c r="K7" s="1391">
        <v>2.9590443396269541</v>
      </c>
      <c r="L7" s="1391">
        <v>1.9589065517171576</v>
      </c>
      <c r="M7" s="1391">
        <v>5.0934182437722813</v>
      </c>
      <c r="N7" s="1391">
        <v>5.116263174472361</v>
      </c>
      <c r="O7" s="1395">
        <v>3.1866447163778453</v>
      </c>
    </row>
    <row r="8" spans="1:15">
      <c r="A8" s="1394"/>
      <c r="B8" s="1393"/>
      <c r="C8" s="1392"/>
      <c r="D8" s="1391"/>
      <c r="E8" s="1391"/>
      <c r="F8" s="1391"/>
      <c r="G8" s="1391"/>
      <c r="H8" s="1391"/>
      <c r="I8" s="1391"/>
      <c r="J8" s="1391"/>
      <c r="K8" s="1391"/>
      <c r="L8" s="1391"/>
      <c r="M8" s="1391"/>
      <c r="N8" s="1391"/>
      <c r="O8" s="1390"/>
    </row>
    <row r="9" spans="1:15">
      <c r="A9" s="1378">
        <v>2022</v>
      </c>
      <c r="B9" s="1389"/>
      <c r="C9" s="1388">
        <v>163.44999999999999</v>
      </c>
      <c r="D9" s="1387">
        <v>208.36666666666667</v>
      </c>
      <c r="E9" s="1387">
        <v>148.84166666666667</v>
      </c>
      <c r="F9" s="1387">
        <v>172.06666666666663</v>
      </c>
      <c r="G9" s="1387">
        <v>122.14999999999999</v>
      </c>
      <c r="H9" s="1387">
        <v>156.82500000000002</v>
      </c>
      <c r="I9" s="1387">
        <v>145.81666666666669</v>
      </c>
      <c r="J9" s="1387">
        <v>204.29999999999998</v>
      </c>
      <c r="K9" s="1387">
        <v>99.783333333333346</v>
      </c>
      <c r="L9" s="1387">
        <v>131.85833333333332</v>
      </c>
      <c r="M9" s="1387">
        <v>135.73333333333332</v>
      </c>
      <c r="N9" s="1387">
        <v>191.63333333333335</v>
      </c>
      <c r="O9" s="1386">
        <v>150.65</v>
      </c>
    </row>
    <row r="10" spans="1:15">
      <c r="A10" s="1378">
        <v>2023</v>
      </c>
      <c r="B10" s="1389"/>
      <c r="C10" s="1388">
        <v>191.83333333333334</v>
      </c>
      <c r="D10" s="1387">
        <v>233.52500000000001</v>
      </c>
      <c r="E10" s="1387">
        <v>192.89166666666668</v>
      </c>
      <c r="F10" s="1387">
        <v>239.75833333333333</v>
      </c>
      <c r="G10" s="1387">
        <v>148.875</v>
      </c>
      <c r="H10" s="1387">
        <v>184.43333333333331</v>
      </c>
      <c r="I10" s="1387">
        <v>173.07500000000002</v>
      </c>
      <c r="J10" s="1387">
        <v>230.36666666666667</v>
      </c>
      <c r="K10" s="1387">
        <v>119.79999999999997</v>
      </c>
      <c r="L10" s="1387">
        <v>173.64999999999998</v>
      </c>
      <c r="M10" s="1387">
        <v>159.9083333333333</v>
      </c>
      <c r="N10" s="1387">
        <v>232.04166666666666</v>
      </c>
      <c r="O10" s="1386">
        <v>184.72499999999999</v>
      </c>
    </row>
    <row r="11" spans="1:15">
      <c r="A11" s="1378">
        <v>2024</v>
      </c>
      <c r="B11" s="1389"/>
      <c r="C11" s="1388">
        <v>194.21666666666667</v>
      </c>
      <c r="D11" s="1387">
        <v>237.26666666666665</v>
      </c>
      <c r="E11" s="1387">
        <v>239.64166666666668</v>
      </c>
      <c r="F11" s="1387">
        <v>243.22500000000002</v>
      </c>
      <c r="G11" s="1387">
        <v>143.41666666666666</v>
      </c>
      <c r="H11" s="1387">
        <v>186.91666666666671</v>
      </c>
      <c r="I11" s="1387">
        <v>176.9</v>
      </c>
      <c r="J11" s="1387">
        <v>233.68333333333331</v>
      </c>
      <c r="K11" s="1387">
        <v>124.07499999999999</v>
      </c>
      <c r="L11" s="1387">
        <v>181.26949559214268</v>
      </c>
      <c r="M11" s="1387">
        <v>174.33333333333334</v>
      </c>
      <c r="N11" s="1387">
        <v>239.55000000000004</v>
      </c>
      <c r="O11" s="1386">
        <v>191.30833333333331</v>
      </c>
    </row>
    <row r="12" spans="1:15">
      <c r="A12" s="1378">
        <v>2025</v>
      </c>
      <c r="B12" s="1389"/>
      <c r="C12" s="1388">
        <v>193.25</v>
      </c>
      <c r="D12" s="1387">
        <v>242.04166666666666</v>
      </c>
      <c r="E12" s="1387">
        <v>247.25</v>
      </c>
      <c r="F12" s="1387">
        <v>253.56666666666669</v>
      </c>
      <c r="G12" s="1387">
        <v>134.32500000000002</v>
      </c>
      <c r="H12" s="1387">
        <v>188.07499999999996</v>
      </c>
      <c r="I12" s="1387">
        <v>186.31666666666669</v>
      </c>
      <c r="J12" s="1387">
        <v>225.50833333333333</v>
      </c>
      <c r="K12" s="1387">
        <v>124.625</v>
      </c>
      <c r="L12" s="1387">
        <v>183.1</v>
      </c>
      <c r="M12" s="1387">
        <v>184.39166666666668</v>
      </c>
      <c r="N12" s="1387">
        <v>242.86666666666665</v>
      </c>
      <c r="O12" s="1386">
        <v>196.80833333333331</v>
      </c>
    </row>
    <row r="13" spans="1:15">
      <c r="A13" s="1378"/>
      <c r="B13" s="1389"/>
      <c r="C13" s="1388"/>
      <c r="D13" s="1387"/>
      <c r="E13" s="1387"/>
      <c r="F13" s="1387"/>
      <c r="G13" s="1387"/>
      <c r="H13" s="1387"/>
      <c r="I13" s="1387"/>
      <c r="J13" s="1387"/>
      <c r="K13" s="1387"/>
      <c r="L13" s="1387"/>
      <c r="M13" s="1387"/>
      <c r="N13" s="1387"/>
      <c r="O13" s="1386"/>
    </row>
    <row r="14" spans="1:15">
      <c r="A14" s="1378">
        <v>2023</v>
      </c>
      <c r="B14" s="1385" t="s">
        <v>772</v>
      </c>
      <c r="C14" s="1388">
        <v>188.6</v>
      </c>
      <c r="D14" s="1387">
        <v>240</v>
      </c>
      <c r="E14" s="1387">
        <v>178.9</v>
      </c>
      <c r="F14" s="1387">
        <v>225.5</v>
      </c>
      <c r="G14" s="1387">
        <v>132.4</v>
      </c>
      <c r="H14" s="1387">
        <v>187.6</v>
      </c>
      <c r="I14" s="1387">
        <v>171.6</v>
      </c>
      <c r="J14" s="1387">
        <v>238.1</v>
      </c>
      <c r="K14" s="1387">
        <v>119.8</v>
      </c>
      <c r="L14" s="1387">
        <v>167</v>
      </c>
      <c r="M14" s="1387">
        <v>154.80000000000001</v>
      </c>
      <c r="N14" s="1387">
        <v>235.3</v>
      </c>
      <c r="O14" s="1386">
        <v>185.8</v>
      </c>
    </row>
    <row r="15" spans="1:15">
      <c r="A15" s="1378"/>
      <c r="B15" s="1385" t="s">
        <v>771</v>
      </c>
      <c r="C15" s="1388">
        <v>189.5</v>
      </c>
      <c r="D15" s="1387">
        <v>234.7</v>
      </c>
      <c r="E15" s="1387">
        <v>182.8</v>
      </c>
      <c r="F15" s="1387">
        <v>235.1</v>
      </c>
      <c r="G15" s="1387">
        <v>137.1</v>
      </c>
      <c r="H15" s="1387">
        <v>187.9</v>
      </c>
      <c r="I15" s="1387">
        <v>172.1</v>
      </c>
      <c r="J15" s="1387">
        <v>241.7</v>
      </c>
      <c r="K15" s="1387">
        <v>119.8</v>
      </c>
      <c r="L15" s="1387">
        <v>171.7</v>
      </c>
      <c r="M15" s="1387">
        <v>155.19999999999999</v>
      </c>
      <c r="N15" s="1387">
        <v>235.3</v>
      </c>
      <c r="O15" s="1386">
        <v>184</v>
      </c>
    </row>
    <row r="16" spans="1:15">
      <c r="A16" s="1378"/>
      <c r="B16" s="1385" t="s">
        <v>770</v>
      </c>
      <c r="C16" s="1388">
        <v>195</v>
      </c>
      <c r="D16" s="1387">
        <v>229</v>
      </c>
      <c r="E16" s="1387">
        <v>181.7</v>
      </c>
      <c r="F16" s="1387">
        <v>239.3</v>
      </c>
      <c r="G16" s="1387">
        <v>158</v>
      </c>
      <c r="H16" s="1387">
        <v>187</v>
      </c>
      <c r="I16" s="1387">
        <v>174.4</v>
      </c>
      <c r="J16" s="1387">
        <v>244.4</v>
      </c>
      <c r="K16" s="1387">
        <v>119.8</v>
      </c>
      <c r="L16" s="1387">
        <v>171.9</v>
      </c>
      <c r="M16" s="1387">
        <v>155.19999999999999</v>
      </c>
      <c r="N16" s="1387">
        <v>234.3</v>
      </c>
      <c r="O16" s="1386">
        <v>183.5</v>
      </c>
    </row>
    <row r="17" spans="1:15">
      <c r="A17" s="1378"/>
      <c r="B17" s="1385" t="s">
        <v>769</v>
      </c>
      <c r="C17" s="1388">
        <v>192.3</v>
      </c>
      <c r="D17" s="1387">
        <v>228.8</v>
      </c>
      <c r="E17" s="1387">
        <v>182</v>
      </c>
      <c r="F17" s="1387">
        <v>240.1</v>
      </c>
      <c r="G17" s="1387">
        <v>156.19999999999999</v>
      </c>
      <c r="H17" s="1387">
        <v>186.4</v>
      </c>
      <c r="I17" s="1387">
        <v>174.4</v>
      </c>
      <c r="J17" s="1387">
        <v>228.8</v>
      </c>
      <c r="K17" s="1387">
        <v>119.8</v>
      </c>
      <c r="L17" s="1387">
        <v>173.2</v>
      </c>
      <c r="M17" s="1387">
        <v>155.19999999999999</v>
      </c>
      <c r="N17" s="1387">
        <v>231.4</v>
      </c>
      <c r="O17" s="1386">
        <v>183.5</v>
      </c>
    </row>
    <row r="18" spans="1:15">
      <c r="A18" s="1378"/>
      <c r="B18" s="1385" t="s">
        <v>768</v>
      </c>
      <c r="C18" s="1388">
        <v>192.3</v>
      </c>
      <c r="D18" s="1387">
        <v>232.7</v>
      </c>
      <c r="E18" s="1387">
        <v>179.5</v>
      </c>
      <c r="F18" s="1387">
        <v>239.7</v>
      </c>
      <c r="G18" s="1387">
        <v>155.1</v>
      </c>
      <c r="H18" s="1387">
        <v>185.8</v>
      </c>
      <c r="I18" s="1387">
        <v>174.4</v>
      </c>
      <c r="J18" s="1387">
        <v>225</v>
      </c>
      <c r="K18" s="1387">
        <v>119.8</v>
      </c>
      <c r="L18" s="1387">
        <v>175.3</v>
      </c>
      <c r="M18" s="1387">
        <v>155.19999999999999</v>
      </c>
      <c r="N18" s="1387">
        <v>226.8</v>
      </c>
      <c r="O18" s="1386">
        <v>183.6</v>
      </c>
    </row>
    <row r="19" spans="1:15">
      <c r="A19" s="1378"/>
      <c r="B19" s="1385" t="s">
        <v>767</v>
      </c>
      <c r="C19" s="1388">
        <v>192.3</v>
      </c>
      <c r="D19" s="1387">
        <v>235.7</v>
      </c>
      <c r="E19" s="1387">
        <v>178.5</v>
      </c>
      <c r="F19" s="1387">
        <v>242.5</v>
      </c>
      <c r="G19" s="1387">
        <v>153.30000000000001</v>
      </c>
      <c r="H19" s="1387">
        <v>184</v>
      </c>
      <c r="I19" s="1387">
        <v>174.6</v>
      </c>
      <c r="J19" s="1387">
        <v>221.6</v>
      </c>
      <c r="K19" s="1387">
        <v>119.8</v>
      </c>
      <c r="L19" s="1387">
        <v>175.3</v>
      </c>
      <c r="M19" s="1387">
        <v>155.19999999999999</v>
      </c>
      <c r="N19" s="1387">
        <v>232.1</v>
      </c>
      <c r="O19" s="1386">
        <v>183.4</v>
      </c>
    </row>
    <row r="20" spans="1:15">
      <c r="A20" s="1378"/>
      <c r="B20" s="1385" t="s">
        <v>766</v>
      </c>
      <c r="C20" s="1388">
        <v>190.2</v>
      </c>
      <c r="D20" s="1387">
        <v>235.8</v>
      </c>
      <c r="E20" s="1387">
        <v>199.2</v>
      </c>
      <c r="F20" s="1387">
        <v>246</v>
      </c>
      <c r="G20" s="1387">
        <v>144.1</v>
      </c>
      <c r="H20" s="1387">
        <v>184.1</v>
      </c>
      <c r="I20" s="1387">
        <v>173.4</v>
      </c>
      <c r="J20" s="1387">
        <v>221.8</v>
      </c>
      <c r="K20" s="1387">
        <v>119.8</v>
      </c>
      <c r="L20" s="1387">
        <v>178.3</v>
      </c>
      <c r="M20" s="1387">
        <v>160.30000000000001</v>
      </c>
      <c r="N20" s="1387">
        <v>232.1</v>
      </c>
      <c r="O20" s="1386">
        <v>183.6</v>
      </c>
    </row>
    <row r="21" spans="1:15">
      <c r="A21" s="1378"/>
      <c r="B21" s="1385" t="s">
        <v>765</v>
      </c>
      <c r="C21" s="1388">
        <v>190.1</v>
      </c>
      <c r="D21" s="1387">
        <v>232.8</v>
      </c>
      <c r="E21" s="1387">
        <v>205.8</v>
      </c>
      <c r="F21" s="1387">
        <v>244.4</v>
      </c>
      <c r="G21" s="1387">
        <v>145.19999999999999</v>
      </c>
      <c r="H21" s="1387">
        <v>182.6</v>
      </c>
      <c r="I21" s="1387">
        <v>173.2</v>
      </c>
      <c r="J21" s="1387">
        <v>225.1</v>
      </c>
      <c r="K21" s="1387">
        <v>119.8</v>
      </c>
      <c r="L21" s="1387">
        <v>175.5</v>
      </c>
      <c r="M21" s="1387">
        <v>161.4</v>
      </c>
      <c r="N21" s="1387">
        <v>230.1</v>
      </c>
      <c r="O21" s="1386">
        <v>185.6</v>
      </c>
    </row>
    <row r="22" spans="1:15">
      <c r="A22" s="1378"/>
      <c r="B22" s="1385" t="s">
        <v>764</v>
      </c>
      <c r="C22" s="1388">
        <v>191.8</v>
      </c>
      <c r="D22" s="1387">
        <v>234.1</v>
      </c>
      <c r="E22" s="1387">
        <v>208.2</v>
      </c>
      <c r="F22" s="1387">
        <v>243.2</v>
      </c>
      <c r="G22" s="1387">
        <v>146.9</v>
      </c>
      <c r="H22" s="1387">
        <v>181.5</v>
      </c>
      <c r="I22" s="1387">
        <v>173.2</v>
      </c>
      <c r="J22" s="1387">
        <v>229.2</v>
      </c>
      <c r="K22" s="1387">
        <v>119.8</v>
      </c>
      <c r="L22" s="1387">
        <v>175.5</v>
      </c>
      <c r="M22" s="1387">
        <v>166.6</v>
      </c>
      <c r="N22" s="1387">
        <v>230.6</v>
      </c>
      <c r="O22" s="1386">
        <v>185.5</v>
      </c>
    </row>
    <row r="23" spans="1:15">
      <c r="A23" s="1378"/>
      <c r="B23" s="1385" t="s">
        <v>763</v>
      </c>
      <c r="C23" s="1388">
        <v>191.4</v>
      </c>
      <c r="D23" s="1387">
        <v>229.5</v>
      </c>
      <c r="E23" s="1387">
        <v>208</v>
      </c>
      <c r="F23" s="1387">
        <v>242.2</v>
      </c>
      <c r="G23" s="1387">
        <v>148.80000000000001</v>
      </c>
      <c r="H23" s="1387">
        <v>181.4</v>
      </c>
      <c r="I23" s="1387">
        <v>173.6</v>
      </c>
      <c r="J23" s="1387">
        <v>230.8</v>
      </c>
      <c r="K23" s="1387">
        <v>119.8</v>
      </c>
      <c r="L23" s="1387">
        <v>174.1</v>
      </c>
      <c r="M23" s="1387">
        <v>166.6</v>
      </c>
      <c r="N23" s="1387">
        <v>230.6</v>
      </c>
      <c r="O23" s="1386">
        <v>186.2</v>
      </c>
    </row>
    <row r="24" spans="1:15">
      <c r="A24" s="1378"/>
      <c r="B24" s="1385" t="s">
        <v>1327</v>
      </c>
      <c r="C24" s="1388">
        <v>193.4</v>
      </c>
      <c r="D24" s="1387">
        <v>230.3</v>
      </c>
      <c r="E24" s="1387">
        <v>206</v>
      </c>
      <c r="F24" s="1387">
        <v>242.5</v>
      </c>
      <c r="G24" s="1387">
        <v>154.80000000000001</v>
      </c>
      <c r="H24" s="1387">
        <v>182.3</v>
      </c>
      <c r="I24" s="1387">
        <v>171</v>
      </c>
      <c r="J24" s="1387">
        <v>230.3</v>
      </c>
      <c r="K24" s="1387">
        <v>119.8</v>
      </c>
      <c r="L24" s="1387">
        <v>172.5</v>
      </c>
      <c r="M24" s="1387">
        <v>166.6</v>
      </c>
      <c r="N24" s="1387">
        <v>232.9</v>
      </c>
      <c r="O24" s="1386">
        <v>186</v>
      </c>
    </row>
    <row r="25" spans="1:15">
      <c r="A25" s="1378"/>
      <c r="B25" s="1385" t="s">
        <v>761</v>
      </c>
      <c r="C25" s="1388">
        <v>195.1</v>
      </c>
      <c r="D25" s="1387">
        <v>238.9</v>
      </c>
      <c r="E25" s="1387">
        <v>204.1</v>
      </c>
      <c r="F25" s="1387">
        <v>236.6</v>
      </c>
      <c r="G25" s="1387">
        <v>154.6</v>
      </c>
      <c r="H25" s="1387">
        <v>182.6</v>
      </c>
      <c r="I25" s="1387">
        <v>171</v>
      </c>
      <c r="J25" s="1387">
        <v>227.6</v>
      </c>
      <c r="K25" s="1387">
        <v>119.8</v>
      </c>
      <c r="L25" s="1387">
        <v>173.5</v>
      </c>
      <c r="M25" s="1387">
        <v>166.6</v>
      </c>
      <c r="N25" s="1387">
        <v>233</v>
      </c>
      <c r="O25" s="1386">
        <v>186</v>
      </c>
    </row>
    <row r="26" spans="1:15">
      <c r="A26" s="1378"/>
      <c r="B26" s="1389"/>
      <c r="C26" s="1388"/>
      <c r="D26" s="1387"/>
      <c r="E26" s="1387"/>
      <c r="F26" s="1387"/>
      <c r="G26" s="1387"/>
      <c r="H26" s="1387"/>
      <c r="I26" s="1387"/>
      <c r="J26" s="1387"/>
      <c r="K26" s="1387"/>
      <c r="L26" s="1387"/>
      <c r="M26" s="1387"/>
      <c r="N26" s="1387"/>
      <c r="O26" s="1386"/>
    </row>
    <row r="27" spans="1:15">
      <c r="A27" s="1378">
        <v>2024</v>
      </c>
      <c r="B27" s="1385" t="s">
        <v>772</v>
      </c>
      <c r="C27" s="1388">
        <v>200.7</v>
      </c>
      <c r="D27" s="1387">
        <v>247.9</v>
      </c>
      <c r="E27" s="1387">
        <v>221.2</v>
      </c>
      <c r="F27" s="1387">
        <v>242.1</v>
      </c>
      <c r="G27" s="1387">
        <v>157.80000000000001</v>
      </c>
      <c r="H27" s="1387">
        <v>185.6</v>
      </c>
      <c r="I27" s="1387">
        <v>172.3</v>
      </c>
      <c r="J27" s="1387">
        <v>234.9</v>
      </c>
      <c r="K27" s="1387">
        <v>123.4</v>
      </c>
      <c r="L27" s="1387">
        <v>179.1</v>
      </c>
      <c r="M27" s="1387">
        <v>169.3</v>
      </c>
      <c r="N27" s="1387">
        <v>239.8</v>
      </c>
      <c r="O27" s="1386">
        <v>187</v>
      </c>
    </row>
    <row r="28" spans="1:15">
      <c r="A28" s="1378"/>
      <c r="B28" s="1385" t="s">
        <v>771</v>
      </c>
      <c r="C28" s="1388">
        <v>200.6</v>
      </c>
      <c r="D28" s="1387">
        <v>242.8</v>
      </c>
      <c r="E28" s="1387">
        <v>232.6</v>
      </c>
      <c r="F28" s="1387">
        <v>239.3</v>
      </c>
      <c r="G28" s="1387">
        <v>158.69999999999999</v>
      </c>
      <c r="H28" s="1387">
        <v>187</v>
      </c>
      <c r="I28" s="1387">
        <v>172.4</v>
      </c>
      <c r="J28" s="1387">
        <v>239.5</v>
      </c>
      <c r="K28" s="1387">
        <v>124.2</v>
      </c>
      <c r="L28" s="1387">
        <v>180</v>
      </c>
      <c r="M28" s="1387">
        <v>172.4</v>
      </c>
      <c r="N28" s="1387">
        <v>239.8</v>
      </c>
      <c r="O28" s="1386">
        <v>187.8</v>
      </c>
    </row>
    <row r="29" spans="1:15">
      <c r="A29" s="1378"/>
      <c r="B29" s="1385" t="s">
        <v>770</v>
      </c>
      <c r="C29" s="1388">
        <v>196.7</v>
      </c>
      <c r="D29" s="1387">
        <v>237.8</v>
      </c>
      <c r="E29" s="1387">
        <v>237.1</v>
      </c>
      <c r="F29" s="1387">
        <v>237.9</v>
      </c>
      <c r="G29" s="1387">
        <v>150.5</v>
      </c>
      <c r="H29" s="1387">
        <v>186.3</v>
      </c>
      <c r="I29" s="1387">
        <v>172.4</v>
      </c>
      <c r="J29" s="1387">
        <v>239.5</v>
      </c>
      <c r="K29" s="1387">
        <v>124.2</v>
      </c>
      <c r="L29" s="1387">
        <v>180</v>
      </c>
      <c r="M29" s="1387">
        <v>172.6</v>
      </c>
      <c r="N29" s="1387">
        <v>239.1</v>
      </c>
      <c r="O29" s="1386">
        <v>188.6</v>
      </c>
    </row>
    <row r="30" spans="1:15">
      <c r="A30" s="1378"/>
      <c r="B30" s="1385" t="s">
        <v>769</v>
      </c>
      <c r="C30" s="1388">
        <v>195.2</v>
      </c>
      <c r="D30" s="1387">
        <v>235.4</v>
      </c>
      <c r="E30" s="1387">
        <v>242.3</v>
      </c>
      <c r="F30" s="1387">
        <v>242.1</v>
      </c>
      <c r="G30" s="1387">
        <v>146.5</v>
      </c>
      <c r="H30" s="1387">
        <v>187.5</v>
      </c>
      <c r="I30" s="1387">
        <v>172.7</v>
      </c>
      <c r="J30" s="1387">
        <v>240.3</v>
      </c>
      <c r="K30" s="1387">
        <v>124.2</v>
      </c>
      <c r="L30" s="1387">
        <v>181.1</v>
      </c>
      <c r="M30" s="1387">
        <v>172.6</v>
      </c>
      <c r="N30" s="1387">
        <v>239.1</v>
      </c>
      <c r="O30" s="1386">
        <v>188.4</v>
      </c>
    </row>
    <row r="31" spans="1:15">
      <c r="A31" s="1378"/>
      <c r="B31" s="1385" t="s">
        <v>768</v>
      </c>
      <c r="C31" s="1388">
        <v>194.1</v>
      </c>
      <c r="D31" s="1387">
        <v>232.6</v>
      </c>
      <c r="E31" s="1387">
        <v>237.5</v>
      </c>
      <c r="F31" s="1387">
        <v>243.3</v>
      </c>
      <c r="G31" s="1387">
        <v>145.6</v>
      </c>
      <c r="H31" s="1387">
        <v>187.4</v>
      </c>
      <c r="I31" s="1387">
        <v>173.1</v>
      </c>
      <c r="J31" s="1387">
        <v>239.4</v>
      </c>
      <c r="K31" s="1387">
        <v>124.2</v>
      </c>
      <c r="L31" s="1387">
        <v>181.1</v>
      </c>
      <c r="M31" s="1387">
        <v>172.6</v>
      </c>
      <c r="N31" s="1387">
        <v>239.2</v>
      </c>
      <c r="O31" s="1386">
        <v>189.7</v>
      </c>
    </row>
    <row r="32" spans="1:15">
      <c r="A32" s="1378"/>
      <c r="B32" s="1385" t="s">
        <v>767</v>
      </c>
      <c r="C32" s="1388">
        <v>195.6</v>
      </c>
      <c r="D32" s="1387">
        <v>239.1</v>
      </c>
      <c r="E32" s="1387">
        <v>235.1</v>
      </c>
      <c r="F32" s="1387">
        <v>243.7</v>
      </c>
      <c r="G32" s="1387">
        <v>145.1</v>
      </c>
      <c r="H32" s="1387">
        <v>187.7</v>
      </c>
      <c r="I32" s="1387">
        <v>178.3</v>
      </c>
      <c r="J32" s="1387">
        <v>236.7</v>
      </c>
      <c r="K32" s="1387">
        <v>124.1</v>
      </c>
      <c r="L32" s="1387">
        <v>181.96697355285573</v>
      </c>
      <c r="M32" s="1387">
        <v>173.1</v>
      </c>
      <c r="N32" s="1387">
        <v>240.5</v>
      </c>
      <c r="O32" s="1386">
        <v>189.6</v>
      </c>
    </row>
    <row r="33" spans="1:15">
      <c r="A33" s="1378"/>
      <c r="B33" s="1385" t="s">
        <v>766</v>
      </c>
      <c r="C33" s="1388">
        <v>194.7</v>
      </c>
      <c r="D33" s="1387">
        <v>239.4</v>
      </c>
      <c r="E33" s="1387">
        <v>238.9</v>
      </c>
      <c r="F33" s="1387">
        <v>244.1</v>
      </c>
      <c r="G33" s="1387">
        <v>142.9</v>
      </c>
      <c r="H33" s="1387">
        <v>188.4</v>
      </c>
      <c r="I33" s="1387">
        <v>179.1</v>
      </c>
      <c r="J33" s="1387">
        <v>233.8</v>
      </c>
      <c r="K33" s="1387">
        <v>124.1</v>
      </c>
      <c r="L33" s="1387">
        <v>181.96697355285599</v>
      </c>
      <c r="M33" s="1387">
        <v>173.1</v>
      </c>
      <c r="N33" s="1387">
        <v>240.5</v>
      </c>
      <c r="O33" s="1386">
        <v>190.1</v>
      </c>
    </row>
    <row r="34" spans="1:15">
      <c r="A34" s="1378"/>
      <c r="B34" s="1385" t="s">
        <v>765</v>
      </c>
      <c r="C34" s="1388">
        <v>191.1</v>
      </c>
      <c r="D34" s="1387">
        <v>234.6</v>
      </c>
      <c r="E34" s="1387">
        <v>241.1</v>
      </c>
      <c r="F34" s="1387">
        <v>243.5</v>
      </c>
      <c r="G34" s="1387">
        <v>135.30000000000001</v>
      </c>
      <c r="H34" s="1387">
        <v>188.4</v>
      </c>
      <c r="I34" s="1387">
        <v>179.1</v>
      </c>
      <c r="J34" s="1387">
        <v>232.9</v>
      </c>
      <c r="K34" s="1387">
        <v>124.1</v>
      </c>
      <c r="L34" s="1387">
        <v>180.9</v>
      </c>
      <c r="M34" s="1387">
        <v>173.1</v>
      </c>
      <c r="N34" s="1387">
        <v>240.5</v>
      </c>
      <c r="O34" s="1386">
        <v>195.1</v>
      </c>
    </row>
    <row r="35" spans="1:15">
      <c r="A35" s="1378"/>
      <c r="B35" s="1385" t="s">
        <v>764</v>
      </c>
      <c r="C35" s="1388">
        <v>190.9</v>
      </c>
      <c r="D35" s="1387">
        <v>233.3</v>
      </c>
      <c r="E35" s="1387">
        <v>255.6</v>
      </c>
      <c r="F35" s="1387">
        <v>243.5</v>
      </c>
      <c r="G35" s="1387">
        <v>134.5</v>
      </c>
      <c r="H35" s="1387">
        <v>188.3</v>
      </c>
      <c r="I35" s="1387">
        <v>180.2</v>
      </c>
      <c r="J35" s="1387">
        <v>231</v>
      </c>
      <c r="K35" s="1387">
        <v>124.1</v>
      </c>
      <c r="L35" s="1387">
        <v>182.3</v>
      </c>
      <c r="M35" s="1387">
        <v>178.3</v>
      </c>
      <c r="N35" s="1387">
        <v>240.5</v>
      </c>
      <c r="O35" s="1386">
        <v>195.3</v>
      </c>
    </row>
    <row r="36" spans="1:15">
      <c r="A36" s="1378"/>
      <c r="B36" s="1385" t="s">
        <v>763</v>
      </c>
      <c r="C36" s="1388">
        <v>189.9</v>
      </c>
      <c r="D36" s="1387">
        <v>231.9</v>
      </c>
      <c r="E36" s="1387">
        <v>255.3</v>
      </c>
      <c r="F36" s="1387">
        <v>244.8</v>
      </c>
      <c r="G36" s="1387">
        <v>134.5</v>
      </c>
      <c r="H36" s="1387">
        <v>188</v>
      </c>
      <c r="I36" s="1387">
        <v>180.2</v>
      </c>
      <c r="J36" s="1387">
        <v>226.7</v>
      </c>
      <c r="K36" s="1387">
        <v>124.1</v>
      </c>
      <c r="L36" s="1387">
        <v>182.9</v>
      </c>
      <c r="M36" s="1387">
        <v>178.3</v>
      </c>
      <c r="N36" s="1387">
        <v>238.8</v>
      </c>
      <c r="O36" s="1386">
        <v>194.9</v>
      </c>
    </row>
    <row r="37" spans="1:15">
      <c r="A37" s="1378"/>
      <c r="B37" s="1385" t="s">
        <v>1327</v>
      </c>
      <c r="C37" s="1388">
        <v>189.4</v>
      </c>
      <c r="D37" s="1387">
        <v>231.7</v>
      </c>
      <c r="E37" s="1387">
        <v>244</v>
      </c>
      <c r="F37" s="1387">
        <v>246.8</v>
      </c>
      <c r="G37" s="1387">
        <v>134.5</v>
      </c>
      <c r="H37" s="1387">
        <v>185</v>
      </c>
      <c r="I37" s="1387">
        <v>181.5</v>
      </c>
      <c r="J37" s="1387">
        <v>224.9</v>
      </c>
      <c r="K37" s="1387">
        <v>124.1</v>
      </c>
      <c r="L37" s="1387">
        <v>182.9</v>
      </c>
      <c r="M37" s="1387">
        <v>178.3</v>
      </c>
      <c r="N37" s="1387">
        <v>238.4</v>
      </c>
      <c r="O37" s="1386">
        <v>194.9</v>
      </c>
    </row>
    <row r="38" spans="1:15">
      <c r="A38" s="1378"/>
      <c r="B38" s="1385" t="s">
        <v>761</v>
      </c>
      <c r="C38" s="1388">
        <v>191.7</v>
      </c>
      <c r="D38" s="1387">
        <v>240.7</v>
      </c>
      <c r="E38" s="1387">
        <v>235</v>
      </c>
      <c r="F38" s="1387">
        <v>247.6</v>
      </c>
      <c r="G38" s="1387">
        <v>135.1</v>
      </c>
      <c r="H38" s="1387">
        <v>183.4</v>
      </c>
      <c r="I38" s="1387">
        <v>181.5</v>
      </c>
      <c r="J38" s="1387">
        <v>224.6</v>
      </c>
      <c r="K38" s="1387">
        <v>124.1</v>
      </c>
      <c r="L38" s="1387">
        <v>181</v>
      </c>
      <c r="M38" s="1387">
        <v>178.3</v>
      </c>
      <c r="N38" s="1387">
        <v>238.4</v>
      </c>
      <c r="O38" s="1386">
        <v>194.3</v>
      </c>
    </row>
    <row r="39" spans="1:15">
      <c r="A39" s="1378"/>
      <c r="B39" s="1385"/>
      <c r="C39" s="1388"/>
      <c r="D39" s="1387"/>
      <c r="E39" s="1387"/>
      <c r="F39" s="1387"/>
      <c r="G39" s="1387"/>
      <c r="H39" s="1387"/>
      <c r="I39" s="1387"/>
      <c r="J39" s="1387"/>
      <c r="K39" s="1387"/>
      <c r="L39" s="1387"/>
      <c r="M39" s="1387"/>
      <c r="N39" s="1387"/>
      <c r="O39" s="1386"/>
    </row>
    <row r="40" spans="1:15">
      <c r="A40" s="1378">
        <v>2025</v>
      </c>
      <c r="B40" s="1385" t="s">
        <v>772</v>
      </c>
      <c r="C40" s="1388">
        <v>192.6</v>
      </c>
      <c r="D40" s="1387">
        <v>241.5</v>
      </c>
      <c r="E40" s="1387">
        <v>240.9</v>
      </c>
      <c r="F40" s="1387">
        <v>250.1</v>
      </c>
      <c r="G40" s="1387">
        <v>134.4</v>
      </c>
      <c r="H40" s="1387">
        <v>189</v>
      </c>
      <c r="I40" s="1387">
        <v>183</v>
      </c>
      <c r="J40" s="1387">
        <v>226.9</v>
      </c>
      <c r="K40" s="1387">
        <v>124.1</v>
      </c>
      <c r="L40" s="1387">
        <v>182.1</v>
      </c>
      <c r="M40" s="1387">
        <v>182.3</v>
      </c>
      <c r="N40" s="1387">
        <v>238.2</v>
      </c>
      <c r="O40" s="1386">
        <v>194.2</v>
      </c>
    </row>
    <row r="41" spans="1:15">
      <c r="A41" s="1378"/>
      <c r="B41" s="1385" t="s">
        <v>771</v>
      </c>
      <c r="C41" s="1388">
        <v>192.2</v>
      </c>
      <c r="D41" s="1387">
        <v>242.3</v>
      </c>
      <c r="E41" s="1387">
        <v>244.1</v>
      </c>
      <c r="F41" s="1387">
        <v>251</v>
      </c>
      <c r="G41" s="1387">
        <v>132.19999999999999</v>
      </c>
      <c r="H41" s="1387">
        <v>188.4</v>
      </c>
      <c r="I41" s="1387">
        <v>183</v>
      </c>
      <c r="J41" s="1387">
        <v>226.9</v>
      </c>
      <c r="K41" s="1387">
        <v>124.1</v>
      </c>
      <c r="L41" s="1387">
        <v>181</v>
      </c>
      <c r="M41" s="1387">
        <v>182.3</v>
      </c>
      <c r="N41" s="1387">
        <v>238.8</v>
      </c>
      <c r="O41" s="1386">
        <v>195.1</v>
      </c>
    </row>
    <row r="42" spans="1:15">
      <c r="A42" s="1378"/>
      <c r="B42" s="1385" t="s">
        <v>770</v>
      </c>
      <c r="C42" s="1388">
        <v>191.6</v>
      </c>
      <c r="D42" s="1387">
        <v>239.2</v>
      </c>
      <c r="E42" s="1387">
        <v>247.1</v>
      </c>
      <c r="F42" s="1387">
        <v>251.3</v>
      </c>
      <c r="G42" s="1387">
        <v>132.6</v>
      </c>
      <c r="H42" s="1387">
        <v>187.7</v>
      </c>
      <c r="I42" s="1387">
        <v>184</v>
      </c>
      <c r="J42" s="1387">
        <v>226.9</v>
      </c>
      <c r="K42" s="1387">
        <v>124.1</v>
      </c>
      <c r="L42" s="1387">
        <v>181.8</v>
      </c>
      <c r="M42" s="1387">
        <v>182.3</v>
      </c>
      <c r="N42" s="1387">
        <v>238.8</v>
      </c>
      <c r="O42" s="1386">
        <v>195.6</v>
      </c>
    </row>
    <row r="43" spans="1:15">
      <c r="A43" s="1378"/>
      <c r="B43" s="1385" t="s">
        <v>769</v>
      </c>
      <c r="C43" s="1388">
        <v>191.2</v>
      </c>
      <c r="D43" s="1387">
        <v>238.4</v>
      </c>
      <c r="E43" s="1387">
        <v>246.4</v>
      </c>
      <c r="F43" s="1387">
        <v>252.1</v>
      </c>
      <c r="G43" s="1387">
        <v>132.9</v>
      </c>
      <c r="H43" s="1387">
        <v>186</v>
      </c>
      <c r="I43" s="1387">
        <v>184.2</v>
      </c>
      <c r="J43" s="1387">
        <v>225.5</v>
      </c>
      <c r="K43" s="1387">
        <v>124.1</v>
      </c>
      <c r="L43" s="1387">
        <v>181.8</v>
      </c>
      <c r="M43" s="1387">
        <v>182.3</v>
      </c>
      <c r="N43" s="1387">
        <v>238.8</v>
      </c>
      <c r="O43" s="1386">
        <v>195.7</v>
      </c>
    </row>
    <row r="44" spans="1:15">
      <c r="A44" s="1378"/>
      <c r="B44" s="1385" t="s">
        <v>768</v>
      </c>
      <c r="C44" s="1388">
        <v>192.8</v>
      </c>
      <c r="D44" s="1387">
        <v>244.8</v>
      </c>
      <c r="E44" s="1387">
        <v>245.6</v>
      </c>
      <c r="F44" s="1387">
        <v>252.3</v>
      </c>
      <c r="G44" s="1387">
        <v>132.80000000000001</v>
      </c>
      <c r="H44" s="1387">
        <v>186.2</v>
      </c>
      <c r="I44" s="1387">
        <v>184.8</v>
      </c>
      <c r="J44" s="1387">
        <v>223.9</v>
      </c>
      <c r="K44" s="1387">
        <v>124.1</v>
      </c>
      <c r="L44" s="1387">
        <v>182.4</v>
      </c>
      <c r="M44" s="1387">
        <v>182.3</v>
      </c>
      <c r="N44" s="1387">
        <v>240.1</v>
      </c>
      <c r="O44" s="1386">
        <v>195.9</v>
      </c>
    </row>
    <row r="45" spans="1:15">
      <c r="A45" s="1378"/>
      <c r="B45" s="1385" t="s">
        <v>767</v>
      </c>
      <c r="C45" s="1388">
        <v>194.5</v>
      </c>
      <c r="D45" s="1387">
        <v>249.3</v>
      </c>
      <c r="E45" s="1387">
        <v>245.9</v>
      </c>
      <c r="F45" s="1387">
        <v>253.2</v>
      </c>
      <c r="G45" s="1387">
        <v>133.69999999999999</v>
      </c>
      <c r="H45" s="1387">
        <v>186.5</v>
      </c>
      <c r="I45" s="1387">
        <v>185</v>
      </c>
      <c r="J45" s="1387">
        <v>223.7</v>
      </c>
      <c r="K45" s="1387">
        <v>125</v>
      </c>
      <c r="L45" s="1387">
        <v>182.8</v>
      </c>
      <c r="M45" s="1387">
        <v>182.3</v>
      </c>
      <c r="N45" s="1387">
        <v>243.9</v>
      </c>
      <c r="O45" s="1386">
        <v>196.1</v>
      </c>
    </row>
    <row r="46" spans="1:15">
      <c r="A46" s="1378"/>
      <c r="B46" s="1385" t="s">
        <v>766</v>
      </c>
      <c r="C46" s="1388">
        <v>194.1</v>
      </c>
      <c r="D46" s="1387">
        <v>243</v>
      </c>
      <c r="E46" s="1387">
        <v>247.9</v>
      </c>
      <c r="F46" s="1387">
        <v>254.5</v>
      </c>
      <c r="G46" s="1387">
        <v>136</v>
      </c>
      <c r="H46" s="1387">
        <v>185.7</v>
      </c>
      <c r="I46" s="1387">
        <v>187</v>
      </c>
      <c r="J46" s="1387">
        <v>226</v>
      </c>
      <c r="K46" s="1387">
        <v>125</v>
      </c>
      <c r="L46" s="1387">
        <v>184.3</v>
      </c>
      <c r="M46" s="1387">
        <v>182.3</v>
      </c>
      <c r="N46" s="1387">
        <v>244.5</v>
      </c>
      <c r="O46" s="1386">
        <v>197.1</v>
      </c>
    </row>
    <row r="47" spans="1:15">
      <c r="A47" s="1378"/>
      <c r="B47" s="1385" t="s">
        <v>765</v>
      </c>
      <c r="C47" s="1388">
        <v>193.3</v>
      </c>
      <c r="D47" s="1387">
        <v>239.4</v>
      </c>
      <c r="E47" s="1387">
        <v>251.7</v>
      </c>
      <c r="F47" s="1387">
        <v>254.5</v>
      </c>
      <c r="G47" s="1387">
        <v>136</v>
      </c>
      <c r="H47" s="1387">
        <v>186</v>
      </c>
      <c r="I47" s="1387">
        <v>187</v>
      </c>
      <c r="J47" s="1387">
        <v>226.8</v>
      </c>
      <c r="K47" s="1387">
        <v>125</v>
      </c>
      <c r="L47" s="1387">
        <v>184.3</v>
      </c>
      <c r="M47" s="1387">
        <v>183</v>
      </c>
      <c r="N47" s="1387">
        <v>244.5</v>
      </c>
      <c r="O47" s="1386">
        <v>197.2</v>
      </c>
    </row>
    <row r="48" spans="1:15">
      <c r="A48" s="1378"/>
      <c r="B48" s="1385" t="s">
        <v>764</v>
      </c>
      <c r="C48" s="1388">
        <v>193.7</v>
      </c>
      <c r="D48" s="1387">
        <v>240.1</v>
      </c>
      <c r="E48" s="1387">
        <v>250.9</v>
      </c>
      <c r="F48" s="1387">
        <v>254.8</v>
      </c>
      <c r="G48" s="1387">
        <v>135.4</v>
      </c>
      <c r="H48" s="1387">
        <v>190.6</v>
      </c>
      <c r="I48" s="1387">
        <v>187</v>
      </c>
      <c r="J48" s="1387">
        <v>225.8</v>
      </c>
      <c r="K48" s="1387">
        <v>125</v>
      </c>
      <c r="L48" s="1387">
        <v>185</v>
      </c>
      <c r="M48" s="1387">
        <v>188.4</v>
      </c>
      <c r="N48" s="1387">
        <v>244.5</v>
      </c>
      <c r="O48" s="1386">
        <v>197.8</v>
      </c>
    </row>
    <row r="49" spans="1:15">
      <c r="A49" s="1378"/>
      <c r="B49" s="1385" t="s">
        <v>763</v>
      </c>
      <c r="C49" s="1388">
        <v>193.8</v>
      </c>
      <c r="D49" s="1387">
        <v>240</v>
      </c>
      <c r="E49" s="1387">
        <v>251.9</v>
      </c>
      <c r="F49" s="1387">
        <v>255.8</v>
      </c>
      <c r="G49" s="1387">
        <v>135.30000000000001</v>
      </c>
      <c r="H49" s="1387">
        <v>190.2</v>
      </c>
      <c r="I49" s="1387">
        <v>190.2</v>
      </c>
      <c r="J49" s="1387">
        <v>225.1</v>
      </c>
      <c r="K49" s="1387">
        <v>125</v>
      </c>
      <c r="L49" s="1387">
        <v>184.1</v>
      </c>
      <c r="M49" s="1387">
        <v>188.4</v>
      </c>
      <c r="N49" s="1387">
        <v>246.7</v>
      </c>
      <c r="O49" s="1386">
        <v>198.8</v>
      </c>
    </row>
    <row r="50" spans="1:15">
      <c r="A50" s="1378"/>
      <c r="B50" s="1385" t="s">
        <v>1327</v>
      </c>
      <c r="C50" s="1388">
        <v>193.4</v>
      </c>
      <c r="D50" s="1387">
        <v>238.6</v>
      </c>
      <c r="E50" s="1387">
        <v>248.2</v>
      </c>
      <c r="F50" s="1387">
        <v>255.7</v>
      </c>
      <c r="G50" s="1387">
        <v>135.30000000000001</v>
      </c>
      <c r="H50" s="1387">
        <v>190.4</v>
      </c>
      <c r="I50" s="1387">
        <v>190.2</v>
      </c>
      <c r="J50" s="1387">
        <v>224.4</v>
      </c>
      <c r="K50" s="1387">
        <v>125</v>
      </c>
      <c r="L50" s="1387">
        <v>184.1</v>
      </c>
      <c r="M50" s="1387">
        <v>188.4</v>
      </c>
      <c r="N50" s="1387">
        <v>247.6</v>
      </c>
      <c r="O50" s="1386">
        <v>199</v>
      </c>
    </row>
    <row r="51" spans="1:15">
      <c r="A51" s="1378"/>
      <c r="B51" s="1385" t="s">
        <v>761</v>
      </c>
      <c r="C51" s="1388">
        <v>195.8</v>
      </c>
      <c r="D51" s="1387">
        <v>247.9</v>
      </c>
      <c r="E51" s="1387">
        <v>246.4</v>
      </c>
      <c r="F51" s="1387">
        <v>257.5</v>
      </c>
      <c r="G51" s="1387">
        <v>135.30000000000001</v>
      </c>
      <c r="H51" s="1387">
        <v>190.2</v>
      </c>
      <c r="I51" s="1387">
        <v>190.4</v>
      </c>
      <c r="J51" s="1387">
        <v>224.2</v>
      </c>
      <c r="K51" s="1387">
        <v>125</v>
      </c>
      <c r="L51" s="1387">
        <v>183.5</v>
      </c>
      <c r="M51" s="1387">
        <v>188.4</v>
      </c>
      <c r="N51" s="1387">
        <v>248</v>
      </c>
      <c r="O51" s="1386">
        <v>199.2</v>
      </c>
    </row>
    <row r="52" spans="1:15" ht="15.75" thickBot="1">
      <c r="A52" s="1378"/>
      <c r="B52" s="1385"/>
      <c r="C52" s="1384"/>
      <c r="D52" s="1383"/>
      <c r="E52" s="1383"/>
      <c r="F52" s="1383"/>
      <c r="G52" s="1383"/>
      <c r="H52" s="1383"/>
      <c r="I52" s="1383"/>
      <c r="J52" s="1383"/>
      <c r="K52" s="1383"/>
      <c r="L52" s="1383"/>
      <c r="M52" s="1383"/>
      <c r="N52" s="1383"/>
      <c r="O52" s="1382"/>
    </row>
    <row r="53" spans="1:15" ht="15" customHeight="1">
      <c r="A53" s="1381" t="s">
        <v>1326</v>
      </c>
      <c r="B53" s="2009" t="s">
        <v>1325</v>
      </c>
      <c r="C53" s="2009"/>
      <c r="D53" s="2009"/>
      <c r="E53" s="2009"/>
      <c r="F53" s="2009"/>
      <c r="G53" s="2009"/>
      <c r="H53" s="2009"/>
      <c r="I53" s="2009"/>
      <c r="J53" s="2011" t="s">
        <v>65</v>
      </c>
      <c r="K53" s="2011"/>
      <c r="L53" s="2011"/>
      <c r="M53" s="2011"/>
      <c r="N53" s="2011"/>
      <c r="O53" s="2011"/>
    </row>
    <row r="54" spans="1:15">
      <c r="A54" s="1379"/>
      <c r="B54" s="2010"/>
      <c r="C54" s="2010"/>
      <c r="D54" s="2010"/>
      <c r="E54" s="2010"/>
      <c r="F54" s="2010"/>
      <c r="G54" s="2010"/>
      <c r="H54" s="2010"/>
      <c r="I54" s="2010"/>
      <c r="J54" s="1378"/>
      <c r="K54" s="1378"/>
      <c r="L54" s="1378"/>
      <c r="M54" s="1378"/>
      <c r="N54" s="1378"/>
      <c r="O54" s="1378"/>
    </row>
    <row r="55" spans="1:15" ht="19.5" customHeight="1">
      <c r="A55" s="1379"/>
      <c r="B55" s="2010"/>
      <c r="C55" s="2010"/>
      <c r="D55" s="2010"/>
      <c r="E55" s="2010"/>
      <c r="F55" s="2010"/>
      <c r="G55" s="2010"/>
      <c r="H55" s="2010"/>
      <c r="I55" s="2010"/>
      <c r="J55" s="1378"/>
      <c r="K55" s="1378"/>
      <c r="L55" s="1378"/>
      <c r="M55" s="1378"/>
      <c r="N55" s="1378"/>
      <c r="O55" s="1378"/>
    </row>
    <row r="56" spans="1:15">
      <c r="A56" s="1380" t="s">
        <v>1324</v>
      </c>
      <c r="B56" s="1379" t="s">
        <v>1323</v>
      </c>
      <c r="C56" s="1378"/>
      <c r="D56" s="1378"/>
      <c r="E56" s="1378"/>
      <c r="F56" s="1378"/>
      <c r="G56" s="1378"/>
      <c r="H56" s="1378"/>
      <c r="I56" s="1378"/>
      <c r="J56" s="1378"/>
      <c r="K56" s="1378"/>
      <c r="L56" s="1378"/>
      <c r="M56" s="1378"/>
      <c r="N56" s="1378"/>
      <c r="O56" s="1378"/>
    </row>
  </sheetData>
  <mergeCells count="7">
    <mergeCell ref="B53:I55"/>
    <mergeCell ref="J53:O53"/>
    <mergeCell ref="M2:O2"/>
    <mergeCell ref="A3:O3"/>
    <mergeCell ref="M4:O4"/>
    <mergeCell ref="A5:B5"/>
    <mergeCell ref="A7:B7"/>
  </mergeCells>
  <hyperlinks>
    <hyperlink ref="M2" location="Contents!A1" display="Back to Contents ç" xr:uid="{A49EC3A5-9C40-43D9-9A8E-E9BC5F1F98C4}"/>
    <hyperlink ref="M2:O2" location="உள்ளடக்கம்!A1" display="cs;slf;fj;jpw;F jpUk;Gtjw;F" xr:uid="{8AF61CED-9E24-404C-8D22-573D70B94636}"/>
  </hyperlinks>
  <pageMargins left="0.7" right="0.7" top="0.75" bottom="0.75" header="0.3" footer="0.3"/>
  <pageSetup paperSize="9" scale="70" orientation="landscape" r:id="rId1"/>
  <headerFooter>
    <oddHeader xml:space="preserve">&amp;L&amp;"Calibri"&amp;10&amp;K000000 [Limited Sharing]&amp;1#_x000D_&amp;"Aptos Narrow"&amp;11&amp;K000000&amp;"Calibri"&amp;11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8184B-7847-4103-BEB6-99E16FB5813B}">
  <dimension ref="A1:L61"/>
  <sheetViews>
    <sheetView zoomScaleNormal="100" zoomScaleSheetLayoutView="100" workbookViewId="0"/>
  </sheetViews>
  <sheetFormatPr defaultRowHeight="12.75"/>
  <cols>
    <col min="1" max="1" width="26.85546875" style="87" customWidth="1"/>
    <col min="2" max="11" width="13.28515625" style="88" customWidth="1"/>
    <col min="12" max="16384" width="9.140625" style="87"/>
  </cols>
  <sheetData>
    <row r="1" spans="1:11" s="52" customFormat="1" ht="15.75">
      <c r="A1" s="56" t="s">
        <v>132</v>
      </c>
      <c r="H1" s="69"/>
      <c r="I1" s="69"/>
      <c r="J1" s="69"/>
      <c r="K1" s="54" t="s">
        <v>180</v>
      </c>
    </row>
    <row r="2" spans="1:11" s="52" customFormat="1" ht="15.75">
      <c r="I2" s="1787" t="s">
        <v>130</v>
      </c>
      <c r="J2" s="1787"/>
      <c r="K2" s="1787"/>
    </row>
    <row r="3" spans="1:11" s="52" customFormat="1" ht="30.75" customHeight="1">
      <c r="A3" s="1789" t="s">
        <v>179</v>
      </c>
      <c r="B3" s="1786"/>
      <c r="C3" s="1786"/>
      <c r="D3" s="1786"/>
      <c r="E3" s="1786"/>
      <c r="F3" s="1786"/>
      <c r="G3" s="1786"/>
      <c r="H3" s="1786"/>
      <c r="I3" s="1786"/>
      <c r="J3" s="1786"/>
      <c r="K3" s="1786"/>
    </row>
    <row r="4" spans="1:11" ht="18" customHeight="1" thickBot="1"/>
    <row r="5" spans="1:11" ht="30.75" customHeight="1" thickBot="1">
      <c r="A5" s="121" t="s">
        <v>178</v>
      </c>
      <c r="B5" s="120" t="s">
        <v>177</v>
      </c>
      <c r="C5" s="118" t="s">
        <v>176</v>
      </c>
      <c r="D5" s="118" t="s">
        <v>175</v>
      </c>
      <c r="E5" s="118" t="s">
        <v>174</v>
      </c>
      <c r="F5" s="118" t="s">
        <v>173</v>
      </c>
      <c r="G5" s="119" t="s">
        <v>172</v>
      </c>
      <c r="H5" s="119" t="s">
        <v>171</v>
      </c>
      <c r="I5" s="118" t="s">
        <v>170</v>
      </c>
      <c r="J5" s="118" t="s">
        <v>169</v>
      </c>
      <c r="K5" s="117" t="s">
        <v>168</v>
      </c>
    </row>
    <row r="6" spans="1:11" ht="18" customHeight="1">
      <c r="A6" s="46" t="s">
        <v>167</v>
      </c>
      <c r="B6" s="116"/>
      <c r="C6" s="115"/>
      <c r="D6" s="114"/>
      <c r="E6" s="114"/>
      <c r="F6" s="114"/>
      <c r="G6" s="114"/>
      <c r="H6" s="114"/>
      <c r="I6" s="114"/>
      <c r="J6" s="114"/>
      <c r="K6" s="113"/>
    </row>
    <row r="7" spans="1:11" ht="18" customHeight="1">
      <c r="A7" s="96" t="s">
        <v>163</v>
      </c>
      <c r="B7" s="100">
        <v>5595202</v>
      </c>
      <c r="C7" s="99">
        <v>1676090</v>
      </c>
      <c r="D7" s="99">
        <v>1447992</v>
      </c>
      <c r="E7" s="99">
        <v>598885</v>
      </c>
      <c r="F7" s="99">
        <v>797183</v>
      </c>
      <c r="G7" s="99">
        <v>1531660</v>
      </c>
      <c r="H7" s="99">
        <v>817205</v>
      </c>
      <c r="I7" s="99">
        <v>777237</v>
      </c>
      <c r="J7" s="99">
        <v>1049454</v>
      </c>
      <c r="K7" s="102">
        <v>14290907</v>
      </c>
    </row>
    <row r="8" spans="1:11" ht="18" customHeight="1">
      <c r="A8" s="96">
        <v>2019</v>
      </c>
      <c r="B8" s="100">
        <v>6703457</v>
      </c>
      <c r="C8" s="99">
        <v>1660097</v>
      </c>
      <c r="D8" s="99">
        <v>1489169</v>
      </c>
      <c r="E8" s="99">
        <v>754053</v>
      </c>
      <c r="F8" s="99">
        <v>831294</v>
      </c>
      <c r="G8" s="99">
        <v>1740670</v>
      </c>
      <c r="H8" s="99">
        <v>751232</v>
      </c>
      <c r="I8" s="99">
        <v>875927</v>
      </c>
      <c r="J8" s="99">
        <v>1105077</v>
      </c>
      <c r="K8" s="102">
        <v>15910976</v>
      </c>
    </row>
    <row r="9" spans="1:11" ht="18" customHeight="1">
      <c r="A9" s="96">
        <v>2020</v>
      </c>
      <c r="B9" s="100">
        <v>6581667.6968925484</v>
      </c>
      <c r="C9" s="99">
        <v>1660510.3521816263</v>
      </c>
      <c r="D9" s="99">
        <v>1429134.7681589499</v>
      </c>
      <c r="E9" s="99">
        <v>659850.12532130047</v>
      </c>
      <c r="F9" s="99">
        <v>930325.39000326081</v>
      </c>
      <c r="G9" s="99">
        <v>1708590.7114761111</v>
      </c>
      <c r="H9" s="99">
        <v>795986.93737962877</v>
      </c>
      <c r="I9" s="99">
        <v>785195.85317715572</v>
      </c>
      <c r="J9" s="99">
        <v>1094991.952377442</v>
      </c>
      <c r="K9" s="102">
        <v>15646253.786968024</v>
      </c>
    </row>
    <row r="10" spans="1:11" ht="18" customHeight="1">
      <c r="A10" s="96">
        <v>2021</v>
      </c>
      <c r="B10" s="100">
        <v>7508673.9096496571</v>
      </c>
      <c r="C10" s="99">
        <v>1821439.5099836597</v>
      </c>
      <c r="D10" s="99">
        <v>1610399.2206944672</v>
      </c>
      <c r="E10" s="99">
        <v>742986.96835169836</v>
      </c>
      <c r="F10" s="99">
        <v>961182.86756543885</v>
      </c>
      <c r="G10" s="99">
        <v>1982441.5217253619</v>
      </c>
      <c r="H10" s="99">
        <v>877571.74047300906</v>
      </c>
      <c r="I10" s="99">
        <v>857692.35837508633</v>
      </c>
      <c r="J10" s="99">
        <v>1249982.3407957272</v>
      </c>
      <c r="K10" s="102">
        <v>17612370.437614106</v>
      </c>
    </row>
    <row r="11" spans="1:11" ht="18" customHeight="1">
      <c r="A11" s="96" t="s">
        <v>159</v>
      </c>
      <c r="B11" s="100">
        <v>10657140.787682975</v>
      </c>
      <c r="C11" s="99">
        <v>2439196.5423031626</v>
      </c>
      <c r="D11" s="99">
        <v>2180911.7780682482</v>
      </c>
      <c r="E11" s="99">
        <v>971083.37712136179</v>
      </c>
      <c r="F11" s="99">
        <v>1200608.297217743</v>
      </c>
      <c r="G11" s="99">
        <v>2596446.7171111177</v>
      </c>
      <c r="H11" s="99">
        <v>1141041.3367344539</v>
      </c>
      <c r="I11" s="99">
        <v>1142473.4860971824</v>
      </c>
      <c r="J11" s="99">
        <v>1734259.327986764</v>
      </c>
      <c r="K11" s="102">
        <v>24063161.650323011</v>
      </c>
    </row>
    <row r="12" spans="1:11" ht="18" customHeight="1">
      <c r="A12" s="96" t="s">
        <v>158</v>
      </c>
      <c r="B12" s="100">
        <v>12123659.991295373</v>
      </c>
      <c r="C12" s="99">
        <v>2759003.2502317168</v>
      </c>
      <c r="D12" s="99">
        <v>2563950.002505641</v>
      </c>
      <c r="E12" s="99">
        <v>1211848.7406205374</v>
      </c>
      <c r="F12" s="99">
        <v>1306414.2763625809</v>
      </c>
      <c r="G12" s="99">
        <v>3017370.2653033538</v>
      </c>
      <c r="H12" s="99">
        <v>1305719.8886868895</v>
      </c>
      <c r="I12" s="99">
        <v>1281593.5372749784</v>
      </c>
      <c r="J12" s="99">
        <v>1969520.1513976357</v>
      </c>
      <c r="K12" s="102">
        <v>27539080.103678703</v>
      </c>
    </row>
    <row r="13" spans="1:11" ht="18" customHeight="1">
      <c r="A13" s="96" t="s">
        <v>157</v>
      </c>
      <c r="B13" s="100">
        <v>12747275.418920383</v>
      </c>
      <c r="C13" s="99">
        <v>3225933.2088367776</v>
      </c>
      <c r="D13" s="99">
        <v>2691602.1021874067</v>
      </c>
      <c r="E13" s="99">
        <v>1326383.1509627146</v>
      </c>
      <c r="F13" s="99">
        <v>1502595.7654200648</v>
      </c>
      <c r="G13" s="99">
        <v>3477505.9264570237</v>
      </c>
      <c r="H13" s="99">
        <v>1373337.635153228</v>
      </c>
      <c r="I13" s="99">
        <v>1444576.534178355</v>
      </c>
      <c r="J13" s="99">
        <v>2306615.2412311556</v>
      </c>
      <c r="K13" s="102">
        <v>30095824.983347107</v>
      </c>
    </row>
    <row r="14" spans="1:11" ht="24.75" customHeight="1">
      <c r="A14" s="109" t="s">
        <v>166</v>
      </c>
      <c r="B14" s="105"/>
      <c r="C14" s="108"/>
      <c r="D14" s="104"/>
      <c r="E14" s="104"/>
      <c r="F14" s="104"/>
      <c r="G14" s="104"/>
      <c r="H14" s="104"/>
      <c r="I14" s="104"/>
      <c r="J14" s="104"/>
      <c r="K14" s="103"/>
    </row>
    <row r="15" spans="1:11" ht="18" customHeight="1">
      <c r="A15" s="96" t="s">
        <v>163</v>
      </c>
      <c r="B15" s="112">
        <v>39.200000000000003</v>
      </c>
      <c r="C15" s="111" t="s">
        <v>165</v>
      </c>
      <c r="D15" s="111">
        <v>10.1</v>
      </c>
      <c r="E15" s="111">
        <v>4.2</v>
      </c>
      <c r="F15" s="111">
        <v>5.6</v>
      </c>
      <c r="G15" s="111">
        <v>10.7</v>
      </c>
      <c r="H15" s="111">
        <v>5.7</v>
      </c>
      <c r="I15" s="111">
        <v>5.4</v>
      </c>
      <c r="J15" s="111">
        <v>7.3</v>
      </c>
      <c r="K15" s="110">
        <v>100</v>
      </c>
    </row>
    <row r="16" spans="1:11" ht="18" customHeight="1">
      <c r="A16" s="96">
        <v>2019</v>
      </c>
      <c r="B16" s="112">
        <v>42.131023165171996</v>
      </c>
      <c r="C16" s="111">
        <v>10.433661539021157</v>
      </c>
      <c r="D16" s="111">
        <v>9.3593827469684552</v>
      </c>
      <c r="E16" s="111">
        <v>4.7392005263084753</v>
      </c>
      <c r="F16" s="111">
        <v>5.2246556304864269</v>
      </c>
      <c r="G16" s="111">
        <v>10.940058713575521</v>
      </c>
      <c r="H16" s="111">
        <v>4.721467648488332</v>
      </c>
      <c r="I16" s="111">
        <v>5.5051743963259652</v>
      </c>
      <c r="J16" s="111">
        <v>6.9453756336536827</v>
      </c>
      <c r="K16" s="110">
        <v>100</v>
      </c>
    </row>
    <row r="17" spans="1:11" ht="18" customHeight="1">
      <c r="A17" s="96">
        <v>2020</v>
      </c>
      <c r="B17" s="112">
        <v>42.065454047373997</v>
      </c>
      <c r="C17" s="111">
        <v>10.612830232657275</v>
      </c>
      <c r="D17" s="111">
        <v>9.1340380107428363</v>
      </c>
      <c r="E17" s="111">
        <v>4.2173042461505927</v>
      </c>
      <c r="F17" s="111">
        <v>5.9459945023909899</v>
      </c>
      <c r="G17" s="111">
        <v>10.920126534693047</v>
      </c>
      <c r="H17" s="111">
        <v>5.0873963072401205</v>
      </c>
      <c r="I17" s="111">
        <v>5.0184271830689333</v>
      </c>
      <c r="J17" s="111">
        <v>6.9984289356821989</v>
      </c>
      <c r="K17" s="110">
        <v>100</v>
      </c>
    </row>
    <row r="18" spans="1:11" ht="18" customHeight="1">
      <c r="A18" s="96">
        <v>2021</v>
      </c>
      <c r="B18" s="112">
        <v>42.632954696510659</v>
      </c>
      <c r="C18" s="111">
        <v>10.341819214145513</v>
      </c>
      <c r="D18" s="111">
        <v>9.1435688705206637</v>
      </c>
      <c r="E18" s="111">
        <v>4.2185517899676235</v>
      </c>
      <c r="F18" s="111">
        <v>5.4574304519093877</v>
      </c>
      <c r="G18" s="111">
        <v>11.255960852898783</v>
      </c>
      <c r="H18" s="111">
        <v>4.9827009009463641</v>
      </c>
      <c r="I18" s="111">
        <v>4.8698291999545029</v>
      </c>
      <c r="J18" s="111">
        <v>7.0971840231465091</v>
      </c>
      <c r="K18" s="110">
        <v>100</v>
      </c>
    </row>
    <row r="19" spans="1:11" ht="18" customHeight="1">
      <c r="A19" s="96" t="s">
        <v>159</v>
      </c>
      <c r="B19" s="112">
        <v>44.288198460986187</v>
      </c>
      <c r="C19" s="111">
        <v>10.136641966457555</v>
      </c>
      <c r="D19" s="111">
        <v>9.063280252863084</v>
      </c>
      <c r="E19" s="111">
        <v>4.0355602112174083</v>
      </c>
      <c r="F19" s="111">
        <v>4.9894037810348442</v>
      </c>
      <c r="G19" s="111">
        <v>10.790131217342607</v>
      </c>
      <c r="H19" s="111">
        <v>4.741859583190462</v>
      </c>
      <c r="I19" s="111">
        <v>4.7478112090970654</v>
      </c>
      <c r="J19" s="111">
        <v>7.207113317810772</v>
      </c>
      <c r="K19" s="110">
        <v>100</v>
      </c>
    </row>
    <row r="20" spans="1:11" ht="18" customHeight="1">
      <c r="A20" s="96" t="s">
        <v>158</v>
      </c>
      <c r="B20" s="112">
        <v>44.023474806175102</v>
      </c>
      <c r="C20" s="111">
        <v>10.0185018520759</v>
      </c>
      <c r="D20" s="111">
        <v>9.3102238449974415</v>
      </c>
      <c r="E20" s="111">
        <v>4.4004692097854692</v>
      </c>
      <c r="F20" s="111">
        <v>4.7438559002123988</v>
      </c>
      <c r="G20" s="111">
        <v>10.956685023405303</v>
      </c>
      <c r="H20" s="111">
        <v>4.7413344373564241</v>
      </c>
      <c r="I20" s="111">
        <v>4.6537267492234839</v>
      </c>
      <c r="J20" s="111">
        <v>7.1517281767684935</v>
      </c>
      <c r="K20" s="110">
        <v>100</v>
      </c>
    </row>
    <row r="21" spans="1:11" ht="18" customHeight="1">
      <c r="A21" s="96" t="s">
        <v>157</v>
      </c>
      <c r="B21" s="112">
        <v>42.355627154177768</v>
      </c>
      <c r="C21" s="111">
        <v>10.718872835756388</v>
      </c>
      <c r="D21" s="111">
        <v>8.9434401737674509</v>
      </c>
      <c r="E21" s="111">
        <v>4.4071998414950944</v>
      </c>
      <c r="F21" s="111">
        <v>4.9927050222131957</v>
      </c>
      <c r="G21" s="111">
        <v>11.554778539485888</v>
      </c>
      <c r="H21" s="111">
        <v>4.5632164458463444</v>
      </c>
      <c r="I21" s="111">
        <v>4.7999233613887675</v>
      </c>
      <c r="J21" s="111">
        <v>7.6642366258691128</v>
      </c>
      <c r="K21" s="110">
        <v>100</v>
      </c>
    </row>
    <row r="22" spans="1:11" ht="24" customHeight="1">
      <c r="A22" s="109" t="s">
        <v>164</v>
      </c>
      <c r="B22" s="105"/>
      <c r="C22" s="108"/>
      <c r="D22" s="108"/>
      <c r="E22" s="108"/>
      <c r="F22" s="104"/>
      <c r="G22" s="104"/>
      <c r="H22" s="104"/>
      <c r="I22" s="104"/>
      <c r="J22" s="104"/>
      <c r="K22" s="103"/>
    </row>
    <row r="23" spans="1:11" ht="18" customHeight="1">
      <c r="A23" s="46" t="s">
        <v>163</v>
      </c>
      <c r="B23" s="107"/>
      <c r="C23" s="104"/>
      <c r="D23" s="104"/>
      <c r="E23" s="104"/>
      <c r="F23" s="104"/>
      <c r="G23" s="104"/>
      <c r="H23" s="104"/>
      <c r="I23" s="104"/>
      <c r="J23" s="104"/>
      <c r="K23" s="103"/>
    </row>
    <row r="24" spans="1:11" ht="18" customHeight="1">
      <c r="A24" s="96" t="s">
        <v>156</v>
      </c>
      <c r="B24" s="100">
        <v>107257</v>
      </c>
      <c r="C24" s="99">
        <v>144971</v>
      </c>
      <c r="D24" s="99">
        <v>187689</v>
      </c>
      <c r="E24" s="99">
        <v>90923</v>
      </c>
      <c r="F24" s="99">
        <v>133470</v>
      </c>
      <c r="G24" s="99">
        <v>191511</v>
      </c>
      <c r="H24" s="99">
        <v>108798</v>
      </c>
      <c r="I24" s="99">
        <v>89987</v>
      </c>
      <c r="J24" s="99">
        <v>92066</v>
      </c>
      <c r="K24" s="102">
        <v>1146672</v>
      </c>
    </row>
    <row r="25" spans="1:11" ht="18" customHeight="1">
      <c r="A25" s="96" t="s">
        <v>105</v>
      </c>
      <c r="B25" s="100">
        <v>1838385</v>
      </c>
      <c r="C25" s="99">
        <v>448019</v>
      </c>
      <c r="D25" s="99">
        <v>255884</v>
      </c>
      <c r="E25" s="99">
        <v>141073</v>
      </c>
      <c r="F25" s="99">
        <v>133884</v>
      </c>
      <c r="G25" s="99">
        <v>353808</v>
      </c>
      <c r="H25" s="99">
        <v>129375</v>
      </c>
      <c r="I25" s="99">
        <v>205984</v>
      </c>
      <c r="J25" s="99">
        <v>245956</v>
      </c>
      <c r="K25" s="102">
        <v>3752368</v>
      </c>
    </row>
    <row r="26" spans="1:11" ht="18" customHeight="1">
      <c r="A26" s="96" t="s">
        <v>87</v>
      </c>
      <c r="B26" s="100">
        <v>3179429</v>
      </c>
      <c r="C26" s="99">
        <v>942269</v>
      </c>
      <c r="D26" s="99">
        <v>882754</v>
      </c>
      <c r="E26" s="99">
        <v>316568</v>
      </c>
      <c r="F26" s="99">
        <v>462846</v>
      </c>
      <c r="G26" s="99">
        <v>857646</v>
      </c>
      <c r="H26" s="99">
        <v>510367</v>
      </c>
      <c r="I26" s="99">
        <v>415959</v>
      </c>
      <c r="J26" s="99">
        <v>623252</v>
      </c>
      <c r="K26" s="102">
        <v>8191090</v>
      </c>
    </row>
    <row r="27" spans="1:11" ht="18" customHeight="1">
      <c r="A27" s="96" t="s">
        <v>155</v>
      </c>
      <c r="B27" s="100">
        <v>5595202</v>
      </c>
      <c r="C27" s="99">
        <v>1676090</v>
      </c>
      <c r="D27" s="99">
        <v>1447992</v>
      </c>
      <c r="E27" s="99">
        <v>598885</v>
      </c>
      <c r="F27" s="99">
        <v>797183</v>
      </c>
      <c r="G27" s="99">
        <v>1531660</v>
      </c>
      <c r="H27" s="99">
        <v>817205</v>
      </c>
      <c r="I27" s="99">
        <v>777237</v>
      </c>
      <c r="J27" s="99">
        <v>1049454</v>
      </c>
      <c r="K27" s="102">
        <v>14290907</v>
      </c>
    </row>
    <row r="28" spans="1:11" ht="18" customHeight="1">
      <c r="A28" s="106" t="s">
        <v>162</v>
      </c>
      <c r="B28" s="105"/>
      <c r="C28" s="104"/>
      <c r="D28" s="104"/>
      <c r="E28" s="104"/>
      <c r="F28" s="104"/>
      <c r="G28" s="104"/>
      <c r="H28" s="104"/>
      <c r="I28" s="104"/>
      <c r="J28" s="104"/>
      <c r="K28" s="103"/>
    </row>
    <row r="29" spans="1:11" ht="18" customHeight="1">
      <c r="A29" s="96" t="s">
        <v>156</v>
      </c>
      <c r="B29" s="100">
        <v>123519</v>
      </c>
      <c r="C29" s="99">
        <v>124015</v>
      </c>
      <c r="D29" s="99">
        <v>185250</v>
      </c>
      <c r="E29" s="99">
        <v>103491</v>
      </c>
      <c r="F29" s="99">
        <v>108932</v>
      </c>
      <c r="G29" s="99">
        <v>221604</v>
      </c>
      <c r="H29" s="99">
        <v>95227</v>
      </c>
      <c r="I29" s="99">
        <v>98100</v>
      </c>
      <c r="J29" s="99">
        <v>94404</v>
      </c>
      <c r="K29" s="102">
        <v>1154540</v>
      </c>
    </row>
    <row r="30" spans="1:11" ht="18" customHeight="1">
      <c r="A30" s="96" t="s">
        <v>105</v>
      </c>
      <c r="B30" s="100">
        <v>2114857</v>
      </c>
      <c r="C30" s="99">
        <v>491972</v>
      </c>
      <c r="D30" s="99">
        <v>310520</v>
      </c>
      <c r="E30" s="99">
        <v>243602</v>
      </c>
      <c r="F30" s="99">
        <v>215693</v>
      </c>
      <c r="G30" s="99">
        <v>523227</v>
      </c>
      <c r="H30" s="99">
        <v>171615</v>
      </c>
      <c r="I30" s="99">
        <v>265779</v>
      </c>
      <c r="J30" s="99">
        <v>307310</v>
      </c>
      <c r="K30" s="102">
        <v>4644574</v>
      </c>
    </row>
    <row r="31" spans="1:11" ht="18" customHeight="1">
      <c r="A31" s="96" t="s">
        <v>87</v>
      </c>
      <c r="B31" s="100">
        <v>3941749</v>
      </c>
      <c r="C31" s="99">
        <v>914509</v>
      </c>
      <c r="D31" s="99">
        <v>877142</v>
      </c>
      <c r="E31" s="99">
        <v>348092</v>
      </c>
      <c r="F31" s="99">
        <v>441771</v>
      </c>
      <c r="G31" s="99">
        <v>859947</v>
      </c>
      <c r="H31" s="99">
        <v>425742</v>
      </c>
      <c r="I31" s="99">
        <v>443666</v>
      </c>
      <c r="J31" s="99">
        <v>617091</v>
      </c>
      <c r="K31" s="102">
        <v>8869710</v>
      </c>
    </row>
    <row r="32" spans="1:11" ht="18" customHeight="1">
      <c r="A32" s="96" t="s">
        <v>155</v>
      </c>
      <c r="B32" s="100">
        <v>6703457</v>
      </c>
      <c r="C32" s="99">
        <v>1660097</v>
      </c>
      <c r="D32" s="99">
        <v>1489169</v>
      </c>
      <c r="E32" s="99">
        <v>754053</v>
      </c>
      <c r="F32" s="99">
        <v>831294</v>
      </c>
      <c r="G32" s="99">
        <v>1740670</v>
      </c>
      <c r="H32" s="99">
        <v>751232</v>
      </c>
      <c r="I32" s="99">
        <v>875927</v>
      </c>
      <c r="J32" s="99">
        <v>1105077</v>
      </c>
      <c r="K32" s="102">
        <v>15910976</v>
      </c>
    </row>
    <row r="33" spans="1:11" ht="18" customHeight="1">
      <c r="A33" s="106" t="s">
        <v>161</v>
      </c>
      <c r="B33" s="105"/>
      <c r="C33" s="104"/>
      <c r="D33" s="104"/>
      <c r="E33" s="104"/>
      <c r="F33" s="104"/>
      <c r="G33" s="104"/>
      <c r="H33" s="104"/>
      <c r="I33" s="104"/>
      <c r="J33" s="104"/>
      <c r="K33" s="103"/>
    </row>
    <row r="34" spans="1:11" ht="18" customHeight="1">
      <c r="A34" s="96" t="s">
        <v>156</v>
      </c>
      <c r="B34" s="100">
        <v>136014.66494147026</v>
      </c>
      <c r="C34" s="99">
        <v>158898.36553519155</v>
      </c>
      <c r="D34" s="99">
        <v>180294.395147448</v>
      </c>
      <c r="E34" s="99">
        <v>100775.89788567199</v>
      </c>
      <c r="F34" s="99">
        <v>120411.48731109266</v>
      </c>
      <c r="G34" s="99">
        <v>238111.62563067631</v>
      </c>
      <c r="H34" s="99">
        <v>138041.98874087897</v>
      </c>
      <c r="I34" s="99">
        <v>114734.34254018721</v>
      </c>
      <c r="J34" s="99">
        <v>103740.21040114312</v>
      </c>
      <c r="K34" s="102">
        <v>1291022.9781337602</v>
      </c>
    </row>
    <row r="35" spans="1:11" ht="18" customHeight="1">
      <c r="A35" s="96" t="s">
        <v>105</v>
      </c>
      <c r="B35" s="100">
        <v>2088043.8134551896</v>
      </c>
      <c r="C35" s="99">
        <v>448304.66331376677</v>
      </c>
      <c r="D35" s="99">
        <v>297113.04072263936</v>
      </c>
      <c r="E35" s="99">
        <v>176419.55645567732</v>
      </c>
      <c r="F35" s="99">
        <v>260794.63138295186</v>
      </c>
      <c r="G35" s="99">
        <v>493444.09548914363</v>
      </c>
      <c r="H35" s="99">
        <v>161549.99220966236</v>
      </c>
      <c r="I35" s="99">
        <v>194072.35764026246</v>
      </c>
      <c r="J35" s="99">
        <v>298107.9198370534</v>
      </c>
      <c r="K35" s="102">
        <v>4417850.0705063473</v>
      </c>
    </row>
    <row r="36" spans="1:11" ht="18" customHeight="1">
      <c r="A36" s="96" t="s">
        <v>87</v>
      </c>
      <c r="B36" s="100">
        <v>3983740.4490141934</v>
      </c>
      <c r="C36" s="99">
        <v>958982.75535503053</v>
      </c>
      <c r="D36" s="99">
        <v>870545.95367757836</v>
      </c>
      <c r="E36" s="99">
        <v>345172.17174762255</v>
      </c>
      <c r="F36" s="99">
        <v>496272.54236507398</v>
      </c>
      <c r="G36" s="99">
        <v>879979.23849130049</v>
      </c>
      <c r="H36" s="99">
        <v>451179.26482828986</v>
      </c>
      <c r="I36" s="99">
        <v>431786.44423824444</v>
      </c>
      <c r="J36" s="99">
        <v>630943.28077478264</v>
      </c>
      <c r="K36" s="102">
        <v>9048602.1004921161</v>
      </c>
    </row>
    <row r="37" spans="1:11" ht="18" customHeight="1">
      <c r="A37" s="96" t="s">
        <v>155</v>
      </c>
      <c r="B37" s="100">
        <v>6581667.6968925484</v>
      </c>
      <c r="C37" s="99">
        <v>1660510.3521816263</v>
      </c>
      <c r="D37" s="99">
        <v>1429134.7681589499</v>
      </c>
      <c r="E37" s="99">
        <v>659850.12532130047</v>
      </c>
      <c r="F37" s="99">
        <v>930325.39000326081</v>
      </c>
      <c r="G37" s="99">
        <v>1708590.7114761111</v>
      </c>
      <c r="H37" s="99">
        <v>795986.93737962877</v>
      </c>
      <c r="I37" s="99">
        <v>785195.85317715572</v>
      </c>
      <c r="J37" s="99">
        <v>1094991.952377442</v>
      </c>
      <c r="K37" s="102">
        <v>15646253.786968024</v>
      </c>
    </row>
    <row r="38" spans="1:11" ht="18" customHeight="1">
      <c r="A38" s="106" t="s">
        <v>160</v>
      </c>
      <c r="B38" s="105"/>
      <c r="C38" s="104"/>
      <c r="D38" s="104"/>
      <c r="E38" s="104"/>
      <c r="F38" s="104"/>
      <c r="G38" s="104"/>
      <c r="H38" s="104"/>
      <c r="I38" s="104"/>
      <c r="J38" s="104"/>
      <c r="K38" s="103"/>
    </row>
    <row r="39" spans="1:11" ht="18" customHeight="1">
      <c r="A39" s="96" t="s">
        <v>156</v>
      </c>
      <c r="B39" s="100">
        <v>158369.86509248198</v>
      </c>
      <c r="C39" s="99">
        <v>214339.52320589265</v>
      </c>
      <c r="D39" s="99">
        <v>238953.4468254266</v>
      </c>
      <c r="E39" s="99">
        <v>110569.90748238233</v>
      </c>
      <c r="F39" s="99">
        <v>136454.5335244938</v>
      </c>
      <c r="G39" s="99">
        <v>269284.74304999044</v>
      </c>
      <c r="H39" s="99">
        <v>161399.30079905348</v>
      </c>
      <c r="I39" s="99">
        <v>132410.14554865393</v>
      </c>
      <c r="J39" s="99">
        <v>126335.35751159803</v>
      </c>
      <c r="K39" s="102">
        <v>1548116.8230399734</v>
      </c>
    </row>
    <row r="40" spans="1:11" ht="18" customHeight="1">
      <c r="A40" s="96" t="s">
        <v>105</v>
      </c>
      <c r="B40" s="100">
        <v>2534543.3217629986</v>
      </c>
      <c r="C40" s="99">
        <v>507377.17272468004</v>
      </c>
      <c r="D40" s="99">
        <v>334557.39151042351</v>
      </c>
      <c r="E40" s="99">
        <v>220105.58595210686</v>
      </c>
      <c r="F40" s="99">
        <v>266533.43518155534</v>
      </c>
      <c r="G40" s="99">
        <v>637486.31469531532</v>
      </c>
      <c r="H40" s="99">
        <v>193022.15794455283</v>
      </c>
      <c r="I40" s="99">
        <v>221129.72635320679</v>
      </c>
      <c r="J40" s="99">
        <v>360856.05484164518</v>
      </c>
      <c r="K40" s="102">
        <v>5275611.1609664839</v>
      </c>
    </row>
    <row r="41" spans="1:11" ht="18" customHeight="1">
      <c r="A41" s="96" t="s">
        <v>87</v>
      </c>
      <c r="B41" s="100">
        <v>4411669.0681426134</v>
      </c>
      <c r="C41" s="99">
        <v>1001699.0465685069</v>
      </c>
      <c r="D41" s="99">
        <v>950222.09566534148</v>
      </c>
      <c r="E41" s="99">
        <v>372326.40737552987</v>
      </c>
      <c r="F41" s="99">
        <v>506467.25959167577</v>
      </c>
      <c r="G41" s="99">
        <v>968982.10803288163</v>
      </c>
      <c r="H41" s="99">
        <v>475922.31298948219</v>
      </c>
      <c r="I41" s="99">
        <v>457994.35942600085</v>
      </c>
      <c r="J41" s="99">
        <v>695521.06981561659</v>
      </c>
      <c r="K41" s="102">
        <v>9840803.7276076488</v>
      </c>
    </row>
    <row r="42" spans="1:11" ht="18" customHeight="1">
      <c r="A42" s="96" t="s">
        <v>155</v>
      </c>
      <c r="B42" s="100">
        <v>7508673.9096496571</v>
      </c>
      <c r="C42" s="99">
        <v>1821439.5099836597</v>
      </c>
      <c r="D42" s="99">
        <v>1610399.2206944672</v>
      </c>
      <c r="E42" s="99">
        <v>742986.96835169836</v>
      </c>
      <c r="F42" s="99">
        <v>961182.86756543885</v>
      </c>
      <c r="G42" s="99">
        <v>1982441.5217253619</v>
      </c>
      <c r="H42" s="99">
        <v>877571.74047300906</v>
      </c>
      <c r="I42" s="99">
        <v>857692.35837508633</v>
      </c>
      <c r="J42" s="99">
        <v>1249982.3407957272</v>
      </c>
      <c r="K42" s="102">
        <v>17612370.437614106</v>
      </c>
    </row>
    <row r="43" spans="1:11" ht="18" customHeight="1">
      <c r="A43" s="46" t="s">
        <v>159</v>
      </c>
      <c r="B43" s="105"/>
      <c r="C43" s="104"/>
      <c r="D43" s="104"/>
      <c r="E43" s="104"/>
      <c r="F43" s="104"/>
      <c r="G43" s="104"/>
      <c r="H43" s="104"/>
      <c r="I43" s="104"/>
      <c r="J43" s="104"/>
      <c r="K43" s="103"/>
    </row>
    <row r="44" spans="1:11" ht="18" customHeight="1">
      <c r="A44" s="96" t="s">
        <v>156</v>
      </c>
      <c r="B44" s="100">
        <v>237974.10076999859</v>
      </c>
      <c r="C44" s="99">
        <v>309367.20012283156</v>
      </c>
      <c r="D44" s="99">
        <v>293545.74775761669</v>
      </c>
      <c r="E44" s="99">
        <v>123452.03517819959</v>
      </c>
      <c r="F44" s="99">
        <v>191092.66089690043</v>
      </c>
      <c r="G44" s="99">
        <v>376428.14610935556</v>
      </c>
      <c r="H44" s="99">
        <v>155002.25803852719</v>
      </c>
      <c r="I44" s="99">
        <v>170515.91686079849</v>
      </c>
      <c r="J44" s="99">
        <v>175466.48953607251</v>
      </c>
      <c r="K44" s="102">
        <v>2032844.5552703005</v>
      </c>
    </row>
    <row r="45" spans="1:11" ht="18" customHeight="1">
      <c r="A45" s="96" t="s">
        <v>105</v>
      </c>
      <c r="B45" s="100">
        <v>3581801.2686746563</v>
      </c>
      <c r="C45" s="99">
        <v>621469.44848829298</v>
      </c>
      <c r="D45" s="99">
        <v>454758.02366986457</v>
      </c>
      <c r="E45" s="99">
        <v>304190.35330729955</v>
      </c>
      <c r="F45" s="99">
        <v>309547.3912952221</v>
      </c>
      <c r="G45" s="99">
        <v>834144.18033026182</v>
      </c>
      <c r="H45" s="99">
        <v>299118.87828610925</v>
      </c>
      <c r="I45" s="99">
        <v>285091.55185584986</v>
      </c>
      <c r="J45" s="99">
        <v>482104.33818528155</v>
      </c>
      <c r="K45" s="102">
        <v>7172225.4340928355</v>
      </c>
    </row>
    <row r="46" spans="1:11" ht="18" customHeight="1">
      <c r="A46" s="96" t="s">
        <v>87</v>
      </c>
      <c r="B46" s="100">
        <v>6314774.8487291588</v>
      </c>
      <c r="C46" s="99">
        <v>1391464.0349658811</v>
      </c>
      <c r="D46" s="99">
        <v>1331478.1617786638</v>
      </c>
      <c r="E46" s="99">
        <v>500336.89273045224</v>
      </c>
      <c r="F46" s="99">
        <v>654800.83462584624</v>
      </c>
      <c r="G46" s="99">
        <v>1266254.3768420329</v>
      </c>
      <c r="H46" s="99">
        <v>644738.88485874666</v>
      </c>
      <c r="I46" s="99">
        <v>634997.67281751847</v>
      </c>
      <c r="J46" s="99">
        <v>993166.1816115696</v>
      </c>
      <c r="K46" s="102">
        <v>13732011.888959872</v>
      </c>
    </row>
    <row r="47" spans="1:11" ht="18" customHeight="1">
      <c r="A47" s="96" t="s">
        <v>155</v>
      </c>
      <c r="B47" s="100">
        <v>10657140.787682975</v>
      </c>
      <c r="C47" s="99">
        <v>2439196.5423031626</v>
      </c>
      <c r="D47" s="99">
        <v>2180911.7780682482</v>
      </c>
      <c r="E47" s="99">
        <v>971083.37712136179</v>
      </c>
      <c r="F47" s="99">
        <v>1200608.297217743</v>
      </c>
      <c r="G47" s="99">
        <v>2596446.7171111177</v>
      </c>
      <c r="H47" s="99">
        <v>1141041.3367344539</v>
      </c>
      <c r="I47" s="99">
        <v>1142473.4860971824</v>
      </c>
      <c r="J47" s="99">
        <v>1734259.327986764</v>
      </c>
      <c r="K47" s="102">
        <v>24063161.650323011</v>
      </c>
    </row>
    <row r="48" spans="1:11" ht="17.25" customHeight="1">
      <c r="A48" s="46" t="s">
        <v>158</v>
      </c>
      <c r="B48" s="100"/>
      <c r="C48" s="99"/>
      <c r="D48" s="99"/>
      <c r="E48" s="99"/>
      <c r="F48" s="99"/>
      <c r="G48" s="99"/>
      <c r="H48" s="99"/>
      <c r="I48" s="99"/>
      <c r="J48" s="99"/>
      <c r="K48" s="102"/>
    </row>
    <row r="49" spans="1:12" ht="18" customHeight="1">
      <c r="A49" s="96" t="s">
        <v>156</v>
      </c>
      <c r="B49" s="100">
        <v>271676.84836582234</v>
      </c>
      <c r="C49" s="99">
        <v>277045.1760638472</v>
      </c>
      <c r="D49" s="99">
        <v>279337.52608963667</v>
      </c>
      <c r="E49" s="99">
        <v>187053.72949997013</v>
      </c>
      <c r="F49" s="99">
        <v>217039.24206004542</v>
      </c>
      <c r="G49" s="99">
        <v>441754.51696989127</v>
      </c>
      <c r="H49" s="99">
        <v>185721.41814621713</v>
      </c>
      <c r="I49" s="99">
        <v>183069.7282669775</v>
      </c>
      <c r="J49" s="99">
        <v>172303.57042226192</v>
      </c>
      <c r="K49" s="102">
        <v>2215001.7558846693</v>
      </c>
    </row>
    <row r="50" spans="1:12" ht="18" customHeight="1">
      <c r="A50" s="96" t="s">
        <v>105</v>
      </c>
      <c r="B50" s="100">
        <v>3464819.6028582305</v>
      </c>
      <c r="C50" s="99">
        <v>665959.79083083512</v>
      </c>
      <c r="D50" s="99">
        <v>479066.47152967198</v>
      </c>
      <c r="E50" s="99">
        <v>315672.19561205164</v>
      </c>
      <c r="F50" s="99">
        <v>246953.73179304594</v>
      </c>
      <c r="G50" s="99">
        <v>849995.97376322816</v>
      </c>
      <c r="H50" s="99">
        <v>265210.0140549239</v>
      </c>
      <c r="I50" s="99">
        <v>256442.51789827968</v>
      </c>
      <c r="J50" s="99">
        <v>525445.42296139745</v>
      </c>
      <c r="K50" s="102">
        <v>7069565.7213016627</v>
      </c>
    </row>
    <row r="51" spans="1:12" ht="18" customHeight="1">
      <c r="A51" s="96" t="s">
        <v>87</v>
      </c>
      <c r="B51" s="100">
        <v>7611647.3221403304</v>
      </c>
      <c r="C51" s="99">
        <v>1641523.8214634471</v>
      </c>
      <c r="D51" s="99">
        <v>1645798.2413447485</v>
      </c>
      <c r="E51" s="99">
        <v>635735.2058262073</v>
      </c>
      <c r="F51" s="99">
        <v>771452.03959633666</v>
      </c>
      <c r="G51" s="99">
        <v>1539027.1766952339</v>
      </c>
      <c r="H51" s="99">
        <v>784314.17873321194</v>
      </c>
      <c r="I51" s="99">
        <v>763814.57661858213</v>
      </c>
      <c r="J51" s="99">
        <v>1146940.2580742738</v>
      </c>
      <c r="K51" s="102">
        <v>16540252.82049237</v>
      </c>
    </row>
    <row r="52" spans="1:12" ht="18" customHeight="1">
      <c r="A52" s="96" t="s">
        <v>155</v>
      </c>
      <c r="B52" s="100">
        <v>12123659.991295373</v>
      </c>
      <c r="C52" s="99">
        <v>2759003.2502317168</v>
      </c>
      <c r="D52" s="101">
        <v>2563950.002505641</v>
      </c>
      <c r="E52" s="101">
        <v>1211848.7406205374</v>
      </c>
      <c r="F52" s="99">
        <v>1306414.2763625809</v>
      </c>
      <c r="G52" s="99">
        <v>3017370.2653033538</v>
      </c>
      <c r="H52" s="99">
        <v>1305719.8886868895</v>
      </c>
      <c r="I52" s="99">
        <v>1281593.5372749784</v>
      </c>
      <c r="J52" s="99">
        <v>1969520.1513976357</v>
      </c>
      <c r="K52" s="98">
        <v>27539080.103678703</v>
      </c>
      <c r="L52" s="97"/>
    </row>
    <row r="53" spans="1:12" ht="18" customHeight="1">
      <c r="A53" s="46" t="s">
        <v>157</v>
      </c>
      <c r="B53" s="100"/>
      <c r="C53" s="99"/>
      <c r="D53" s="99"/>
      <c r="E53" s="99"/>
      <c r="F53" s="99"/>
      <c r="G53" s="99"/>
      <c r="H53" s="99"/>
      <c r="I53" s="99"/>
      <c r="J53" s="99"/>
      <c r="K53" s="98"/>
      <c r="L53" s="97"/>
    </row>
    <row r="54" spans="1:12" ht="18" customHeight="1">
      <c r="A54" s="96" t="s">
        <v>156</v>
      </c>
      <c r="B54" s="100">
        <v>268164.56454811146</v>
      </c>
      <c r="C54" s="99">
        <v>346157.73836271162</v>
      </c>
      <c r="D54" s="99">
        <v>300290.22539490368</v>
      </c>
      <c r="E54" s="99">
        <v>177221.32224531451</v>
      </c>
      <c r="F54" s="99">
        <v>239881.40895733825</v>
      </c>
      <c r="G54" s="99">
        <v>506382.3942024117</v>
      </c>
      <c r="H54" s="99">
        <v>232421.43925208898</v>
      </c>
      <c r="I54" s="99">
        <v>223490.63311825215</v>
      </c>
      <c r="J54" s="99">
        <v>226109.16301206072</v>
      </c>
      <c r="K54" s="98">
        <v>2520118.8890931932</v>
      </c>
      <c r="L54" s="97"/>
    </row>
    <row r="55" spans="1:12" ht="18" customHeight="1">
      <c r="A55" s="96" t="s">
        <v>105</v>
      </c>
      <c r="B55" s="100">
        <v>3642660.8687587362</v>
      </c>
      <c r="C55" s="99">
        <v>744787.44132003176</v>
      </c>
      <c r="D55" s="99">
        <v>508986.07956575515</v>
      </c>
      <c r="E55" s="99">
        <v>377971.54936248646</v>
      </c>
      <c r="F55" s="99">
        <v>326515.0599002979</v>
      </c>
      <c r="G55" s="99">
        <v>925442.18378616183</v>
      </c>
      <c r="H55" s="99">
        <v>245975.03268714889</v>
      </c>
      <c r="I55" s="99">
        <v>280727.63886805053</v>
      </c>
      <c r="J55" s="99">
        <v>616419.74254575477</v>
      </c>
      <c r="K55" s="98">
        <v>7669485.5967944236</v>
      </c>
      <c r="L55" s="97"/>
    </row>
    <row r="56" spans="1:12" ht="18" customHeight="1">
      <c r="A56" s="96" t="s">
        <v>87</v>
      </c>
      <c r="B56" s="100">
        <v>7719767.0758710215</v>
      </c>
      <c r="C56" s="99">
        <v>1853596.8279599845</v>
      </c>
      <c r="D56" s="99">
        <v>1649594.6506463855</v>
      </c>
      <c r="E56" s="99">
        <v>658074.42658092012</v>
      </c>
      <c r="F56" s="99">
        <v>813191.5441089446</v>
      </c>
      <c r="G56" s="99">
        <v>1745317.4688359327</v>
      </c>
      <c r="H56" s="99">
        <v>785467.58482607466</v>
      </c>
      <c r="I56" s="99">
        <v>816652.36410091491</v>
      </c>
      <c r="J56" s="99">
        <v>1262786.1795293142</v>
      </c>
      <c r="K56" s="98">
        <v>17304448.122459494</v>
      </c>
      <c r="L56" s="97"/>
    </row>
    <row r="57" spans="1:12" ht="18" customHeight="1" thickBot="1">
      <c r="A57" s="96" t="s">
        <v>155</v>
      </c>
      <c r="B57" s="95">
        <v>12747275.418920383</v>
      </c>
      <c r="C57" s="93">
        <v>3225933.2088367776</v>
      </c>
      <c r="D57" s="94">
        <v>2691602.1021874067</v>
      </c>
      <c r="E57" s="94">
        <v>1326383.1509627146</v>
      </c>
      <c r="F57" s="93">
        <v>1502595.7654200648</v>
      </c>
      <c r="G57" s="93">
        <v>3477505.9264570237</v>
      </c>
      <c r="H57" s="93">
        <v>1373337.635153228</v>
      </c>
      <c r="I57" s="93">
        <v>1444576.534178355</v>
      </c>
      <c r="J57" s="93">
        <v>2306615.2412311556</v>
      </c>
      <c r="K57" s="92">
        <v>30095824.983347107</v>
      </c>
    </row>
    <row r="58" spans="1:12" ht="27.75" customHeight="1">
      <c r="A58" s="1790" t="s">
        <v>154</v>
      </c>
      <c r="B58" s="1790"/>
      <c r="C58" s="1790"/>
      <c r="D58" s="1790"/>
      <c r="E58" s="1790"/>
      <c r="F58" s="1790"/>
      <c r="G58" s="1790"/>
      <c r="H58" s="1790"/>
      <c r="K58" s="91" t="s">
        <v>153</v>
      </c>
    </row>
    <row r="59" spans="1:12" ht="18" customHeight="1">
      <c r="A59" s="90" t="s">
        <v>64</v>
      </c>
      <c r="B59" s="89"/>
      <c r="C59" s="89"/>
      <c r="D59" s="89"/>
      <c r="E59" s="89"/>
      <c r="F59" s="89"/>
      <c r="G59" s="89"/>
      <c r="H59" s="89"/>
    </row>
    <row r="60" spans="1:12" ht="18" customHeight="1">
      <c r="A60" s="90" t="s">
        <v>63</v>
      </c>
      <c r="B60" s="89"/>
      <c r="C60" s="89"/>
      <c r="D60" s="89"/>
      <c r="E60" s="89"/>
      <c r="F60" s="89"/>
      <c r="G60" s="89"/>
      <c r="H60" s="89"/>
    </row>
    <row r="61" spans="1:12" ht="32.25" customHeight="1">
      <c r="A61" s="1791" t="s">
        <v>152</v>
      </c>
      <c r="B61" s="1791"/>
      <c r="C61" s="1791"/>
      <c r="D61" s="1791"/>
      <c r="E61" s="1791"/>
      <c r="F61" s="1791"/>
      <c r="G61" s="1791"/>
      <c r="H61" s="1791"/>
    </row>
  </sheetData>
  <mergeCells count="4">
    <mergeCell ref="A3:K3"/>
    <mergeCell ref="A58:H58"/>
    <mergeCell ref="A61:H61"/>
    <mergeCell ref="I2:K2"/>
  </mergeCells>
  <hyperlinks>
    <hyperlink ref="I2" location="Contents!A1" display="Back to Contents ç" xr:uid="{E83005CC-F15D-408D-98BB-E2B4EDD02284}"/>
    <hyperlink ref="I2:K2" location="உள்ளடக்கம்!A1" display="cs;slf;fj;jpw;F jpUk;Gtjw;F" xr:uid="{09F770A2-8DE9-42E3-BB7A-E781C46E699F}"/>
  </hyperlinks>
  <pageMargins left="0.7" right="0.7" top="0.75" bottom="0.75" header="0.3" footer="0.3"/>
  <pageSetup paperSize="9" scale="55" orientation="portrait" r:id="rId1"/>
  <headerFooter>
    <oddHeader>&amp;L&amp;"Calibri"&amp;10&amp;K000000 [Limited Sharing]&amp;1#_x000D_&amp;"Arialri"&amp;10&amp;K000000&amp;"Calibri"&amp;11&amp;K000000</oddHeader>
  </headerFooter>
  <colBreaks count="1" manualBreakCount="1">
    <brk id="11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F270A-2BA7-4BFF-BF12-3B28EE9F0523}">
  <sheetPr>
    <pageSetUpPr fitToPage="1"/>
  </sheetPr>
  <dimension ref="A1:O56"/>
  <sheetViews>
    <sheetView zoomScaleNormal="100" workbookViewId="0">
      <selection activeCell="L2" sqref="L2:O2"/>
    </sheetView>
  </sheetViews>
  <sheetFormatPr defaultRowHeight="15"/>
  <cols>
    <col min="1" max="1" width="9.140625" style="1377"/>
    <col min="2" max="2" width="13.85546875" style="1377" customWidth="1"/>
    <col min="3" max="3" width="11.28515625" style="1377" customWidth="1"/>
    <col min="4" max="4" width="12.140625" style="1377" customWidth="1"/>
    <col min="5" max="5" width="11.28515625" style="1377" customWidth="1"/>
    <col min="6" max="6" width="10.85546875" style="1377" customWidth="1"/>
    <col min="7" max="7" width="14.28515625" style="1377" customWidth="1"/>
    <col min="8" max="8" width="12" style="1377" customWidth="1"/>
    <col min="9" max="9" width="9.85546875" style="1377" customWidth="1"/>
    <col min="10" max="10" width="11.42578125" style="1377" customWidth="1"/>
    <col min="11" max="11" width="14.85546875" style="1377" customWidth="1"/>
    <col min="12" max="13" width="9.85546875" style="1377" customWidth="1"/>
    <col min="14" max="14" width="11.42578125" style="1377" customWidth="1"/>
    <col min="15" max="15" width="11" style="1377" customWidth="1"/>
    <col min="16" max="16384" width="9.140625" style="1377"/>
  </cols>
  <sheetData>
    <row r="1" spans="1:15" ht="15.75">
      <c r="A1" s="1161" t="s">
        <v>132</v>
      </c>
      <c r="B1" s="874"/>
      <c r="C1" s="1061"/>
      <c r="D1" s="1061"/>
      <c r="E1" s="1061"/>
      <c r="F1" s="1061"/>
      <c r="G1" s="1061"/>
      <c r="H1" s="1061"/>
      <c r="I1" s="1061"/>
      <c r="J1" s="1061"/>
      <c r="K1" s="1061"/>
      <c r="L1" s="1061"/>
      <c r="N1" s="1422"/>
      <c r="O1" s="1421" t="s">
        <v>1349</v>
      </c>
    </row>
    <row r="2" spans="1:15">
      <c r="A2" s="1378"/>
      <c r="B2" s="1378"/>
      <c r="C2" s="1378"/>
      <c r="D2" s="1378"/>
      <c r="E2" s="1378"/>
      <c r="F2" s="1378"/>
      <c r="G2" s="1378"/>
      <c r="H2" s="1378"/>
      <c r="I2" s="1378"/>
      <c r="J2" s="1378"/>
      <c r="K2" s="1378"/>
      <c r="L2" s="1787" t="s">
        <v>130</v>
      </c>
      <c r="M2" s="1787"/>
      <c r="N2" s="1787"/>
      <c r="O2" s="1787"/>
    </row>
    <row r="3" spans="1:15" ht="15.75">
      <c r="A3" s="2012" t="s">
        <v>1348</v>
      </c>
      <c r="B3" s="2012"/>
      <c r="C3" s="2012"/>
      <c r="D3" s="2012"/>
      <c r="E3" s="2012"/>
      <c r="F3" s="2012"/>
      <c r="G3" s="2012"/>
      <c r="H3" s="2012"/>
      <c r="I3" s="2012"/>
      <c r="J3" s="2012"/>
      <c r="K3" s="2012"/>
      <c r="L3" s="2012"/>
      <c r="M3" s="2012"/>
      <c r="N3" s="2012"/>
      <c r="O3" s="2012"/>
    </row>
    <row r="4" spans="1:15" ht="15.75" thickBot="1">
      <c r="A4" s="1378"/>
      <c r="B4" s="1406"/>
      <c r="C4" s="1406"/>
      <c r="D4" s="1406"/>
      <c r="E4" s="1406"/>
      <c r="F4" s="1406"/>
      <c r="G4" s="1406"/>
      <c r="H4" s="1406"/>
      <c r="I4" s="1406"/>
      <c r="J4" s="1406"/>
      <c r="K4" s="1405"/>
      <c r="L4" s="1378"/>
      <c r="M4" s="2013"/>
      <c r="N4" s="2013"/>
      <c r="O4" s="2013"/>
    </row>
    <row r="5" spans="1:15" ht="90" thickBot="1">
      <c r="A5" s="2014" t="s">
        <v>1339</v>
      </c>
      <c r="B5" s="2015"/>
      <c r="C5" s="1404" t="s">
        <v>1338</v>
      </c>
      <c r="D5" s="957" t="s">
        <v>1347</v>
      </c>
      <c r="E5" s="1403" t="s">
        <v>1346</v>
      </c>
      <c r="F5" s="957" t="s">
        <v>1335</v>
      </c>
      <c r="G5" s="957" t="s">
        <v>1334</v>
      </c>
      <c r="H5" s="957" t="s">
        <v>1345</v>
      </c>
      <c r="I5" s="957" t="s">
        <v>1301</v>
      </c>
      <c r="J5" s="957" t="s">
        <v>1300</v>
      </c>
      <c r="K5" s="957" t="s">
        <v>1299</v>
      </c>
      <c r="L5" s="957" t="s">
        <v>1332</v>
      </c>
      <c r="M5" s="957" t="s">
        <v>1331</v>
      </c>
      <c r="N5" s="1402" t="s">
        <v>1330</v>
      </c>
      <c r="O5" s="1420" t="s">
        <v>1329</v>
      </c>
    </row>
    <row r="6" spans="1:15">
      <c r="A6" s="1401"/>
      <c r="B6" s="1400"/>
      <c r="C6" s="1399"/>
      <c r="D6" s="1398"/>
      <c r="E6" s="1398"/>
      <c r="F6" s="1398"/>
      <c r="G6" s="1398"/>
      <c r="H6" s="1398"/>
      <c r="I6" s="1398"/>
      <c r="J6" s="1398"/>
      <c r="K6" s="1398"/>
      <c r="L6" s="1398"/>
      <c r="M6" s="1398"/>
      <c r="N6" s="1398"/>
      <c r="O6" s="1419"/>
    </row>
    <row r="7" spans="1:15">
      <c r="A7" s="2016" t="s">
        <v>1344</v>
      </c>
      <c r="B7" s="2017"/>
      <c r="C7" s="1392">
        <v>100</v>
      </c>
      <c r="D7" s="1391">
        <v>39.200000000000003</v>
      </c>
      <c r="E7" s="1391">
        <v>1.9</v>
      </c>
      <c r="F7" s="1391">
        <v>3.0035058815830071</v>
      </c>
      <c r="G7" s="1391">
        <v>22.929353719767846</v>
      </c>
      <c r="H7" s="1391">
        <v>3.0366191443526391</v>
      </c>
      <c r="I7" s="1391">
        <v>3.256896421409806</v>
      </c>
      <c r="J7" s="1391">
        <v>11.017976153152178</v>
      </c>
      <c r="K7" s="1391">
        <v>2.3755556219695055</v>
      </c>
      <c r="L7" s="1391">
        <v>1.6799327652335037</v>
      </c>
      <c r="M7" s="1391">
        <v>3.9071595550869449</v>
      </c>
      <c r="N7" s="1391">
        <v>4.3864011073468525</v>
      </c>
      <c r="O7" s="1395">
        <v>3.2970450661805324</v>
      </c>
    </row>
    <row r="8" spans="1:15">
      <c r="A8" s="1378"/>
      <c r="B8" s="1393"/>
      <c r="C8" s="1392"/>
      <c r="D8" s="1391"/>
      <c r="E8" s="1391"/>
      <c r="F8" s="1391"/>
      <c r="G8" s="1391"/>
      <c r="H8" s="1391"/>
      <c r="I8" s="1391"/>
      <c r="J8" s="1391"/>
      <c r="K8" s="1391"/>
      <c r="L8" s="1391"/>
      <c r="M8" s="1391"/>
      <c r="N8" s="1391"/>
      <c r="O8" s="660"/>
    </row>
    <row r="9" spans="1:15">
      <c r="A9" s="1378">
        <v>2022</v>
      </c>
      <c r="B9" s="1389"/>
      <c r="C9" s="1418">
        <v>174.86666666666667</v>
      </c>
      <c r="D9" s="1417">
        <v>205.65833333333333</v>
      </c>
      <c r="E9" s="1417">
        <v>156.57499999999999</v>
      </c>
      <c r="F9" s="1417">
        <v>155.81666666666663</v>
      </c>
      <c r="G9" s="1417">
        <v>131.84166666666667</v>
      </c>
      <c r="H9" s="1417">
        <v>170.55833333333331</v>
      </c>
      <c r="I9" s="1417">
        <v>148.69166666666666</v>
      </c>
      <c r="J9" s="1417">
        <v>204.60000000000002</v>
      </c>
      <c r="K9" s="1417">
        <v>99.86666666666666</v>
      </c>
      <c r="L9" s="1417">
        <v>142.71666666666667</v>
      </c>
      <c r="M9" s="1417">
        <v>136.91666666666663</v>
      </c>
      <c r="N9" s="1417">
        <v>194.69166666666669</v>
      </c>
      <c r="O9" s="1416">
        <v>154.96666666666667</v>
      </c>
    </row>
    <row r="10" spans="1:15">
      <c r="A10" s="1378">
        <v>2023</v>
      </c>
      <c r="B10" s="1389"/>
      <c r="C10" s="1418">
        <v>203.79166666666671</v>
      </c>
      <c r="D10" s="1417">
        <v>227.46666666666661</v>
      </c>
      <c r="E10" s="1417">
        <v>203.44999999999996</v>
      </c>
      <c r="F10" s="1417">
        <v>212.60000000000002</v>
      </c>
      <c r="G10" s="1417">
        <v>161.36666666666667</v>
      </c>
      <c r="H10" s="1417">
        <v>219.04999999999995</v>
      </c>
      <c r="I10" s="1417">
        <v>190.49166666666667</v>
      </c>
      <c r="J10" s="1417">
        <v>227.74999999999997</v>
      </c>
      <c r="K10" s="1417">
        <v>119.09999999999998</v>
      </c>
      <c r="L10" s="1417">
        <v>205.88333333333335</v>
      </c>
      <c r="M10" s="1417">
        <v>168.04999999999998</v>
      </c>
      <c r="N10" s="1417">
        <v>228.07500000000002</v>
      </c>
      <c r="O10" s="1416">
        <v>198.6</v>
      </c>
    </row>
    <row r="11" spans="1:15">
      <c r="A11" s="1378">
        <v>2024</v>
      </c>
      <c r="B11" s="1389"/>
      <c r="C11" s="1418">
        <v>207.10833333333332</v>
      </c>
      <c r="D11" s="1417">
        <v>232.34166666666667</v>
      </c>
      <c r="E11" s="1417">
        <v>242.1</v>
      </c>
      <c r="F11" s="1417">
        <v>210.49999999999997</v>
      </c>
      <c r="G11" s="1417">
        <v>157.12500000000003</v>
      </c>
      <c r="H11" s="1417">
        <v>216.13333333333333</v>
      </c>
      <c r="I11" s="1417">
        <v>196.51666666666665</v>
      </c>
      <c r="J11" s="1417">
        <v>230.29999999999998</v>
      </c>
      <c r="K11" s="1417">
        <v>123.28333333333336</v>
      </c>
      <c r="L11" s="1417">
        <v>203.96666666666667</v>
      </c>
      <c r="M11" s="1417">
        <v>187.70000000000002</v>
      </c>
      <c r="N11" s="1417">
        <v>234.95000000000002</v>
      </c>
      <c r="O11" s="1416">
        <v>203.95000000000002</v>
      </c>
    </row>
    <row r="12" spans="1:15">
      <c r="A12" s="1378">
        <v>2025</v>
      </c>
      <c r="B12" s="1389"/>
      <c r="C12" s="1413">
        <v>207.44999999999996</v>
      </c>
      <c r="D12" s="1412">
        <v>238.25833333333333</v>
      </c>
      <c r="E12" s="1412">
        <v>253.32499999999996</v>
      </c>
      <c r="F12" s="1412">
        <v>211.29166666666666</v>
      </c>
      <c r="G12" s="1412">
        <v>148.39999999999998</v>
      </c>
      <c r="H12" s="1412">
        <v>214.75833333333333</v>
      </c>
      <c r="I12" s="1412">
        <v>204.38333333333333</v>
      </c>
      <c r="J12" s="1412">
        <v>220.93333333333331</v>
      </c>
      <c r="K12" s="1412">
        <v>123.72499999999998</v>
      </c>
      <c r="L12" s="1412">
        <v>193.88333333333335</v>
      </c>
      <c r="M12" s="1412">
        <v>197.2833333333333</v>
      </c>
      <c r="N12" s="1412">
        <v>238.81666666666663</v>
      </c>
      <c r="O12" s="1411">
        <v>210.43333333333337</v>
      </c>
    </row>
    <row r="13" spans="1:15">
      <c r="A13" s="1378"/>
      <c r="B13" s="1389"/>
      <c r="C13" s="1418"/>
      <c r="D13" s="1417"/>
      <c r="E13" s="1417"/>
      <c r="F13" s="1417"/>
      <c r="G13" s="1417"/>
      <c r="H13" s="1417"/>
      <c r="I13" s="1417"/>
      <c r="J13" s="1417"/>
      <c r="K13" s="1417"/>
      <c r="L13" s="1417"/>
      <c r="M13" s="1417"/>
      <c r="N13" s="1417"/>
      <c r="O13" s="1416"/>
    </row>
    <row r="14" spans="1:15">
      <c r="A14" s="1377">
        <v>2023</v>
      </c>
      <c r="B14" s="1385" t="s">
        <v>772</v>
      </c>
      <c r="C14" s="1418">
        <v>201.8</v>
      </c>
      <c r="D14" s="1417">
        <v>232.8</v>
      </c>
      <c r="E14" s="1417">
        <v>191.1</v>
      </c>
      <c r="F14" s="1417">
        <v>202.8</v>
      </c>
      <c r="G14" s="1417">
        <v>143.1</v>
      </c>
      <c r="H14" s="1417">
        <v>219.6</v>
      </c>
      <c r="I14" s="1417">
        <v>188.2</v>
      </c>
      <c r="J14" s="1417">
        <v>236.8</v>
      </c>
      <c r="K14" s="1417">
        <v>119.1</v>
      </c>
      <c r="L14" s="1417">
        <v>188.6</v>
      </c>
      <c r="M14" s="1417">
        <v>158.1</v>
      </c>
      <c r="N14" s="1417">
        <v>235.5</v>
      </c>
      <c r="O14" s="1416">
        <v>199.1</v>
      </c>
    </row>
    <row r="15" spans="1:15">
      <c r="B15" s="1385" t="s">
        <v>771</v>
      </c>
      <c r="C15" s="1418">
        <v>204.1</v>
      </c>
      <c r="D15" s="1417">
        <v>228.1</v>
      </c>
      <c r="E15" s="1417">
        <v>192.2</v>
      </c>
      <c r="F15" s="1417">
        <v>208.4</v>
      </c>
      <c r="G15" s="1417">
        <v>157.19999999999999</v>
      </c>
      <c r="H15" s="1417">
        <v>221</v>
      </c>
      <c r="I15" s="1417">
        <v>188.2</v>
      </c>
      <c r="J15" s="1417">
        <v>242.8</v>
      </c>
      <c r="K15" s="1417">
        <v>119.1</v>
      </c>
      <c r="L15" s="1417">
        <v>189.1</v>
      </c>
      <c r="M15" s="1417">
        <v>158.4</v>
      </c>
      <c r="N15" s="1417">
        <v>235.3</v>
      </c>
      <c r="O15" s="1416">
        <v>199.7</v>
      </c>
    </row>
    <row r="16" spans="1:15">
      <c r="B16" s="1385" t="s">
        <v>770</v>
      </c>
      <c r="C16" s="1418">
        <v>204.8</v>
      </c>
      <c r="D16" s="1417">
        <v>223.2</v>
      </c>
      <c r="E16" s="1417">
        <v>192</v>
      </c>
      <c r="F16" s="1417">
        <v>211.9</v>
      </c>
      <c r="G16" s="1417">
        <v>170.2</v>
      </c>
      <c r="H16" s="1417">
        <v>219.1</v>
      </c>
      <c r="I16" s="1417">
        <v>188.5</v>
      </c>
      <c r="J16" s="1417">
        <v>242.4</v>
      </c>
      <c r="K16" s="1417">
        <v>119.1</v>
      </c>
      <c r="L16" s="1417">
        <v>189.4</v>
      </c>
      <c r="M16" s="1417">
        <v>158.4</v>
      </c>
      <c r="N16" s="1417">
        <v>228.7</v>
      </c>
      <c r="O16" s="1416">
        <v>198.6</v>
      </c>
    </row>
    <row r="17" spans="1:15">
      <c r="B17" s="1385" t="s">
        <v>769</v>
      </c>
      <c r="C17" s="1418">
        <v>202.7</v>
      </c>
      <c r="D17" s="1417">
        <v>223.8</v>
      </c>
      <c r="E17" s="1417">
        <v>190.9</v>
      </c>
      <c r="F17" s="1417">
        <v>215.2</v>
      </c>
      <c r="G17" s="1417">
        <v>166.7</v>
      </c>
      <c r="H17" s="1417">
        <v>218.9</v>
      </c>
      <c r="I17" s="1417">
        <v>191.6</v>
      </c>
      <c r="J17" s="1417">
        <v>223.9</v>
      </c>
      <c r="K17" s="1417">
        <v>119.1</v>
      </c>
      <c r="L17" s="1417">
        <v>203.5</v>
      </c>
      <c r="M17" s="1417">
        <v>166</v>
      </c>
      <c r="N17" s="1417">
        <v>224.2</v>
      </c>
      <c r="O17" s="1416">
        <v>197.6</v>
      </c>
    </row>
    <row r="18" spans="1:15">
      <c r="B18" s="1385" t="s">
        <v>768</v>
      </c>
      <c r="C18" s="1418">
        <v>203.1</v>
      </c>
      <c r="D18" s="1417">
        <v>226.1</v>
      </c>
      <c r="E18" s="1417">
        <v>189.7</v>
      </c>
      <c r="F18" s="1417">
        <v>217.2</v>
      </c>
      <c r="G18" s="1417">
        <v>165.8</v>
      </c>
      <c r="H18" s="1417">
        <v>218.1</v>
      </c>
      <c r="I18" s="1417">
        <v>191.6</v>
      </c>
      <c r="J18" s="1417">
        <v>221.1</v>
      </c>
      <c r="K18" s="1417">
        <v>119.1</v>
      </c>
      <c r="L18" s="1417">
        <v>205.6</v>
      </c>
      <c r="M18" s="1417">
        <v>166</v>
      </c>
      <c r="N18" s="1417">
        <v>224.4</v>
      </c>
      <c r="O18" s="1416">
        <v>196.9</v>
      </c>
    </row>
    <row r="19" spans="1:15">
      <c r="B19" s="1385" t="s">
        <v>767</v>
      </c>
      <c r="C19" s="1418">
        <v>203.3</v>
      </c>
      <c r="D19" s="1417">
        <v>228.4</v>
      </c>
      <c r="E19" s="1417">
        <v>189.2</v>
      </c>
      <c r="F19" s="1417">
        <v>216.4</v>
      </c>
      <c r="G19" s="1417">
        <v>164.3</v>
      </c>
      <c r="H19" s="1417">
        <v>218.3</v>
      </c>
      <c r="I19" s="1417">
        <v>191.7</v>
      </c>
      <c r="J19" s="1417">
        <v>217.1</v>
      </c>
      <c r="K19" s="1417">
        <v>119.1</v>
      </c>
      <c r="L19" s="1417">
        <v>205.8</v>
      </c>
      <c r="M19" s="1417">
        <v>166</v>
      </c>
      <c r="N19" s="1417">
        <v>225.9</v>
      </c>
      <c r="O19" s="1416">
        <v>196.9</v>
      </c>
    </row>
    <row r="20" spans="1:15">
      <c r="B20" s="1385" t="s">
        <v>766</v>
      </c>
      <c r="C20" s="1418">
        <v>201.9</v>
      </c>
      <c r="D20" s="1417">
        <v>227.5</v>
      </c>
      <c r="E20" s="1417">
        <v>214.1</v>
      </c>
      <c r="F20" s="1417">
        <v>216</v>
      </c>
      <c r="G20" s="1417">
        <v>154.69999999999999</v>
      </c>
      <c r="H20" s="1417">
        <v>220</v>
      </c>
      <c r="I20" s="1417">
        <v>190.2</v>
      </c>
      <c r="J20" s="1417">
        <v>218.7</v>
      </c>
      <c r="K20" s="1417">
        <v>119.1</v>
      </c>
      <c r="L20" s="1417">
        <v>217.5</v>
      </c>
      <c r="M20" s="1417">
        <v>171.8</v>
      </c>
      <c r="N20" s="1417">
        <v>227</v>
      </c>
      <c r="O20" s="1416">
        <v>197.5</v>
      </c>
    </row>
    <row r="21" spans="1:15">
      <c r="B21" s="1385" t="s">
        <v>765</v>
      </c>
      <c r="C21" s="1418">
        <v>201.9</v>
      </c>
      <c r="D21" s="1417">
        <v>224.6</v>
      </c>
      <c r="E21" s="1417">
        <v>216.2</v>
      </c>
      <c r="F21" s="1417">
        <v>212.2</v>
      </c>
      <c r="G21" s="1417">
        <v>158.4</v>
      </c>
      <c r="H21" s="1417">
        <v>220.6</v>
      </c>
      <c r="I21" s="1417">
        <v>190.2</v>
      </c>
      <c r="J21" s="1417">
        <v>222.7</v>
      </c>
      <c r="K21" s="1417">
        <v>119.1</v>
      </c>
      <c r="L21" s="1417">
        <v>215.4</v>
      </c>
      <c r="M21" s="1417">
        <v>171.8</v>
      </c>
      <c r="N21" s="1417">
        <v>225.9</v>
      </c>
      <c r="O21" s="1416">
        <v>199.1</v>
      </c>
    </row>
    <row r="22" spans="1:15">
      <c r="B22" s="1385" t="s">
        <v>764</v>
      </c>
      <c r="C22" s="1418">
        <v>203.5</v>
      </c>
      <c r="D22" s="1417">
        <v>226.7</v>
      </c>
      <c r="E22" s="1417">
        <v>217.8</v>
      </c>
      <c r="F22" s="1417">
        <v>213.4</v>
      </c>
      <c r="G22" s="1417">
        <v>158.80000000000001</v>
      </c>
      <c r="H22" s="1417">
        <v>220.3</v>
      </c>
      <c r="I22" s="1417">
        <v>190.2</v>
      </c>
      <c r="J22" s="1417">
        <v>227.1</v>
      </c>
      <c r="K22" s="1417">
        <v>119.1</v>
      </c>
      <c r="L22" s="1417">
        <v>215.4</v>
      </c>
      <c r="M22" s="1417">
        <v>173.6</v>
      </c>
      <c r="N22" s="1417">
        <v>226.9</v>
      </c>
      <c r="O22" s="1416">
        <v>198.9</v>
      </c>
    </row>
    <row r="23" spans="1:15">
      <c r="B23" s="1385" t="s">
        <v>763</v>
      </c>
      <c r="C23" s="1418">
        <v>203.6</v>
      </c>
      <c r="D23" s="1417">
        <v>224.1</v>
      </c>
      <c r="E23" s="1417">
        <v>217.8</v>
      </c>
      <c r="F23" s="1417">
        <v>213.3</v>
      </c>
      <c r="G23" s="1417">
        <v>162.69999999999999</v>
      </c>
      <c r="H23" s="1417">
        <v>217.9</v>
      </c>
      <c r="I23" s="1417">
        <v>192.5</v>
      </c>
      <c r="J23" s="1417">
        <v>228.7</v>
      </c>
      <c r="K23" s="1417">
        <v>119.1</v>
      </c>
      <c r="L23" s="1417">
        <v>213.7</v>
      </c>
      <c r="M23" s="1417">
        <v>175.5</v>
      </c>
      <c r="N23" s="1417">
        <v>226.5</v>
      </c>
      <c r="O23" s="1416">
        <v>199.8</v>
      </c>
    </row>
    <row r="24" spans="1:15">
      <c r="B24" s="1385" t="s">
        <v>1327</v>
      </c>
      <c r="C24" s="1418">
        <v>206</v>
      </c>
      <c r="D24" s="1417">
        <v>228.1</v>
      </c>
      <c r="E24" s="1417">
        <v>215.7</v>
      </c>
      <c r="F24" s="1417">
        <v>213</v>
      </c>
      <c r="G24" s="1417">
        <v>167.3</v>
      </c>
      <c r="H24" s="1417">
        <v>217.7</v>
      </c>
      <c r="I24" s="1417">
        <v>191.5</v>
      </c>
      <c r="J24" s="1417">
        <v>227.2</v>
      </c>
      <c r="K24" s="1417">
        <v>119.1</v>
      </c>
      <c r="L24" s="1417">
        <v>213.3</v>
      </c>
      <c r="M24" s="1417">
        <v>175.5</v>
      </c>
      <c r="N24" s="1417">
        <v>227.5</v>
      </c>
      <c r="O24" s="1416">
        <v>199.7</v>
      </c>
    </row>
    <row r="25" spans="1:15">
      <c r="B25" s="1385" t="s">
        <v>761</v>
      </c>
      <c r="C25" s="1418">
        <v>208.8</v>
      </c>
      <c r="D25" s="1417">
        <v>236.2</v>
      </c>
      <c r="E25" s="1417">
        <v>214.7</v>
      </c>
      <c r="F25" s="1417">
        <v>211.4</v>
      </c>
      <c r="G25" s="1417">
        <v>167.2</v>
      </c>
      <c r="H25" s="1417">
        <v>217.1</v>
      </c>
      <c r="I25" s="1417">
        <v>191.5</v>
      </c>
      <c r="J25" s="1417">
        <v>224.5</v>
      </c>
      <c r="K25" s="1417">
        <v>119.1</v>
      </c>
      <c r="L25" s="1417">
        <v>213.3</v>
      </c>
      <c r="M25" s="1417">
        <v>175.5</v>
      </c>
      <c r="N25" s="1417">
        <v>229.1</v>
      </c>
      <c r="O25" s="1416">
        <v>199.4</v>
      </c>
    </row>
    <row r="26" spans="1:15">
      <c r="B26" s="1389"/>
      <c r="C26" s="1418"/>
      <c r="D26" s="1417"/>
      <c r="E26" s="1417"/>
      <c r="F26" s="1417"/>
      <c r="G26" s="1417"/>
      <c r="H26" s="1417"/>
      <c r="I26" s="1417"/>
      <c r="J26" s="1417"/>
      <c r="K26" s="1417"/>
      <c r="L26" s="1417"/>
      <c r="M26" s="1417"/>
      <c r="N26" s="1417"/>
      <c r="O26" s="1416"/>
    </row>
    <row r="27" spans="1:15">
      <c r="A27" s="1377">
        <v>2024</v>
      </c>
      <c r="B27" s="1385" t="s">
        <v>772</v>
      </c>
      <c r="C27" s="1418">
        <v>215</v>
      </c>
      <c r="D27" s="1417">
        <v>242.4</v>
      </c>
      <c r="E27" s="1417">
        <v>236</v>
      </c>
      <c r="F27" s="1417">
        <v>212.2</v>
      </c>
      <c r="G27" s="1417">
        <v>173.3</v>
      </c>
      <c r="H27" s="1417">
        <v>218</v>
      </c>
      <c r="I27" s="1417">
        <v>193.3</v>
      </c>
      <c r="J27" s="1417">
        <v>234</v>
      </c>
      <c r="K27" s="1417">
        <v>123.4</v>
      </c>
      <c r="L27" s="1417">
        <v>214.9</v>
      </c>
      <c r="M27" s="1417">
        <v>185.4</v>
      </c>
      <c r="N27" s="1417">
        <v>232.2</v>
      </c>
      <c r="O27" s="1416">
        <v>201.6</v>
      </c>
    </row>
    <row r="28" spans="1:15">
      <c r="B28" s="1385" t="s">
        <v>771</v>
      </c>
      <c r="C28" s="1418">
        <v>214.5</v>
      </c>
      <c r="D28" s="1417">
        <v>239.5</v>
      </c>
      <c r="E28" s="1417">
        <v>237.3</v>
      </c>
      <c r="F28" s="1417">
        <v>211</v>
      </c>
      <c r="G28" s="1417">
        <v>173.7</v>
      </c>
      <c r="H28" s="1417">
        <v>218.1</v>
      </c>
      <c r="I28" s="1417">
        <v>193.5</v>
      </c>
      <c r="J28" s="1417">
        <v>237.3</v>
      </c>
      <c r="K28" s="1417">
        <v>123.4</v>
      </c>
      <c r="L28" s="1417">
        <v>215.6</v>
      </c>
      <c r="M28" s="1417">
        <v>187</v>
      </c>
      <c r="N28" s="1417">
        <v>234.6</v>
      </c>
      <c r="O28" s="1416">
        <v>201.7</v>
      </c>
    </row>
    <row r="29" spans="1:15">
      <c r="B29" s="1385" t="s">
        <v>770</v>
      </c>
      <c r="C29" s="1418">
        <v>210</v>
      </c>
      <c r="D29" s="1417">
        <v>234.4</v>
      </c>
      <c r="E29" s="1417">
        <v>238.4</v>
      </c>
      <c r="F29" s="1417">
        <v>210.4</v>
      </c>
      <c r="G29" s="1417">
        <v>163.1</v>
      </c>
      <c r="H29" s="1417">
        <v>218.2</v>
      </c>
      <c r="I29" s="1417">
        <v>193.5</v>
      </c>
      <c r="J29" s="1417">
        <v>237.2</v>
      </c>
      <c r="K29" s="1417">
        <v>123.4</v>
      </c>
      <c r="L29" s="1417">
        <v>215.6</v>
      </c>
      <c r="M29" s="1417">
        <v>187.1</v>
      </c>
      <c r="N29" s="1417">
        <v>235</v>
      </c>
      <c r="O29" s="1416">
        <v>201.6</v>
      </c>
    </row>
    <row r="30" spans="1:15">
      <c r="B30" s="1385" t="s">
        <v>769</v>
      </c>
      <c r="C30" s="1418">
        <v>208.2</v>
      </c>
      <c r="D30" s="1417">
        <v>231.1</v>
      </c>
      <c r="E30" s="1417">
        <v>240.7</v>
      </c>
      <c r="F30" s="1417">
        <v>211</v>
      </c>
      <c r="G30" s="1417">
        <v>160.4</v>
      </c>
      <c r="H30" s="1417">
        <v>218.5</v>
      </c>
      <c r="I30" s="1417">
        <v>195</v>
      </c>
      <c r="J30" s="1417">
        <v>237.9</v>
      </c>
      <c r="K30" s="1417">
        <v>123.4</v>
      </c>
      <c r="L30" s="1417">
        <v>203.9</v>
      </c>
      <c r="M30" s="1417">
        <v>187.1</v>
      </c>
      <c r="N30" s="1417">
        <v>235.2</v>
      </c>
      <c r="O30" s="1416">
        <v>202.3</v>
      </c>
    </row>
    <row r="31" spans="1:15">
      <c r="B31" s="1385" t="s">
        <v>768</v>
      </c>
      <c r="C31" s="1418">
        <v>206.3</v>
      </c>
      <c r="D31" s="1417">
        <v>227.3</v>
      </c>
      <c r="E31" s="1417">
        <v>240.2</v>
      </c>
      <c r="F31" s="1417">
        <v>210.6</v>
      </c>
      <c r="G31" s="1417">
        <v>159.80000000000001</v>
      </c>
      <c r="H31" s="1417">
        <v>218.5</v>
      </c>
      <c r="I31" s="1417">
        <v>195</v>
      </c>
      <c r="J31" s="1417">
        <v>236.4</v>
      </c>
      <c r="K31" s="1417">
        <v>123.4</v>
      </c>
      <c r="L31" s="1417">
        <v>203.9</v>
      </c>
      <c r="M31" s="1417">
        <v>187.1</v>
      </c>
      <c r="N31" s="1417">
        <v>235.3</v>
      </c>
      <c r="O31" s="1416">
        <v>202.5</v>
      </c>
    </row>
    <row r="32" spans="1:15">
      <c r="B32" s="1385" t="s">
        <v>767</v>
      </c>
      <c r="C32" s="1418">
        <v>208.1</v>
      </c>
      <c r="D32" s="1417">
        <v>232.8</v>
      </c>
      <c r="E32" s="1417">
        <v>240.4</v>
      </c>
      <c r="F32" s="1417">
        <v>210.3</v>
      </c>
      <c r="G32" s="1417">
        <v>159.30000000000001</v>
      </c>
      <c r="H32" s="1417">
        <v>219</v>
      </c>
      <c r="I32" s="1417">
        <v>195</v>
      </c>
      <c r="J32" s="1417">
        <v>233.3</v>
      </c>
      <c r="K32" s="1417">
        <v>123.2</v>
      </c>
      <c r="L32" s="1417">
        <v>204.8</v>
      </c>
      <c r="M32" s="1417">
        <v>187.1</v>
      </c>
      <c r="N32" s="1417">
        <v>235.7</v>
      </c>
      <c r="O32" s="1416">
        <v>202.5</v>
      </c>
    </row>
    <row r="33" spans="1:15">
      <c r="B33" s="1385" t="s">
        <v>766</v>
      </c>
      <c r="C33" s="1418">
        <v>206.9</v>
      </c>
      <c r="D33" s="1417">
        <v>234</v>
      </c>
      <c r="E33" s="1417">
        <v>241.3</v>
      </c>
      <c r="F33" s="1417">
        <v>210.3</v>
      </c>
      <c r="G33" s="1417">
        <v>153.9</v>
      </c>
      <c r="H33" s="1417">
        <v>217.8</v>
      </c>
      <c r="I33" s="1417">
        <v>197.8</v>
      </c>
      <c r="J33" s="1417">
        <v>229.5</v>
      </c>
      <c r="K33" s="1417">
        <v>123.2</v>
      </c>
      <c r="L33" s="1417">
        <v>198.8</v>
      </c>
      <c r="M33" s="1417">
        <v>187.4</v>
      </c>
      <c r="N33" s="1417">
        <v>235.6</v>
      </c>
      <c r="O33" s="1416">
        <v>203</v>
      </c>
    </row>
    <row r="34" spans="1:15">
      <c r="B34" s="1385" t="s">
        <v>765</v>
      </c>
      <c r="C34" s="1418">
        <v>204.1</v>
      </c>
      <c r="D34" s="1417">
        <v>229.7</v>
      </c>
      <c r="E34" s="1417">
        <v>243.8</v>
      </c>
      <c r="F34" s="1417">
        <v>209.6</v>
      </c>
      <c r="G34" s="1417">
        <v>148.9</v>
      </c>
      <c r="H34" s="1417">
        <v>215.7</v>
      </c>
      <c r="I34" s="1417">
        <v>197.8</v>
      </c>
      <c r="J34" s="1417">
        <v>229</v>
      </c>
      <c r="K34" s="1417">
        <v>123.2</v>
      </c>
      <c r="L34" s="1417">
        <v>198.8</v>
      </c>
      <c r="M34" s="1417">
        <v>187.4</v>
      </c>
      <c r="N34" s="1417">
        <v>235.6</v>
      </c>
      <c r="O34" s="1416">
        <v>206.5</v>
      </c>
    </row>
    <row r="35" spans="1:15">
      <c r="B35" s="1385" t="s">
        <v>764</v>
      </c>
      <c r="C35" s="1418">
        <v>203.1</v>
      </c>
      <c r="D35" s="1417">
        <v>227.9</v>
      </c>
      <c r="E35" s="1417">
        <v>247.9</v>
      </c>
      <c r="F35" s="1417">
        <v>209.7</v>
      </c>
      <c r="G35" s="1417">
        <v>148.5</v>
      </c>
      <c r="H35" s="1417">
        <v>214.1</v>
      </c>
      <c r="I35" s="1417">
        <v>197.8</v>
      </c>
      <c r="J35" s="1417">
        <v>226.7</v>
      </c>
      <c r="K35" s="1417">
        <v>123.2</v>
      </c>
      <c r="L35" s="1417">
        <v>199</v>
      </c>
      <c r="M35" s="1417">
        <v>189.2</v>
      </c>
      <c r="N35" s="1417">
        <v>235.4</v>
      </c>
      <c r="O35" s="1416">
        <v>206.2</v>
      </c>
    </row>
    <row r="36" spans="1:15">
      <c r="B36" s="1385" t="s">
        <v>763</v>
      </c>
      <c r="C36" s="1418">
        <v>202.1</v>
      </c>
      <c r="D36" s="1417">
        <v>227.1</v>
      </c>
      <c r="E36" s="1417">
        <v>248.1</v>
      </c>
      <c r="F36" s="1417">
        <v>210.1</v>
      </c>
      <c r="G36" s="1417">
        <v>148.19999999999999</v>
      </c>
      <c r="H36" s="1417">
        <v>213.1</v>
      </c>
      <c r="I36" s="1417">
        <v>199.7</v>
      </c>
      <c r="J36" s="1417">
        <v>220.8</v>
      </c>
      <c r="K36" s="1417">
        <v>123.2</v>
      </c>
      <c r="L36" s="1417">
        <v>197.7</v>
      </c>
      <c r="M36" s="1417">
        <v>189.2</v>
      </c>
      <c r="N36" s="1417">
        <v>234.9</v>
      </c>
      <c r="O36" s="1416">
        <v>206.5</v>
      </c>
    </row>
    <row r="37" spans="1:15">
      <c r="B37" s="1385" t="s">
        <v>1327</v>
      </c>
      <c r="C37" s="1418">
        <v>202.4</v>
      </c>
      <c r="D37" s="1417">
        <v>228</v>
      </c>
      <c r="E37" s="1417">
        <v>246.5</v>
      </c>
      <c r="F37" s="1417">
        <v>210.6</v>
      </c>
      <c r="G37" s="1417">
        <v>148.19999999999999</v>
      </c>
      <c r="H37" s="1417">
        <v>212</v>
      </c>
      <c r="I37" s="1417">
        <v>199.9</v>
      </c>
      <c r="J37" s="1417">
        <v>220.9</v>
      </c>
      <c r="K37" s="1417">
        <v>123.2</v>
      </c>
      <c r="L37" s="1417">
        <v>197.7</v>
      </c>
      <c r="M37" s="1417">
        <v>189.2</v>
      </c>
      <c r="N37" s="1417">
        <v>234.8</v>
      </c>
      <c r="O37" s="1416">
        <v>206.5</v>
      </c>
    </row>
    <row r="38" spans="1:15">
      <c r="B38" s="1385" t="s">
        <v>761</v>
      </c>
      <c r="C38" s="1418">
        <v>204.6</v>
      </c>
      <c r="D38" s="1417">
        <v>233.9</v>
      </c>
      <c r="E38" s="1417">
        <v>244.6</v>
      </c>
      <c r="F38" s="1417">
        <v>210.2</v>
      </c>
      <c r="G38" s="1417">
        <v>148.19999999999999</v>
      </c>
      <c r="H38" s="1417">
        <v>210.6</v>
      </c>
      <c r="I38" s="1417">
        <v>199.9</v>
      </c>
      <c r="J38" s="1417">
        <v>220.6</v>
      </c>
      <c r="K38" s="1417">
        <v>123.2</v>
      </c>
      <c r="L38" s="1417">
        <v>196.9</v>
      </c>
      <c r="M38" s="1417">
        <v>189.2</v>
      </c>
      <c r="N38" s="1417">
        <v>235.1</v>
      </c>
      <c r="O38" s="1416">
        <v>206.5</v>
      </c>
    </row>
    <row r="39" spans="1:15">
      <c r="B39" s="1379"/>
      <c r="C39" s="1418"/>
      <c r="D39" s="1417"/>
      <c r="E39" s="1417"/>
      <c r="F39" s="1417"/>
      <c r="G39" s="1417"/>
      <c r="H39" s="1417"/>
      <c r="I39" s="1417"/>
      <c r="J39" s="1417"/>
      <c r="K39" s="1417"/>
      <c r="L39" s="1417"/>
      <c r="M39" s="1417"/>
      <c r="N39" s="1417"/>
      <c r="O39" s="1416"/>
    </row>
    <row r="40" spans="1:15">
      <c r="A40" s="1414">
        <v>2025</v>
      </c>
      <c r="B40" s="1415" t="s">
        <v>772</v>
      </c>
      <c r="C40" s="1413">
        <v>206.4</v>
      </c>
      <c r="D40" s="1412">
        <v>236.3</v>
      </c>
      <c r="E40" s="1412">
        <v>250.8</v>
      </c>
      <c r="F40" s="1412">
        <v>210.6</v>
      </c>
      <c r="G40" s="1412">
        <v>148.19999999999999</v>
      </c>
      <c r="H40" s="1412">
        <v>213.4</v>
      </c>
      <c r="I40" s="1412">
        <v>202.5</v>
      </c>
      <c r="J40" s="1412">
        <v>222.7</v>
      </c>
      <c r="K40" s="1412">
        <v>123.2</v>
      </c>
      <c r="L40" s="1412">
        <v>194.9</v>
      </c>
      <c r="M40" s="1412">
        <v>195.1</v>
      </c>
      <c r="N40" s="1412">
        <v>237</v>
      </c>
      <c r="O40" s="1411">
        <v>208.4</v>
      </c>
    </row>
    <row r="41" spans="1:15">
      <c r="A41" s="1414"/>
      <c r="B41" s="1415" t="s">
        <v>771</v>
      </c>
      <c r="C41" s="1413">
        <v>206.2</v>
      </c>
      <c r="D41" s="1412">
        <v>236.8</v>
      </c>
      <c r="E41" s="1412">
        <v>252.6</v>
      </c>
      <c r="F41" s="1412">
        <v>210.7</v>
      </c>
      <c r="G41" s="1412">
        <v>146.1</v>
      </c>
      <c r="H41" s="1412">
        <v>213</v>
      </c>
      <c r="I41" s="1412">
        <v>202.5</v>
      </c>
      <c r="J41" s="1412">
        <v>222.7</v>
      </c>
      <c r="K41" s="1412">
        <v>123.2</v>
      </c>
      <c r="L41" s="1412">
        <v>194.9</v>
      </c>
      <c r="M41" s="1412">
        <v>195.1</v>
      </c>
      <c r="N41" s="1412">
        <v>237.3</v>
      </c>
      <c r="O41" s="1411">
        <v>208.8</v>
      </c>
    </row>
    <row r="42" spans="1:15">
      <c r="A42" s="1414"/>
      <c r="B42" s="1415" t="s">
        <v>770</v>
      </c>
      <c r="C42" s="1413">
        <v>206</v>
      </c>
      <c r="D42" s="1412">
        <v>236.2</v>
      </c>
      <c r="E42" s="1412">
        <v>252.9</v>
      </c>
      <c r="F42" s="1412">
        <v>210.5</v>
      </c>
      <c r="G42" s="1412">
        <v>146.1</v>
      </c>
      <c r="H42" s="1412">
        <v>212.4</v>
      </c>
      <c r="I42" s="1412">
        <v>202.5</v>
      </c>
      <c r="J42" s="1412">
        <v>222.7</v>
      </c>
      <c r="K42" s="1412">
        <v>123.2</v>
      </c>
      <c r="L42" s="1412">
        <v>195.9</v>
      </c>
      <c r="M42" s="1412">
        <v>195.1</v>
      </c>
      <c r="N42" s="1412">
        <v>237.3</v>
      </c>
      <c r="O42" s="1411">
        <v>208.8</v>
      </c>
    </row>
    <row r="43" spans="1:15">
      <c r="A43" s="1414"/>
      <c r="B43" s="1415" t="s">
        <v>769</v>
      </c>
      <c r="C43" s="1413">
        <v>206.5</v>
      </c>
      <c r="D43" s="1412">
        <v>237.8</v>
      </c>
      <c r="E43" s="1412">
        <v>252.1</v>
      </c>
      <c r="F43" s="1412">
        <v>209.8</v>
      </c>
      <c r="G43" s="1412">
        <v>146.69999999999999</v>
      </c>
      <c r="H43" s="1412">
        <v>212.9</v>
      </c>
      <c r="I43" s="1412">
        <v>203.5</v>
      </c>
      <c r="J43" s="1412">
        <v>220.8</v>
      </c>
      <c r="K43" s="1412">
        <v>123.2</v>
      </c>
      <c r="L43" s="1412">
        <v>193.8</v>
      </c>
      <c r="M43" s="1412">
        <v>195.1</v>
      </c>
      <c r="N43" s="1412">
        <v>237.1</v>
      </c>
      <c r="O43" s="1411">
        <v>208.9</v>
      </c>
    </row>
    <row r="44" spans="1:15">
      <c r="A44" s="1414"/>
      <c r="B44" s="1415" t="s">
        <v>768</v>
      </c>
      <c r="C44" s="1413">
        <v>207.5</v>
      </c>
      <c r="D44" s="1412">
        <v>240.6</v>
      </c>
      <c r="E44" s="1412">
        <v>251.4</v>
      </c>
      <c r="F44" s="1412">
        <v>209.9</v>
      </c>
      <c r="G44" s="1412">
        <v>146.69999999999999</v>
      </c>
      <c r="H44" s="1412">
        <v>214.8</v>
      </c>
      <c r="I44" s="1412">
        <v>203.8</v>
      </c>
      <c r="J44" s="1412">
        <v>219.3</v>
      </c>
      <c r="K44" s="1412">
        <v>123.2</v>
      </c>
      <c r="L44" s="1412">
        <v>194.2</v>
      </c>
      <c r="M44" s="1412">
        <v>195.1</v>
      </c>
      <c r="N44" s="1412">
        <v>237.3</v>
      </c>
      <c r="O44" s="1411">
        <v>209.3</v>
      </c>
    </row>
    <row r="45" spans="1:15">
      <c r="A45" s="1414"/>
      <c r="B45" s="1415" t="s">
        <v>767</v>
      </c>
      <c r="C45" s="1413">
        <v>208.7</v>
      </c>
      <c r="D45" s="1412">
        <v>242.5</v>
      </c>
      <c r="E45" s="1412">
        <v>251.3</v>
      </c>
      <c r="F45" s="1412">
        <v>210.2</v>
      </c>
      <c r="G45" s="1412">
        <v>148.19999999999999</v>
      </c>
      <c r="H45" s="1412">
        <v>214.5</v>
      </c>
      <c r="I45" s="1412">
        <v>203.8</v>
      </c>
      <c r="J45" s="1412">
        <v>219.1</v>
      </c>
      <c r="K45" s="1412">
        <v>124.1</v>
      </c>
      <c r="L45" s="1412">
        <v>195.3</v>
      </c>
      <c r="M45" s="1412">
        <v>195.1</v>
      </c>
      <c r="N45" s="1412">
        <v>238.5</v>
      </c>
      <c r="O45" s="1411">
        <v>209.5</v>
      </c>
    </row>
    <row r="46" spans="1:15">
      <c r="A46" s="1414"/>
      <c r="B46" s="1415" t="s">
        <v>766</v>
      </c>
      <c r="C46" s="1413">
        <v>208.3</v>
      </c>
      <c r="D46" s="1412">
        <v>239.2</v>
      </c>
      <c r="E46" s="1412">
        <v>252.3</v>
      </c>
      <c r="F46" s="1412">
        <v>210.7</v>
      </c>
      <c r="G46" s="1412">
        <v>149.80000000000001</v>
      </c>
      <c r="H46" s="1412">
        <v>214.7</v>
      </c>
      <c r="I46" s="1412">
        <v>204.5</v>
      </c>
      <c r="J46" s="1412">
        <v>222.4</v>
      </c>
      <c r="K46" s="1412">
        <v>124.1</v>
      </c>
      <c r="L46" s="1412">
        <v>193.4</v>
      </c>
      <c r="M46" s="1412">
        <v>198</v>
      </c>
      <c r="N46" s="1412">
        <v>238.8</v>
      </c>
      <c r="O46" s="1411">
        <v>210.5</v>
      </c>
    </row>
    <row r="47" spans="1:15">
      <c r="A47" s="1414"/>
      <c r="B47" s="1415" t="s">
        <v>765</v>
      </c>
      <c r="C47" s="1413">
        <v>207.2</v>
      </c>
      <c r="D47" s="1412">
        <v>236.3</v>
      </c>
      <c r="E47" s="1412">
        <v>254.1</v>
      </c>
      <c r="F47" s="1412">
        <v>211.2</v>
      </c>
      <c r="G47" s="1412">
        <v>149.80000000000001</v>
      </c>
      <c r="H47" s="1412">
        <v>214.5</v>
      </c>
      <c r="I47" s="1412">
        <v>204.5</v>
      </c>
      <c r="J47" s="1412">
        <v>222.4</v>
      </c>
      <c r="K47" s="1412">
        <v>124.1</v>
      </c>
      <c r="L47" s="1412">
        <v>193.5</v>
      </c>
      <c r="M47" s="1412">
        <v>198</v>
      </c>
      <c r="N47" s="1412">
        <v>238.8</v>
      </c>
      <c r="O47" s="1411">
        <v>210.5</v>
      </c>
    </row>
    <row r="48" spans="1:15">
      <c r="A48" s="1414"/>
      <c r="B48" s="1415" t="s">
        <v>764</v>
      </c>
      <c r="C48" s="1413">
        <v>207.4</v>
      </c>
      <c r="D48" s="1412">
        <v>236.6</v>
      </c>
      <c r="E48" s="1412">
        <v>255.5</v>
      </c>
      <c r="F48" s="1412">
        <v>211.9</v>
      </c>
      <c r="G48" s="1412">
        <v>149.80000000000001</v>
      </c>
      <c r="H48" s="1412">
        <v>216.6</v>
      </c>
      <c r="I48" s="1412">
        <v>204.5</v>
      </c>
      <c r="J48" s="1412">
        <v>220.9</v>
      </c>
      <c r="K48" s="1412">
        <v>124.1</v>
      </c>
      <c r="L48" s="1412">
        <v>193.5</v>
      </c>
      <c r="M48" s="1412">
        <v>200.2</v>
      </c>
      <c r="N48" s="1412">
        <v>239.7</v>
      </c>
      <c r="O48" s="1411">
        <v>210.8</v>
      </c>
    </row>
    <row r="49" spans="1:15">
      <c r="A49" s="1414"/>
      <c r="B49" s="1415" t="s">
        <v>763</v>
      </c>
      <c r="C49" s="1413">
        <v>207.5</v>
      </c>
      <c r="D49" s="1412">
        <v>236.4</v>
      </c>
      <c r="E49" s="1412">
        <v>256.60000000000002</v>
      </c>
      <c r="F49" s="1412">
        <v>212.9</v>
      </c>
      <c r="G49" s="1412">
        <v>149.80000000000001</v>
      </c>
      <c r="H49" s="1412">
        <v>216.9</v>
      </c>
      <c r="I49" s="1412">
        <v>206.7</v>
      </c>
      <c r="J49" s="1412">
        <v>220</v>
      </c>
      <c r="K49" s="1412">
        <v>124.1</v>
      </c>
      <c r="L49" s="1412">
        <v>192.4</v>
      </c>
      <c r="M49" s="1412">
        <v>200.2</v>
      </c>
      <c r="N49" s="1412">
        <v>240.7</v>
      </c>
      <c r="O49" s="1411">
        <v>213</v>
      </c>
    </row>
    <row r="50" spans="1:15">
      <c r="A50" s="1414"/>
      <c r="B50" s="1415" t="s">
        <v>1327</v>
      </c>
      <c r="C50" s="1413">
        <v>207.2</v>
      </c>
      <c r="D50" s="1412">
        <v>236.1</v>
      </c>
      <c r="E50" s="1412">
        <v>255.2</v>
      </c>
      <c r="F50" s="1412">
        <v>213.4</v>
      </c>
      <c r="G50" s="1412">
        <v>149.80000000000001</v>
      </c>
      <c r="H50" s="1412">
        <v>216.9</v>
      </c>
      <c r="I50" s="1412">
        <v>206.7</v>
      </c>
      <c r="J50" s="1412">
        <v>219.1</v>
      </c>
      <c r="K50" s="1412">
        <v>124.1</v>
      </c>
      <c r="L50" s="1412">
        <v>192.4</v>
      </c>
      <c r="M50" s="1412">
        <v>200.2</v>
      </c>
      <c r="N50" s="1412">
        <v>241.3</v>
      </c>
      <c r="O50" s="1411">
        <v>213.3</v>
      </c>
    </row>
    <row r="51" spans="1:15">
      <c r="A51" s="1414"/>
      <c r="B51" s="1415" t="s">
        <v>761</v>
      </c>
      <c r="C51" s="1413">
        <v>210.5</v>
      </c>
      <c r="D51" s="1412">
        <v>244.3</v>
      </c>
      <c r="E51" s="1412">
        <v>255.1</v>
      </c>
      <c r="F51" s="1412">
        <v>213.7</v>
      </c>
      <c r="G51" s="1412">
        <v>149.80000000000001</v>
      </c>
      <c r="H51" s="1412">
        <v>216.5</v>
      </c>
      <c r="I51" s="1412">
        <v>207.1</v>
      </c>
      <c r="J51" s="1412">
        <v>219.1</v>
      </c>
      <c r="K51" s="1412">
        <v>124.1</v>
      </c>
      <c r="L51" s="1412">
        <v>192.4</v>
      </c>
      <c r="M51" s="1412">
        <v>200.2</v>
      </c>
      <c r="N51" s="1412">
        <v>242</v>
      </c>
      <c r="O51" s="1411">
        <v>213.4</v>
      </c>
    </row>
    <row r="52" spans="1:15" ht="15.75" thickBot="1">
      <c r="A52" s="1414"/>
      <c r="C52" s="1413"/>
      <c r="D52" s="1412"/>
      <c r="E52" s="1412"/>
      <c r="F52" s="1412"/>
      <c r="G52" s="1412"/>
      <c r="H52" s="1412"/>
      <c r="I52" s="1412"/>
      <c r="J52" s="1412"/>
      <c r="K52" s="1412"/>
      <c r="L52" s="1412"/>
      <c r="M52" s="1412"/>
      <c r="N52" s="1412"/>
      <c r="O52" s="1411"/>
    </row>
    <row r="53" spans="1:15" ht="15" customHeight="1">
      <c r="A53" s="1410" t="s">
        <v>1326</v>
      </c>
      <c r="B53" s="1788" t="s">
        <v>1343</v>
      </c>
      <c r="C53" s="1788"/>
      <c r="D53" s="1788"/>
      <c r="E53" s="1788"/>
      <c r="F53" s="1788"/>
      <c r="G53" s="1788"/>
      <c r="H53" s="1788"/>
      <c r="I53" s="1409"/>
      <c r="J53" s="2019" t="s">
        <v>1342</v>
      </c>
      <c r="K53" s="2019"/>
      <c r="L53" s="2019"/>
      <c r="M53" s="2019"/>
      <c r="N53" s="2019"/>
      <c r="O53" s="2019"/>
    </row>
    <row r="54" spans="1:15">
      <c r="A54" s="542"/>
      <c r="B54" s="2018"/>
      <c r="C54" s="2018"/>
      <c r="D54" s="2018"/>
      <c r="E54" s="2018"/>
      <c r="F54" s="2018"/>
      <c r="G54" s="2018"/>
      <c r="H54" s="2018"/>
      <c r="I54" s="71"/>
      <c r="J54" s="1378"/>
      <c r="K54" s="1378"/>
      <c r="L54" s="1378"/>
      <c r="M54" s="1378"/>
      <c r="N54" s="1378"/>
      <c r="O54" s="1378"/>
    </row>
    <row r="55" spans="1:15">
      <c r="A55" s="542"/>
      <c r="B55" s="2018"/>
      <c r="C55" s="2018"/>
      <c r="D55" s="2018"/>
      <c r="E55" s="2018"/>
      <c r="F55" s="2018"/>
      <c r="G55" s="2018"/>
      <c r="H55" s="2018"/>
      <c r="I55" s="71"/>
      <c r="J55" s="1378"/>
      <c r="K55" s="1378"/>
      <c r="L55" s="1378"/>
      <c r="M55" s="1378"/>
      <c r="N55" s="1378"/>
      <c r="O55" s="1378"/>
    </row>
    <row r="56" spans="1:15">
      <c r="A56" s="1408" t="s">
        <v>1324</v>
      </c>
      <c r="B56" s="542" t="s">
        <v>1323</v>
      </c>
      <c r="C56" s="1407"/>
      <c r="D56" s="1407"/>
      <c r="E56" s="1407"/>
      <c r="F56" s="1407"/>
      <c r="G56" s="1407"/>
      <c r="H56" s="1378"/>
      <c r="I56" s="1378"/>
      <c r="J56" s="1378"/>
      <c r="K56" s="1378"/>
      <c r="L56" s="1378"/>
      <c r="M56" s="1378"/>
      <c r="N56" s="1378"/>
      <c r="O56" s="1378"/>
    </row>
  </sheetData>
  <mergeCells count="7">
    <mergeCell ref="B53:H55"/>
    <mergeCell ref="J53:O53"/>
    <mergeCell ref="L2:O2"/>
    <mergeCell ref="A3:O3"/>
    <mergeCell ref="M4:O4"/>
    <mergeCell ref="A5:B5"/>
    <mergeCell ref="A7:B7"/>
  </mergeCells>
  <hyperlinks>
    <hyperlink ref="L2" location="Contents!A1" display="Back to Contents ç" xr:uid="{216D2BAE-C277-47BC-8EEC-3F18F3D431A0}"/>
    <hyperlink ref="L2:O2" location="உள்ளடக்கம்!A1" display="cs;slf;fj;jpw;F jpUk;Gtjw;F" xr:uid="{DEBC4571-21ED-44DD-92C5-DB9B958FD961}"/>
  </hyperlinks>
  <pageMargins left="0.38" right="0.3" top="0.75" bottom="0.75" header="0.3" footer="0.3"/>
  <pageSetup paperSize="9" scale="70" orientation="landscape" horizontalDpi="4294967294" verticalDpi="4294967294" r:id="rId1"/>
  <headerFooter>
    <oddHeader xml:space="preserve">&amp;L&amp;"Calibri"&amp;10&amp;K000000 [Limited Sharing]&amp;1#_x000D_&amp;"Aptos Narrow"&amp;11&amp;K000000&amp;"Calibri"&amp;11 </oddHead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3EF9D-46D3-4C9F-B392-C8556AB48A83}">
  <sheetPr>
    <pageSetUpPr fitToPage="1"/>
  </sheetPr>
  <dimension ref="A1:F108"/>
  <sheetViews>
    <sheetView zoomScaleNormal="100" workbookViewId="0">
      <selection activeCell="E2" sqref="E2:F2"/>
    </sheetView>
  </sheetViews>
  <sheetFormatPr defaultColWidth="9.140625" defaultRowHeight="15"/>
  <cols>
    <col min="1" max="1" width="8.7109375" style="1377" customWidth="1"/>
    <col min="2" max="2" width="14.5703125" style="1377" customWidth="1"/>
    <col min="3" max="3" width="18.28515625" style="1377" customWidth="1"/>
    <col min="4" max="4" width="24.85546875" style="1377" customWidth="1"/>
    <col min="5" max="5" width="19.85546875" style="1377" customWidth="1"/>
    <col min="6" max="6" width="19.5703125" style="1377" bestFit="1" customWidth="1"/>
    <col min="7" max="7" width="9.140625" style="1377"/>
    <col min="8" max="8" width="10.5703125" style="1377" bestFit="1" customWidth="1"/>
    <col min="9" max="16384" width="9.140625" style="1377"/>
  </cols>
  <sheetData>
    <row r="1" spans="1:6" ht="15.75">
      <c r="A1" s="1161" t="s">
        <v>132</v>
      </c>
      <c r="B1" s="829"/>
      <c r="C1" s="1012"/>
      <c r="D1" s="1012"/>
      <c r="E1" s="1012"/>
      <c r="F1" s="1368" t="s">
        <v>1358</v>
      </c>
    </row>
    <row r="2" spans="1:6">
      <c r="A2" s="1432"/>
      <c r="B2" s="1432"/>
      <c r="C2" s="1432"/>
      <c r="D2" s="1432"/>
      <c r="E2" s="1787" t="s">
        <v>130</v>
      </c>
      <c r="F2" s="1787"/>
    </row>
    <row r="3" spans="1:6" ht="15.75">
      <c r="A3" s="2020" t="s">
        <v>1357</v>
      </c>
      <c r="B3" s="2020"/>
      <c r="C3" s="2020"/>
      <c r="D3" s="2020"/>
      <c r="E3" s="2020"/>
      <c r="F3" s="2020"/>
    </row>
    <row r="4" spans="1:6" ht="15.75" thickBot="1">
      <c r="A4" s="1432"/>
      <c r="B4" s="1446"/>
      <c r="C4" s="1446"/>
      <c r="D4" s="1446"/>
      <c r="E4" s="1446"/>
      <c r="F4" s="1445"/>
    </row>
    <row r="5" spans="1:6" ht="26.25" customHeight="1" thickBot="1">
      <c r="A5" s="2021" t="s">
        <v>1356</v>
      </c>
      <c r="B5" s="2022"/>
      <c r="C5" s="1444" t="s">
        <v>1355</v>
      </c>
      <c r="D5" s="1403" t="s">
        <v>156</v>
      </c>
      <c r="E5" s="1402" t="s">
        <v>1354</v>
      </c>
      <c r="F5" s="1403" t="s">
        <v>1353</v>
      </c>
    </row>
    <row r="6" spans="1:6">
      <c r="A6" s="1443"/>
      <c r="B6" s="1440"/>
      <c r="C6" s="1442"/>
      <c r="D6" s="1441"/>
      <c r="E6" s="1441"/>
      <c r="F6" s="1441"/>
    </row>
    <row r="7" spans="1:6">
      <c r="A7" s="1436">
        <v>2019</v>
      </c>
      <c r="B7" s="1440"/>
      <c r="C7" s="1418">
        <v>105.49718612285646</v>
      </c>
      <c r="D7" s="1417">
        <v>108.73626601148244</v>
      </c>
      <c r="E7" s="1417">
        <v>104.91950694745435</v>
      </c>
      <c r="F7" s="1417">
        <v>101.53473027957817</v>
      </c>
    </row>
    <row r="8" spans="1:6">
      <c r="A8" s="1436">
        <v>2020</v>
      </c>
      <c r="B8" s="1440"/>
      <c r="C8" s="1418">
        <v>111.57164793013474</v>
      </c>
      <c r="D8" s="1417">
        <v>126.75010770831049</v>
      </c>
      <c r="E8" s="1417">
        <v>109.03093006772743</v>
      </c>
      <c r="F8" s="1417">
        <v>104.12022165594892</v>
      </c>
    </row>
    <row r="9" spans="1:6">
      <c r="A9" s="1436">
        <v>2021</v>
      </c>
      <c r="B9" s="1437"/>
      <c r="C9" s="1418">
        <v>123.69379608373724</v>
      </c>
      <c r="D9" s="1417">
        <v>133.75657751198381</v>
      </c>
      <c r="E9" s="1417">
        <v>122.89871463528111</v>
      </c>
      <c r="F9" s="1417">
        <v>101.87446371835465</v>
      </c>
    </row>
    <row r="10" spans="1:6">
      <c r="A10" s="1436">
        <v>2022</v>
      </c>
      <c r="B10" s="1437"/>
      <c r="C10" s="1418">
        <v>215.18075420496655</v>
      </c>
      <c r="D10" s="1417">
        <v>215.20037696218978</v>
      </c>
      <c r="E10" s="1417">
        <v>219.35805187195967</v>
      </c>
      <c r="F10" s="1417">
        <v>129.760951384815</v>
      </c>
    </row>
    <row r="11" spans="1:6">
      <c r="A11" s="1436">
        <v>2023</v>
      </c>
      <c r="B11" s="1437"/>
      <c r="C11" s="1418">
        <v>239.98852384906502</v>
      </c>
      <c r="D11" s="1417">
        <v>235.19692301173009</v>
      </c>
      <c r="E11" s="1417">
        <v>240.6324533679352</v>
      </c>
      <c r="F11" s="1417">
        <v>239.15825425740013</v>
      </c>
    </row>
    <row r="12" spans="1:6">
      <c r="A12" s="1436">
        <v>2024</v>
      </c>
      <c r="B12" s="1437"/>
      <c r="C12" s="1418">
        <v>240.06067465291548</v>
      </c>
      <c r="D12" s="1417">
        <v>254.5333333333333</v>
      </c>
      <c r="E12" s="1417">
        <v>240.08333333333334</v>
      </c>
      <c r="F12" s="1417">
        <v>191.69166666666661</v>
      </c>
    </row>
    <row r="13" spans="1:6">
      <c r="A13" s="1439" t="s">
        <v>614</v>
      </c>
      <c r="B13" s="1437"/>
      <c r="C13" s="1413">
        <v>237.80000000000004</v>
      </c>
      <c r="D13" s="1438">
        <v>263.89166666666671</v>
      </c>
      <c r="E13" s="1412">
        <v>238.56666666666669</v>
      </c>
      <c r="F13" s="1412">
        <v>148.70833333333334</v>
      </c>
    </row>
    <row r="14" spans="1:6">
      <c r="A14" s="1436"/>
      <c r="B14" s="1437"/>
      <c r="C14" s="1418"/>
      <c r="D14" s="1417"/>
      <c r="E14" s="1417"/>
      <c r="F14" s="1417"/>
    </row>
    <row r="15" spans="1:6">
      <c r="A15" s="1436">
        <v>2019</v>
      </c>
      <c r="B15" s="1385" t="s">
        <v>772</v>
      </c>
      <c r="C15" s="1418">
        <v>105.10977759208565</v>
      </c>
      <c r="D15" s="1417">
        <v>113.05732215952754</v>
      </c>
      <c r="E15" s="1417">
        <v>102.63248712626688</v>
      </c>
      <c r="F15" s="1417">
        <v>99.369513238738875</v>
      </c>
    </row>
    <row r="16" spans="1:6">
      <c r="A16" s="1436"/>
      <c r="B16" s="1385" t="s">
        <v>771</v>
      </c>
      <c r="C16" s="1418">
        <v>105.06419386936422</v>
      </c>
      <c r="D16" s="1417">
        <v>110.87312831465594</v>
      </c>
      <c r="E16" s="1417">
        <v>103.15757918697906</v>
      </c>
      <c r="F16" s="1417">
        <v>104.85038995758936</v>
      </c>
    </row>
    <row r="17" spans="1:6">
      <c r="A17" s="1436"/>
      <c r="B17" s="1385" t="s">
        <v>770</v>
      </c>
      <c r="C17" s="1418">
        <v>106.43085517924941</v>
      </c>
      <c r="D17" s="1417">
        <v>110.6203252979132</v>
      </c>
      <c r="E17" s="1417">
        <v>105.51385431449245</v>
      </c>
      <c r="F17" s="1417">
        <v>101.48109418986311</v>
      </c>
    </row>
    <row r="18" spans="1:6">
      <c r="A18" s="1436"/>
      <c r="B18" s="1385" t="s">
        <v>769</v>
      </c>
      <c r="C18" s="1418">
        <v>106.10937517585286</v>
      </c>
      <c r="D18" s="1417">
        <v>111.68935886527339</v>
      </c>
      <c r="E18" s="1417">
        <v>104.48254882817763</v>
      </c>
      <c r="F18" s="1417">
        <v>103.03055322186908</v>
      </c>
    </row>
    <row r="19" spans="1:6">
      <c r="A19" s="1436"/>
      <c r="B19" s="1385" t="s">
        <v>768</v>
      </c>
      <c r="C19" s="1418">
        <v>106.54091278174933</v>
      </c>
      <c r="D19" s="1417">
        <v>111.75279201866883</v>
      </c>
      <c r="E19" s="1417">
        <v>105.10471705842392</v>
      </c>
      <c r="F19" s="1417">
        <v>102.95242435725106</v>
      </c>
    </row>
    <row r="20" spans="1:6">
      <c r="A20" s="1436"/>
      <c r="B20" s="1385" t="s">
        <v>767</v>
      </c>
      <c r="C20" s="1418">
        <v>104.89392960983734</v>
      </c>
      <c r="D20" s="1417">
        <v>107.76338897351351</v>
      </c>
      <c r="E20" s="1417">
        <v>104.36577838541713</v>
      </c>
      <c r="F20" s="1417">
        <v>102.63185115555481</v>
      </c>
    </row>
    <row r="21" spans="1:6">
      <c r="A21" s="1436"/>
      <c r="B21" s="1385" t="s">
        <v>766</v>
      </c>
      <c r="C21" s="1418">
        <v>103.42246841440414</v>
      </c>
      <c r="D21" s="1417">
        <v>103.64885501110442</v>
      </c>
      <c r="E21" s="1417">
        <v>103.93088468824372</v>
      </c>
      <c r="F21" s="1417">
        <v>102.49608214376565</v>
      </c>
    </row>
    <row r="22" spans="1:6">
      <c r="A22" s="1436"/>
      <c r="B22" s="1385" t="s">
        <v>765</v>
      </c>
      <c r="C22" s="1418">
        <v>103.22084946251158</v>
      </c>
      <c r="D22" s="1417">
        <v>101.16788464436095</v>
      </c>
      <c r="E22" s="1417">
        <v>104.75888862024053</v>
      </c>
      <c r="F22" s="1417">
        <v>101.33719378954356</v>
      </c>
    </row>
    <row r="23" spans="1:6">
      <c r="A23" s="1436"/>
      <c r="B23" s="1385" t="s">
        <v>764</v>
      </c>
      <c r="C23" s="1418">
        <v>103.97359606666565</v>
      </c>
      <c r="D23" s="1417">
        <v>102.28625833408118</v>
      </c>
      <c r="E23" s="1417">
        <v>105.40711959450586</v>
      </c>
      <c r="F23" s="1417">
        <v>101.32182523696633</v>
      </c>
    </row>
    <row r="24" spans="1:6">
      <c r="A24" s="1436"/>
      <c r="B24" s="1385" t="s">
        <v>763</v>
      </c>
      <c r="C24" s="1418">
        <v>105.02064014474435</v>
      </c>
      <c r="D24" s="1417">
        <v>104.33862999699768</v>
      </c>
      <c r="E24" s="1417">
        <v>106.2375771671345</v>
      </c>
      <c r="F24" s="1417">
        <v>99.020915632391961</v>
      </c>
    </row>
    <row r="25" spans="1:6">
      <c r="A25" s="1436"/>
      <c r="B25" s="1385" t="s">
        <v>1327</v>
      </c>
      <c r="C25" s="1418">
        <v>106.5498748055754</v>
      </c>
      <c r="D25" s="1417">
        <v>109.0246041464609</v>
      </c>
      <c r="E25" s="1417">
        <v>106.45427453682699</v>
      </c>
      <c r="F25" s="1417">
        <v>100.14384050617318</v>
      </c>
    </row>
    <row r="26" spans="1:6">
      <c r="A26" s="1436"/>
      <c r="B26" s="1385" t="s">
        <v>761</v>
      </c>
      <c r="C26" s="1418">
        <v>109.62976037223754</v>
      </c>
      <c r="D26" s="1417">
        <v>118.61264437523181</v>
      </c>
      <c r="E26" s="1417">
        <v>106.98837386274359</v>
      </c>
      <c r="F26" s="1417">
        <v>99.781079925231197</v>
      </c>
    </row>
    <row r="27" spans="1:6">
      <c r="A27" s="1436"/>
      <c r="B27" s="1435"/>
      <c r="C27" s="1418"/>
      <c r="D27" s="1417"/>
      <c r="E27" s="1417"/>
      <c r="F27" s="1417"/>
    </row>
    <row r="28" spans="1:6">
      <c r="A28" s="1436">
        <v>2020</v>
      </c>
      <c r="B28" s="1385" t="s">
        <v>772</v>
      </c>
      <c r="C28" s="1418">
        <v>111.04189748530146</v>
      </c>
      <c r="D28" s="1417">
        <v>123.73525275157184</v>
      </c>
      <c r="E28" s="1417">
        <v>106.82862447701825</v>
      </c>
      <c r="F28" s="1417">
        <v>101.15470891156787</v>
      </c>
    </row>
    <row r="29" spans="1:6">
      <c r="A29" s="1436"/>
      <c r="B29" s="1385" t="s">
        <v>771</v>
      </c>
      <c r="C29" s="1418">
        <v>110.15213457444872</v>
      </c>
      <c r="D29" s="1417">
        <v>122.64439141184745</v>
      </c>
      <c r="E29" s="1417">
        <v>105.92791966645305</v>
      </c>
      <c r="F29" s="1417">
        <v>101.75631462221989</v>
      </c>
    </row>
    <row r="30" spans="1:6">
      <c r="A30" s="1436"/>
      <c r="B30" s="1385" t="s">
        <v>770</v>
      </c>
      <c r="C30" s="1418">
        <v>110.23622646035734</v>
      </c>
      <c r="D30" s="1417">
        <v>119.00665702173009</v>
      </c>
      <c r="E30" s="1417">
        <v>107.36664933342902</v>
      </c>
      <c r="F30" s="1417">
        <v>105.60937423691036</v>
      </c>
    </row>
    <row r="31" spans="1:6">
      <c r="A31" s="1436"/>
      <c r="B31" s="1385" t="s">
        <v>769</v>
      </c>
      <c r="C31" s="1418">
        <v>110.43769249678412</v>
      </c>
      <c r="D31" s="1417">
        <v>116.78652374158575</v>
      </c>
      <c r="E31" s="1417">
        <v>108.64566609365266</v>
      </c>
      <c r="F31" s="1417">
        <v>105.09435217127279</v>
      </c>
    </row>
    <row r="32" spans="1:6">
      <c r="A32" s="1436"/>
      <c r="B32" s="1385" t="s">
        <v>768</v>
      </c>
      <c r="C32" s="1418">
        <v>111.82434611442464</v>
      </c>
      <c r="D32" s="1417">
        <v>128.07369215991781</v>
      </c>
      <c r="E32" s="1417">
        <v>110.20877525174531</v>
      </c>
      <c r="F32" s="1417">
        <v>102.57808918096696</v>
      </c>
    </row>
    <row r="33" spans="1:6">
      <c r="A33" s="1436"/>
      <c r="B33" s="1385" t="s">
        <v>767</v>
      </c>
      <c r="C33" s="1418">
        <v>112.26127108204042</v>
      </c>
      <c r="D33" s="1417">
        <v>134.55213209721802</v>
      </c>
      <c r="E33" s="1417">
        <v>108.12163889091732</v>
      </c>
      <c r="F33" s="1417">
        <v>106.25483622393089</v>
      </c>
    </row>
    <row r="34" spans="1:6">
      <c r="A34" s="1436"/>
      <c r="B34" s="1385" t="s">
        <v>766</v>
      </c>
      <c r="C34" s="1418">
        <v>111.40302140760843</v>
      </c>
      <c r="D34" s="1417">
        <v>129.20791739792114</v>
      </c>
      <c r="E34" s="1417">
        <v>109.2331646356713</v>
      </c>
      <c r="F34" s="1417">
        <v>107.97855097386913</v>
      </c>
    </row>
    <row r="35" spans="1:6">
      <c r="A35" s="1436"/>
      <c r="B35" s="1385" t="s">
        <v>765</v>
      </c>
      <c r="C35" s="1418">
        <v>111.13893705122175</v>
      </c>
      <c r="D35" s="1417">
        <v>126.37210217880816</v>
      </c>
      <c r="E35" s="1417">
        <v>110.05807764800905</v>
      </c>
      <c r="F35" s="1417">
        <v>103.02560450690406</v>
      </c>
    </row>
    <row r="36" spans="1:6">
      <c r="A36" s="1436"/>
      <c r="B36" s="1385" t="s">
        <v>764</v>
      </c>
      <c r="C36" s="1418">
        <v>111.53488636963995</v>
      </c>
      <c r="D36" s="1417">
        <v>129.26097318328607</v>
      </c>
      <c r="E36" s="1417">
        <v>109.30322849046421</v>
      </c>
      <c r="F36" s="1417">
        <v>102.1154677918812</v>
      </c>
    </row>
    <row r="37" spans="1:6">
      <c r="A37" s="1436"/>
      <c r="B37" s="1385" t="s">
        <v>763</v>
      </c>
      <c r="C37" s="1418">
        <v>112.08948251706542</v>
      </c>
      <c r="D37" s="1417">
        <v>128.11438385296069</v>
      </c>
      <c r="E37" s="1417">
        <v>110.62703347777848</v>
      </c>
      <c r="F37" s="1417">
        <v>102.68612343717444</v>
      </c>
    </row>
    <row r="38" spans="1:6">
      <c r="A38" s="1436"/>
      <c r="B38" s="1385" t="s">
        <v>1327</v>
      </c>
      <c r="C38" s="1418">
        <v>111.92113780482843</v>
      </c>
      <c r="D38" s="1417">
        <v>128.37791243170713</v>
      </c>
      <c r="E38" s="1417">
        <v>110.25925860465398</v>
      </c>
      <c r="F38" s="1417">
        <v>103.46700241875929</v>
      </c>
    </row>
    <row r="39" spans="1:6">
      <c r="A39" s="1436"/>
      <c r="B39" s="1385" t="s">
        <v>761</v>
      </c>
      <c r="C39" s="1418">
        <v>114.81874179789614</v>
      </c>
      <c r="D39" s="1417">
        <v>134.8693542711716</v>
      </c>
      <c r="E39" s="1417">
        <v>111.79112424293636</v>
      </c>
      <c r="F39" s="1417">
        <v>107.72223539593061</v>
      </c>
    </row>
    <row r="40" spans="1:6">
      <c r="A40" s="1436"/>
      <c r="B40" s="1435"/>
      <c r="C40" s="1418"/>
      <c r="D40" s="1417"/>
      <c r="E40" s="1417"/>
      <c r="F40" s="1417"/>
    </row>
    <row r="41" spans="1:6">
      <c r="A41" s="1436">
        <v>2021</v>
      </c>
      <c r="B41" s="1385" t="s">
        <v>772</v>
      </c>
      <c r="C41" s="1418">
        <v>116.04742808619764</v>
      </c>
      <c r="D41" s="1417">
        <v>134.03236455418937</v>
      </c>
      <c r="E41" s="1417">
        <v>113.94432499329741</v>
      </c>
      <c r="F41" s="1417">
        <v>100.08730594461869</v>
      </c>
    </row>
    <row r="42" spans="1:6">
      <c r="A42" s="1436"/>
      <c r="B42" s="1385" t="s">
        <v>771</v>
      </c>
      <c r="C42" s="1418">
        <v>118.01317174564242</v>
      </c>
      <c r="D42" s="1417">
        <v>132.97720967700312</v>
      </c>
      <c r="E42" s="1417">
        <v>117.28806536949376</v>
      </c>
      <c r="F42" s="1417">
        <v>97.662323431924278</v>
      </c>
    </row>
    <row r="43" spans="1:6">
      <c r="A43" s="1436"/>
      <c r="B43" s="1385" t="s">
        <v>770</v>
      </c>
      <c r="C43" s="1418">
        <v>121.30535318557504</v>
      </c>
      <c r="D43" s="1417">
        <v>130.84968695636917</v>
      </c>
      <c r="E43" s="1417">
        <v>119.15281723006945</v>
      </c>
      <c r="F43" s="1417">
        <v>100.64957894558763</v>
      </c>
    </row>
    <row r="44" spans="1:6">
      <c r="A44" s="1436"/>
      <c r="B44" s="1385" t="s">
        <v>769</v>
      </c>
      <c r="C44" s="1418">
        <v>123.9579497943889</v>
      </c>
      <c r="D44" s="1417">
        <v>131.62480887376879</v>
      </c>
      <c r="E44" s="1417">
        <v>122.612637212382</v>
      </c>
      <c r="F44" s="1417">
        <v>103.10109844063449</v>
      </c>
    </row>
    <row r="45" spans="1:6">
      <c r="A45" s="1436"/>
      <c r="B45" s="1385" t="s">
        <v>768</v>
      </c>
      <c r="C45" s="1418">
        <v>123.13346459023131</v>
      </c>
      <c r="D45" s="1417">
        <v>130.02275728633018</v>
      </c>
      <c r="E45" s="1417">
        <v>122.06441799069859</v>
      </c>
      <c r="F45" s="1417">
        <v>103.26910778058895</v>
      </c>
    </row>
    <row r="46" spans="1:6">
      <c r="A46" s="1436"/>
      <c r="B46" s="1385" t="s">
        <v>767</v>
      </c>
      <c r="C46" s="1418">
        <v>123.86068855581068</v>
      </c>
      <c r="D46" s="1417">
        <v>131.39788872999114</v>
      </c>
      <c r="E46" s="1417">
        <v>122.62761755376418</v>
      </c>
      <c r="F46" s="1417">
        <v>102.24103241663325</v>
      </c>
    </row>
    <row r="47" spans="1:6">
      <c r="A47" s="1436"/>
      <c r="B47" s="1385" t="s">
        <v>766</v>
      </c>
      <c r="C47" s="1418">
        <v>121.74242240249814</v>
      </c>
      <c r="D47" s="1417">
        <v>125.2266710258625</v>
      </c>
      <c r="E47" s="1417">
        <v>122.06254287121236</v>
      </c>
      <c r="F47" s="1417">
        <v>102.77087264709607</v>
      </c>
    </row>
    <row r="48" spans="1:6">
      <c r="A48" s="1436"/>
      <c r="B48" s="1385" t="s">
        <v>765</v>
      </c>
      <c r="C48" s="1418">
        <v>122.28039849303975</v>
      </c>
      <c r="D48" s="1417">
        <v>125.35684019447477</v>
      </c>
      <c r="E48" s="1417">
        <v>122.82281977076295</v>
      </c>
      <c r="F48" s="1417">
        <v>102.56947129784363</v>
      </c>
    </row>
    <row r="49" spans="1:6">
      <c r="A49" s="1436"/>
      <c r="B49" s="1385" t="s">
        <v>764</v>
      </c>
      <c r="C49" s="1418">
        <v>123.4</v>
      </c>
      <c r="D49" s="1417">
        <v>126.5</v>
      </c>
      <c r="E49" s="1417">
        <v>124</v>
      </c>
      <c r="F49" s="1417">
        <v>102.6</v>
      </c>
    </row>
    <row r="50" spans="1:6">
      <c r="A50" s="1436"/>
      <c r="B50" s="1385" t="s">
        <v>763</v>
      </c>
      <c r="C50" s="1418">
        <v>126.8</v>
      </c>
      <c r="D50" s="1417">
        <v>131</v>
      </c>
      <c r="E50" s="1417">
        <v>127.4</v>
      </c>
      <c r="F50" s="1417">
        <v>102.5</v>
      </c>
    </row>
    <row r="51" spans="1:6">
      <c r="A51" s="1436"/>
      <c r="B51" s="1385" t="s">
        <v>1327</v>
      </c>
      <c r="C51" s="1418">
        <v>130.69999999999999</v>
      </c>
      <c r="D51" s="1417">
        <v>144.4</v>
      </c>
      <c r="E51" s="1417">
        <v>130.19999999999999</v>
      </c>
      <c r="F51" s="1417">
        <v>101.8</v>
      </c>
    </row>
    <row r="52" spans="1:6">
      <c r="A52" s="1436"/>
      <c r="B52" s="1385" t="s">
        <v>761</v>
      </c>
      <c r="C52" s="1418">
        <v>133.08467615146299</v>
      </c>
      <c r="D52" s="1417">
        <v>161.69070284581682</v>
      </c>
      <c r="E52" s="1417">
        <v>130.60933263169255</v>
      </c>
      <c r="F52" s="1417">
        <v>103.24277371532877</v>
      </c>
    </row>
    <row r="53" spans="1:6">
      <c r="A53" s="1436"/>
      <c r="B53" s="1435"/>
      <c r="C53" s="1418"/>
      <c r="D53" s="1417"/>
      <c r="E53" s="1417"/>
      <c r="F53" s="1417"/>
    </row>
    <row r="54" spans="1:6">
      <c r="A54" s="1436">
        <v>2022</v>
      </c>
      <c r="B54" s="1385" t="s">
        <v>772</v>
      </c>
      <c r="C54" s="1418">
        <v>137.4</v>
      </c>
      <c r="D54" s="1417">
        <v>164.1</v>
      </c>
      <c r="E54" s="1417">
        <v>135.30000000000001</v>
      </c>
      <c r="F54" s="1417">
        <v>103.3</v>
      </c>
    </row>
    <row r="55" spans="1:6">
      <c r="A55" s="1436"/>
      <c r="B55" s="1385" t="s">
        <v>771</v>
      </c>
      <c r="C55" s="1418">
        <v>142.56905045959866</v>
      </c>
      <c r="D55" s="1417">
        <v>167.60452354627731</v>
      </c>
      <c r="E55" s="1417">
        <v>140.99662246351633</v>
      </c>
      <c r="F55" s="1417">
        <v>104.33141661778022</v>
      </c>
    </row>
    <row r="56" spans="1:6">
      <c r="A56" s="1436"/>
      <c r="B56" s="1385" t="s">
        <v>770</v>
      </c>
      <c r="C56" s="1418">
        <v>163</v>
      </c>
      <c r="D56" s="1417">
        <v>172.5</v>
      </c>
      <c r="E56" s="1417">
        <v>164.6</v>
      </c>
      <c r="F56" s="1417">
        <v>102.6</v>
      </c>
    </row>
    <row r="57" spans="1:6">
      <c r="A57" s="1436"/>
      <c r="B57" s="1385" t="s">
        <v>769</v>
      </c>
      <c r="C57" s="1418">
        <v>189.8</v>
      </c>
      <c r="D57" s="1417">
        <v>178.2</v>
      </c>
      <c r="E57" s="1417">
        <v>195.8</v>
      </c>
      <c r="F57" s="1417">
        <v>100.2</v>
      </c>
    </row>
    <row r="58" spans="1:6">
      <c r="A58" s="1436"/>
      <c r="B58" s="1385" t="s">
        <v>768</v>
      </c>
      <c r="C58" s="1418">
        <v>216.5</v>
      </c>
      <c r="D58" s="1417">
        <v>203</v>
      </c>
      <c r="E58" s="1417">
        <v>223.9</v>
      </c>
      <c r="F58" s="1417">
        <v>104.4</v>
      </c>
    </row>
    <row r="59" spans="1:6">
      <c r="A59" s="1436"/>
      <c r="B59" s="1385" t="s">
        <v>767</v>
      </c>
      <c r="C59" s="1418">
        <v>232.9</v>
      </c>
      <c r="D59" s="1417">
        <v>240.6</v>
      </c>
      <c r="E59" s="1417">
        <v>238.2</v>
      </c>
      <c r="F59" s="1417">
        <v>104.3</v>
      </c>
    </row>
    <row r="60" spans="1:6">
      <c r="A60" s="1436"/>
      <c r="B60" s="1385" t="s">
        <v>766</v>
      </c>
      <c r="C60" s="1418">
        <v>243.8</v>
      </c>
      <c r="D60" s="1417">
        <v>229.7</v>
      </c>
      <c r="E60" s="1417">
        <v>252.6</v>
      </c>
      <c r="F60" s="1417">
        <v>104.6</v>
      </c>
    </row>
    <row r="61" spans="1:6">
      <c r="A61" s="1432"/>
      <c r="B61" s="1385" t="s">
        <v>765</v>
      </c>
      <c r="C61" s="1418">
        <v>250.9</v>
      </c>
      <c r="D61" s="1417">
        <v>245.8</v>
      </c>
      <c r="E61" s="1417">
        <v>257.3</v>
      </c>
      <c r="F61" s="1417">
        <v>134</v>
      </c>
    </row>
    <row r="62" spans="1:6">
      <c r="A62" s="1432"/>
      <c r="B62" s="1385" t="s">
        <v>764</v>
      </c>
      <c r="C62" s="1418">
        <v>250.8</v>
      </c>
      <c r="D62" s="1417">
        <v>245.8</v>
      </c>
      <c r="E62" s="1417">
        <v>255.2</v>
      </c>
      <c r="F62" s="1417">
        <v>174.6</v>
      </c>
    </row>
    <row r="63" spans="1:6">
      <c r="A63" s="1432"/>
      <c r="B63" s="1385" t="s">
        <v>763</v>
      </c>
      <c r="C63" s="1418">
        <v>251.1</v>
      </c>
      <c r="D63" s="1417">
        <v>247.8</v>
      </c>
      <c r="E63" s="1417">
        <v>255.3</v>
      </c>
      <c r="F63" s="1417">
        <v>174.1</v>
      </c>
    </row>
    <row r="64" spans="1:6">
      <c r="A64" s="1432"/>
      <c r="B64" s="1385" t="s">
        <v>1327</v>
      </c>
      <c r="C64" s="1418">
        <v>252.7</v>
      </c>
      <c r="D64" s="1417">
        <v>248.7</v>
      </c>
      <c r="E64" s="1417">
        <v>257</v>
      </c>
      <c r="F64" s="1417">
        <v>176.5</v>
      </c>
    </row>
    <row r="65" spans="1:6">
      <c r="A65" s="1432"/>
      <c r="B65" s="1385" t="s">
        <v>761</v>
      </c>
      <c r="C65" s="1418">
        <v>251.4</v>
      </c>
      <c r="D65" s="1417">
        <v>238.6</v>
      </c>
      <c r="E65" s="1417">
        <v>257</v>
      </c>
      <c r="F65" s="1417">
        <v>174.2</v>
      </c>
    </row>
    <row r="66" spans="1:6">
      <c r="A66" s="1436"/>
      <c r="B66" s="1435"/>
      <c r="C66" s="1418"/>
      <c r="D66" s="1417"/>
      <c r="E66" s="1417"/>
      <c r="F66" s="1417"/>
    </row>
    <row r="67" spans="1:6">
      <c r="A67" s="1432">
        <v>2023</v>
      </c>
      <c r="B67" s="1385" t="s">
        <v>772</v>
      </c>
      <c r="C67" s="1418">
        <v>253.2</v>
      </c>
      <c r="D67" s="1417">
        <v>245.6</v>
      </c>
      <c r="E67" s="1417">
        <v>258.2</v>
      </c>
      <c r="F67" s="1417">
        <v>172.8</v>
      </c>
    </row>
    <row r="68" spans="1:6">
      <c r="A68" s="1432"/>
      <c r="B68" s="1385" t="s">
        <v>771</v>
      </c>
      <c r="C68" s="1418">
        <v>252.5</v>
      </c>
      <c r="D68" s="1417">
        <v>233.3</v>
      </c>
      <c r="E68" s="1417">
        <v>258</v>
      </c>
      <c r="F68" s="1417">
        <v>195.6</v>
      </c>
    </row>
    <row r="69" spans="1:6">
      <c r="A69" s="1432"/>
      <c r="B69" s="1385" t="s">
        <v>770</v>
      </c>
      <c r="C69" s="1418">
        <v>247.4</v>
      </c>
      <c r="D69" s="1417">
        <v>236.4</v>
      </c>
      <c r="E69" s="1417">
        <v>248.9</v>
      </c>
      <c r="F69" s="1417">
        <v>249.5</v>
      </c>
    </row>
    <row r="70" spans="1:6">
      <c r="A70" s="1432"/>
      <c r="B70" s="1385" t="s">
        <v>769</v>
      </c>
      <c r="C70" s="1418">
        <v>245.6</v>
      </c>
      <c r="D70" s="1417">
        <v>234.9</v>
      </c>
      <c r="E70" s="1417">
        <v>244.6</v>
      </c>
      <c r="F70" s="1417">
        <v>298</v>
      </c>
    </row>
    <row r="71" spans="1:6">
      <c r="A71" s="1432"/>
      <c r="B71" s="1385" t="s">
        <v>768</v>
      </c>
      <c r="C71" s="1418">
        <v>235.2</v>
      </c>
      <c r="D71" s="1417">
        <v>227.3</v>
      </c>
      <c r="E71" s="1417">
        <v>234.7</v>
      </c>
      <c r="F71" s="1417">
        <v>267</v>
      </c>
    </row>
    <row r="72" spans="1:6">
      <c r="A72" s="1432"/>
      <c r="B72" s="1385" t="s">
        <v>767</v>
      </c>
      <c r="C72" s="1418">
        <v>228.56228618877972</v>
      </c>
      <c r="D72" s="1417">
        <v>223.66307614076163</v>
      </c>
      <c r="E72" s="1417">
        <v>227.28944041522215</v>
      </c>
      <c r="F72" s="1417">
        <v>268.29905108880143</v>
      </c>
    </row>
    <row r="73" spans="1:6">
      <c r="A73" s="1432"/>
      <c r="B73" s="1385" t="s">
        <v>766</v>
      </c>
      <c r="C73" s="1418">
        <v>233.7</v>
      </c>
      <c r="D73" s="1417">
        <v>232</v>
      </c>
      <c r="E73" s="1417">
        <v>233.2</v>
      </c>
      <c r="F73" s="1417">
        <v>246.8</v>
      </c>
    </row>
    <row r="74" spans="1:6">
      <c r="A74" s="1432"/>
      <c r="B74" s="1385" t="s">
        <v>765</v>
      </c>
      <c r="C74" s="1418">
        <v>234.2</v>
      </c>
      <c r="D74" s="1417">
        <v>239.3</v>
      </c>
      <c r="E74" s="1417">
        <v>233.4</v>
      </c>
      <c r="F74" s="1417">
        <v>235.1</v>
      </c>
    </row>
    <row r="75" spans="1:6">
      <c r="A75" s="1432"/>
      <c r="B75" s="1385" t="s">
        <v>764</v>
      </c>
      <c r="C75" s="1418">
        <v>232.6</v>
      </c>
      <c r="D75" s="1417">
        <v>233.2</v>
      </c>
      <c r="E75" s="1417">
        <v>232.4</v>
      </c>
      <c r="F75" s="1417">
        <v>234.4</v>
      </c>
    </row>
    <row r="76" spans="1:6">
      <c r="A76" s="1432"/>
      <c r="B76" s="1385" t="s">
        <v>763</v>
      </c>
      <c r="C76" s="1418">
        <v>236.4</v>
      </c>
      <c r="D76" s="1417">
        <v>227.3</v>
      </c>
      <c r="E76" s="1417">
        <v>237.1</v>
      </c>
      <c r="F76" s="1417">
        <v>232.6</v>
      </c>
    </row>
    <row r="77" spans="1:6">
      <c r="A77" s="1432"/>
      <c r="B77" s="1385" t="s">
        <v>1327</v>
      </c>
      <c r="C77" s="1418">
        <v>239.2</v>
      </c>
      <c r="D77" s="1417">
        <v>234.2</v>
      </c>
      <c r="E77" s="1417">
        <v>240.3</v>
      </c>
      <c r="F77" s="1417">
        <v>231.4</v>
      </c>
    </row>
    <row r="78" spans="1:6">
      <c r="A78" s="1432"/>
      <c r="B78" s="1385" t="s">
        <v>761</v>
      </c>
      <c r="C78" s="1418">
        <v>241.3</v>
      </c>
      <c r="D78" s="1417">
        <v>255.2</v>
      </c>
      <c r="E78" s="1417">
        <v>239.5</v>
      </c>
      <c r="F78" s="1417">
        <v>238.4</v>
      </c>
    </row>
    <row r="79" spans="1:6">
      <c r="A79" s="1432"/>
      <c r="B79" s="1435"/>
      <c r="C79" s="1418"/>
      <c r="D79" s="1417"/>
      <c r="E79" s="1417"/>
      <c r="F79" s="1417"/>
    </row>
    <row r="80" spans="1:6">
      <c r="A80" s="1432">
        <v>2024</v>
      </c>
      <c r="B80" s="1385" t="s">
        <v>772</v>
      </c>
      <c r="C80" s="1418">
        <v>246.7</v>
      </c>
      <c r="D80" s="1417">
        <v>269.89999999999998</v>
      </c>
      <c r="E80" s="1417">
        <v>244</v>
      </c>
      <c r="F80" s="1417">
        <v>236</v>
      </c>
    </row>
    <row r="81" spans="1:6">
      <c r="A81" s="1432"/>
      <c r="B81" s="1385" t="s">
        <v>771</v>
      </c>
      <c r="C81" s="1434">
        <v>247.9</v>
      </c>
      <c r="D81" s="1417">
        <v>274.7</v>
      </c>
      <c r="E81" s="1417">
        <v>244.6</v>
      </c>
      <c r="F81" s="1417">
        <v>238.9</v>
      </c>
    </row>
    <row r="82" spans="1:6">
      <c r="A82" s="1432"/>
      <c r="B82" s="1385" t="s">
        <v>770</v>
      </c>
      <c r="C82" s="1418">
        <v>244.4</v>
      </c>
      <c r="D82" s="1417">
        <v>268.2</v>
      </c>
      <c r="E82" s="1417">
        <v>242.6</v>
      </c>
      <c r="F82" s="1417">
        <v>215.4</v>
      </c>
    </row>
    <row r="83" spans="1:6">
      <c r="A83" s="1432"/>
      <c r="B83" s="1385" t="s">
        <v>769</v>
      </c>
      <c r="C83" s="1418">
        <v>240.92809583498541</v>
      </c>
      <c r="D83" s="1417">
        <v>242.6</v>
      </c>
      <c r="E83" s="1417">
        <v>239.4</v>
      </c>
      <c r="F83" s="1417">
        <v>201.8</v>
      </c>
    </row>
    <row r="84" spans="1:6">
      <c r="A84" s="1432"/>
      <c r="B84" s="1385" t="s">
        <v>768</v>
      </c>
      <c r="C84" s="1418">
        <v>237.1</v>
      </c>
      <c r="D84" s="1417">
        <v>236.1</v>
      </c>
      <c r="E84" s="1417">
        <v>239.2</v>
      </c>
      <c r="F84" s="1417">
        <v>196.7</v>
      </c>
    </row>
    <row r="85" spans="1:6">
      <c r="A85" s="1432"/>
      <c r="B85" s="1385" t="s">
        <v>767</v>
      </c>
      <c r="C85" s="1418">
        <v>238</v>
      </c>
      <c r="D85" s="1417">
        <v>251.1</v>
      </c>
      <c r="E85" s="1417">
        <v>238.1</v>
      </c>
      <c r="F85" s="1417">
        <v>198.1</v>
      </c>
    </row>
    <row r="86" spans="1:6">
      <c r="A86" s="1432"/>
      <c r="B86" s="1385" t="s">
        <v>766</v>
      </c>
      <c r="C86" s="1418">
        <v>238.5</v>
      </c>
      <c r="D86" s="1417">
        <v>256.89999999999998</v>
      </c>
      <c r="E86" s="1417">
        <v>237.9</v>
      </c>
      <c r="F86" s="1417">
        <v>207.3</v>
      </c>
    </row>
    <row r="87" spans="1:6">
      <c r="A87" s="1432"/>
      <c r="B87" s="1385" t="s">
        <v>765</v>
      </c>
      <c r="C87" s="1418">
        <v>240.4</v>
      </c>
      <c r="D87" s="1417">
        <v>258.89999999999998</v>
      </c>
      <c r="E87" s="1417">
        <v>240</v>
      </c>
      <c r="F87" s="1417">
        <v>165.3</v>
      </c>
    </row>
    <row r="88" spans="1:6">
      <c r="A88" s="1432"/>
      <c r="B88" s="1385" t="s">
        <v>764</v>
      </c>
      <c r="C88" s="1418">
        <v>238.7</v>
      </c>
      <c r="D88" s="1417">
        <v>252</v>
      </c>
      <c r="E88" s="1417">
        <v>240.9</v>
      </c>
      <c r="F88" s="1417">
        <v>157.80000000000001</v>
      </c>
    </row>
    <row r="89" spans="1:6">
      <c r="A89" s="1432"/>
      <c r="B89" s="1385" t="s">
        <v>763</v>
      </c>
      <c r="C89" s="1418">
        <v>236.3</v>
      </c>
      <c r="D89" s="1417">
        <v>241.9</v>
      </c>
      <c r="E89" s="1417">
        <v>239.3</v>
      </c>
      <c r="F89" s="1417">
        <v>160.30000000000001</v>
      </c>
    </row>
    <row r="90" spans="1:6">
      <c r="A90" s="1432"/>
      <c r="B90" s="1385" t="s">
        <v>1327</v>
      </c>
      <c r="C90" s="1418">
        <v>236.3</v>
      </c>
      <c r="D90" s="1417">
        <v>244.6</v>
      </c>
      <c r="E90" s="1417">
        <v>239.1</v>
      </c>
      <c r="F90" s="1417">
        <v>156.5</v>
      </c>
    </row>
    <row r="91" spans="1:6">
      <c r="A91" s="1432"/>
      <c r="B91" s="1385" t="s">
        <v>761</v>
      </c>
      <c r="C91" s="1418">
        <v>235.5</v>
      </c>
      <c r="D91" s="1417">
        <v>257.5</v>
      </c>
      <c r="E91" s="1417">
        <v>235.9</v>
      </c>
      <c r="F91" s="1417">
        <v>166.2</v>
      </c>
    </row>
    <row r="92" spans="1:6">
      <c r="A92" s="1432"/>
      <c r="B92" s="1385"/>
      <c r="C92" s="1418"/>
      <c r="D92" s="1417"/>
      <c r="E92" s="1417"/>
      <c r="F92" s="1417"/>
    </row>
    <row r="93" spans="1:6">
      <c r="A93" s="1432" t="s">
        <v>1352</v>
      </c>
      <c r="B93" s="1385" t="s">
        <v>772</v>
      </c>
      <c r="C93" s="1413">
        <v>235</v>
      </c>
      <c r="D93" s="1412">
        <v>263.60000000000002</v>
      </c>
      <c r="E93" s="1412">
        <v>235</v>
      </c>
      <c r="F93" s="1412">
        <v>155.1</v>
      </c>
    </row>
    <row r="94" spans="1:6">
      <c r="A94" s="1432"/>
      <c r="B94" s="1385" t="s">
        <v>771</v>
      </c>
      <c r="C94" s="1433">
        <v>237.8</v>
      </c>
      <c r="D94" s="1412">
        <v>291.60000000000002</v>
      </c>
      <c r="E94" s="1412">
        <v>235.2</v>
      </c>
      <c r="F94" s="1412">
        <v>140.9</v>
      </c>
    </row>
    <row r="95" spans="1:6">
      <c r="A95" s="1432"/>
      <c r="B95" s="1385" t="s">
        <v>770</v>
      </c>
      <c r="C95" s="1413">
        <v>237.5</v>
      </c>
      <c r="D95" s="1412">
        <v>291.10000000000002</v>
      </c>
      <c r="E95" s="1412">
        <v>235.1</v>
      </c>
      <c r="F95" s="1412">
        <v>135.1</v>
      </c>
    </row>
    <row r="96" spans="1:6">
      <c r="A96" s="1432"/>
      <c r="B96" s="1385" t="s">
        <v>769</v>
      </c>
      <c r="C96" s="1413">
        <v>238.9</v>
      </c>
      <c r="D96" s="1412">
        <v>284</v>
      </c>
      <c r="E96" s="1412">
        <v>237.5</v>
      </c>
      <c r="F96" s="1412">
        <v>139.5</v>
      </c>
    </row>
    <row r="97" spans="1:6">
      <c r="A97" s="1432"/>
      <c r="B97" s="1385" t="s">
        <v>768</v>
      </c>
      <c r="C97" s="1413">
        <v>237.1</v>
      </c>
      <c r="D97" s="1412">
        <v>269.2</v>
      </c>
      <c r="E97" s="1412">
        <v>237.6</v>
      </c>
      <c r="F97" s="1412">
        <v>135.80000000000001</v>
      </c>
    </row>
    <row r="98" spans="1:6">
      <c r="A98" s="1432"/>
      <c r="B98" s="1385" t="s">
        <v>767</v>
      </c>
      <c r="C98" s="1413">
        <v>238.8</v>
      </c>
      <c r="D98" s="1412">
        <v>271.3</v>
      </c>
      <c r="E98" s="1412">
        <v>238.9</v>
      </c>
      <c r="F98" s="1412">
        <v>144.5</v>
      </c>
    </row>
    <row r="99" spans="1:6">
      <c r="A99" s="1432"/>
      <c r="B99" s="1385" t="s">
        <v>766</v>
      </c>
      <c r="C99" s="1413">
        <v>237.7</v>
      </c>
      <c r="D99" s="1412">
        <v>248.1</v>
      </c>
      <c r="E99" s="1412">
        <v>240.4</v>
      </c>
      <c r="F99" s="1412">
        <v>153.69999999999999</v>
      </c>
    </row>
    <row r="100" spans="1:6">
      <c r="A100" s="1432"/>
      <c r="B100" s="1385" t="s">
        <v>765</v>
      </c>
      <c r="C100" s="1413">
        <v>239.2</v>
      </c>
      <c r="D100" s="1412">
        <v>254.7</v>
      </c>
      <c r="E100" s="1412">
        <v>241.1</v>
      </c>
      <c r="F100" s="1412">
        <v>156.80000000000001</v>
      </c>
    </row>
    <row r="101" spans="1:6">
      <c r="A101" s="1432"/>
      <c r="B101" s="1385" t="s">
        <v>764</v>
      </c>
      <c r="C101" s="1413">
        <v>235.9</v>
      </c>
      <c r="D101" s="1412">
        <v>236.9</v>
      </c>
      <c r="E101" s="1412">
        <v>239.6</v>
      </c>
      <c r="F101" s="1412">
        <v>157.30000000000001</v>
      </c>
    </row>
    <row r="102" spans="1:6">
      <c r="A102" s="1432"/>
      <c r="B102" s="1385" t="s">
        <v>763</v>
      </c>
      <c r="C102" s="1413">
        <v>236.8</v>
      </c>
      <c r="D102" s="1412">
        <v>240.3</v>
      </c>
      <c r="E102" s="1412">
        <v>240.4</v>
      </c>
      <c r="F102" s="1412">
        <v>154.30000000000001</v>
      </c>
    </row>
    <row r="103" spans="1:6">
      <c r="A103" s="1432"/>
      <c r="B103" s="1385" t="s">
        <v>1327</v>
      </c>
      <c r="C103" s="1413">
        <v>237.6</v>
      </c>
      <c r="D103" s="1412">
        <v>243.5</v>
      </c>
      <c r="E103" s="1412">
        <v>240.8</v>
      </c>
      <c r="F103" s="1412">
        <v>155</v>
      </c>
    </row>
    <row r="104" spans="1:6">
      <c r="A104" s="1432"/>
      <c r="B104" s="1385" t="s">
        <v>761</v>
      </c>
      <c r="C104" s="1413">
        <v>241.3</v>
      </c>
      <c r="D104" s="1412">
        <v>272.39999999999998</v>
      </c>
      <c r="E104" s="1412">
        <v>241.2</v>
      </c>
      <c r="F104" s="1412">
        <v>156.5</v>
      </c>
    </row>
    <row r="105" spans="1:6" ht="15.75" thickBot="1">
      <c r="A105" s="1431"/>
      <c r="B105" s="1430"/>
      <c r="C105" s="1429"/>
      <c r="D105" s="1428"/>
      <c r="E105" s="1428"/>
      <c r="F105" s="1428"/>
    </row>
    <row r="106" spans="1:6" ht="14.25" customHeight="1">
      <c r="A106" s="1424" t="s">
        <v>1326</v>
      </c>
      <c r="B106" s="2023" t="s">
        <v>1323</v>
      </c>
      <c r="C106" s="2024"/>
      <c r="D106" s="2024"/>
      <c r="E106" s="1427" t="s">
        <v>65</v>
      </c>
      <c r="F106" s="1427"/>
    </row>
    <row r="107" spans="1:6" ht="29.25" customHeight="1">
      <c r="A107" s="1426" t="s">
        <v>1324</v>
      </c>
      <c r="B107" s="2025" t="s">
        <v>1351</v>
      </c>
      <c r="C107" s="2025"/>
      <c r="D107" s="2025"/>
      <c r="E107" s="1425"/>
      <c r="F107" s="1425"/>
    </row>
    <row r="108" spans="1:6">
      <c r="A108" s="1424" t="s">
        <v>1350</v>
      </c>
      <c r="B108" s="1423" t="s">
        <v>735</v>
      </c>
      <c r="C108" s="1423"/>
      <c r="D108" s="1423"/>
    </row>
  </sheetData>
  <mergeCells count="5">
    <mergeCell ref="A3:F3"/>
    <mergeCell ref="A5:B5"/>
    <mergeCell ref="B106:D106"/>
    <mergeCell ref="B107:D107"/>
    <mergeCell ref="E2:F2"/>
  </mergeCells>
  <hyperlinks>
    <hyperlink ref="E2" location="Contents!A1" display="Back to Contents ç" xr:uid="{65070EB3-746B-45A3-AB93-CF88D4D9C56A}"/>
    <hyperlink ref="E2:F2" location="உள்ளடக்கம்!A1" display="cs;slf;fj;jpw;F jpUk;Gtjw;F" xr:uid="{FABC0E07-D078-454A-9605-A2E75137BB86}"/>
  </hyperlinks>
  <pageMargins left="0.7" right="0.7" top="0.75" bottom="0.75" header="0.3" footer="0.3"/>
  <pageSetup paperSize="9" scale="60" orientation="portrait" horizontalDpi="4294967294" verticalDpi="4294967294" r:id="rId1"/>
  <headerFooter>
    <oddHeader xml:space="preserve">&amp;L&amp;"Calibri"&amp;10&amp;K000000 [Limited Sharing]&amp;1#_x000D_&amp;"Aptos Narrow"&amp;11&amp;K000000&amp;"Calibri"&amp;11 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7E054-F643-4E3A-BCFD-A126466F3C3D}">
  <sheetPr>
    <pageSetUpPr fitToPage="1"/>
  </sheetPr>
  <dimension ref="A1:BS52"/>
  <sheetViews>
    <sheetView topLeftCell="AS1" zoomScaleNormal="100" workbookViewId="0">
      <selection activeCell="BN2" sqref="BN2:BS2"/>
    </sheetView>
  </sheetViews>
  <sheetFormatPr defaultRowHeight="15"/>
  <cols>
    <col min="1" max="1" width="38" style="1377" customWidth="1"/>
    <col min="2" max="11" width="9.7109375" style="1377" customWidth="1"/>
    <col min="12" max="12" width="9.7109375" style="1377" bestFit="1" customWidth="1"/>
    <col min="13" max="14" width="9.7109375" style="1377" customWidth="1"/>
    <col min="15" max="15" width="9.7109375" style="1377" bestFit="1" customWidth="1"/>
    <col min="16" max="21" width="9.7109375" style="1377" customWidth="1"/>
    <col min="22" max="23" width="9.42578125" style="1377" bestFit="1" customWidth="1"/>
    <col min="24" max="25" width="9.42578125" style="1377" customWidth="1"/>
    <col min="26" max="26" width="9.7109375" style="1377" bestFit="1" customWidth="1"/>
    <col min="27" max="28" width="9.7109375" style="1377" customWidth="1"/>
    <col min="29" max="29" width="9.7109375" style="1377" bestFit="1" customWidth="1"/>
    <col min="30" max="35" width="9.7109375" style="1377" customWidth="1"/>
    <col min="36" max="37" width="9.42578125" style="1377" bestFit="1" customWidth="1"/>
    <col min="38" max="39" width="9.42578125" style="1377" customWidth="1"/>
    <col min="40" max="40" width="9.7109375" style="1377" bestFit="1" customWidth="1"/>
    <col min="41" max="42" width="9.7109375" style="1377" customWidth="1"/>
    <col min="43" max="43" width="9.7109375" style="1377" bestFit="1" customWidth="1"/>
    <col min="44" max="49" width="9.7109375" style="1377" customWidth="1"/>
    <col min="50" max="51" width="9.42578125" style="1377" bestFit="1" customWidth="1"/>
    <col min="52" max="53" width="9.42578125" style="1377" customWidth="1"/>
    <col min="54" max="54" width="9.5703125" style="1377" bestFit="1" customWidth="1"/>
    <col min="55" max="56" width="9.5703125" style="1377" customWidth="1"/>
    <col min="57" max="57" width="9.7109375" style="1377" bestFit="1" customWidth="1"/>
    <col min="58" max="63" width="9.7109375" style="1377" customWidth="1"/>
    <col min="64" max="65" width="9.42578125" style="1377" bestFit="1" customWidth="1"/>
    <col min="66" max="67" width="9.42578125" style="1377" customWidth="1"/>
    <col min="68" max="68" width="9.7109375" style="1377" bestFit="1" customWidth="1"/>
    <col min="69" max="70" width="9.7109375" style="1377" customWidth="1"/>
    <col min="71" max="71" width="9.7109375" style="1377" bestFit="1" customWidth="1"/>
    <col min="72" max="16384" width="9.140625" style="1377"/>
  </cols>
  <sheetData>
    <row r="1" spans="1:71" ht="15.75">
      <c r="A1" s="1161" t="s">
        <v>132</v>
      </c>
      <c r="B1" s="874"/>
      <c r="C1" s="874"/>
      <c r="D1" s="874"/>
      <c r="E1" s="874"/>
      <c r="F1" s="874"/>
      <c r="G1" s="874"/>
      <c r="H1" s="874"/>
      <c r="I1" s="1061"/>
      <c r="J1" s="1061"/>
      <c r="K1" s="1061"/>
      <c r="L1" s="1061"/>
      <c r="M1" s="1061"/>
      <c r="N1" s="1061"/>
      <c r="O1" s="1061"/>
      <c r="P1" s="874"/>
      <c r="Q1" s="874"/>
      <c r="R1" s="874"/>
      <c r="S1" s="874"/>
      <c r="T1" s="874"/>
      <c r="U1" s="874"/>
      <c r="V1" s="1487"/>
      <c r="W1" s="1487"/>
      <c r="X1" s="1487"/>
      <c r="Y1" s="1487"/>
      <c r="Z1" s="1487"/>
      <c r="AA1" s="1487"/>
      <c r="AB1" s="1487"/>
      <c r="AC1" s="1487"/>
      <c r="AD1" s="874"/>
      <c r="AE1" s="874"/>
      <c r="AF1" s="874"/>
      <c r="AG1" s="874"/>
      <c r="AH1" s="874"/>
      <c r="AI1" s="874"/>
      <c r="AJ1" s="1487"/>
      <c r="AK1" s="1487"/>
      <c r="AL1" s="1487"/>
      <c r="AM1" s="1487"/>
      <c r="AN1" s="1487"/>
      <c r="AO1" s="1487"/>
      <c r="AP1" s="1487"/>
      <c r="AQ1" s="1487"/>
      <c r="AR1" s="874"/>
      <c r="AS1" s="874"/>
      <c r="AT1" s="874"/>
      <c r="AU1" s="874"/>
      <c r="AV1" s="874"/>
      <c r="AW1" s="874"/>
      <c r="AX1" s="1487"/>
      <c r="AY1" s="1487"/>
      <c r="AZ1" s="1487"/>
      <c r="BA1" s="1487"/>
      <c r="BB1" s="1487"/>
      <c r="BC1" s="1487"/>
      <c r="BD1" s="1487"/>
      <c r="BE1" s="1487"/>
      <c r="BF1" s="874"/>
      <c r="BG1" s="874"/>
      <c r="BH1" s="874"/>
      <c r="BI1" s="874"/>
      <c r="BJ1" s="874"/>
      <c r="BK1" s="874"/>
      <c r="BL1" s="1487"/>
      <c r="BM1" s="1449"/>
      <c r="BN1" s="1449"/>
      <c r="BO1" s="1449"/>
      <c r="BP1" s="1449"/>
      <c r="BQ1" s="1449"/>
      <c r="BR1" s="1449"/>
      <c r="BS1" s="1488" t="s">
        <v>1394</v>
      </c>
    </row>
    <row r="2" spans="1:71" ht="15.75">
      <c r="A2" s="874"/>
      <c r="B2" s="874"/>
      <c r="C2" s="874"/>
      <c r="D2" s="874"/>
      <c r="E2" s="874"/>
      <c r="F2" s="874"/>
      <c r="G2" s="874"/>
      <c r="H2" s="874"/>
      <c r="I2" s="1061"/>
      <c r="J2" s="1061"/>
      <c r="K2" s="1061"/>
      <c r="L2" s="1061"/>
      <c r="M2" s="1061"/>
      <c r="N2" s="1061"/>
      <c r="O2" s="1061"/>
      <c r="P2" s="874"/>
      <c r="Q2" s="874"/>
      <c r="R2" s="874"/>
      <c r="S2" s="874"/>
      <c r="T2" s="874"/>
      <c r="U2" s="874"/>
      <c r="V2" s="1487"/>
      <c r="W2" s="1487"/>
      <c r="X2" s="1487"/>
      <c r="Y2" s="1487"/>
      <c r="Z2" s="1487"/>
      <c r="AA2" s="1487"/>
      <c r="AB2" s="1487"/>
      <c r="AC2" s="1487"/>
      <c r="AD2" s="874"/>
      <c r="AE2" s="874"/>
      <c r="AF2" s="874"/>
      <c r="AG2" s="874"/>
      <c r="AH2" s="874"/>
      <c r="AI2" s="874"/>
      <c r="AJ2" s="1487"/>
      <c r="AK2" s="1487"/>
      <c r="AL2" s="1487"/>
      <c r="AM2" s="1487"/>
      <c r="AN2" s="1487"/>
      <c r="AO2" s="1487"/>
      <c r="AP2" s="1487"/>
      <c r="AQ2" s="1487"/>
      <c r="AR2" s="874"/>
      <c r="AS2" s="874"/>
      <c r="AT2" s="874"/>
      <c r="AU2" s="874"/>
      <c r="AV2" s="874"/>
      <c r="AW2" s="874"/>
      <c r="AX2" s="1487"/>
      <c r="AY2" s="1487"/>
      <c r="AZ2" s="1487"/>
      <c r="BA2" s="1487"/>
      <c r="BB2" s="1487"/>
      <c r="BC2" s="1487"/>
      <c r="BD2" s="1487"/>
      <c r="BE2" s="1487"/>
      <c r="BF2" s="874"/>
      <c r="BG2" s="874"/>
      <c r="BH2" s="874"/>
      <c r="BI2" s="874"/>
      <c r="BJ2" s="874"/>
      <c r="BK2" s="874"/>
      <c r="BL2" s="1487"/>
      <c r="BM2" s="1449"/>
      <c r="BN2" s="1787" t="s">
        <v>130</v>
      </c>
      <c r="BO2" s="1787"/>
      <c r="BP2" s="1787"/>
      <c r="BQ2" s="1787"/>
      <c r="BR2" s="1787"/>
      <c r="BS2" s="1787"/>
    </row>
    <row r="3" spans="1:71" ht="15.75">
      <c r="A3" s="2042" t="s">
        <v>1393</v>
      </c>
      <c r="B3" s="2042"/>
      <c r="C3" s="2042"/>
      <c r="D3" s="2042"/>
      <c r="E3" s="2042"/>
      <c r="F3" s="2042"/>
      <c r="G3" s="2042"/>
      <c r="H3" s="2042"/>
      <c r="I3" s="2042"/>
      <c r="J3" s="2042"/>
      <c r="K3" s="2042"/>
      <c r="L3" s="2042"/>
      <c r="M3" s="2042"/>
      <c r="N3" s="2042"/>
      <c r="O3" s="2042"/>
      <c r="P3" s="2042"/>
      <c r="Q3" s="2042"/>
      <c r="R3" s="2042"/>
      <c r="S3" s="2042"/>
      <c r="T3" s="2042"/>
      <c r="U3" s="2042"/>
      <c r="V3" s="2042"/>
      <c r="W3" s="2042"/>
      <c r="X3" s="2042"/>
      <c r="Y3" s="2042"/>
      <c r="Z3" s="2042"/>
      <c r="AA3" s="2042"/>
      <c r="AB3" s="2042"/>
      <c r="AC3" s="2042"/>
      <c r="AD3" s="2042"/>
      <c r="AE3" s="2042"/>
      <c r="AF3" s="2042"/>
      <c r="AG3" s="2042"/>
      <c r="AH3" s="2042"/>
      <c r="AI3" s="2042"/>
      <c r="AJ3" s="2042"/>
      <c r="AK3" s="2042"/>
      <c r="AL3" s="2042"/>
      <c r="AM3" s="2042"/>
      <c r="AN3" s="2042"/>
      <c r="AO3" s="2042"/>
      <c r="AP3" s="2042"/>
      <c r="AQ3" s="2042"/>
      <c r="AR3" s="2042"/>
      <c r="AS3" s="2042"/>
      <c r="AT3" s="2042"/>
      <c r="AU3" s="2042"/>
      <c r="AV3" s="2042"/>
      <c r="AW3" s="2042"/>
      <c r="AX3" s="2042"/>
      <c r="AY3" s="2042"/>
      <c r="AZ3" s="2042"/>
      <c r="BA3" s="2042"/>
      <c r="BB3" s="2042"/>
      <c r="BC3" s="2042"/>
      <c r="BD3" s="2042"/>
      <c r="BE3" s="2042"/>
      <c r="BF3" s="2042"/>
      <c r="BG3" s="2042"/>
      <c r="BH3" s="2042"/>
      <c r="BI3" s="2042"/>
      <c r="BJ3" s="2042"/>
      <c r="BK3" s="2042"/>
      <c r="BL3" s="2042"/>
      <c r="BM3" s="2042"/>
      <c r="BN3" s="2042"/>
      <c r="BO3" s="2042"/>
      <c r="BP3" s="2042"/>
      <c r="BQ3" s="2042"/>
      <c r="BR3" s="2042"/>
      <c r="BS3" s="2042"/>
    </row>
    <row r="4" spans="1:71" ht="15.75" thickBot="1">
      <c r="A4" s="1449"/>
      <c r="B4" s="1449"/>
      <c r="C4" s="1449"/>
      <c r="D4" s="1449"/>
      <c r="E4" s="1449"/>
      <c r="F4" s="1449"/>
      <c r="G4" s="1449"/>
      <c r="H4" s="1449"/>
      <c r="I4" s="1449"/>
      <c r="J4" s="1449"/>
      <c r="K4" s="1449"/>
      <c r="L4" s="1449"/>
      <c r="M4" s="1449"/>
      <c r="N4" s="1449"/>
      <c r="O4" s="1449"/>
      <c r="P4" s="1449"/>
      <c r="Q4" s="1449"/>
      <c r="R4" s="1449"/>
      <c r="S4" s="1449"/>
      <c r="T4" s="1449"/>
      <c r="U4" s="1449"/>
      <c r="V4" s="1449"/>
      <c r="W4" s="1449"/>
      <c r="X4" s="1449"/>
      <c r="Y4" s="1449"/>
      <c r="Z4" s="1449"/>
      <c r="AA4" s="1449"/>
      <c r="AB4" s="1449"/>
      <c r="AC4" s="1449"/>
      <c r="AD4" s="1449"/>
      <c r="AE4" s="1449"/>
      <c r="AF4" s="1449"/>
      <c r="AG4" s="1449"/>
      <c r="AH4" s="1449"/>
      <c r="AI4" s="1449"/>
      <c r="AJ4" s="1449"/>
      <c r="AK4" s="1449"/>
      <c r="AL4" s="1449"/>
      <c r="AM4" s="1449"/>
      <c r="AN4" s="1449"/>
      <c r="AO4" s="1449"/>
      <c r="AP4" s="1449"/>
      <c r="AQ4" s="1449"/>
      <c r="AR4" s="1449"/>
      <c r="AS4" s="1449"/>
      <c r="AT4" s="1449"/>
      <c r="AU4" s="1449"/>
      <c r="AV4" s="1449"/>
      <c r="AW4" s="1449"/>
      <c r="AX4" s="1449"/>
      <c r="AY4" s="1449"/>
      <c r="AZ4" s="1449"/>
      <c r="BA4" s="1449"/>
      <c r="BB4" s="1449"/>
      <c r="BC4" s="1449"/>
      <c r="BD4" s="1449"/>
      <c r="BE4" s="1449"/>
      <c r="BF4" s="1449"/>
      <c r="BG4" s="1449"/>
      <c r="BH4" s="1449"/>
      <c r="BI4" s="1449"/>
      <c r="BJ4" s="1449"/>
      <c r="BK4" s="1449"/>
      <c r="BL4" s="1449"/>
      <c r="BM4" s="1449"/>
      <c r="BN4" s="1449"/>
      <c r="BO4" s="1449"/>
      <c r="BP4" s="1449"/>
      <c r="BQ4" s="1449"/>
      <c r="BR4" s="1449"/>
      <c r="BS4" s="1486" t="s">
        <v>1392</v>
      </c>
    </row>
    <row r="5" spans="1:71">
      <c r="A5" s="2035" t="s">
        <v>1386</v>
      </c>
      <c r="B5" s="2043" t="s">
        <v>1391</v>
      </c>
      <c r="C5" s="2044"/>
      <c r="D5" s="2044"/>
      <c r="E5" s="2044"/>
      <c r="F5" s="2044"/>
      <c r="G5" s="2044"/>
      <c r="H5" s="2044"/>
      <c r="I5" s="2044"/>
      <c r="J5" s="2044"/>
      <c r="K5" s="2044"/>
      <c r="L5" s="2044"/>
      <c r="M5" s="2044"/>
      <c r="N5" s="2044"/>
      <c r="O5" s="2045"/>
      <c r="P5" s="2028" t="s">
        <v>1390</v>
      </c>
      <c r="Q5" s="2029"/>
      <c r="R5" s="2029"/>
      <c r="S5" s="2029"/>
      <c r="T5" s="2029"/>
      <c r="U5" s="2029"/>
      <c r="V5" s="2029"/>
      <c r="W5" s="2029"/>
      <c r="X5" s="2029"/>
      <c r="Y5" s="2029"/>
      <c r="Z5" s="2029"/>
      <c r="AA5" s="2029"/>
      <c r="AB5" s="2029"/>
      <c r="AC5" s="2030"/>
      <c r="AD5" s="2028" t="s">
        <v>1389</v>
      </c>
      <c r="AE5" s="2029"/>
      <c r="AF5" s="2029"/>
      <c r="AG5" s="2029"/>
      <c r="AH5" s="2029"/>
      <c r="AI5" s="2029"/>
      <c r="AJ5" s="2029"/>
      <c r="AK5" s="2029"/>
      <c r="AL5" s="2029"/>
      <c r="AM5" s="2029"/>
      <c r="AN5" s="2029"/>
      <c r="AO5" s="2029"/>
      <c r="AP5" s="2029"/>
      <c r="AQ5" s="2030"/>
      <c r="AR5" s="2028" t="s">
        <v>1388</v>
      </c>
      <c r="AS5" s="2029"/>
      <c r="AT5" s="2029"/>
      <c r="AU5" s="2029"/>
      <c r="AV5" s="2029"/>
      <c r="AW5" s="2029"/>
      <c r="AX5" s="2029"/>
      <c r="AY5" s="2029"/>
      <c r="AZ5" s="2029"/>
      <c r="BA5" s="2029"/>
      <c r="BB5" s="2029"/>
      <c r="BC5" s="2029"/>
      <c r="BD5" s="2029"/>
      <c r="BE5" s="2030"/>
      <c r="BF5" s="2028" t="s">
        <v>1387</v>
      </c>
      <c r="BG5" s="2029"/>
      <c r="BH5" s="2029"/>
      <c r="BI5" s="2029"/>
      <c r="BJ5" s="2029"/>
      <c r="BK5" s="2029"/>
      <c r="BL5" s="2029"/>
      <c r="BM5" s="2029"/>
      <c r="BN5" s="2029"/>
      <c r="BO5" s="2029"/>
      <c r="BP5" s="2029"/>
      <c r="BQ5" s="2029"/>
      <c r="BR5" s="2029"/>
      <c r="BS5" s="2030"/>
    </row>
    <row r="6" spans="1:71">
      <c r="A6" s="2036"/>
      <c r="B6" s="2026">
        <v>2019</v>
      </c>
      <c r="C6" s="2027"/>
      <c r="D6" s="2026">
        <v>2020</v>
      </c>
      <c r="E6" s="2027"/>
      <c r="F6" s="2026">
        <v>2021</v>
      </c>
      <c r="G6" s="2027"/>
      <c r="H6" s="2026">
        <v>2022</v>
      </c>
      <c r="I6" s="2027"/>
      <c r="J6" s="2026">
        <v>2023</v>
      </c>
      <c r="K6" s="2027"/>
      <c r="L6" s="2031">
        <v>2024</v>
      </c>
      <c r="M6" s="2026"/>
      <c r="N6" s="2031" t="s">
        <v>1380</v>
      </c>
      <c r="O6" s="2026"/>
      <c r="P6" s="2026">
        <v>2019</v>
      </c>
      <c r="Q6" s="2027"/>
      <c r="R6" s="2026">
        <v>2020</v>
      </c>
      <c r="S6" s="2027"/>
      <c r="T6" s="2026">
        <v>2021</v>
      </c>
      <c r="U6" s="2027"/>
      <c r="V6" s="2026">
        <v>2022</v>
      </c>
      <c r="W6" s="2027"/>
      <c r="X6" s="2026">
        <v>2023</v>
      </c>
      <c r="Y6" s="2027"/>
      <c r="Z6" s="2031">
        <v>2024</v>
      </c>
      <c r="AA6" s="2026"/>
      <c r="AB6" s="2031" t="s">
        <v>1380</v>
      </c>
      <c r="AC6" s="2026"/>
      <c r="AD6" s="2026">
        <v>2019</v>
      </c>
      <c r="AE6" s="2027"/>
      <c r="AF6" s="2026">
        <v>2020</v>
      </c>
      <c r="AG6" s="2027"/>
      <c r="AH6" s="2026">
        <v>2021</v>
      </c>
      <c r="AI6" s="2027"/>
      <c r="AJ6" s="2026">
        <v>2022</v>
      </c>
      <c r="AK6" s="2027"/>
      <c r="AL6" s="2026">
        <v>2023</v>
      </c>
      <c r="AM6" s="2027"/>
      <c r="AN6" s="2032">
        <v>2024</v>
      </c>
      <c r="AO6" s="2033"/>
      <c r="AP6" s="2031" t="s">
        <v>1380</v>
      </c>
      <c r="AQ6" s="2026"/>
      <c r="AR6" s="2026">
        <v>2019</v>
      </c>
      <c r="AS6" s="2027"/>
      <c r="AT6" s="2026">
        <v>2020</v>
      </c>
      <c r="AU6" s="2027"/>
      <c r="AV6" s="2026">
        <v>2021</v>
      </c>
      <c r="AW6" s="2027"/>
      <c r="AX6" s="2026">
        <v>2022</v>
      </c>
      <c r="AY6" s="2027"/>
      <c r="AZ6" s="2026">
        <v>2023</v>
      </c>
      <c r="BA6" s="2027"/>
      <c r="BB6" s="2032">
        <v>2024</v>
      </c>
      <c r="BC6" s="2033"/>
      <c r="BD6" s="2032" t="s">
        <v>1380</v>
      </c>
      <c r="BE6" s="2034"/>
      <c r="BF6" s="2026">
        <v>2019</v>
      </c>
      <c r="BG6" s="2027"/>
      <c r="BH6" s="2026">
        <v>2020</v>
      </c>
      <c r="BI6" s="2027"/>
      <c r="BJ6" s="2026">
        <v>2021</v>
      </c>
      <c r="BK6" s="2027"/>
      <c r="BL6" s="2026">
        <v>2022</v>
      </c>
      <c r="BM6" s="2027"/>
      <c r="BN6" s="2026">
        <v>2023</v>
      </c>
      <c r="BO6" s="2027"/>
      <c r="BP6" s="2031">
        <v>2024</v>
      </c>
      <c r="BQ6" s="2046"/>
      <c r="BR6" s="2032" t="s">
        <v>1380</v>
      </c>
      <c r="BS6" s="2034"/>
    </row>
    <row r="7" spans="1:71" ht="26.25" thickBot="1">
      <c r="A7" s="2037"/>
      <c r="B7" s="1476" t="s">
        <v>1379</v>
      </c>
      <c r="C7" s="1475" t="s">
        <v>1378</v>
      </c>
      <c r="D7" s="1476" t="s">
        <v>1379</v>
      </c>
      <c r="E7" s="1475" t="s">
        <v>1378</v>
      </c>
      <c r="F7" s="1476" t="s">
        <v>1379</v>
      </c>
      <c r="G7" s="1475" t="s">
        <v>1378</v>
      </c>
      <c r="H7" s="1476" t="s">
        <v>1379</v>
      </c>
      <c r="I7" s="1475" t="s">
        <v>1378</v>
      </c>
      <c r="J7" s="1476" t="s">
        <v>1379</v>
      </c>
      <c r="K7" s="1475" t="s">
        <v>1378</v>
      </c>
      <c r="L7" s="1476" t="s">
        <v>1379</v>
      </c>
      <c r="M7" s="1475" t="s">
        <v>1378</v>
      </c>
      <c r="N7" s="1476" t="s">
        <v>1379</v>
      </c>
      <c r="O7" s="1475" t="s">
        <v>1378</v>
      </c>
      <c r="P7" s="1476" t="s">
        <v>1379</v>
      </c>
      <c r="Q7" s="1475" t="s">
        <v>1378</v>
      </c>
      <c r="R7" s="1476" t="s">
        <v>1379</v>
      </c>
      <c r="S7" s="1475" t="s">
        <v>1378</v>
      </c>
      <c r="T7" s="1476" t="s">
        <v>1379</v>
      </c>
      <c r="U7" s="1475" t="s">
        <v>1378</v>
      </c>
      <c r="V7" s="1476" t="s">
        <v>1379</v>
      </c>
      <c r="W7" s="1475" t="s">
        <v>1378</v>
      </c>
      <c r="X7" s="1476" t="s">
        <v>1379</v>
      </c>
      <c r="Y7" s="1475" t="s">
        <v>1378</v>
      </c>
      <c r="Z7" s="1476" t="s">
        <v>1379</v>
      </c>
      <c r="AA7" s="1475" t="s">
        <v>1378</v>
      </c>
      <c r="AB7" s="1476" t="s">
        <v>1379</v>
      </c>
      <c r="AC7" s="1485" t="s">
        <v>1378</v>
      </c>
      <c r="AD7" s="1476" t="s">
        <v>1379</v>
      </c>
      <c r="AE7" s="1475" t="s">
        <v>1378</v>
      </c>
      <c r="AF7" s="1476" t="s">
        <v>1379</v>
      </c>
      <c r="AG7" s="1475" t="s">
        <v>1378</v>
      </c>
      <c r="AH7" s="1476" t="s">
        <v>1379</v>
      </c>
      <c r="AI7" s="1475" t="s">
        <v>1378</v>
      </c>
      <c r="AJ7" s="1476" t="s">
        <v>1379</v>
      </c>
      <c r="AK7" s="1475" t="s">
        <v>1378</v>
      </c>
      <c r="AL7" s="1476" t="s">
        <v>1379</v>
      </c>
      <c r="AM7" s="1475" t="s">
        <v>1378</v>
      </c>
      <c r="AN7" s="1476" t="s">
        <v>1379</v>
      </c>
      <c r="AO7" s="1475" t="s">
        <v>1378</v>
      </c>
      <c r="AP7" s="1476" t="s">
        <v>1379</v>
      </c>
      <c r="AQ7" s="1475" t="s">
        <v>1378</v>
      </c>
      <c r="AR7" s="1476" t="s">
        <v>1379</v>
      </c>
      <c r="AS7" s="1475" t="s">
        <v>1378</v>
      </c>
      <c r="AT7" s="1476" t="s">
        <v>1379</v>
      </c>
      <c r="AU7" s="1475" t="s">
        <v>1378</v>
      </c>
      <c r="AV7" s="1476" t="s">
        <v>1379</v>
      </c>
      <c r="AW7" s="1475" t="s">
        <v>1378</v>
      </c>
      <c r="AX7" s="1476" t="s">
        <v>1379</v>
      </c>
      <c r="AY7" s="1475" t="s">
        <v>1378</v>
      </c>
      <c r="AZ7" s="1476" t="s">
        <v>1379</v>
      </c>
      <c r="BA7" s="1475" t="s">
        <v>1378</v>
      </c>
      <c r="BB7" s="1476" t="s">
        <v>1379</v>
      </c>
      <c r="BC7" s="1475" t="s">
        <v>1378</v>
      </c>
      <c r="BD7" s="1476" t="s">
        <v>1379</v>
      </c>
      <c r="BE7" s="1475" t="s">
        <v>1378</v>
      </c>
      <c r="BF7" s="1476" t="s">
        <v>1379</v>
      </c>
      <c r="BG7" s="1475" t="s">
        <v>1378</v>
      </c>
      <c r="BH7" s="1476" t="s">
        <v>1379</v>
      </c>
      <c r="BI7" s="1475" t="s">
        <v>1378</v>
      </c>
      <c r="BJ7" s="1476" t="s">
        <v>1379</v>
      </c>
      <c r="BK7" s="1475" t="s">
        <v>1378</v>
      </c>
      <c r="BL7" s="1476" t="s">
        <v>1379</v>
      </c>
      <c r="BM7" s="1475" t="s">
        <v>1378</v>
      </c>
      <c r="BN7" s="1476" t="s">
        <v>1379</v>
      </c>
      <c r="BO7" s="1475" t="s">
        <v>1378</v>
      </c>
      <c r="BP7" s="1476" t="s">
        <v>1379</v>
      </c>
      <c r="BQ7" s="1475" t="s">
        <v>1378</v>
      </c>
      <c r="BR7" s="1476" t="s">
        <v>1379</v>
      </c>
      <c r="BS7" s="1475" t="s">
        <v>1378</v>
      </c>
    </row>
    <row r="8" spans="1:71">
      <c r="A8" s="1482" t="s">
        <v>1377</v>
      </c>
      <c r="B8" s="1474">
        <v>104.97</v>
      </c>
      <c r="C8" s="1472">
        <v>99.29</v>
      </c>
      <c r="D8" s="1474">
        <v>102.42</v>
      </c>
      <c r="E8" s="1472">
        <v>109.99</v>
      </c>
      <c r="F8" s="1474">
        <v>138.28</v>
      </c>
      <c r="G8" s="1472">
        <v>146.03</v>
      </c>
      <c r="H8" s="1474">
        <v>196.79104477611941</v>
      </c>
      <c r="I8" s="1472">
        <v>233.87434554973822</v>
      </c>
      <c r="J8" s="1474">
        <v>225.68837209302325</v>
      </c>
      <c r="K8" s="1472">
        <v>227.70422535211267</v>
      </c>
      <c r="L8" s="1473">
        <v>245.10047846889952</v>
      </c>
      <c r="M8" s="1472">
        <v>242.91479820627802</v>
      </c>
      <c r="N8" s="1471">
        <v>246.10526315789474</v>
      </c>
      <c r="O8" s="1470">
        <v>247.42424242424244</v>
      </c>
      <c r="P8" s="1474">
        <v>113.38</v>
      </c>
      <c r="Q8" s="1472">
        <v>108.7</v>
      </c>
      <c r="R8" s="1474">
        <v>105.86</v>
      </c>
      <c r="S8" s="1472">
        <v>113.91</v>
      </c>
      <c r="T8" s="1474">
        <v>139.54</v>
      </c>
      <c r="U8" s="1472">
        <v>152.1</v>
      </c>
      <c r="V8" s="1473">
        <v>216.02649006622516</v>
      </c>
      <c r="W8" s="1472">
        <v>245.97931034482758</v>
      </c>
      <c r="X8" s="1473">
        <v>227.67320261437908</v>
      </c>
      <c r="Y8" s="1472">
        <v>235.71428571428572</v>
      </c>
      <c r="Z8" s="1473">
        <v>248.43971631205673</v>
      </c>
      <c r="AA8" s="1472">
        <v>252.22929936305732</v>
      </c>
      <c r="AB8" s="1471">
        <v>258.59821428571428</v>
      </c>
      <c r="AC8" s="1470">
        <v>258.28431372549022</v>
      </c>
      <c r="AD8" s="1474">
        <v>109.97</v>
      </c>
      <c r="AE8" s="1472">
        <v>103.08</v>
      </c>
      <c r="AF8" s="1474">
        <v>99.7</v>
      </c>
      <c r="AG8" s="1472">
        <v>108.34</v>
      </c>
      <c r="AH8" s="1474">
        <v>135.05000000000001</v>
      </c>
      <c r="AI8" s="1472">
        <v>148.71</v>
      </c>
      <c r="AJ8" s="1473">
        <v>203.64948453608247</v>
      </c>
      <c r="AK8" s="1472">
        <v>232.09677419354838</v>
      </c>
      <c r="AL8" s="1473">
        <v>230.4</v>
      </c>
      <c r="AM8" s="1472">
        <v>230.98039215686273</v>
      </c>
      <c r="AN8" s="1473">
        <v>245.25773195876289</v>
      </c>
      <c r="AO8" s="1472">
        <v>245.52380952380952</v>
      </c>
      <c r="AP8" s="1471">
        <v>240.61224489795919</v>
      </c>
      <c r="AQ8" s="1470">
        <v>244.17475728155341</v>
      </c>
      <c r="AR8" s="1474">
        <v>107.38</v>
      </c>
      <c r="AS8" s="1472">
        <v>102.98</v>
      </c>
      <c r="AT8" s="1474">
        <v>99.97</v>
      </c>
      <c r="AU8" s="1472">
        <v>110.06</v>
      </c>
      <c r="AV8" s="1474">
        <v>142.77000000000001</v>
      </c>
      <c r="AW8" s="1472">
        <v>151.97999999999999</v>
      </c>
      <c r="AX8" s="1473">
        <v>209</v>
      </c>
      <c r="AY8" s="1472">
        <v>240.2</v>
      </c>
      <c r="AZ8" s="1473">
        <v>229.32323232323233</v>
      </c>
      <c r="BA8" s="1472">
        <v>231.47826086956522</v>
      </c>
      <c r="BB8" s="1473">
        <v>243.95180722891567</v>
      </c>
      <c r="BC8" s="1472">
        <v>246.15625</v>
      </c>
      <c r="BD8" s="1471">
        <v>244.50704225352112</v>
      </c>
      <c r="BE8" s="1470">
        <v>247.05128205128204</v>
      </c>
      <c r="BF8" s="1474">
        <v>112.76</v>
      </c>
      <c r="BG8" s="1472">
        <v>108.08</v>
      </c>
      <c r="BH8" s="1474">
        <v>112.19</v>
      </c>
      <c r="BI8" s="1472">
        <v>114.38</v>
      </c>
      <c r="BJ8" s="1474">
        <v>143.13</v>
      </c>
      <c r="BK8" s="1472">
        <v>158.49</v>
      </c>
      <c r="BL8" s="1473">
        <v>209.2</v>
      </c>
      <c r="BM8" s="1472">
        <v>237.5</v>
      </c>
      <c r="BN8" s="1473">
        <v>235.33</v>
      </c>
      <c r="BO8" s="1472">
        <v>241.83673469387756</v>
      </c>
      <c r="BP8" s="1473">
        <v>253.02469135802468</v>
      </c>
      <c r="BQ8" s="1472">
        <v>246.52439024390245</v>
      </c>
      <c r="BR8" s="1471">
        <v>245</v>
      </c>
      <c r="BS8" s="1470">
        <v>244.82954545454547</v>
      </c>
    </row>
    <row r="9" spans="1:71">
      <c r="A9" s="1482" t="s">
        <v>1376</v>
      </c>
      <c r="B9" s="1466">
        <v>78.95</v>
      </c>
      <c r="C9" s="1464">
        <v>85.66</v>
      </c>
      <c r="D9" s="1466">
        <v>99.91</v>
      </c>
      <c r="E9" s="1464">
        <v>99.1</v>
      </c>
      <c r="F9" s="1466">
        <v>105.01</v>
      </c>
      <c r="G9" s="1464">
        <v>110.06</v>
      </c>
      <c r="H9" s="1466">
        <v>188.40217391304347</v>
      </c>
      <c r="I9" s="1464">
        <v>229.55801104972375</v>
      </c>
      <c r="J9" s="1466">
        <v>187.56363636363636</v>
      </c>
      <c r="K9" s="1464">
        <v>181.52582159624413</v>
      </c>
      <c r="L9" s="1465">
        <v>191.63084112149534</v>
      </c>
      <c r="M9" s="1464">
        <v>212.19512195121951</v>
      </c>
      <c r="N9" s="1461">
        <v>222.53424657534248</v>
      </c>
      <c r="O9" s="1460">
        <v>212.29245283018867</v>
      </c>
      <c r="P9" s="1466">
        <v>87.77</v>
      </c>
      <c r="Q9" s="1464">
        <v>90.61</v>
      </c>
      <c r="R9" s="1466">
        <v>98.29</v>
      </c>
      <c r="S9" s="1464">
        <v>98.4</v>
      </c>
      <c r="T9" s="1466">
        <v>106.38</v>
      </c>
      <c r="U9" s="1464">
        <v>114.04</v>
      </c>
      <c r="V9" s="1465">
        <v>189.64935064935065</v>
      </c>
      <c r="W9" s="1464">
        <v>230.62758620689655</v>
      </c>
      <c r="X9" s="1465">
        <v>204.05333333333334</v>
      </c>
      <c r="Y9" s="1464">
        <v>195.47260273972603</v>
      </c>
      <c r="Z9" s="1465">
        <v>207.95744680851064</v>
      </c>
      <c r="AA9" s="1464">
        <v>215.80128205128204</v>
      </c>
      <c r="AB9" s="1461">
        <v>226.97530864197532</v>
      </c>
      <c r="AC9" s="1460">
        <v>218.36633663366337</v>
      </c>
      <c r="AD9" s="1466">
        <v>85.62</v>
      </c>
      <c r="AE9" s="1464">
        <v>89.03</v>
      </c>
      <c r="AF9" s="1466">
        <v>94.18</v>
      </c>
      <c r="AG9" s="1464">
        <v>95.73</v>
      </c>
      <c r="AH9" s="1466">
        <v>104.56</v>
      </c>
      <c r="AI9" s="1464">
        <v>116.78</v>
      </c>
      <c r="AJ9" s="1465">
        <v>183.59782608695653</v>
      </c>
      <c r="AK9" s="1464">
        <v>211.72839506172841</v>
      </c>
      <c r="AL9" s="1465">
        <v>208.83673469387756</v>
      </c>
      <c r="AM9" s="1464">
        <v>208.71287128712871</v>
      </c>
      <c r="AN9" s="1465">
        <v>209.36274509803923</v>
      </c>
      <c r="AO9" s="1464">
        <v>212.13402061855669</v>
      </c>
      <c r="AP9" s="1461">
        <v>221.01449275362319</v>
      </c>
      <c r="AQ9" s="1460">
        <v>218.81578947368422</v>
      </c>
      <c r="AR9" s="1466">
        <v>85.26</v>
      </c>
      <c r="AS9" s="1464">
        <v>90.29</v>
      </c>
      <c r="AT9" s="1466">
        <v>98.23</v>
      </c>
      <c r="AU9" s="1464">
        <v>99.28</v>
      </c>
      <c r="AV9" s="1466">
        <v>108.59</v>
      </c>
      <c r="AW9" s="1464">
        <v>117.63</v>
      </c>
      <c r="AX9" s="1465">
        <v>189.98947368421054</v>
      </c>
      <c r="AY9" s="1464">
        <v>240.81632653061226</v>
      </c>
      <c r="AZ9" s="1465">
        <v>208.65591397849462</v>
      </c>
      <c r="BA9" s="1464">
        <v>202.42708333333334</v>
      </c>
      <c r="BB9" s="1465">
        <v>215.41304347826087</v>
      </c>
      <c r="BC9" s="1464">
        <v>219.70212765957447</v>
      </c>
      <c r="BD9" s="1461">
        <v>232.10606060606059</v>
      </c>
      <c r="BE9" s="1460">
        <v>225.66666666666666</v>
      </c>
      <c r="BF9" s="1466">
        <v>79.45</v>
      </c>
      <c r="BG9" s="1464">
        <v>86.28</v>
      </c>
      <c r="BH9" s="1466">
        <v>96.8</v>
      </c>
      <c r="BI9" s="1464">
        <v>97.53</v>
      </c>
      <c r="BJ9" s="1466">
        <v>102.19</v>
      </c>
      <c r="BK9" s="1464">
        <v>110.97</v>
      </c>
      <c r="BL9" s="1465">
        <v>191.25773195876289</v>
      </c>
      <c r="BM9" s="1464">
        <v>217.98</v>
      </c>
      <c r="BN9" s="1465">
        <v>181.20792079207922</v>
      </c>
      <c r="BO9" s="1464">
        <v>185.05940594059405</v>
      </c>
      <c r="BP9" s="1465">
        <v>191.21875</v>
      </c>
      <c r="BQ9" s="1464">
        <v>209.65048543689321</v>
      </c>
      <c r="BR9" s="1461">
        <v>224.98823529411766</v>
      </c>
      <c r="BS9" s="1460">
        <v>212.73195876288659</v>
      </c>
    </row>
    <row r="10" spans="1:71">
      <c r="A10" s="1482" t="s">
        <v>1375</v>
      </c>
      <c r="B10" s="1466">
        <v>324.56</v>
      </c>
      <c r="C10" s="1464">
        <v>403.22</v>
      </c>
      <c r="D10" s="1466">
        <v>549.24</v>
      </c>
      <c r="E10" s="1464">
        <v>516.29999999999995</v>
      </c>
      <c r="F10" s="1466">
        <v>564.02</v>
      </c>
      <c r="G10" s="1464">
        <v>592.48</v>
      </c>
      <c r="H10" s="1466">
        <v>1304.3902439414635</v>
      </c>
      <c r="I10" s="1464">
        <v>1770.1395348837209</v>
      </c>
      <c r="J10" s="1466">
        <v>1413.3796296296296</v>
      </c>
      <c r="K10" s="1464">
        <v>1232.7568807339449</v>
      </c>
      <c r="L10" s="1465">
        <v>1003.7747747747748</v>
      </c>
      <c r="M10" s="1464">
        <v>857.75663716814154</v>
      </c>
      <c r="N10" s="1461">
        <v>773.59813084112147</v>
      </c>
      <c r="O10" s="1460">
        <v>826.60550458715602</v>
      </c>
      <c r="P10" s="1466">
        <v>322.77</v>
      </c>
      <c r="Q10" s="1464">
        <v>392.77</v>
      </c>
      <c r="R10" s="1466">
        <v>560.25</v>
      </c>
      <c r="S10" s="1464">
        <v>546.85</v>
      </c>
      <c r="T10" s="1466">
        <v>594.24</v>
      </c>
      <c r="U10" s="1464">
        <v>618.27</v>
      </c>
      <c r="V10" s="1465">
        <v>1308.8562091503268</v>
      </c>
      <c r="W10" s="1464">
        <v>1765.1633986928105</v>
      </c>
      <c r="X10" s="1465">
        <v>1489.8039215686274</v>
      </c>
      <c r="Y10" s="1464">
        <v>1319.7315436241611</v>
      </c>
      <c r="Z10" s="1465">
        <v>1121.4285714285713</v>
      </c>
      <c r="AA10" s="1464">
        <v>938.71875</v>
      </c>
      <c r="AB10" s="1461">
        <v>873.45070422535207</v>
      </c>
      <c r="AC10" s="1460">
        <v>862.0408163265306</v>
      </c>
      <c r="AD10" s="1466">
        <v>314.06</v>
      </c>
      <c r="AE10" s="1464">
        <v>370.15</v>
      </c>
      <c r="AF10" s="1466">
        <v>514.63</v>
      </c>
      <c r="AG10" s="1464">
        <v>520.96</v>
      </c>
      <c r="AH10" s="1466">
        <v>575.34</v>
      </c>
      <c r="AI10" s="1464">
        <v>615.32000000000005</v>
      </c>
      <c r="AJ10" s="1465">
        <v>1312.5728155339805</v>
      </c>
      <c r="AK10" s="1464">
        <v>1745.0679611650485</v>
      </c>
      <c r="AL10" s="1465">
        <v>1356.7676767676767</v>
      </c>
      <c r="AM10" s="1464">
        <v>1228.0392156862745</v>
      </c>
      <c r="AN10" s="1465">
        <v>1030.6435643564357</v>
      </c>
      <c r="AO10" s="1464">
        <v>837.03703703703707</v>
      </c>
      <c r="AP10" s="1461">
        <v>769.19191919191917</v>
      </c>
      <c r="AQ10" s="1460">
        <v>770.65048543689318</v>
      </c>
      <c r="AR10" s="1466">
        <v>309.23</v>
      </c>
      <c r="AS10" s="1464">
        <v>399.01</v>
      </c>
      <c r="AT10" s="1466">
        <v>528.39</v>
      </c>
      <c r="AU10" s="1464">
        <v>505.65</v>
      </c>
      <c r="AV10" s="1466">
        <v>568.30999999999995</v>
      </c>
      <c r="AW10" s="1464">
        <v>593.94000000000005</v>
      </c>
      <c r="AX10" s="1465">
        <v>1350.2941176470588</v>
      </c>
      <c r="AY10" s="1464">
        <v>1782.1568627450981</v>
      </c>
      <c r="AZ10" s="1465">
        <v>1388.4615384615386</v>
      </c>
      <c r="BA10" s="1464">
        <v>1250.1941747572816</v>
      </c>
      <c r="BB10" s="1465">
        <v>1041.5686274509803</v>
      </c>
      <c r="BC10" s="1464">
        <v>875.28301886792451</v>
      </c>
      <c r="BD10" s="1461">
        <v>826.35416666666663</v>
      </c>
      <c r="BE10" s="1460">
        <v>817.25490196078431</v>
      </c>
      <c r="BF10" s="1466">
        <v>314.22000000000003</v>
      </c>
      <c r="BG10" s="1464">
        <v>399.64</v>
      </c>
      <c r="BH10" s="1466">
        <v>551.98</v>
      </c>
      <c r="BI10" s="1464">
        <v>519.26</v>
      </c>
      <c r="BJ10" s="1466">
        <v>591.09</v>
      </c>
      <c r="BK10" s="1464">
        <v>607.41999999999996</v>
      </c>
      <c r="BL10" s="1465">
        <v>1311.2871287128712</v>
      </c>
      <c r="BM10" s="1464">
        <v>1734.2718446601941</v>
      </c>
      <c r="BN10" s="1465">
        <v>1341.969696969697</v>
      </c>
      <c r="BO10" s="1464">
        <v>1212.4563106796118</v>
      </c>
      <c r="BP10" s="1465">
        <v>1016.6489361702128</v>
      </c>
      <c r="BQ10" s="1464">
        <v>849.66666666666663</v>
      </c>
      <c r="BR10" s="1461">
        <v>776.68478260869563</v>
      </c>
      <c r="BS10" s="1460">
        <v>818.16326530612241</v>
      </c>
    </row>
    <row r="11" spans="1:71">
      <c r="A11" s="1482" t="s">
        <v>1374</v>
      </c>
      <c r="B11" s="1466">
        <v>175.95</v>
      </c>
      <c r="C11" s="1464">
        <v>279.33999999999997</v>
      </c>
      <c r="D11" s="1466">
        <v>424.38</v>
      </c>
      <c r="E11" s="1464">
        <v>317.14999999999998</v>
      </c>
      <c r="F11" s="1466">
        <v>399.29</v>
      </c>
      <c r="G11" s="1464">
        <v>327.48</v>
      </c>
      <c r="H11" s="1466">
        <v>403.74074074074076</v>
      </c>
      <c r="I11" s="1464">
        <v>524.81751824817513</v>
      </c>
      <c r="J11" s="1466">
        <v>488.73786407766988</v>
      </c>
      <c r="K11" s="1464">
        <v>465.35433070866139</v>
      </c>
      <c r="L11" s="1465">
        <v>422.4</v>
      </c>
      <c r="M11" s="1464">
        <v>427.03703703703701</v>
      </c>
      <c r="N11" s="1461">
        <v>426.39344262295083</v>
      </c>
      <c r="O11" s="1460">
        <v>402.71604938271605</v>
      </c>
      <c r="P11" s="1466">
        <v>169.4</v>
      </c>
      <c r="Q11" s="1464">
        <v>243.49</v>
      </c>
      <c r="R11" s="1466">
        <v>355.37</v>
      </c>
      <c r="S11" s="1464">
        <v>260.85000000000002</v>
      </c>
      <c r="T11" s="1466">
        <v>334.3</v>
      </c>
      <c r="U11" s="1464">
        <v>335.14</v>
      </c>
      <c r="V11" s="1465">
        <v>384.41558441558442</v>
      </c>
      <c r="W11" s="1464">
        <v>489.40677966101697</v>
      </c>
      <c r="X11" s="1465">
        <v>475.39130434782606</v>
      </c>
      <c r="Y11" s="1464">
        <v>460.70247933884298</v>
      </c>
      <c r="Z11" s="1465">
        <v>427.93388429752065</v>
      </c>
      <c r="AA11" s="1464">
        <v>397.40566037735852</v>
      </c>
      <c r="AB11" s="1461">
        <v>406.96428571428572</v>
      </c>
      <c r="AC11" s="1460">
        <v>363.68131868131866</v>
      </c>
      <c r="AD11" s="1466">
        <v>164.16</v>
      </c>
      <c r="AE11" s="1464">
        <v>255.63</v>
      </c>
      <c r="AF11" s="1466">
        <v>425.58</v>
      </c>
      <c r="AG11" s="1464">
        <v>277.19</v>
      </c>
      <c r="AH11" s="1466">
        <v>404.39</v>
      </c>
      <c r="AI11" s="1464">
        <v>286.70999999999998</v>
      </c>
      <c r="AJ11" s="1465">
        <v>371.26582278481015</v>
      </c>
      <c r="AK11" s="1464">
        <v>522.875</v>
      </c>
      <c r="AL11" s="1465">
        <v>438.35820895522386</v>
      </c>
      <c r="AM11" s="1464">
        <v>388.16901408450707</v>
      </c>
      <c r="AN11" s="1465">
        <v>366.90140845070425</v>
      </c>
      <c r="AO11" s="1464">
        <v>347.15789473684208</v>
      </c>
      <c r="AP11" s="1461">
        <v>415.66666666666669</v>
      </c>
      <c r="AQ11" s="1460">
        <v>339.66292134831463</v>
      </c>
      <c r="AR11" s="1466">
        <v>164.92</v>
      </c>
      <c r="AS11" s="1464">
        <v>269.76</v>
      </c>
      <c r="AT11" s="1466">
        <v>395.81</v>
      </c>
      <c r="AU11" s="1464">
        <v>276</v>
      </c>
      <c r="AV11" s="1466">
        <v>348.13</v>
      </c>
      <c r="AW11" s="1464">
        <v>304.73</v>
      </c>
      <c r="AX11" s="1465">
        <v>417.05128205128204</v>
      </c>
      <c r="AY11" s="1464">
        <v>536.55737704918033</v>
      </c>
      <c r="AZ11" s="1465">
        <v>457.91304347826087</v>
      </c>
      <c r="BA11" s="1464">
        <v>441.60759493670884</v>
      </c>
      <c r="BB11" s="1465">
        <v>409.81132075471697</v>
      </c>
      <c r="BC11" s="1464">
        <v>393.04918032786884</v>
      </c>
      <c r="BD11" s="1461">
        <v>413.8235294117647</v>
      </c>
      <c r="BE11" s="1460">
        <v>366.54545454545456</v>
      </c>
      <c r="BF11" s="1466">
        <v>149.19</v>
      </c>
      <c r="BG11" s="1464">
        <v>229.72</v>
      </c>
      <c r="BH11" s="1466">
        <v>377.19</v>
      </c>
      <c r="BI11" s="1464">
        <v>281.75</v>
      </c>
      <c r="BJ11" s="1466">
        <v>335</v>
      </c>
      <c r="BK11" s="1464">
        <v>281.44</v>
      </c>
      <c r="BL11" s="1465">
        <v>385.91397849462368</v>
      </c>
      <c r="BM11" s="1464">
        <v>463.21428571428572</v>
      </c>
      <c r="BN11" s="1465">
        <v>400.78947368421052</v>
      </c>
      <c r="BO11" s="1464">
        <v>415.11111111111109</v>
      </c>
      <c r="BP11" s="1465">
        <v>368.83870967741933</v>
      </c>
      <c r="BQ11" s="1464">
        <v>391.64705882352939</v>
      </c>
      <c r="BR11" s="1461">
        <v>407.45098039215685</v>
      </c>
      <c r="BS11" s="1460">
        <v>341.11111111111109</v>
      </c>
    </row>
    <row r="12" spans="1:71">
      <c r="A12" s="1482" t="s">
        <v>1373</v>
      </c>
      <c r="B12" s="1466">
        <v>95.26</v>
      </c>
      <c r="C12" s="1464">
        <v>167.49</v>
      </c>
      <c r="D12" s="1466">
        <v>138.19</v>
      </c>
      <c r="E12" s="1464">
        <v>151.31</v>
      </c>
      <c r="F12" s="1466">
        <v>118.37</v>
      </c>
      <c r="G12" s="1464">
        <v>155.75</v>
      </c>
      <c r="H12" s="1466">
        <v>202.42514970059881</v>
      </c>
      <c r="I12" s="1464">
        <v>220.66666666666666</v>
      </c>
      <c r="J12" s="1466">
        <v>148.20093457943926</v>
      </c>
      <c r="K12" s="1464">
        <v>230.55837563451777</v>
      </c>
      <c r="L12" s="1465">
        <v>434.10344827586209</v>
      </c>
      <c r="M12" s="1464">
        <v>291.07729468599035</v>
      </c>
      <c r="N12" s="1461">
        <v>177.39361702127658</v>
      </c>
      <c r="O12" s="1460">
        <v>175.34313725490196</v>
      </c>
      <c r="P12" s="1466">
        <v>93.29</v>
      </c>
      <c r="Q12" s="1464">
        <v>152.86000000000001</v>
      </c>
      <c r="R12" s="1466">
        <v>131.47999999999999</v>
      </c>
      <c r="S12" s="1464">
        <v>154.93</v>
      </c>
      <c r="T12" s="1466">
        <v>116.91</v>
      </c>
      <c r="U12" s="1464">
        <v>156.5</v>
      </c>
      <c r="V12" s="1465">
        <v>215.88235294117646</v>
      </c>
      <c r="W12" s="1464">
        <v>226.78082191780823</v>
      </c>
      <c r="X12" s="1465">
        <v>150.75163398692811</v>
      </c>
      <c r="Y12" s="1464">
        <v>227.57042253521126</v>
      </c>
      <c r="Z12" s="1465">
        <v>405.75539568345323</v>
      </c>
      <c r="AA12" s="1464">
        <v>274.66013071895424</v>
      </c>
      <c r="AB12" s="1461">
        <v>192.1897810218978</v>
      </c>
      <c r="AC12" s="1460">
        <v>164.61481481481482</v>
      </c>
      <c r="AD12" s="1466">
        <v>85.47</v>
      </c>
      <c r="AE12" s="1464">
        <v>160.13</v>
      </c>
      <c r="AF12" s="1466">
        <v>122.32</v>
      </c>
      <c r="AG12" s="1464">
        <v>164.94</v>
      </c>
      <c r="AH12" s="1466">
        <v>107.91</v>
      </c>
      <c r="AI12" s="1464">
        <v>156.56</v>
      </c>
      <c r="AJ12" s="1465">
        <v>194.32584269662922</v>
      </c>
      <c r="AK12" s="1464">
        <v>208.24418604651163</v>
      </c>
      <c r="AL12" s="1465">
        <v>138.73737373737373</v>
      </c>
      <c r="AM12" s="1464">
        <v>227.44897959183675</v>
      </c>
      <c r="AN12" s="1465">
        <v>406.96078431372547</v>
      </c>
      <c r="AO12" s="1464">
        <v>261.77570093457945</v>
      </c>
      <c r="AP12" s="1461">
        <v>166.88659793814432</v>
      </c>
      <c r="AQ12" s="1460">
        <v>168.23529411764707</v>
      </c>
      <c r="AR12" s="1466">
        <v>90.22</v>
      </c>
      <c r="AS12" s="1464">
        <v>159.38999999999999</v>
      </c>
      <c r="AT12" s="1466">
        <v>131.15</v>
      </c>
      <c r="AU12" s="1464">
        <v>149.69999999999999</v>
      </c>
      <c r="AV12" s="1466">
        <v>110.65</v>
      </c>
      <c r="AW12" s="1464">
        <v>157.88999999999999</v>
      </c>
      <c r="AX12" s="1465">
        <v>206.94897959183675</v>
      </c>
      <c r="AY12" s="1464">
        <v>219.78787878787878</v>
      </c>
      <c r="AZ12" s="1465">
        <v>143.10576923076923</v>
      </c>
      <c r="BA12" s="1464">
        <v>229.36</v>
      </c>
      <c r="BB12" s="1465">
        <v>403.51</v>
      </c>
      <c r="BC12" s="1464">
        <v>276.05769230769232</v>
      </c>
      <c r="BD12" s="1461">
        <v>179.50083333333336</v>
      </c>
      <c r="BE12" s="1460">
        <v>165.6875</v>
      </c>
      <c r="BF12" s="1466">
        <v>90.26</v>
      </c>
      <c r="BG12" s="1464">
        <v>156.59</v>
      </c>
      <c r="BH12" s="1466">
        <v>136.72</v>
      </c>
      <c r="BI12" s="1464">
        <v>160.15</v>
      </c>
      <c r="BJ12" s="1466">
        <v>116.88</v>
      </c>
      <c r="BK12" s="1464">
        <v>160.19999999999999</v>
      </c>
      <c r="BL12" s="1465">
        <v>194.15584415584416</v>
      </c>
      <c r="BM12" s="1464">
        <v>212.53086419753086</v>
      </c>
      <c r="BN12" s="1465">
        <v>148.82653061224491</v>
      </c>
      <c r="BO12" s="1464">
        <v>220.45454545454547</v>
      </c>
      <c r="BP12" s="1465">
        <v>410.7303370786517</v>
      </c>
      <c r="BQ12" s="1464">
        <v>281.76136363636363</v>
      </c>
      <c r="BR12" s="1461">
        <v>188.35714285714286</v>
      </c>
      <c r="BS12" s="1460">
        <v>180.54794520547946</v>
      </c>
    </row>
    <row r="13" spans="1:71">
      <c r="A13" s="1482" t="s">
        <v>1372</v>
      </c>
      <c r="B13" s="1466">
        <v>164.25</v>
      </c>
      <c r="C13" s="1464">
        <v>202.13</v>
      </c>
      <c r="D13" s="1466">
        <v>196.53</v>
      </c>
      <c r="E13" s="1464">
        <v>220.86</v>
      </c>
      <c r="F13" s="1466">
        <v>181.77</v>
      </c>
      <c r="G13" s="1464">
        <v>228.7</v>
      </c>
      <c r="H13" s="1466">
        <v>288.59203980099505</v>
      </c>
      <c r="I13" s="1464">
        <v>416.58536585365852</v>
      </c>
      <c r="J13" s="1466">
        <v>355.95811518324609</v>
      </c>
      <c r="K13" s="1464">
        <v>348.18041237113403</v>
      </c>
      <c r="L13" s="1465">
        <v>353.30693069306932</v>
      </c>
      <c r="M13" s="1464">
        <v>384.02777777777777</v>
      </c>
      <c r="N13" s="1461">
        <v>373</v>
      </c>
      <c r="O13" s="1460">
        <v>351.73913043478262</v>
      </c>
      <c r="P13" s="1466">
        <v>151.86000000000001</v>
      </c>
      <c r="Q13" s="1464">
        <v>198.09</v>
      </c>
      <c r="R13" s="1466">
        <v>182.29</v>
      </c>
      <c r="S13" s="1464">
        <v>199.66</v>
      </c>
      <c r="T13" s="1466">
        <v>164.82</v>
      </c>
      <c r="U13" s="1464">
        <v>203.76</v>
      </c>
      <c r="V13" s="1465">
        <v>257.21428571428572</v>
      </c>
      <c r="W13" s="1464">
        <v>369.05405405405406</v>
      </c>
      <c r="X13" s="1465">
        <v>334.39716312056737</v>
      </c>
      <c r="Y13" s="1464">
        <v>338.52112676056339</v>
      </c>
      <c r="Z13" s="1465">
        <v>346.2109375</v>
      </c>
      <c r="AA13" s="1464">
        <v>352.4562913907285</v>
      </c>
      <c r="AB13" s="1461">
        <v>340.984375</v>
      </c>
      <c r="AC13" s="1460">
        <v>321.12676056338029</v>
      </c>
      <c r="AD13" s="1466">
        <v>165.48</v>
      </c>
      <c r="AE13" s="1464">
        <v>187.31</v>
      </c>
      <c r="AF13" s="1466">
        <v>202.24</v>
      </c>
      <c r="AG13" s="1464">
        <v>217.91</v>
      </c>
      <c r="AH13" s="1466">
        <v>190.32</v>
      </c>
      <c r="AI13" s="1464">
        <v>212.39</v>
      </c>
      <c r="AJ13" s="1465">
        <v>260</v>
      </c>
      <c r="AK13" s="1464">
        <v>348.40206185567013</v>
      </c>
      <c r="AL13" s="1465">
        <v>328.84146341463412</v>
      </c>
      <c r="AM13" s="1464">
        <v>340.38709677419354</v>
      </c>
      <c r="AN13" s="1465">
        <v>357.31944444444446</v>
      </c>
      <c r="AO13" s="1464">
        <v>355.54347826086956</v>
      </c>
      <c r="AP13" s="1461">
        <v>366.42857142857144</v>
      </c>
      <c r="AQ13" s="1460">
        <v>326.14035087719299</v>
      </c>
      <c r="AR13" s="1466">
        <v>161.76</v>
      </c>
      <c r="AS13" s="1464">
        <v>197.98</v>
      </c>
      <c r="AT13" s="1466">
        <v>174.67</v>
      </c>
      <c r="AU13" s="1464">
        <v>213.8</v>
      </c>
      <c r="AV13" s="1466">
        <v>176.4</v>
      </c>
      <c r="AW13" s="1464">
        <v>212.9</v>
      </c>
      <c r="AX13" s="1465">
        <v>280.43283582089555</v>
      </c>
      <c r="AY13" s="1464">
        <v>399.86956521739131</v>
      </c>
      <c r="AZ13" s="1465">
        <v>333.51419354838714</v>
      </c>
      <c r="BA13" s="1464">
        <v>326.78205128205127</v>
      </c>
      <c r="BB13" s="1465">
        <v>358.52</v>
      </c>
      <c r="BC13" s="1464">
        <v>375.93466666666671</v>
      </c>
      <c r="BD13" s="1461">
        <v>372.32835820895525</v>
      </c>
      <c r="BE13" s="1460">
        <v>316.24285714285713</v>
      </c>
      <c r="BF13" s="1466">
        <v>155.65</v>
      </c>
      <c r="BG13" s="1464">
        <v>177.6</v>
      </c>
      <c r="BH13" s="1466">
        <v>169.58</v>
      </c>
      <c r="BI13" s="1464">
        <v>208.43</v>
      </c>
      <c r="BJ13" s="1466">
        <v>173.05</v>
      </c>
      <c r="BK13" s="1464">
        <v>219.15</v>
      </c>
      <c r="BL13" s="1465">
        <v>270.78947368421052</v>
      </c>
      <c r="BM13" s="1464">
        <v>380.10869565217394</v>
      </c>
      <c r="BN13" s="1465">
        <v>318.52272727272725</v>
      </c>
      <c r="BO13" s="1464">
        <v>318.24175824175825</v>
      </c>
      <c r="BP13" s="1465">
        <v>347.63855421686748</v>
      </c>
      <c r="BQ13" s="1464">
        <v>370.91954022988506</v>
      </c>
      <c r="BR13" s="1461">
        <v>370</v>
      </c>
      <c r="BS13" s="1460">
        <v>337.6829268292683</v>
      </c>
    </row>
    <row r="14" spans="1:71">
      <c r="A14" s="1482" t="s">
        <v>1371</v>
      </c>
      <c r="B14" s="1466">
        <v>183.83</v>
      </c>
      <c r="C14" s="1464">
        <v>212.6</v>
      </c>
      <c r="D14" s="1466">
        <v>239.93</v>
      </c>
      <c r="E14" s="1464">
        <v>223.82</v>
      </c>
      <c r="F14" s="1466">
        <v>219.07</v>
      </c>
      <c r="G14" s="1464">
        <v>297.01</v>
      </c>
      <c r="H14" s="1466">
        <v>397.97058823529414</v>
      </c>
      <c r="I14" s="1464">
        <v>467.69953051643193</v>
      </c>
      <c r="J14" s="1466">
        <v>407.55760368663596</v>
      </c>
      <c r="K14" s="1464">
        <v>495.01395348837207</v>
      </c>
      <c r="L14" s="1465">
        <v>545.06849315068496</v>
      </c>
      <c r="M14" s="1464">
        <v>504.59459459459458</v>
      </c>
      <c r="N14" s="1461">
        <v>575.46728971962614</v>
      </c>
      <c r="O14" s="1460">
        <v>581.83035714285711</v>
      </c>
      <c r="P14" s="1466">
        <v>163.13</v>
      </c>
      <c r="Q14" s="1464">
        <v>190.75</v>
      </c>
      <c r="R14" s="1466">
        <v>237.75</v>
      </c>
      <c r="S14" s="1464">
        <v>203.53</v>
      </c>
      <c r="T14" s="1466">
        <v>201.78</v>
      </c>
      <c r="U14" s="1464">
        <v>255.86</v>
      </c>
      <c r="V14" s="1465">
        <v>367.11038961038963</v>
      </c>
      <c r="W14" s="1464">
        <v>438.20689655172413</v>
      </c>
      <c r="X14" s="1465">
        <v>394.41379310344826</v>
      </c>
      <c r="Y14" s="1464">
        <v>421.87837837837839</v>
      </c>
      <c r="Z14" s="1465">
        <v>518.86524822695037</v>
      </c>
      <c r="AA14" s="1464">
        <v>445.7861635220126</v>
      </c>
      <c r="AB14" s="1461">
        <v>495.85106382978722</v>
      </c>
      <c r="AC14" s="1460">
        <v>517.88732394366195</v>
      </c>
      <c r="AD14" s="1466">
        <v>201.76</v>
      </c>
      <c r="AE14" s="1464">
        <v>212.45</v>
      </c>
      <c r="AF14" s="1466">
        <v>264.41000000000003</v>
      </c>
      <c r="AG14" s="1464">
        <v>270.70999999999998</v>
      </c>
      <c r="AH14" s="1466">
        <v>249.41</v>
      </c>
      <c r="AI14" s="1464">
        <v>322.63</v>
      </c>
      <c r="AJ14" s="1465">
        <v>427.79611650485435</v>
      </c>
      <c r="AK14" s="1464">
        <v>452.91262135922329</v>
      </c>
      <c r="AL14" s="1465">
        <v>395.60606060606062</v>
      </c>
      <c r="AM14" s="1464">
        <v>472.37623762376239</v>
      </c>
      <c r="AN14" s="1465">
        <v>520.09900990099015</v>
      </c>
      <c r="AO14" s="1464">
        <v>506.66666666666669</v>
      </c>
      <c r="AP14" s="1461">
        <v>561.01010101010104</v>
      </c>
      <c r="AQ14" s="1460">
        <v>643.252427184466</v>
      </c>
      <c r="AR14" s="1466">
        <v>166.44</v>
      </c>
      <c r="AS14" s="1464">
        <v>217.31</v>
      </c>
      <c r="AT14" s="1466">
        <v>242.79</v>
      </c>
      <c r="AU14" s="1464">
        <v>237.2</v>
      </c>
      <c r="AV14" s="1466">
        <v>221.3</v>
      </c>
      <c r="AW14" s="1464">
        <v>316.48</v>
      </c>
      <c r="AX14" s="1465">
        <v>428.29702970297029</v>
      </c>
      <c r="AY14" s="1464">
        <v>465.4</v>
      </c>
      <c r="AZ14" s="1465">
        <v>416.77227722772278</v>
      </c>
      <c r="BA14" s="1464">
        <v>511.45098039215685</v>
      </c>
      <c r="BB14" s="1465">
        <v>585.14563106796118</v>
      </c>
      <c r="BC14" s="1464">
        <v>539.72716981132078</v>
      </c>
      <c r="BD14" s="1461">
        <v>574.64583333333337</v>
      </c>
      <c r="BE14" s="1460">
        <v>630.23529411764707</v>
      </c>
      <c r="BF14" s="1466">
        <v>163.99</v>
      </c>
      <c r="BG14" s="1464">
        <v>179.81</v>
      </c>
      <c r="BH14" s="1466">
        <v>211.54</v>
      </c>
      <c r="BI14" s="1464">
        <v>200.84</v>
      </c>
      <c r="BJ14" s="1466">
        <v>192.5</v>
      </c>
      <c r="BK14" s="1464">
        <v>284.27999999999997</v>
      </c>
      <c r="BL14" s="1465">
        <v>353.9</v>
      </c>
      <c r="BM14" s="1464">
        <v>413.23529411764707</v>
      </c>
      <c r="BN14" s="1465">
        <v>369.375</v>
      </c>
      <c r="BO14" s="1464">
        <v>444.07766990291265</v>
      </c>
      <c r="BP14" s="1465">
        <v>485.48387096774195</v>
      </c>
      <c r="BQ14" s="1464">
        <v>459.59223300970876</v>
      </c>
      <c r="BR14" s="1461">
        <v>499.32608695652175</v>
      </c>
      <c r="BS14" s="1460">
        <v>543.36956521739125</v>
      </c>
    </row>
    <row r="15" spans="1:71">
      <c r="A15" s="1482" t="s">
        <v>1370</v>
      </c>
      <c r="B15" s="1466">
        <v>90.53</v>
      </c>
      <c r="C15" s="1464">
        <v>124.23</v>
      </c>
      <c r="D15" s="1466">
        <v>131.28</v>
      </c>
      <c r="E15" s="1464">
        <v>128.94</v>
      </c>
      <c r="F15" s="1466">
        <v>140.30000000000001</v>
      </c>
      <c r="G15" s="1464">
        <v>136.71</v>
      </c>
      <c r="H15" s="1466">
        <v>185.15151515151516</v>
      </c>
      <c r="I15" s="1464">
        <v>237.51173708920189</v>
      </c>
      <c r="J15" s="1466">
        <v>173.21759259259258</v>
      </c>
      <c r="K15" s="1464">
        <v>178.58454106280195</v>
      </c>
      <c r="L15" s="1465">
        <v>252.11538461538461</v>
      </c>
      <c r="M15" s="1464">
        <v>203.30275229357798</v>
      </c>
      <c r="N15" s="1461">
        <v>252.7962085308057</v>
      </c>
      <c r="O15" s="1460">
        <v>184.54954954954954</v>
      </c>
      <c r="P15" s="1466">
        <v>63.74</v>
      </c>
      <c r="Q15" s="1464">
        <v>105.19</v>
      </c>
      <c r="R15" s="1466">
        <v>107.73</v>
      </c>
      <c r="S15" s="1464">
        <v>103.04</v>
      </c>
      <c r="T15" s="1466">
        <v>113.8</v>
      </c>
      <c r="U15" s="1464">
        <v>112.12</v>
      </c>
      <c r="V15" s="1465">
        <v>157.71653543307087</v>
      </c>
      <c r="W15" s="1464">
        <v>213.14960629921259</v>
      </c>
      <c r="X15" s="1465">
        <v>156.53846153846155</v>
      </c>
      <c r="Y15" s="1464">
        <v>155.17543859649123</v>
      </c>
      <c r="Z15" s="1465">
        <v>222.23214285714286</v>
      </c>
      <c r="AA15" s="1464">
        <v>185.82706766917292</v>
      </c>
      <c r="AB15" s="1461">
        <v>206.34782608695653</v>
      </c>
      <c r="AC15" s="1460">
        <v>141.76991150442478</v>
      </c>
      <c r="AD15" s="1466">
        <v>70.86</v>
      </c>
      <c r="AE15" s="1464">
        <v>115.38</v>
      </c>
      <c r="AF15" s="1466">
        <v>116.74</v>
      </c>
      <c r="AG15" s="1464">
        <v>127.41</v>
      </c>
      <c r="AH15" s="1466">
        <v>142.80000000000001</v>
      </c>
      <c r="AI15" s="1464">
        <v>109.26</v>
      </c>
      <c r="AJ15" s="1465">
        <v>161.81818181818181</v>
      </c>
      <c r="AK15" s="1464">
        <v>211.12244897959184</v>
      </c>
      <c r="AL15" s="1465">
        <v>132.83673469387756</v>
      </c>
      <c r="AM15" s="1464">
        <v>143.83838383838383</v>
      </c>
      <c r="AN15" s="1465">
        <v>225.40816326530611</v>
      </c>
      <c r="AO15" s="1464">
        <v>169.14285714285714</v>
      </c>
      <c r="AP15" s="1461">
        <v>212.82828282828282</v>
      </c>
      <c r="AQ15" s="1460">
        <v>142.0408163265306</v>
      </c>
      <c r="AR15" s="1466">
        <v>66.72</v>
      </c>
      <c r="AS15" s="1464">
        <v>102.43</v>
      </c>
      <c r="AT15" s="1466">
        <v>111.03</v>
      </c>
      <c r="AU15" s="1464">
        <v>108.59</v>
      </c>
      <c r="AV15" s="1466">
        <v>129.84</v>
      </c>
      <c r="AW15" s="1464">
        <v>116.23</v>
      </c>
      <c r="AX15" s="1465">
        <v>163.4</v>
      </c>
      <c r="AY15" s="1464">
        <v>209.70297029702971</v>
      </c>
      <c r="AZ15" s="1465">
        <v>141</v>
      </c>
      <c r="BA15" s="1464">
        <v>149.84466019417476</v>
      </c>
      <c r="BB15" s="1465">
        <v>226.80392156862746</v>
      </c>
      <c r="BC15" s="1464">
        <v>197.41747572815535</v>
      </c>
      <c r="BD15" s="1461">
        <v>221.25531914893617</v>
      </c>
      <c r="BE15" s="1460">
        <v>142.54</v>
      </c>
      <c r="BF15" s="1466">
        <v>58.49</v>
      </c>
      <c r="BG15" s="1464">
        <v>95.48</v>
      </c>
      <c r="BH15" s="1466">
        <v>92.54</v>
      </c>
      <c r="BI15" s="1464">
        <v>93.99</v>
      </c>
      <c r="BJ15" s="1466">
        <v>107.04</v>
      </c>
      <c r="BK15" s="1464">
        <v>106.13</v>
      </c>
      <c r="BL15" s="1465">
        <v>154.9</v>
      </c>
      <c r="BM15" s="1464">
        <v>192.25490196078431</v>
      </c>
      <c r="BN15" s="1465">
        <v>131.83673469387756</v>
      </c>
      <c r="BO15" s="1464">
        <v>144.5631067961165</v>
      </c>
      <c r="BP15" s="1465">
        <v>205.73033707865167</v>
      </c>
      <c r="BQ15" s="1464">
        <v>167.69230769230768</v>
      </c>
      <c r="BR15" s="1461">
        <v>198.33333333333334</v>
      </c>
      <c r="BS15" s="1460">
        <v>137.34042553191489</v>
      </c>
    </row>
    <row r="16" spans="1:71">
      <c r="A16" s="1482" t="s">
        <v>1369</v>
      </c>
      <c r="B16" s="1466">
        <v>125.16</v>
      </c>
      <c r="C16" s="1464">
        <v>156.27000000000001</v>
      </c>
      <c r="D16" s="1466">
        <v>173.88</v>
      </c>
      <c r="E16" s="1464">
        <v>145.91</v>
      </c>
      <c r="F16" s="1466">
        <v>184.11</v>
      </c>
      <c r="G16" s="1464">
        <v>243.67</v>
      </c>
      <c r="H16" s="1466">
        <v>312.66331658291455</v>
      </c>
      <c r="I16" s="1464">
        <v>386.41860465116281</v>
      </c>
      <c r="J16" s="1466">
        <v>317.17592592592592</v>
      </c>
      <c r="K16" s="1464">
        <v>385.84761904761905</v>
      </c>
      <c r="L16" s="1465">
        <v>415.11737089201876</v>
      </c>
      <c r="M16" s="1464">
        <v>346.68141592920352</v>
      </c>
      <c r="N16" s="1461">
        <v>456.90140845070425</v>
      </c>
      <c r="O16" s="1460">
        <v>442.13636363636363</v>
      </c>
      <c r="P16" s="1466">
        <v>115.76</v>
      </c>
      <c r="Q16" s="1464">
        <v>133.97999999999999</v>
      </c>
      <c r="R16" s="1466">
        <v>153.80000000000001</v>
      </c>
      <c r="S16" s="1464">
        <v>124.49</v>
      </c>
      <c r="T16" s="1466">
        <v>155.41</v>
      </c>
      <c r="U16" s="1464">
        <v>201.46</v>
      </c>
      <c r="V16" s="1465">
        <v>296.74172185430461</v>
      </c>
      <c r="W16" s="1464">
        <v>360.52702702702703</v>
      </c>
      <c r="X16" s="1465">
        <v>318.56643356643355</v>
      </c>
      <c r="Y16" s="1464">
        <v>343.11643835616439</v>
      </c>
      <c r="Z16" s="1465">
        <v>376.38297872340428</v>
      </c>
      <c r="AA16" s="1464">
        <v>290.85443037974682</v>
      </c>
      <c r="AB16" s="1461">
        <v>402.21014492753625</v>
      </c>
      <c r="AC16" s="1460">
        <v>369.89655172413791</v>
      </c>
      <c r="AD16" s="1466">
        <v>113.6</v>
      </c>
      <c r="AE16" s="1464">
        <v>146.25</v>
      </c>
      <c r="AF16" s="1466">
        <v>151.88</v>
      </c>
      <c r="AG16" s="1464">
        <v>140.91999999999999</v>
      </c>
      <c r="AH16" s="1466">
        <v>169.41</v>
      </c>
      <c r="AI16" s="1464">
        <v>241.01</v>
      </c>
      <c r="AJ16" s="1465">
        <v>305.82524271844659</v>
      </c>
      <c r="AK16" s="1464">
        <v>344.83168316831683</v>
      </c>
      <c r="AL16" s="1465">
        <v>297.17171717171715</v>
      </c>
      <c r="AM16" s="1464">
        <v>341.08910891089107</v>
      </c>
      <c r="AN16" s="1465">
        <v>329.18367346938777</v>
      </c>
      <c r="AO16" s="1464">
        <v>289.25925925925924</v>
      </c>
      <c r="AP16" s="1461">
        <v>385.55555555555554</v>
      </c>
      <c r="AQ16" s="1460">
        <v>386.1650485436893</v>
      </c>
      <c r="AR16" s="1466">
        <v>93.08</v>
      </c>
      <c r="AS16" s="1464">
        <v>126.6</v>
      </c>
      <c r="AT16" s="1466">
        <v>139.85</v>
      </c>
      <c r="AU16" s="1464">
        <v>122.8</v>
      </c>
      <c r="AV16" s="1466">
        <v>160.35</v>
      </c>
      <c r="AW16" s="1464">
        <v>238.72</v>
      </c>
      <c r="AX16" s="1465">
        <v>297.8217821782178</v>
      </c>
      <c r="AY16" s="1464">
        <v>358.9795918367347</v>
      </c>
      <c r="AZ16" s="1465">
        <v>305.54901960784315</v>
      </c>
      <c r="BA16" s="1464">
        <v>354.621359223301</v>
      </c>
      <c r="BB16" s="1465">
        <v>368.25742574851489</v>
      </c>
      <c r="BC16" s="1464">
        <v>323.40952380952382</v>
      </c>
      <c r="BD16" s="1461">
        <v>428.09375</v>
      </c>
      <c r="BE16" s="1460">
        <v>375.47058823529414</v>
      </c>
      <c r="BF16" s="1466">
        <v>90.99</v>
      </c>
      <c r="BG16" s="1464">
        <v>104.86</v>
      </c>
      <c r="BH16" s="1466">
        <v>122.15</v>
      </c>
      <c r="BI16" s="1464">
        <v>101.38</v>
      </c>
      <c r="BJ16" s="1466">
        <v>143.19999999999999</v>
      </c>
      <c r="BK16" s="1464">
        <v>201.74</v>
      </c>
      <c r="BL16" s="1465">
        <v>238.76288659793815</v>
      </c>
      <c r="BM16" s="1464">
        <v>261.95652173913044</v>
      </c>
      <c r="BN16" s="1465">
        <v>238.63157894736841</v>
      </c>
      <c r="BO16" s="1464">
        <v>290.83333333333331</v>
      </c>
      <c r="BP16" s="1465">
        <v>316.44444444444446</v>
      </c>
      <c r="BQ16" s="1464">
        <v>260.39999999999998</v>
      </c>
      <c r="BR16" s="1461">
        <v>326.66666666666669</v>
      </c>
      <c r="BS16" s="1460">
        <v>296.30434782608694</v>
      </c>
    </row>
    <row r="17" spans="1:71">
      <c r="A17" s="1482" t="s">
        <v>1368</v>
      </c>
      <c r="B17" s="1466">
        <v>60.72</v>
      </c>
      <c r="C17" s="1464">
        <v>51.91</v>
      </c>
      <c r="D17" s="1466">
        <v>71.2</v>
      </c>
      <c r="E17" s="1464">
        <v>84.33</v>
      </c>
      <c r="F17" s="1466">
        <v>100.02</v>
      </c>
      <c r="G17" s="1464">
        <v>86.4</v>
      </c>
      <c r="H17" s="1466">
        <v>94.150485436893206</v>
      </c>
      <c r="I17" s="1464">
        <v>96.705069124423957</v>
      </c>
      <c r="J17" s="1466">
        <v>121.1697247706422</v>
      </c>
      <c r="K17" s="1464">
        <v>109.47247706422019</v>
      </c>
      <c r="L17" s="1465">
        <v>122.04035874439462</v>
      </c>
      <c r="M17" s="1464">
        <v>141.3215859030837</v>
      </c>
      <c r="N17" s="1461">
        <v>214.16666666666666</v>
      </c>
      <c r="O17" s="1460">
        <v>192.80092592592592</v>
      </c>
      <c r="P17" s="1466">
        <v>54.23</v>
      </c>
      <c r="Q17" s="1464">
        <v>50.98</v>
      </c>
      <c r="R17" s="1466">
        <v>68.83</v>
      </c>
      <c r="S17" s="1464">
        <v>78.92</v>
      </c>
      <c r="T17" s="1466">
        <v>93.38</v>
      </c>
      <c r="U17" s="1464">
        <v>81.849999999999994</v>
      </c>
      <c r="V17" s="1465">
        <v>90.09615384615384</v>
      </c>
      <c r="W17" s="1464">
        <v>93.181818181818187</v>
      </c>
      <c r="X17" s="1465">
        <v>111.69934640522875</v>
      </c>
      <c r="Y17" s="1464">
        <v>96.946308724832221</v>
      </c>
      <c r="Z17" s="1465">
        <v>114.23076923076923</v>
      </c>
      <c r="AA17" s="1464">
        <v>133.75</v>
      </c>
      <c r="AB17" s="1461">
        <v>207.67857142857142</v>
      </c>
      <c r="AC17" s="1460">
        <v>171.66666666666666</v>
      </c>
      <c r="AD17" s="1466">
        <v>51.51</v>
      </c>
      <c r="AE17" s="1464">
        <v>49.42</v>
      </c>
      <c r="AF17" s="1466">
        <v>68.989999999999995</v>
      </c>
      <c r="AG17" s="1464">
        <v>78.12</v>
      </c>
      <c r="AH17" s="1466">
        <v>88.14</v>
      </c>
      <c r="AI17" s="1464">
        <v>70.37</v>
      </c>
      <c r="AJ17" s="1465">
        <v>74.611650485436897</v>
      </c>
      <c r="AK17" s="1464">
        <v>75.196078431372555</v>
      </c>
      <c r="AL17" s="1465">
        <v>89.4</v>
      </c>
      <c r="AM17" s="1464">
        <v>82.941176470588232</v>
      </c>
      <c r="AN17" s="1465">
        <v>95.833333333333329</v>
      </c>
      <c r="AO17" s="1464">
        <v>116.66666666666667</v>
      </c>
      <c r="AP17" s="1461">
        <v>181.42857142857142</v>
      </c>
      <c r="AQ17" s="1460">
        <v>146.45631067961165</v>
      </c>
      <c r="AR17" s="1466">
        <v>50.22</v>
      </c>
      <c r="AS17" s="1464">
        <v>44.45</v>
      </c>
      <c r="AT17" s="1466">
        <v>60.25</v>
      </c>
      <c r="AU17" s="1464">
        <v>78.23</v>
      </c>
      <c r="AV17" s="1466">
        <v>83.69</v>
      </c>
      <c r="AW17" s="1464">
        <v>71.209999999999994</v>
      </c>
      <c r="AX17" s="1465">
        <v>78.529411764705884</v>
      </c>
      <c r="AY17" s="1464">
        <v>78.284313725490193</v>
      </c>
      <c r="AZ17" s="1465">
        <v>95.384615384615387</v>
      </c>
      <c r="BA17" s="1464">
        <v>85</v>
      </c>
      <c r="BB17" s="1465">
        <v>97.378640776699029</v>
      </c>
      <c r="BC17" s="1464">
        <v>121.22641509433963</v>
      </c>
      <c r="BD17" s="1461">
        <v>181.25</v>
      </c>
      <c r="BE17" s="1460">
        <v>170.93137254901961</v>
      </c>
      <c r="BF17" s="1466">
        <v>61.53</v>
      </c>
      <c r="BG17" s="1464">
        <v>52.67</v>
      </c>
      <c r="BH17" s="1466">
        <v>68.95</v>
      </c>
      <c r="BI17" s="1464">
        <v>83.6</v>
      </c>
      <c r="BJ17" s="1466">
        <v>95.75</v>
      </c>
      <c r="BK17" s="1464">
        <v>75.209999999999994</v>
      </c>
      <c r="BL17" s="1465">
        <v>85.099009900990097</v>
      </c>
      <c r="BM17" s="1464">
        <v>85.049019607843135</v>
      </c>
      <c r="BN17" s="1465">
        <v>109.44554455445545</v>
      </c>
      <c r="BO17" s="1464">
        <v>94.174757281553397</v>
      </c>
      <c r="BP17" s="1465">
        <v>114.82291666666667</v>
      </c>
      <c r="BQ17" s="1464">
        <v>131.79245283018867</v>
      </c>
      <c r="BR17" s="1461">
        <v>199.78260869565219</v>
      </c>
      <c r="BS17" s="1460">
        <v>173.62244897959184</v>
      </c>
    </row>
    <row r="18" spans="1:71">
      <c r="A18" s="1482" t="s">
        <v>1367</v>
      </c>
      <c r="B18" s="1466">
        <v>654.62</v>
      </c>
      <c r="C18" s="1464">
        <v>701.39</v>
      </c>
      <c r="D18" s="1466">
        <v>700.09</v>
      </c>
      <c r="E18" s="1464">
        <v>715.25</v>
      </c>
      <c r="F18" s="1466">
        <v>754.37</v>
      </c>
      <c r="G18" s="1464">
        <v>800.49</v>
      </c>
      <c r="H18" s="1466">
        <v>1253.7853107344633</v>
      </c>
      <c r="I18" s="1464">
        <v>1664.1208791208792</v>
      </c>
      <c r="J18" s="1466">
        <v>1605.0270270270271</v>
      </c>
      <c r="K18" s="1464">
        <v>1703.6585365853659</v>
      </c>
      <c r="L18" s="1465">
        <v>1566.3225806451612</v>
      </c>
      <c r="M18" s="1464">
        <v>1543.5838150289017</v>
      </c>
      <c r="N18" s="1461">
        <v>1694.3502824858756</v>
      </c>
      <c r="O18" s="1460">
        <v>1980.3529411764705</v>
      </c>
      <c r="P18" s="1466">
        <v>505</v>
      </c>
      <c r="Q18" s="1464">
        <v>537.54999999999995</v>
      </c>
      <c r="R18" s="1466">
        <v>569.24</v>
      </c>
      <c r="S18" s="1464">
        <v>526.13</v>
      </c>
      <c r="T18" s="1466">
        <v>564.17999999999995</v>
      </c>
      <c r="U18" s="1464">
        <v>607.9</v>
      </c>
      <c r="V18" s="1465">
        <v>850.64220183486236</v>
      </c>
      <c r="W18" s="1464">
        <v>1115.4528301886792</v>
      </c>
      <c r="X18" s="1465">
        <v>1093.4179104477612</v>
      </c>
      <c r="Y18" s="1464">
        <v>1064.3032786885246</v>
      </c>
      <c r="Z18" s="1465">
        <v>977.76699029126212</v>
      </c>
      <c r="AA18" s="1464">
        <v>931.52542372881351</v>
      </c>
      <c r="AB18" s="1461">
        <v>1010.3773584905661</v>
      </c>
      <c r="AC18" s="1460">
        <v>1061.3513513513512</v>
      </c>
      <c r="AD18" s="1466">
        <v>578.54999999999995</v>
      </c>
      <c r="AE18" s="1464">
        <v>605.24</v>
      </c>
      <c r="AF18" s="1466">
        <v>643.26</v>
      </c>
      <c r="AG18" s="1464">
        <v>601.63</v>
      </c>
      <c r="AH18" s="1466">
        <v>624.79999999999995</v>
      </c>
      <c r="AI18" s="1464">
        <v>738.39</v>
      </c>
      <c r="AJ18" s="1465">
        <v>1222.1782178217823</v>
      </c>
      <c r="AK18" s="1464">
        <v>1614.7422680412371</v>
      </c>
      <c r="AL18" s="1465">
        <v>1474.3092783505156</v>
      </c>
      <c r="AM18" s="1464">
        <v>1521.1881188118812</v>
      </c>
      <c r="AN18" s="1465">
        <v>1364.1176470588234</v>
      </c>
      <c r="AO18" s="1464">
        <v>1335.1851851851852</v>
      </c>
      <c r="AP18" s="1461">
        <v>1401.0204081632653</v>
      </c>
      <c r="AQ18" s="1460">
        <v>1430.8080808080808</v>
      </c>
      <c r="AR18" s="1466">
        <v>446.09</v>
      </c>
      <c r="AS18" s="1464">
        <v>465.53</v>
      </c>
      <c r="AT18" s="1466">
        <v>513.97</v>
      </c>
      <c r="AU18" s="1464">
        <v>471.79</v>
      </c>
      <c r="AV18" s="1466">
        <v>496.52</v>
      </c>
      <c r="AW18" s="1464">
        <v>572.95000000000005</v>
      </c>
      <c r="AX18" s="1465">
        <v>859.79166666666663</v>
      </c>
      <c r="AY18" s="1464">
        <v>1101.081081081081</v>
      </c>
      <c r="AZ18" s="1465">
        <v>1089.0816326530612</v>
      </c>
      <c r="BA18" s="1464">
        <v>1046.7676767676767</v>
      </c>
      <c r="BB18" s="1465">
        <v>923.5</v>
      </c>
      <c r="BC18" s="1464">
        <v>966.04395604395609</v>
      </c>
      <c r="BD18" s="1461">
        <v>1001.8478260869565</v>
      </c>
      <c r="BE18" s="1460">
        <v>1039.3877551020407</v>
      </c>
      <c r="BF18" s="1466">
        <v>588.78</v>
      </c>
      <c r="BG18" s="1464">
        <v>657.47</v>
      </c>
      <c r="BH18" s="1466">
        <v>698.4</v>
      </c>
      <c r="BI18" s="1464">
        <v>644.83000000000004</v>
      </c>
      <c r="BJ18" s="1466">
        <v>705.56</v>
      </c>
      <c r="BK18" s="1464">
        <v>658.8</v>
      </c>
      <c r="BL18" s="1465">
        <v>822.23684210526312</v>
      </c>
      <c r="BM18" s="1464">
        <v>1215.9740259740261</v>
      </c>
      <c r="BN18" s="1465">
        <v>1001.0666666666667</v>
      </c>
      <c r="BO18" s="1464">
        <v>1021.0526315789474</v>
      </c>
      <c r="BP18" s="1465">
        <v>938.5333333333333</v>
      </c>
      <c r="BQ18" s="1464">
        <v>922.625</v>
      </c>
      <c r="BR18" s="1461">
        <v>1057.5757575757575</v>
      </c>
      <c r="BS18" s="1460">
        <v>1159.3506493506493</v>
      </c>
    </row>
    <row r="19" spans="1:71">
      <c r="A19" s="1482" t="s">
        <v>1366</v>
      </c>
      <c r="B19" s="1466">
        <v>973.89</v>
      </c>
      <c r="C19" s="1464">
        <v>1035.6400000000001</v>
      </c>
      <c r="D19" s="1466">
        <v>993.36</v>
      </c>
      <c r="E19" s="1464">
        <v>1018.78</v>
      </c>
      <c r="F19" s="1466">
        <v>1075.1300000000001</v>
      </c>
      <c r="G19" s="1464">
        <v>1204.8399999999999</v>
      </c>
      <c r="H19" s="1466">
        <v>1623.6216216216217</v>
      </c>
      <c r="I19" s="1464">
        <v>2191.0152284263959</v>
      </c>
      <c r="J19" s="1466">
        <v>2092.870813397129</v>
      </c>
      <c r="K19" s="1464">
        <v>2168.8942307692309</v>
      </c>
      <c r="L19" s="1465">
        <v>2066.3594470046082</v>
      </c>
      <c r="M19" s="1464">
        <v>2101.0138248847925</v>
      </c>
      <c r="N19" s="1461">
        <v>2154.1293532338309</v>
      </c>
      <c r="O19" s="1460">
        <v>2412.9107981220659</v>
      </c>
      <c r="P19" s="1466">
        <v>938.96</v>
      </c>
      <c r="Q19" s="1464">
        <v>1026.7</v>
      </c>
      <c r="R19" s="1466">
        <v>969.39</v>
      </c>
      <c r="S19" s="1464">
        <v>941.04</v>
      </c>
      <c r="T19" s="1466">
        <v>1008.31</v>
      </c>
      <c r="U19" s="1464">
        <v>1144.73</v>
      </c>
      <c r="V19" s="1465">
        <v>1538.8392857142858</v>
      </c>
      <c r="W19" s="1464">
        <v>1981.6161616161617</v>
      </c>
      <c r="X19" s="1465">
        <v>1942.0761904761905</v>
      </c>
      <c r="Y19" s="1464">
        <v>1908.6363636363637</v>
      </c>
      <c r="Z19" s="1465">
        <v>1876.4018691588785</v>
      </c>
      <c r="AA19" s="1464">
        <v>1928.4453781512605</v>
      </c>
      <c r="AB19" s="1461">
        <v>2006.8636363636363</v>
      </c>
      <c r="AC19" s="1460">
        <v>2206.3207547169814</v>
      </c>
      <c r="AD19" s="1466">
        <v>1001.33</v>
      </c>
      <c r="AE19" s="1464">
        <v>1074.1300000000001</v>
      </c>
      <c r="AF19" s="1466">
        <v>1068.51</v>
      </c>
      <c r="AG19" s="1464">
        <v>1010.76</v>
      </c>
      <c r="AH19" s="1466">
        <v>1148.1300000000001</v>
      </c>
      <c r="AI19" s="1464">
        <v>1290.53</v>
      </c>
      <c r="AJ19" s="1465">
        <v>1693.75</v>
      </c>
      <c r="AK19" s="1464">
        <v>2214.8958333333335</v>
      </c>
      <c r="AL19" s="1465">
        <v>1984.8958333333333</v>
      </c>
      <c r="AM19" s="1464">
        <v>1960.2857142857142</v>
      </c>
      <c r="AN19" s="1465">
        <v>2008.5</v>
      </c>
      <c r="AO19" s="1464">
        <v>1926.1682242990655</v>
      </c>
      <c r="AP19" s="1461">
        <v>2061.1111111111113</v>
      </c>
      <c r="AQ19" s="1460">
        <v>2099.4845360824743</v>
      </c>
      <c r="AR19" s="1466">
        <v>821.76</v>
      </c>
      <c r="AS19" s="1464">
        <v>838.51</v>
      </c>
      <c r="AT19" s="1466">
        <v>826.52</v>
      </c>
      <c r="AU19" s="1464">
        <v>774.42</v>
      </c>
      <c r="AV19" s="1466">
        <v>791.3</v>
      </c>
      <c r="AW19" s="1464">
        <v>980</v>
      </c>
      <c r="AX19" s="1465">
        <v>1291.5957446808511</v>
      </c>
      <c r="AY19" s="1464">
        <v>2031.5384615384614</v>
      </c>
      <c r="AZ19" s="1465">
        <v>1794.625</v>
      </c>
      <c r="BA19" s="1464">
        <v>1836.7741935483871</v>
      </c>
      <c r="BB19" s="1465">
        <v>1631.2087912087911</v>
      </c>
      <c r="BC19" s="1464">
        <v>1717.4526315789474</v>
      </c>
      <c r="BD19" s="1461">
        <v>1645.9574468085107</v>
      </c>
      <c r="BE19" s="1460">
        <v>1881.0112359550562</v>
      </c>
      <c r="BF19" s="1466">
        <v>856.62</v>
      </c>
      <c r="BG19" s="1464">
        <v>895.06</v>
      </c>
      <c r="BH19" s="1466">
        <v>878.3</v>
      </c>
      <c r="BI19" s="1464">
        <v>866.67</v>
      </c>
      <c r="BJ19" s="1466">
        <v>1022.64</v>
      </c>
      <c r="BK19" s="1464">
        <v>1162.53</v>
      </c>
      <c r="BL19" s="1465">
        <v>1442.3684210526317</v>
      </c>
      <c r="BM19" s="1464">
        <v>2080.7692307692309</v>
      </c>
      <c r="BN19" s="1465">
        <v>1967.7631578947369</v>
      </c>
      <c r="BO19" s="1464">
        <v>2077.6315789473683</v>
      </c>
      <c r="BP19" s="1465">
        <v>1989.3333333333333</v>
      </c>
      <c r="BQ19" s="1464">
        <v>1988.5</v>
      </c>
      <c r="BR19" s="1461">
        <v>2134.3283582089553</v>
      </c>
      <c r="BS19" s="1460">
        <v>2136.8421052631579</v>
      </c>
    </row>
    <row r="20" spans="1:71">
      <c r="A20" s="1482" t="s">
        <v>1365</v>
      </c>
      <c r="B20" s="1466">
        <v>445.91</v>
      </c>
      <c r="C20" s="1464">
        <v>497.05</v>
      </c>
      <c r="D20" s="1466">
        <v>551.16999999999996</v>
      </c>
      <c r="E20" s="1464">
        <v>526.42999999999995</v>
      </c>
      <c r="F20" s="1466">
        <v>561.94000000000005</v>
      </c>
      <c r="G20" s="1464">
        <v>550.92999999999995</v>
      </c>
      <c r="H20" s="1466">
        <v>761.02409638554218</v>
      </c>
      <c r="I20" s="1464">
        <v>1033.9411764705883</v>
      </c>
      <c r="J20" s="1466">
        <v>998.94117647058829</v>
      </c>
      <c r="K20" s="1464">
        <v>819.07103825136608</v>
      </c>
      <c r="L20" s="1465">
        <v>904.16666666666663</v>
      </c>
      <c r="M20" s="1464">
        <v>891.55405405405406</v>
      </c>
      <c r="N20" s="1461">
        <v>1090</v>
      </c>
      <c r="O20" s="1460">
        <v>1031.2155688622754</v>
      </c>
      <c r="P20" s="1466">
        <v>440.34</v>
      </c>
      <c r="Q20" s="1464">
        <v>466.69</v>
      </c>
      <c r="R20" s="1466">
        <v>519.41999999999996</v>
      </c>
      <c r="S20" s="1464">
        <v>494.22</v>
      </c>
      <c r="T20" s="1466">
        <v>523.16</v>
      </c>
      <c r="U20" s="1464">
        <v>548.09</v>
      </c>
      <c r="V20" s="1465">
        <v>700.21367521367517</v>
      </c>
      <c r="W20" s="1464">
        <v>1024.1935483870968</v>
      </c>
      <c r="X20" s="1465">
        <v>1046.1851851851852</v>
      </c>
      <c r="Y20" s="1464">
        <v>923.06306306306305</v>
      </c>
      <c r="Z20" s="1465">
        <v>923.61702127659578</v>
      </c>
      <c r="AA20" s="1464">
        <v>1022.1176470588235</v>
      </c>
      <c r="AB20" s="1461">
        <v>1112.6153846153845</v>
      </c>
      <c r="AC20" s="1460">
        <v>1073.148148148148</v>
      </c>
      <c r="AD20" s="1466">
        <v>450.19</v>
      </c>
      <c r="AE20" s="1464">
        <v>472.53</v>
      </c>
      <c r="AF20" s="1466">
        <v>519.71</v>
      </c>
      <c r="AG20" s="1464">
        <v>466.67</v>
      </c>
      <c r="AH20" s="1466">
        <v>499.3</v>
      </c>
      <c r="AI20" s="1464">
        <v>547.78</v>
      </c>
      <c r="AJ20" s="1465">
        <v>763.64705882352939</v>
      </c>
      <c r="AK20" s="1464">
        <v>1029.1764705882354</v>
      </c>
      <c r="AL20" s="1465">
        <v>1041.304347826087</v>
      </c>
      <c r="AM20" s="1464">
        <v>829.59183673469386</v>
      </c>
      <c r="AN20" s="1465">
        <v>933.85416666666663</v>
      </c>
      <c r="AO20" s="1464">
        <v>954.757281553398</v>
      </c>
      <c r="AP20" s="1461">
        <v>1120.0549450549452</v>
      </c>
      <c r="AQ20" s="1460">
        <v>1061.3253012048192</v>
      </c>
      <c r="AR20" s="1466">
        <v>356.22</v>
      </c>
      <c r="AS20" s="1464">
        <v>397.83</v>
      </c>
      <c r="AT20" s="1466">
        <v>500</v>
      </c>
      <c r="AU20" s="1464">
        <v>442.5</v>
      </c>
      <c r="AV20" s="1466">
        <v>481.07</v>
      </c>
      <c r="AW20" s="1464">
        <v>474.69</v>
      </c>
      <c r="AX20" s="1465">
        <v>642.9545454545455</v>
      </c>
      <c r="AY20" s="1464">
        <v>836.08108108108104</v>
      </c>
      <c r="AZ20" s="1465">
        <v>880.61224489795916</v>
      </c>
      <c r="BA20" s="1464">
        <v>676.14583333333337</v>
      </c>
      <c r="BB20" s="1465">
        <v>785.6521739130435</v>
      </c>
      <c r="BC20" s="1464">
        <v>768.49548387096775</v>
      </c>
      <c r="BD20" s="1461">
        <v>970.14285714285711</v>
      </c>
      <c r="BE20" s="1460">
        <v>880</v>
      </c>
      <c r="BF20" s="1466">
        <v>488.18</v>
      </c>
      <c r="BG20" s="1464">
        <v>546.44000000000005</v>
      </c>
      <c r="BH20" s="1466">
        <v>611.66999999999996</v>
      </c>
      <c r="BI20" s="1464">
        <v>578.64</v>
      </c>
      <c r="BJ20" s="1466">
        <v>640.38</v>
      </c>
      <c r="BK20" s="1464">
        <v>635.6</v>
      </c>
      <c r="BL20" s="1465">
        <v>784.60526315789468</v>
      </c>
      <c r="BM20" s="1464">
        <v>1127.9746835443038</v>
      </c>
      <c r="BN20" s="1465">
        <v>1067.7631578947369</v>
      </c>
      <c r="BO20" s="1464">
        <v>953.47222222222217</v>
      </c>
      <c r="BP20" s="1465">
        <v>1004.9253731343283</v>
      </c>
      <c r="BQ20" s="1464">
        <v>1029.3333333333333</v>
      </c>
      <c r="BR20" s="1461">
        <v>1211.6666666666667</v>
      </c>
      <c r="BS20" s="1460">
        <v>1113.9344262295083</v>
      </c>
    </row>
    <row r="21" spans="1:71">
      <c r="A21" s="1484" t="s">
        <v>1364</v>
      </c>
      <c r="B21" s="1466">
        <v>714.2</v>
      </c>
      <c r="C21" s="1464">
        <v>695.46</v>
      </c>
      <c r="D21" s="1466">
        <v>719.17</v>
      </c>
      <c r="E21" s="1464">
        <v>668.51</v>
      </c>
      <c r="F21" s="1466">
        <v>604.46</v>
      </c>
      <c r="G21" s="1464">
        <v>723.81</v>
      </c>
      <c r="H21" s="1466">
        <v>1003.1578947368421</v>
      </c>
      <c r="I21" s="1464">
        <v>1448.8737201365188</v>
      </c>
      <c r="J21" s="1466">
        <v>1115.5562700964631</v>
      </c>
      <c r="K21" s="1464">
        <v>1099.235880398671</v>
      </c>
      <c r="L21" s="1465">
        <v>1166.3604240282687</v>
      </c>
      <c r="M21" s="1464">
        <v>1099.3421052631579</v>
      </c>
      <c r="N21" s="1461">
        <v>985.6875</v>
      </c>
      <c r="O21" s="1460">
        <v>1146.3214285714287</v>
      </c>
      <c r="P21" s="1466">
        <v>728.76</v>
      </c>
      <c r="Q21" s="1464">
        <v>764.18</v>
      </c>
      <c r="R21" s="1466">
        <v>758.1</v>
      </c>
      <c r="S21" s="1464">
        <v>751.91</v>
      </c>
      <c r="T21" s="1466">
        <v>695.05</v>
      </c>
      <c r="U21" s="1464">
        <v>754.97</v>
      </c>
      <c r="V21" s="1465">
        <v>950.03587443946185</v>
      </c>
      <c r="W21" s="1464">
        <v>1614</v>
      </c>
      <c r="X21" s="1465">
        <v>1132.5118483412323</v>
      </c>
      <c r="Y21" s="1464">
        <v>1122.8497409326426</v>
      </c>
      <c r="Z21" s="1465">
        <v>1096.1081081081081</v>
      </c>
      <c r="AA21" s="1464">
        <v>1091.1627906976744</v>
      </c>
      <c r="AB21" s="1461">
        <v>1016.8085106382979</v>
      </c>
      <c r="AC21" s="1460">
        <v>1141.6137566137565</v>
      </c>
      <c r="AD21" s="1466">
        <v>709.35</v>
      </c>
      <c r="AE21" s="1464">
        <v>667.45</v>
      </c>
      <c r="AF21" s="1466">
        <v>673.77</v>
      </c>
      <c r="AG21" s="1464">
        <v>625.05999999999995</v>
      </c>
      <c r="AH21" s="1466">
        <v>630</v>
      </c>
      <c r="AI21" s="1464">
        <v>734.27</v>
      </c>
      <c r="AJ21" s="1465">
        <v>1005.4430379746835</v>
      </c>
      <c r="AK21" s="1464">
        <v>1540.2898550724638</v>
      </c>
      <c r="AL21" s="1465">
        <v>1126.6428571428571</v>
      </c>
      <c r="AM21" s="1464">
        <v>1158.9506172839506</v>
      </c>
      <c r="AN21" s="1465">
        <v>1153.5099337748345</v>
      </c>
      <c r="AO21" s="1464">
        <v>1153.7073170731708</v>
      </c>
      <c r="AP21" s="1461">
        <v>988.94557823129253</v>
      </c>
      <c r="AQ21" s="1460">
        <v>1218.2620689655173</v>
      </c>
      <c r="AR21" s="1466">
        <v>679.21</v>
      </c>
      <c r="AS21" s="1464">
        <v>675.46</v>
      </c>
      <c r="AT21" s="1466">
        <v>682.21</v>
      </c>
      <c r="AU21" s="1464">
        <v>626.24</v>
      </c>
      <c r="AV21" s="1466">
        <v>583.22</v>
      </c>
      <c r="AW21" s="1464">
        <v>736.15</v>
      </c>
      <c r="AX21" s="1465">
        <v>1043</v>
      </c>
      <c r="AY21" s="1464">
        <v>1549.0350877192982</v>
      </c>
      <c r="AZ21" s="1465">
        <v>1090</v>
      </c>
      <c r="BA21" s="1464">
        <v>1020.3943307086614</v>
      </c>
      <c r="BB21" s="1465">
        <v>1011.328125</v>
      </c>
      <c r="BC21" s="1464">
        <v>1012.3333333333334</v>
      </c>
      <c r="BD21" s="1461">
        <v>865.32258064516134</v>
      </c>
      <c r="BE21" s="1460">
        <v>1158.859649122807</v>
      </c>
      <c r="BF21" s="1466">
        <v>698.45</v>
      </c>
      <c r="BG21" s="1464">
        <v>677.49</v>
      </c>
      <c r="BH21" s="1466">
        <v>666.15</v>
      </c>
      <c r="BI21" s="1464">
        <v>612.12</v>
      </c>
      <c r="BJ21" s="1466">
        <v>583.66</v>
      </c>
      <c r="BK21" s="1464">
        <v>713.19</v>
      </c>
      <c r="BL21" s="1465">
        <v>947.77777777777783</v>
      </c>
      <c r="BM21" s="1464">
        <v>1375.8041958041958</v>
      </c>
      <c r="BN21" s="1465">
        <v>1013.5064935064935</v>
      </c>
      <c r="BO21" s="1464">
        <v>1010.2054794520548</v>
      </c>
      <c r="BP21" s="1465">
        <v>1009.5555555555555</v>
      </c>
      <c r="BQ21" s="1464">
        <v>1028.7333333333333</v>
      </c>
      <c r="BR21" s="1461">
        <v>947.33050847457628</v>
      </c>
      <c r="BS21" s="1460">
        <v>1092.1897810218977</v>
      </c>
    </row>
    <row r="22" spans="1:71">
      <c r="A22" s="1482" t="s">
        <v>1363</v>
      </c>
      <c r="B22" s="1466">
        <v>1273.4000000000001</v>
      </c>
      <c r="C22" s="1464">
        <v>1324.4</v>
      </c>
      <c r="D22" s="1466">
        <v>1329.23</v>
      </c>
      <c r="E22" s="1464">
        <v>1345.33</v>
      </c>
      <c r="F22" s="1466">
        <v>1441.81</v>
      </c>
      <c r="G22" s="1464">
        <v>1499.9</v>
      </c>
      <c r="H22" s="1466">
        <v>1896.1111111111111</v>
      </c>
      <c r="I22" s="1464">
        <v>2796.7136150234742</v>
      </c>
      <c r="J22" s="1466">
        <v>2612.7853881278538</v>
      </c>
      <c r="K22" s="1464">
        <v>2460.6829268292681</v>
      </c>
      <c r="L22" s="1465">
        <v>2320.9259259259261</v>
      </c>
      <c r="M22" s="1464">
        <v>2261.5022222222224</v>
      </c>
      <c r="N22" s="1461">
        <v>2321.5639810426542</v>
      </c>
      <c r="O22" s="1460">
        <v>2467.420814479638</v>
      </c>
      <c r="P22" s="1466">
        <v>1185.8800000000001</v>
      </c>
      <c r="Q22" s="1464">
        <v>1335.45</v>
      </c>
      <c r="R22" s="1466">
        <v>1324.83</v>
      </c>
      <c r="S22" s="1464">
        <v>1403.6</v>
      </c>
      <c r="T22" s="1466">
        <v>1407.38</v>
      </c>
      <c r="U22" s="1464">
        <v>1491.73</v>
      </c>
      <c r="V22" s="1465">
        <v>1760.5263157894738</v>
      </c>
      <c r="W22" s="1464">
        <v>2613.0434782608695</v>
      </c>
      <c r="X22" s="1465">
        <v>2350.3937007874015</v>
      </c>
      <c r="Y22" s="1464">
        <v>2345.0819672131147</v>
      </c>
      <c r="Z22" s="1465">
        <v>2286.7521367521367</v>
      </c>
      <c r="AA22" s="1464">
        <v>2236.9402985074626</v>
      </c>
      <c r="AB22" s="1461">
        <v>2256.8376068376069</v>
      </c>
      <c r="AC22" s="1460">
        <v>2408.2608695652175</v>
      </c>
      <c r="AD22" s="1466">
        <v>1209.24</v>
      </c>
      <c r="AE22" s="1464">
        <v>1206.31</v>
      </c>
      <c r="AF22" s="1466">
        <v>1273.81</v>
      </c>
      <c r="AG22" s="1464">
        <v>1312.57</v>
      </c>
      <c r="AH22" s="1466">
        <v>1353.8</v>
      </c>
      <c r="AI22" s="1464">
        <v>1463.59</v>
      </c>
      <c r="AJ22" s="1465">
        <v>1784.9484536082475</v>
      </c>
      <c r="AK22" s="1464">
        <v>2687.7450980392155</v>
      </c>
      <c r="AL22" s="1465">
        <v>2251</v>
      </c>
      <c r="AM22" s="1464">
        <v>2266.3366336633662</v>
      </c>
      <c r="AN22" s="1465">
        <v>2229.0099009900991</v>
      </c>
      <c r="AO22" s="1464">
        <v>2312.0560747663553</v>
      </c>
      <c r="AP22" s="1461">
        <v>2371.0824742268042</v>
      </c>
      <c r="AQ22" s="1460">
        <v>2599.3000000000002</v>
      </c>
      <c r="AR22" s="1466">
        <v>1096.3699999999999</v>
      </c>
      <c r="AS22" s="1464">
        <v>1161.6300000000001</v>
      </c>
      <c r="AT22" s="1466">
        <v>1190.74</v>
      </c>
      <c r="AU22" s="1464">
        <v>1313.44</v>
      </c>
      <c r="AV22" s="1466">
        <v>1300.44</v>
      </c>
      <c r="AW22" s="1464">
        <v>1353.41</v>
      </c>
      <c r="AX22" s="1465">
        <v>1699.3877551020407</v>
      </c>
      <c r="AY22" s="1464">
        <v>2522.1839080459772</v>
      </c>
      <c r="AZ22" s="1465">
        <v>2173.2353200980392</v>
      </c>
      <c r="BA22" s="1464">
        <v>2167.6530612244896</v>
      </c>
      <c r="BB22" s="1465">
        <v>2066</v>
      </c>
      <c r="BC22" s="1464">
        <v>2118.2857142857142</v>
      </c>
      <c r="BD22" s="1461">
        <v>2172.106105263158</v>
      </c>
      <c r="BE22" s="1460">
        <v>2085.3535353535353</v>
      </c>
      <c r="BF22" s="1466">
        <v>1177.43</v>
      </c>
      <c r="BG22" s="1464">
        <v>1221.02</v>
      </c>
      <c r="BH22" s="1466">
        <v>1310.32</v>
      </c>
      <c r="BI22" s="1464">
        <v>1400.34</v>
      </c>
      <c r="BJ22" s="1466">
        <v>1468.57</v>
      </c>
      <c r="BK22" s="1464">
        <v>1524.73</v>
      </c>
      <c r="BL22" s="1465">
        <v>1772.8</v>
      </c>
      <c r="BM22" s="1464">
        <v>2501.7391304347825</v>
      </c>
      <c r="BN22" s="1465">
        <v>2276.3265306122448</v>
      </c>
      <c r="BO22" s="1464">
        <v>2295.4368932038833</v>
      </c>
      <c r="BP22" s="1465">
        <v>2133.1914893617022</v>
      </c>
      <c r="BQ22" s="1464">
        <v>2052.0192307692309</v>
      </c>
      <c r="BR22" s="1461">
        <v>2109.7802197802198</v>
      </c>
      <c r="BS22" s="1460">
        <v>2321.0526315789475</v>
      </c>
    </row>
    <row r="23" spans="1:71">
      <c r="A23" s="1483" t="s">
        <v>1362</v>
      </c>
      <c r="B23" s="1466">
        <v>460.22</v>
      </c>
      <c r="C23" s="1464">
        <v>452.59</v>
      </c>
      <c r="D23" s="1466">
        <v>471.12</v>
      </c>
      <c r="E23" s="1464">
        <v>496.57</v>
      </c>
      <c r="F23" s="1466">
        <v>522.54999999999995</v>
      </c>
      <c r="G23" s="1464">
        <v>605.41</v>
      </c>
      <c r="H23" s="1466">
        <v>802.08333333333337</v>
      </c>
      <c r="I23" s="1464">
        <v>1182.56</v>
      </c>
      <c r="J23" s="1466">
        <v>1171.7355371900826</v>
      </c>
      <c r="K23" s="1464">
        <v>1197.704918032787</v>
      </c>
      <c r="L23" s="1465">
        <v>1106.7151515151515</v>
      </c>
      <c r="M23" s="1464">
        <v>1028.8624338624338</v>
      </c>
      <c r="N23" s="1461">
        <v>1026.8902439024391</v>
      </c>
      <c r="O23" s="1460">
        <v>1125.2058823529412</v>
      </c>
      <c r="P23" s="1466">
        <v>443.22</v>
      </c>
      <c r="Q23" s="1464">
        <v>434.09</v>
      </c>
      <c r="R23" s="1466">
        <v>444.95</v>
      </c>
      <c r="S23" s="1464">
        <v>489.34</v>
      </c>
      <c r="T23" s="1466">
        <v>511.45</v>
      </c>
      <c r="U23" s="1464">
        <v>592.25</v>
      </c>
      <c r="V23" s="1465">
        <v>853.03571428571433</v>
      </c>
      <c r="W23" s="1464">
        <v>1261.3106796116506</v>
      </c>
      <c r="X23" s="1465">
        <v>1198.7619047619048</v>
      </c>
      <c r="Y23" s="1464">
        <v>1256.3473684210526</v>
      </c>
      <c r="Z23" s="1465">
        <v>1121.6831683168316</v>
      </c>
      <c r="AA23" s="1464">
        <v>975.27027027027032</v>
      </c>
      <c r="AB23" s="1461">
        <v>1006.0106382978723</v>
      </c>
      <c r="AC23" s="1460">
        <v>1151.6111111111111</v>
      </c>
      <c r="AD23" s="1466">
        <v>437.86</v>
      </c>
      <c r="AE23" s="1464">
        <v>431.59</v>
      </c>
      <c r="AF23" s="1466">
        <v>444.49</v>
      </c>
      <c r="AG23" s="1464">
        <v>469.17</v>
      </c>
      <c r="AH23" s="1466">
        <v>516.5</v>
      </c>
      <c r="AI23" s="1464">
        <v>594.79</v>
      </c>
      <c r="AJ23" s="1465">
        <v>833.34951456310682</v>
      </c>
      <c r="AK23" s="1464">
        <v>1162.8834951456311</v>
      </c>
      <c r="AL23" s="1465">
        <v>1147.2</v>
      </c>
      <c r="AM23" s="1464">
        <v>1130.8333333333333</v>
      </c>
      <c r="AN23" s="1465">
        <v>1043.2673267326732</v>
      </c>
      <c r="AO23" s="1464">
        <v>966.34905660377353</v>
      </c>
      <c r="AP23" s="1461">
        <v>964.3434343434343</v>
      </c>
      <c r="AQ23" s="1460">
        <v>1063.8834951456311</v>
      </c>
      <c r="AR23" s="1466">
        <v>443.19</v>
      </c>
      <c r="AS23" s="1464">
        <v>437.12</v>
      </c>
      <c r="AT23" s="1466">
        <v>439.24</v>
      </c>
      <c r="AU23" s="1464">
        <v>457.42</v>
      </c>
      <c r="AV23" s="1466">
        <v>490.96</v>
      </c>
      <c r="AW23" s="1464">
        <v>579.76</v>
      </c>
      <c r="AX23" s="1465">
        <v>814.60399009900982</v>
      </c>
      <c r="AY23" s="1464">
        <v>1167</v>
      </c>
      <c r="AZ23" s="1465">
        <v>1197.6699029126214</v>
      </c>
      <c r="BA23" s="1464">
        <v>1177.3267326732673</v>
      </c>
      <c r="BB23" s="1465">
        <v>1092.8163106796117</v>
      </c>
      <c r="BC23" s="1464">
        <v>1016.5094339622641</v>
      </c>
      <c r="BD23" s="1461">
        <v>1012.3966666666666</v>
      </c>
      <c r="BE23" s="1460">
        <v>1127.0304950495049</v>
      </c>
      <c r="BF23" s="1466">
        <v>446.57</v>
      </c>
      <c r="BG23" s="1464">
        <v>444.39</v>
      </c>
      <c r="BH23" s="1466">
        <v>440.6</v>
      </c>
      <c r="BI23" s="1464">
        <v>482.19</v>
      </c>
      <c r="BJ23" s="1466">
        <v>514.96</v>
      </c>
      <c r="BK23" s="1464">
        <v>583.71</v>
      </c>
      <c r="BL23" s="1465">
        <v>813.26732673267327</v>
      </c>
      <c r="BM23" s="1464">
        <v>1165.6796116504854</v>
      </c>
      <c r="BN23" s="1465">
        <v>1117.7722772277227</v>
      </c>
      <c r="BO23" s="1464">
        <v>1163.0392156862745</v>
      </c>
      <c r="BP23" s="1465">
        <v>1045.5263157894738</v>
      </c>
      <c r="BQ23" s="1464">
        <v>963.73684210526312</v>
      </c>
      <c r="BR23" s="1461">
        <v>988.4065934065934</v>
      </c>
      <c r="BS23" s="1460">
        <v>1125.3608247422681</v>
      </c>
    </row>
    <row r="24" spans="1:71">
      <c r="A24" s="1482" t="s">
        <v>1361</v>
      </c>
      <c r="B24" s="1466">
        <v>18.13</v>
      </c>
      <c r="C24" s="1464">
        <v>19.18</v>
      </c>
      <c r="D24" s="1466">
        <v>18.53</v>
      </c>
      <c r="E24" s="1464">
        <v>18.61</v>
      </c>
      <c r="F24" s="1466">
        <v>16.059999999999999</v>
      </c>
      <c r="G24" s="1464">
        <v>19.850000000000001</v>
      </c>
      <c r="H24" s="1466">
        <v>28.665803108808291</v>
      </c>
      <c r="I24" s="1464">
        <v>50.182741116751266</v>
      </c>
      <c r="J24" s="1466">
        <v>50.875739644970416</v>
      </c>
      <c r="K24" s="1464">
        <v>48.596858638743456</v>
      </c>
      <c r="L24" s="1465">
        <v>50.639810426540286</v>
      </c>
      <c r="M24" s="1464">
        <v>41.450495049504951</v>
      </c>
      <c r="N24" s="1461">
        <v>31.181286549707604</v>
      </c>
      <c r="O24" s="1460">
        <v>31.98918918918919</v>
      </c>
      <c r="P24" s="1466">
        <v>18.7</v>
      </c>
      <c r="Q24" s="1464">
        <v>19.579999999999998</v>
      </c>
      <c r="R24" s="1466">
        <v>17.989999999999998</v>
      </c>
      <c r="S24" s="1464">
        <v>19.09</v>
      </c>
      <c r="T24" s="1466">
        <v>16.010000000000002</v>
      </c>
      <c r="U24" s="1464">
        <v>20.04</v>
      </c>
      <c r="V24" s="1465">
        <v>29.425806451612903</v>
      </c>
      <c r="W24" s="1464">
        <v>50.5</v>
      </c>
      <c r="X24" s="1465">
        <v>50.180451127819552</v>
      </c>
      <c r="Y24" s="1464">
        <v>49.020833333333336</v>
      </c>
      <c r="Z24" s="1465">
        <v>50.67832167832168</v>
      </c>
      <c r="AA24" s="1464">
        <v>41.787500000000001</v>
      </c>
      <c r="AB24" s="1461">
        <v>31.64788732394366</v>
      </c>
      <c r="AC24" s="1460">
        <v>32.547945205479451</v>
      </c>
      <c r="AD24" s="1466">
        <v>18.329999999999998</v>
      </c>
      <c r="AE24" s="1464">
        <v>19.309999999999999</v>
      </c>
      <c r="AF24" s="1466">
        <v>17.77</v>
      </c>
      <c r="AG24" s="1464">
        <v>18.29</v>
      </c>
      <c r="AH24" s="1466">
        <v>16.13</v>
      </c>
      <c r="AI24" s="1464">
        <v>19.88</v>
      </c>
      <c r="AJ24" s="1465">
        <v>28.745098039215687</v>
      </c>
      <c r="AK24" s="1464">
        <v>50.126315789473686</v>
      </c>
      <c r="AL24" s="1465">
        <v>52.350877192982459</v>
      </c>
      <c r="AM24" s="1464">
        <v>49.022222222222226</v>
      </c>
      <c r="AN24" s="1465">
        <v>50.14</v>
      </c>
      <c r="AO24" s="1464">
        <v>40.252336448598129</v>
      </c>
      <c r="AP24" s="1461">
        <v>31.727272727272727</v>
      </c>
      <c r="AQ24" s="1460">
        <v>32.679611650485434</v>
      </c>
      <c r="AR24" s="1466">
        <v>17.86</v>
      </c>
      <c r="AS24" s="1464">
        <v>19.07</v>
      </c>
      <c r="AT24" s="1466">
        <v>17.87</v>
      </c>
      <c r="AU24" s="1464">
        <v>18.190000000000001</v>
      </c>
      <c r="AV24" s="1466">
        <v>16.39</v>
      </c>
      <c r="AW24" s="1464">
        <v>20.190000000000001</v>
      </c>
      <c r="AX24" s="1465">
        <v>29.279411764705884</v>
      </c>
      <c r="AY24" s="1464">
        <v>50.074257425742573</v>
      </c>
      <c r="AZ24" s="1465">
        <v>52.030612244897959</v>
      </c>
      <c r="BA24" s="1464">
        <v>48.993000000000002</v>
      </c>
      <c r="BB24" s="1465">
        <v>50.916666666666664</v>
      </c>
      <c r="BC24" s="1464">
        <v>40.476415094339622</v>
      </c>
      <c r="BD24" s="1461">
        <v>31.182291666666668</v>
      </c>
      <c r="BE24" s="1460">
        <v>32.411764705882355</v>
      </c>
      <c r="BF24" s="1466">
        <v>18.34</v>
      </c>
      <c r="BG24" s="1464">
        <v>19.28</v>
      </c>
      <c r="BH24" s="1466">
        <v>17.739999999999998</v>
      </c>
      <c r="BI24" s="1464">
        <v>18.59</v>
      </c>
      <c r="BJ24" s="1466">
        <v>16.16</v>
      </c>
      <c r="BK24" s="1464">
        <v>20.05</v>
      </c>
      <c r="BL24" s="1465">
        <v>27.875</v>
      </c>
      <c r="BM24" s="1464">
        <v>49.142857142857146</v>
      </c>
      <c r="BN24" s="1465">
        <v>52.08988764044944</v>
      </c>
      <c r="BO24" s="1464">
        <v>48.308823529411768</v>
      </c>
      <c r="BP24" s="1465">
        <v>49.96875</v>
      </c>
      <c r="BQ24" s="1464">
        <v>40.471698113207545</v>
      </c>
      <c r="BR24" s="1461">
        <v>31.184782608695652</v>
      </c>
      <c r="BS24" s="1460">
        <v>32.336734693877553</v>
      </c>
    </row>
    <row r="25" spans="1:71" s="1459" customFormat="1">
      <c r="A25" s="1481" t="s">
        <v>1360</v>
      </c>
      <c r="B25" s="1462">
        <v>356.02</v>
      </c>
      <c r="C25" s="1460">
        <v>378.55</v>
      </c>
      <c r="D25" s="1462">
        <v>380.11</v>
      </c>
      <c r="E25" s="1460">
        <v>380</v>
      </c>
      <c r="F25" s="1462">
        <v>379.22</v>
      </c>
      <c r="G25" s="1460">
        <v>422.97</v>
      </c>
      <c r="H25" s="1462">
        <v>647.42857142857144</v>
      </c>
      <c r="I25" s="1460">
        <v>1184.2042042042042</v>
      </c>
      <c r="J25" s="1462">
        <v>1181.3333333333333</v>
      </c>
      <c r="K25" s="1460">
        <v>1080</v>
      </c>
      <c r="L25" s="1461">
        <v>1076.6590792838876</v>
      </c>
      <c r="M25" s="1460">
        <v>1057.8958333333333</v>
      </c>
      <c r="N25" s="1461">
        <v>1068.735119047619</v>
      </c>
      <c r="O25" s="1460">
        <v>1195.9722222222224</v>
      </c>
      <c r="P25" s="1462">
        <v>353.17</v>
      </c>
      <c r="Q25" s="1460">
        <v>377.28</v>
      </c>
      <c r="R25" s="1462">
        <v>382.18</v>
      </c>
      <c r="S25" s="1460">
        <v>380</v>
      </c>
      <c r="T25" s="1462">
        <v>383.64</v>
      </c>
      <c r="U25" s="1460">
        <v>433.57</v>
      </c>
      <c r="V25" s="1461">
        <v>706.66666666666674</v>
      </c>
      <c r="W25" s="1460">
        <v>1169.9616858237548</v>
      </c>
      <c r="X25" s="1461">
        <v>1194.1414141414141</v>
      </c>
      <c r="Y25" s="1460">
        <v>1080</v>
      </c>
      <c r="Z25" s="1461">
        <v>1075.3552036199094</v>
      </c>
      <c r="AA25" s="1460">
        <v>1053.5294117647059</v>
      </c>
      <c r="AB25" s="1461">
        <v>1065.1388888888889</v>
      </c>
      <c r="AC25" s="1460">
        <v>1178.0555555555554</v>
      </c>
      <c r="AD25" s="1462">
        <v>355.57</v>
      </c>
      <c r="AE25" s="1460">
        <v>378.66</v>
      </c>
      <c r="AF25" s="1462">
        <v>382.68</v>
      </c>
      <c r="AG25" s="1460">
        <v>380</v>
      </c>
      <c r="AH25" s="1462">
        <v>377.83</v>
      </c>
      <c r="AI25" s="1460">
        <v>425</v>
      </c>
      <c r="AJ25" s="1461">
        <v>560.76923076923072</v>
      </c>
      <c r="AK25" s="1460">
        <v>1213.3333333333335</v>
      </c>
      <c r="AL25" s="1461">
        <v>1181.4285714285716</v>
      </c>
      <c r="AM25" s="1460">
        <v>1080</v>
      </c>
      <c r="AN25" s="1461">
        <v>1078.1933621933622</v>
      </c>
      <c r="AO25" s="1460">
        <v>1050</v>
      </c>
      <c r="AP25" s="1461">
        <v>1072.5694444444446</v>
      </c>
      <c r="AQ25" s="1460">
        <v>1213.8888888888889</v>
      </c>
      <c r="AR25" s="1462">
        <v>353.65</v>
      </c>
      <c r="AS25" s="1460">
        <v>380.12</v>
      </c>
      <c r="AT25" s="1462">
        <v>382.34</v>
      </c>
      <c r="AU25" s="1460">
        <v>380</v>
      </c>
      <c r="AV25" s="1462">
        <v>380</v>
      </c>
      <c r="AW25" s="1460">
        <v>424.44</v>
      </c>
      <c r="AX25" s="1461">
        <v>623.33333333333326</v>
      </c>
      <c r="AY25" s="1460">
        <v>1188</v>
      </c>
      <c r="AZ25" s="1461">
        <v>1181.3333333333333</v>
      </c>
      <c r="BA25" s="1460">
        <v>1080</v>
      </c>
      <c r="BB25" s="1461">
        <v>1069.4166666666667</v>
      </c>
      <c r="BC25" s="1460">
        <v>1050</v>
      </c>
      <c r="BD25" s="1461">
        <v>1070.8333333333333</v>
      </c>
      <c r="BE25" s="1460">
        <v>1210.4166666666667</v>
      </c>
      <c r="BF25" s="1462">
        <v>355.11</v>
      </c>
      <c r="BG25" s="1460">
        <v>379.24</v>
      </c>
      <c r="BH25" s="1462">
        <v>381.51</v>
      </c>
      <c r="BI25" s="1460">
        <v>380</v>
      </c>
      <c r="BJ25" s="1462">
        <v>380</v>
      </c>
      <c r="BK25" s="1460">
        <v>422.86</v>
      </c>
      <c r="BL25" s="1461">
        <v>589.28571428571422</v>
      </c>
      <c r="BM25" s="1460">
        <v>1183.409090909091</v>
      </c>
      <c r="BN25" s="1461">
        <v>1195</v>
      </c>
      <c r="BO25" s="1460">
        <v>1080</v>
      </c>
      <c r="BP25" s="1461">
        <v>1073.4027777777778</v>
      </c>
      <c r="BQ25" s="1460">
        <v>1050</v>
      </c>
      <c r="BR25" s="1461">
        <v>1062.5</v>
      </c>
      <c r="BS25" s="1460">
        <v>1197.2222222222222</v>
      </c>
    </row>
    <row r="26" spans="1:71" ht="15.75" thickBot="1">
      <c r="A26" s="1480"/>
      <c r="B26" s="1455"/>
      <c r="C26" s="1454"/>
      <c r="D26" s="1455"/>
      <c r="E26" s="1454"/>
      <c r="F26" s="1455"/>
      <c r="G26" s="1454"/>
      <c r="H26" s="1455"/>
      <c r="I26" s="1454"/>
      <c r="J26" s="1455"/>
      <c r="K26" s="1454"/>
      <c r="L26" s="1479"/>
      <c r="M26" s="1478"/>
      <c r="N26" s="1457"/>
      <c r="O26" s="1456"/>
      <c r="P26" s="1455"/>
      <c r="Q26" s="1454"/>
      <c r="R26" s="1455"/>
      <c r="S26" s="1454"/>
      <c r="T26" s="1455"/>
      <c r="U26" s="1454"/>
      <c r="V26" s="1455"/>
      <c r="W26" s="1454"/>
      <c r="X26" s="1479"/>
      <c r="Y26" s="1478"/>
      <c r="Z26" s="1479"/>
      <c r="AA26" s="1478"/>
      <c r="AB26" s="1457"/>
      <c r="AC26" s="1456"/>
      <c r="AD26" s="1455"/>
      <c r="AE26" s="1454"/>
      <c r="AF26" s="1455"/>
      <c r="AG26" s="1454"/>
      <c r="AH26" s="1455"/>
      <c r="AI26" s="1454"/>
      <c r="AJ26" s="1455"/>
      <c r="AK26" s="1454"/>
      <c r="AL26" s="1455"/>
      <c r="AM26" s="1454"/>
      <c r="AN26" s="1479"/>
      <c r="AO26" s="1478"/>
      <c r="AP26" s="1457"/>
      <c r="AQ26" s="1456"/>
      <c r="AR26" s="1455"/>
      <c r="AS26" s="1454"/>
      <c r="AT26" s="1455"/>
      <c r="AU26" s="1454"/>
      <c r="AV26" s="1455"/>
      <c r="AW26" s="1454"/>
      <c r="AX26" s="1455"/>
      <c r="AY26" s="1454"/>
      <c r="AZ26" s="1455"/>
      <c r="BA26" s="1454"/>
      <c r="BB26" s="1479"/>
      <c r="BC26" s="1478"/>
      <c r="BD26" s="1457"/>
      <c r="BE26" s="1456"/>
      <c r="BF26" s="1455"/>
      <c r="BG26" s="1454"/>
      <c r="BH26" s="1455"/>
      <c r="BI26" s="1454"/>
      <c r="BJ26" s="1455"/>
      <c r="BK26" s="1454"/>
      <c r="BL26" s="1455"/>
      <c r="BM26" s="1454"/>
      <c r="BN26" s="1455"/>
      <c r="BO26" s="1454"/>
      <c r="BP26" s="1455"/>
      <c r="BQ26" s="1454"/>
      <c r="BR26" s="1451"/>
      <c r="BS26" s="1450"/>
    </row>
    <row r="27" spans="1:71">
      <c r="A27" s="1449"/>
      <c r="B27" s="1449"/>
      <c r="C27" s="1449"/>
      <c r="D27" s="1449"/>
      <c r="E27" s="1449"/>
      <c r="F27" s="1449"/>
      <c r="G27" s="1449"/>
      <c r="H27" s="1449"/>
      <c r="I27" s="1449"/>
      <c r="J27" s="1449"/>
      <c r="K27" s="1449"/>
      <c r="L27" s="1449"/>
      <c r="M27" s="1449"/>
      <c r="N27" s="1449"/>
      <c r="O27" s="1449"/>
      <c r="P27" s="1449"/>
      <c r="Q27" s="1449"/>
      <c r="R27" s="1449"/>
      <c r="S27" s="1449"/>
      <c r="T27" s="1449"/>
      <c r="U27" s="1449"/>
      <c r="V27" s="1449"/>
      <c r="W27" s="1449"/>
      <c r="X27" s="1449"/>
      <c r="Y27" s="1449"/>
      <c r="Z27" s="1449"/>
      <c r="AA27" s="1449"/>
      <c r="AB27" s="1449"/>
      <c r="AC27" s="1449"/>
      <c r="AD27" s="1449"/>
      <c r="AE27" s="1449"/>
      <c r="AF27" s="1449"/>
      <c r="AG27" s="1449"/>
      <c r="AH27" s="1449"/>
      <c r="AI27" s="1449"/>
      <c r="AJ27" s="1449"/>
      <c r="AK27" s="1449"/>
      <c r="AL27" s="1449"/>
      <c r="AM27" s="1449"/>
      <c r="AN27" s="1449"/>
      <c r="AO27" s="1449"/>
      <c r="AP27" s="1449"/>
      <c r="AQ27" s="1449"/>
      <c r="AR27" s="1449"/>
      <c r="AS27" s="1449"/>
      <c r="AT27" s="1449"/>
      <c r="AU27" s="1449"/>
      <c r="AV27" s="1449"/>
      <c r="AW27" s="1449"/>
      <c r="AX27" s="1449"/>
      <c r="AY27" s="1449"/>
      <c r="AZ27" s="1449"/>
      <c r="BA27" s="1449"/>
      <c r="BB27" s="1477"/>
      <c r="BC27" s="1477"/>
      <c r="BD27" s="1477"/>
      <c r="BE27" s="1477"/>
      <c r="BF27" s="1449"/>
      <c r="BG27" s="1449"/>
      <c r="BH27" s="1449"/>
      <c r="BI27" s="1449"/>
      <c r="BJ27" s="1449"/>
      <c r="BK27" s="1449"/>
      <c r="BL27" s="1449"/>
      <c r="BM27" s="1449"/>
      <c r="BN27" s="1449"/>
      <c r="BO27" s="1449"/>
      <c r="BP27" s="1449"/>
      <c r="BQ27" s="1449"/>
      <c r="BR27" s="1449"/>
      <c r="BS27" s="1449"/>
    </row>
    <row r="28" spans="1:71" ht="15.75" thickBot="1">
      <c r="A28" s="1449"/>
      <c r="B28" s="1449"/>
      <c r="C28" s="1449"/>
      <c r="D28" s="1449"/>
      <c r="E28" s="1449"/>
      <c r="F28" s="1449"/>
      <c r="G28" s="1449"/>
      <c r="H28" s="1449"/>
      <c r="I28" s="1449"/>
      <c r="J28" s="1449"/>
      <c r="K28" s="1449"/>
      <c r="L28" s="1449"/>
      <c r="M28" s="1449"/>
      <c r="N28" s="1449"/>
      <c r="O28" s="1449"/>
      <c r="P28" s="1449"/>
      <c r="Q28" s="1449"/>
      <c r="R28" s="1449"/>
      <c r="S28" s="1449"/>
      <c r="T28" s="1449"/>
      <c r="U28" s="1449"/>
      <c r="V28" s="1449"/>
      <c r="W28" s="1449"/>
      <c r="X28" s="1449"/>
      <c r="Y28" s="1449"/>
      <c r="Z28" s="1449"/>
      <c r="AA28" s="1449"/>
      <c r="AB28" s="1449"/>
      <c r="AC28" s="1449"/>
      <c r="AD28" s="1449"/>
      <c r="AE28" s="1449"/>
      <c r="AF28" s="1449"/>
      <c r="AG28" s="1449"/>
      <c r="AH28" s="1449"/>
      <c r="AI28" s="1449"/>
      <c r="AJ28" s="1449"/>
      <c r="AK28" s="1449"/>
      <c r="AL28" s="1449"/>
      <c r="AM28" s="1449"/>
      <c r="AN28" s="1449"/>
      <c r="AO28" s="1449"/>
      <c r="AP28" s="1449"/>
      <c r="AQ28" s="1449"/>
      <c r="AR28" s="1449"/>
      <c r="AS28" s="1449"/>
      <c r="AT28" s="1449"/>
      <c r="AU28" s="1449"/>
      <c r="AV28" s="1449"/>
      <c r="AW28" s="1449"/>
      <c r="AX28" s="1449"/>
      <c r="AY28" s="1449"/>
      <c r="AZ28" s="1449"/>
      <c r="BA28" s="1449"/>
      <c r="BB28" s="1449"/>
      <c r="BC28" s="1449"/>
      <c r="BD28" s="1449"/>
      <c r="BE28" s="1449"/>
      <c r="BF28" s="1449"/>
      <c r="BG28" s="1449"/>
      <c r="BH28" s="1449"/>
      <c r="BI28" s="1449"/>
      <c r="BJ28" s="1449"/>
      <c r="BK28" s="1449"/>
      <c r="BL28" s="1449"/>
      <c r="BM28" s="1449"/>
      <c r="BN28" s="1449"/>
      <c r="BO28" s="1449"/>
      <c r="BP28" s="1449"/>
      <c r="BQ28" s="1449"/>
      <c r="BR28" s="1449"/>
      <c r="BS28" s="1449"/>
    </row>
    <row r="29" spans="1:71">
      <c r="A29" s="2035" t="s">
        <v>1386</v>
      </c>
      <c r="B29" s="2028" t="s">
        <v>1385</v>
      </c>
      <c r="C29" s="2029"/>
      <c r="D29" s="2029"/>
      <c r="E29" s="2029"/>
      <c r="F29" s="2029"/>
      <c r="G29" s="2029"/>
      <c r="H29" s="2029"/>
      <c r="I29" s="2029"/>
      <c r="J29" s="2029"/>
      <c r="K29" s="2029"/>
      <c r="L29" s="2029"/>
      <c r="M29" s="2029"/>
      <c r="N29" s="2029"/>
      <c r="O29" s="2030"/>
      <c r="P29" s="2028" t="s">
        <v>1384</v>
      </c>
      <c r="Q29" s="2038"/>
      <c r="R29" s="2038"/>
      <c r="S29" s="2038"/>
      <c r="T29" s="2038"/>
      <c r="U29" s="2038"/>
      <c r="V29" s="2038"/>
      <c r="W29" s="2038"/>
      <c r="X29" s="2038"/>
      <c r="Y29" s="2038"/>
      <c r="Z29" s="2038"/>
      <c r="AA29" s="2038"/>
      <c r="AB29" s="2038"/>
      <c r="AC29" s="2039"/>
      <c r="AD29" s="2028" t="s">
        <v>1383</v>
      </c>
      <c r="AE29" s="2029"/>
      <c r="AF29" s="2029"/>
      <c r="AG29" s="2029"/>
      <c r="AH29" s="2029"/>
      <c r="AI29" s="2029"/>
      <c r="AJ29" s="2029"/>
      <c r="AK29" s="2029"/>
      <c r="AL29" s="2029"/>
      <c r="AM29" s="2029"/>
      <c r="AN29" s="2029"/>
      <c r="AO29" s="2029"/>
      <c r="AP29" s="2029"/>
      <c r="AQ29" s="2030"/>
      <c r="AR29" s="2028" t="s">
        <v>1382</v>
      </c>
      <c r="AS29" s="2029"/>
      <c r="AT29" s="2029"/>
      <c r="AU29" s="2029"/>
      <c r="AV29" s="2029"/>
      <c r="AW29" s="2029"/>
      <c r="AX29" s="2029"/>
      <c r="AY29" s="2029"/>
      <c r="AZ29" s="2029"/>
      <c r="BA29" s="2029"/>
      <c r="BB29" s="2029"/>
      <c r="BC29" s="2029"/>
      <c r="BD29" s="2029"/>
      <c r="BE29" s="2030"/>
      <c r="BF29" s="2028" t="s">
        <v>1381</v>
      </c>
      <c r="BG29" s="2029"/>
      <c r="BH29" s="2029"/>
      <c r="BI29" s="2029"/>
      <c r="BJ29" s="2029"/>
      <c r="BK29" s="2029"/>
      <c r="BL29" s="2029"/>
      <c r="BM29" s="2029"/>
      <c r="BN29" s="2029"/>
      <c r="BO29" s="2029"/>
      <c r="BP29" s="2029"/>
      <c r="BQ29" s="2029"/>
      <c r="BR29" s="2029"/>
      <c r="BS29" s="2030"/>
    </row>
    <row r="30" spans="1:71">
      <c r="A30" s="2036"/>
      <c r="B30" s="2026">
        <v>2019</v>
      </c>
      <c r="C30" s="2027"/>
      <c r="D30" s="2026">
        <v>2020</v>
      </c>
      <c r="E30" s="2027"/>
      <c r="F30" s="2026">
        <v>2021</v>
      </c>
      <c r="G30" s="2027"/>
      <c r="H30" s="2026">
        <v>2022</v>
      </c>
      <c r="I30" s="2027"/>
      <c r="J30" s="2026">
        <v>2023</v>
      </c>
      <c r="K30" s="2027"/>
      <c r="L30" s="2031">
        <v>2024</v>
      </c>
      <c r="M30" s="2026"/>
      <c r="N30" s="2031" t="s">
        <v>1380</v>
      </c>
      <c r="O30" s="2047"/>
      <c r="P30" s="2026">
        <v>2019</v>
      </c>
      <c r="Q30" s="2027"/>
      <c r="R30" s="2026">
        <v>2020</v>
      </c>
      <c r="S30" s="2027"/>
      <c r="T30" s="2026">
        <v>2021</v>
      </c>
      <c r="U30" s="2027"/>
      <c r="V30" s="2026">
        <v>2022</v>
      </c>
      <c r="W30" s="2027"/>
      <c r="X30" s="2026">
        <v>2023</v>
      </c>
      <c r="Y30" s="2027"/>
      <c r="Z30" s="2031">
        <v>2024</v>
      </c>
      <c r="AA30" s="2026"/>
      <c r="AB30" s="2031" t="s">
        <v>1380</v>
      </c>
      <c r="AC30" s="2026"/>
      <c r="AD30" s="2026">
        <v>2019</v>
      </c>
      <c r="AE30" s="2027"/>
      <c r="AF30" s="2026">
        <v>2020</v>
      </c>
      <c r="AG30" s="2027"/>
      <c r="AH30" s="2026">
        <v>2021</v>
      </c>
      <c r="AI30" s="2027"/>
      <c r="AJ30" s="2026">
        <v>2022</v>
      </c>
      <c r="AK30" s="2027"/>
      <c r="AL30" s="2026">
        <v>2023</v>
      </c>
      <c r="AM30" s="2027"/>
      <c r="AN30" s="2032">
        <v>2024</v>
      </c>
      <c r="AO30" s="2033"/>
      <c r="AP30" s="2031" t="s">
        <v>1380</v>
      </c>
      <c r="AQ30" s="2047"/>
      <c r="AR30" s="2026">
        <v>2019</v>
      </c>
      <c r="AS30" s="2027"/>
      <c r="AT30" s="2026">
        <v>2020</v>
      </c>
      <c r="AU30" s="2027"/>
      <c r="AV30" s="2026">
        <v>2021</v>
      </c>
      <c r="AW30" s="2027"/>
      <c r="AX30" s="2026">
        <v>2022</v>
      </c>
      <c r="AY30" s="2027"/>
      <c r="AZ30" s="2026">
        <v>2023</v>
      </c>
      <c r="BA30" s="2027"/>
      <c r="BB30" s="2032">
        <v>2024</v>
      </c>
      <c r="BC30" s="2033"/>
      <c r="BD30" s="2032" t="s">
        <v>1380</v>
      </c>
      <c r="BE30" s="2034"/>
      <c r="BF30" s="2026">
        <v>2019</v>
      </c>
      <c r="BG30" s="2027"/>
      <c r="BH30" s="2026">
        <v>2020</v>
      </c>
      <c r="BI30" s="2027"/>
      <c r="BJ30" s="2026">
        <v>2021</v>
      </c>
      <c r="BK30" s="2027"/>
      <c r="BL30" s="2026">
        <v>2022</v>
      </c>
      <c r="BM30" s="2027"/>
      <c r="BN30" s="2026">
        <v>2023</v>
      </c>
      <c r="BO30" s="2027"/>
      <c r="BP30" s="2031">
        <v>2024</v>
      </c>
      <c r="BQ30" s="2046"/>
      <c r="BR30" s="2032" t="s">
        <v>1380</v>
      </c>
      <c r="BS30" s="2034"/>
    </row>
    <row r="31" spans="1:71" ht="26.25" thickBot="1">
      <c r="A31" s="2037"/>
      <c r="B31" s="1476" t="s">
        <v>1379</v>
      </c>
      <c r="C31" s="1475" t="s">
        <v>1378</v>
      </c>
      <c r="D31" s="1476" t="s">
        <v>1379</v>
      </c>
      <c r="E31" s="1475" t="s">
        <v>1378</v>
      </c>
      <c r="F31" s="1476" t="s">
        <v>1379</v>
      </c>
      <c r="G31" s="1475" t="s">
        <v>1378</v>
      </c>
      <c r="H31" s="1476" t="s">
        <v>1379</v>
      </c>
      <c r="I31" s="1475" t="s">
        <v>1378</v>
      </c>
      <c r="J31" s="1476" t="s">
        <v>1379</v>
      </c>
      <c r="K31" s="1475" t="s">
        <v>1378</v>
      </c>
      <c r="L31" s="1476" t="s">
        <v>1379</v>
      </c>
      <c r="M31" s="1475" t="s">
        <v>1378</v>
      </c>
      <c r="N31" s="1476" t="s">
        <v>1379</v>
      </c>
      <c r="O31" s="1475" t="s">
        <v>1378</v>
      </c>
      <c r="P31" s="1476" t="s">
        <v>1379</v>
      </c>
      <c r="Q31" s="1475" t="s">
        <v>1378</v>
      </c>
      <c r="R31" s="1476" t="s">
        <v>1379</v>
      </c>
      <c r="S31" s="1475" t="s">
        <v>1378</v>
      </c>
      <c r="T31" s="1476" t="s">
        <v>1379</v>
      </c>
      <c r="U31" s="1475" t="s">
        <v>1378</v>
      </c>
      <c r="V31" s="1476" t="s">
        <v>1379</v>
      </c>
      <c r="W31" s="1475" t="s">
        <v>1378</v>
      </c>
      <c r="X31" s="1476" t="s">
        <v>1379</v>
      </c>
      <c r="Y31" s="1475" t="s">
        <v>1378</v>
      </c>
      <c r="Z31" s="1476" t="s">
        <v>1379</v>
      </c>
      <c r="AA31" s="1475" t="s">
        <v>1378</v>
      </c>
      <c r="AB31" s="1476" t="s">
        <v>1379</v>
      </c>
      <c r="AC31" s="1475" t="s">
        <v>1378</v>
      </c>
      <c r="AD31" s="1476" t="s">
        <v>1379</v>
      </c>
      <c r="AE31" s="1475" t="s">
        <v>1378</v>
      </c>
      <c r="AF31" s="1476" t="s">
        <v>1379</v>
      </c>
      <c r="AG31" s="1475" t="s">
        <v>1378</v>
      </c>
      <c r="AH31" s="1476" t="s">
        <v>1379</v>
      </c>
      <c r="AI31" s="1475" t="s">
        <v>1378</v>
      </c>
      <c r="AJ31" s="1476" t="s">
        <v>1379</v>
      </c>
      <c r="AK31" s="1475" t="s">
        <v>1378</v>
      </c>
      <c r="AL31" s="1476" t="s">
        <v>1379</v>
      </c>
      <c r="AM31" s="1475" t="s">
        <v>1378</v>
      </c>
      <c r="AN31" s="1476" t="s">
        <v>1379</v>
      </c>
      <c r="AO31" s="1475" t="s">
        <v>1378</v>
      </c>
      <c r="AP31" s="1476" t="s">
        <v>1379</v>
      </c>
      <c r="AQ31" s="1475" t="s">
        <v>1378</v>
      </c>
      <c r="AR31" s="1476" t="s">
        <v>1379</v>
      </c>
      <c r="AS31" s="1475" t="s">
        <v>1378</v>
      </c>
      <c r="AT31" s="1476" t="s">
        <v>1379</v>
      </c>
      <c r="AU31" s="1475" t="s">
        <v>1378</v>
      </c>
      <c r="AV31" s="1476" t="s">
        <v>1379</v>
      </c>
      <c r="AW31" s="1475" t="s">
        <v>1378</v>
      </c>
      <c r="AX31" s="1476" t="s">
        <v>1379</v>
      </c>
      <c r="AY31" s="1475" t="s">
        <v>1378</v>
      </c>
      <c r="AZ31" s="1476" t="s">
        <v>1379</v>
      </c>
      <c r="BA31" s="1475" t="s">
        <v>1378</v>
      </c>
      <c r="BB31" s="1476" t="s">
        <v>1379</v>
      </c>
      <c r="BC31" s="1475" t="s">
        <v>1378</v>
      </c>
      <c r="BD31" s="1476" t="s">
        <v>1379</v>
      </c>
      <c r="BE31" s="1475" t="s">
        <v>1378</v>
      </c>
      <c r="BF31" s="1476" t="s">
        <v>1379</v>
      </c>
      <c r="BG31" s="1475" t="s">
        <v>1378</v>
      </c>
      <c r="BH31" s="1476" t="s">
        <v>1379</v>
      </c>
      <c r="BI31" s="1475" t="s">
        <v>1378</v>
      </c>
      <c r="BJ31" s="1476" t="s">
        <v>1379</v>
      </c>
      <c r="BK31" s="1475" t="s">
        <v>1378</v>
      </c>
      <c r="BL31" s="1476" t="s">
        <v>1379</v>
      </c>
      <c r="BM31" s="1475" t="s">
        <v>1378</v>
      </c>
      <c r="BN31" s="1476" t="s">
        <v>1379</v>
      </c>
      <c r="BO31" s="1475" t="s">
        <v>1378</v>
      </c>
      <c r="BP31" s="1476" t="s">
        <v>1379</v>
      </c>
      <c r="BQ31" s="1475" t="s">
        <v>1378</v>
      </c>
      <c r="BR31" s="1476" t="s">
        <v>1379</v>
      </c>
      <c r="BS31" s="1475" t="s">
        <v>1378</v>
      </c>
    </row>
    <row r="32" spans="1:71">
      <c r="A32" s="1467" t="s">
        <v>1377</v>
      </c>
      <c r="B32" s="1474">
        <v>110.34</v>
      </c>
      <c r="C32" s="1472">
        <v>104.54</v>
      </c>
      <c r="D32" s="1474">
        <v>106.43</v>
      </c>
      <c r="E32" s="1472">
        <v>113.6</v>
      </c>
      <c r="F32" s="1474">
        <v>148.27000000000001</v>
      </c>
      <c r="G32" s="1472">
        <v>153.16</v>
      </c>
      <c r="H32" s="1473">
        <v>208.05940594059405</v>
      </c>
      <c r="I32" s="1472">
        <v>240.23958333333334</v>
      </c>
      <c r="J32" s="1473">
        <v>237.75728155339806</v>
      </c>
      <c r="K32" s="1472">
        <v>242.22448979591837</v>
      </c>
      <c r="L32" s="1473">
        <v>251.07446808510639</v>
      </c>
      <c r="M32" s="1472">
        <v>248.94285714285715</v>
      </c>
      <c r="N32" s="1471">
        <v>249.70588235294119</v>
      </c>
      <c r="O32" s="1470">
        <v>251.24752475247524</v>
      </c>
      <c r="P32" s="1474">
        <v>118.01</v>
      </c>
      <c r="Q32" s="1472">
        <v>110.9</v>
      </c>
      <c r="R32" s="1474">
        <v>112.45</v>
      </c>
      <c r="S32" s="1472">
        <v>117.18</v>
      </c>
      <c r="T32" s="1474">
        <v>142.97</v>
      </c>
      <c r="U32" s="1472">
        <v>154.47999999999999</v>
      </c>
      <c r="V32" s="1473">
        <v>200.91346153846155</v>
      </c>
      <c r="W32" s="1472">
        <v>241.16822429906543</v>
      </c>
      <c r="X32" s="1473">
        <v>233.38613861386139</v>
      </c>
      <c r="Y32" s="1472">
        <v>240.85046728971963</v>
      </c>
      <c r="Z32" s="1473">
        <v>255.87179487179486</v>
      </c>
      <c r="AA32" s="1472">
        <v>254.90598290598291</v>
      </c>
      <c r="AB32" s="1471">
        <v>247.25471698113208</v>
      </c>
      <c r="AC32" s="1470">
        <v>245.20408163265307</v>
      </c>
      <c r="AD32" s="1474">
        <v>106.34</v>
      </c>
      <c r="AE32" s="1472">
        <v>105.33</v>
      </c>
      <c r="AF32" s="1474">
        <v>112.51</v>
      </c>
      <c r="AG32" s="1472">
        <v>110.15</v>
      </c>
      <c r="AH32" s="1474">
        <v>134.19</v>
      </c>
      <c r="AI32" s="1472">
        <v>146.74</v>
      </c>
      <c r="AJ32" s="1473">
        <v>196.75621890547265</v>
      </c>
      <c r="AK32" s="1472">
        <v>240.14792899408283</v>
      </c>
      <c r="AL32" s="1473">
        <v>229.66480446927375</v>
      </c>
      <c r="AM32" s="1472">
        <v>237.05882352941177</v>
      </c>
      <c r="AN32" s="1473">
        <v>247.17791411042944</v>
      </c>
      <c r="AO32" s="1472">
        <v>246.57458563535911</v>
      </c>
      <c r="AP32" s="1471">
        <v>244.25149700598803</v>
      </c>
      <c r="AQ32" s="1470">
        <v>244.76923076923077</v>
      </c>
      <c r="AR32" s="1474">
        <v>111.9</v>
      </c>
      <c r="AS32" s="1472">
        <v>107.92</v>
      </c>
      <c r="AT32" s="1474">
        <v>107.9</v>
      </c>
      <c r="AU32" s="1472">
        <v>106.27</v>
      </c>
      <c r="AV32" s="1474">
        <v>122.09</v>
      </c>
      <c r="AW32" s="1472">
        <v>143.88</v>
      </c>
      <c r="AX32" s="1473">
        <v>215.28947368421052</v>
      </c>
      <c r="AY32" s="1472">
        <v>257.47252747252747</v>
      </c>
      <c r="AZ32" s="1473">
        <v>246.9375</v>
      </c>
      <c r="BA32" s="1472">
        <v>252.78378378378378</v>
      </c>
      <c r="BB32" s="1473">
        <v>254.6829268292683</v>
      </c>
      <c r="BC32" s="1472">
        <v>244.51764705882354</v>
      </c>
      <c r="BD32" s="1471">
        <v>252.31746031746033</v>
      </c>
      <c r="BE32" s="1470">
        <v>249.85074626865671</v>
      </c>
      <c r="BF32" s="1474">
        <v>109.85</v>
      </c>
      <c r="BG32" s="1472">
        <v>105.28</v>
      </c>
      <c r="BH32" s="1474">
        <v>106.6</v>
      </c>
      <c r="BI32" s="1472">
        <v>111.54</v>
      </c>
      <c r="BJ32" s="1474">
        <v>138.47999999999999</v>
      </c>
      <c r="BK32" s="1472">
        <v>150.62</v>
      </c>
      <c r="BL32" s="1473">
        <v>206.18728660524064</v>
      </c>
      <c r="BM32" s="1472">
        <v>240.96429935412482</v>
      </c>
      <c r="BN32" s="1473">
        <v>232.90672574079645</v>
      </c>
      <c r="BO32" s="1472">
        <v>237.84794035394862</v>
      </c>
      <c r="BP32" s="1473">
        <v>249.39794769147315</v>
      </c>
      <c r="BQ32" s="1472">
        <v>247.58773556445223</v>
      </c>
      <c r="BR32" s="1471">
        <v>247.59470236140123</v>
      </c>
      <c r="BS32" s="1470">
        <v>248.0928582622366</v>
      </c>
    </row>
    <row r="33" spans="1:71">
      <c r="A33" s="1467" t="s">
        <v>1376</v>
      </c>
      <c r="B33" s="1466">
        <v>73.739999999999995</v>
      </c>
      <c r="C33" s="1464">
        <v>80.8</v>
      </c>
      <c r="D33" s="1466">
        <v>91.68</v>
      </c>
      <c r="E33" s="1464">
        <v>93.04</v>
      </c>
      <c r="F33" s="1466">
        <v>99.03</v>
      </c>
      <c r="G33" s="1464">
        <v>105.9</v>
      </c>
      <c r="H33" s="1465">
        <v>179.81730769230768</v>
      </c>
      <c r="I33" s="1464">
        <v>212.48958333333334</v>
      </c>
      <c r="J33" s="1465">
        <v>172.90384615384616</v>
      </c>
      <c r="K33" s="1464">
        <v>171.9607843137255</v>
      </c>
      <c r="L33" s="1465">
        <v>184.33333333333334</v>
      </c>
      <c r="M33" s="1464">
        <v>207.30188679245282</v>
      </c>
      <c r="N33" s="1461">
        <v>221.65555555555557</v>
      </c>
      <c r="O33" s="1460">
        <v>206.10679611650485</v>
      </c>
      <c r="P33" s="1466">
        <v>74.72</v>
      </c>
      <c r="Q33" s="1464">
        <v>83.07</v>
      </c>
      <c r="R33" s="1466">
        <v>93.86</v>
      </c>
      <c r="S33" s="1464">
        <v>94.9</v>
      </c>
      <c r="T33" s="1466">
        <v>98.37</v>
      </c>
      <c r="U33" s="1464">
        <v>102.62</v>
      </c>
      <c r="V33" s="1465">
        <v>183.7037037037037</v>
      </c>
      <c r="W33" s="1464">
        <v>212.71304347826086</v>
      </c>
      <c r="X33" s="1465">
        <v>164.65354330708661</v>
      </c>
      <c r="Y33" s="1464">
        <v>162.55194805194805</v>
      </c>
      <c r="Z33" s="1465">
        <v>172.98039215686273</v>
      </c>
      <c r="AA33" s="1464">
        <v>205.51006711409397</v>
      </c>
      <c r="AB33" s="1461">
        <v>221.38596491228071</v>
      </c>
      <c r="AC33" s="1460">
        <v>197.14728682170542</v>
      </c>
      <c r="AD33" s="1466">
        <v>76.099999999999994</v>
      </c>
      <c r="AE33" s="1464">
        <v>85.64</v>
      </c>
      <c r="AF33" s="1466">
        <v>100.57</v>
      </c>
      <c r="AG33" s="1464">
        <v>103.24</v>
      </c>
      <c r="AH33" s="1466">
        <v>105.41</v>
      </c>
      <c r="AI33" s="1464">
        <v>111.59</v>
      </c>
      <c r="AJ33" s="1465">
        <v>180.46956521739131</v>
      </c>
      <c r="AK33" s="1464">
        <v>238.48341232227489</v>
      </c>
      <c r="AL33" s="1465">
        <v>189.05164319248826</v>
      </c>
      <c r="AM33" s="1464">
        <v>175.51980198019803</v>
      </c>
      <c r="AN33" s="1465">
        <v>187.80973451327435</v>
      </c>
      <c r="AO33" s="1464">
        <v>209.88157894736841</v>
      </c>
      <c r="AP33" s="1461">
        <v>233.28571428571428</v>
      </c>
      <c r="AQ33" s="1460">
        <v>228.54867256637169</v>
      </c>
      <c r="AR33" s="1466">
        <v>85.6</v>
      </c>
      <c r="AS33" s="1464">
        <v>85.13</v>
      </c>
      <c r="AT33" s="1466">
        <v>92.48</v>
      </c>
      <c r="AU33" s="1464">
        <v>93.86</v>
      </c>
      <c r="AV33" s="1466">
        <v>100.64</v>
      </c>
      <c r="AW33" s="1464">
        <v>112.31</v>
      </c>
      <c r="AX33" s="1465">
        <v>179.16161616161617</v>
      </c>
      <c r="AY33" s="1464">
        <v>217.77227722772278</v>
      </c>
      <c r="AZ33" s="1465">
        <v>197.73786407766991</v>
      </c>
      <c r="BA33" s="1464">
        <v>189.84</v>
      </c>
      <c r="BB33" s="1465">
        <v>202.33</v>
      </c>
      <c r="BC33" s="1464">
        <v>207.95604395604394</v>
      </c>
      <c r="BD33" s="1461">
        <v>228.20895522388059</v>
      </c>
      <c r="BE33" s="1460">
        <v>225.09890109890111</v>
      </c>
      <c r="BF33" s="1466">
        <v>80.180000000000007</v>
      </c>
      <c r="BG33" s="1464">
        <v>86.18</v>
      </c>
      <c r="BH33" s="1466">
        <v>96.22</v>
      </c>
      <c r="BI33" s="1464">
        <v>97.23</v>
      </c>
      <c r="BJ33" s="1466">
        <v>103.35</v>
      </c>
      <c r="BK33" s="1464">
        <v>111.32</v>
      </c>
      <c r="BL33" s="1465">
        <v>185.11652767414921</v>
      </c>
      <c r="BM33" s="1464">
        <v>223.57429280117253</v>
      </c>
      <c r="BN33" s="1465">
        <v>190.51827065472355</v>
      </c>
      <c r="BO33" s="1464">
        <v>185.89670213809976</v>
      </c>
      <c r="BP33" s="1465">
        <v>195.89292072330852</v>
      </c>
      <c r="BQ33" s="1464">
        <v>211.12584605860945</v>
      </c>
      <c r="BR33" s="1461">
        <v>225.79494820539446</v>
      </c>
      <c r="BS33" s="1460">
        <v>216.08609566339697</v>
      </c>
    </row>
    <row r="34" spans="1:71">
      <c r="A34" s="1467" t="s">
        <v>1375</v>
      </c>
      <c r="B34" s="1466">
        <v>324.11</v>
      </c>
      <c r="C34" s="1464">
        <v>412.12</v>
      </c>
      <c r="D34" s="1466">
        <v>561.85</v>
      </c>
      <c r="E34" s="1464">
        <v>507.49</v>
      </c>
      <c r="F34" s="1466">
        <v>573.53</v>
      </c>
      <c r="G34" s="1464">
        <v>611.16999999999996</v>
      </c>
      <c r="H34" s="1465">
        <v>1349.3809523809523</v>
      </c>
      <c r="I34" s="1464">
        <v>1822.391304347826</v>
      </c>
      <c r="J34" s="1465">
        <v>1366.0194174757282</v>
      </c>
      <c r="K34" s="1464">
        <v>1232.1568627450981</v>
      </c>
      <c r="L34" s="1465">
        <v>1038.8541666666667</v>
      </c>
      <c r="M34" s="1464">
        <v>861.02803738317755</v>
      </c>
      <c r="N34" s="1461">
        <v>738.75</v>
      </c>
      <c r="O34" s="1460">
        <v>783.15</v>
      </c>
      <c r="P34" s="1466">
        <v>322.54000000000002</v>
      </c>
      <c r="Q34" s="1464">
        <v>409.3</v>
      </c>
      <c r="R34" s="1466">
        <v>557.22</v>
      </c>
      <c r="S34" s="1464">
        <v>532.29999999999995</v>
      </c>
      <c r="T34" s="1466">
        <v>602.15</v>
      </c>
      <c r="U34" s="1464">
        <v>635.13</v>
      </c>
      <c r="V34" s="1465">
        <v>1335.7246376811595</v>
      </c>
      <c r="W34" s="1464">
        <v>1800.4471544715448</v>
      </c>
      <c r="X34" s="1465">
        <v>1469.2913385826771</v>
      </c>
      <c r="Y34" s="1464">
        <v>1254.3506493506493</v>
      </c>
      <c r="Z34" s="1465">
        <v>1025.4304635761589</v>
      </c>
      <c r="AA34" s="1464">
        <v>857.51552795031057</v>
      </c>
      <c r="AB34" s="1461">
        <v>760.10416666666663</v>
      </c>
      <c r="AC34" s="1460">
        <v>786.49006622516561</v>
      </c>
      <c r="AD34" s="1466">
        <v>320.5</v>
      </c>
      <c r="AE34" s="1464">
        <v>388.77</v>
      </c>
      <c r="AF34" s="1466">
        <v>509.29</v>
      </c>
      <c r="AG34" s="1464">
        <v>499.93</v>
      </c>
      <c r="AH34" s="1466">
        <v>572.78</v>
      </c>
      <c r="AI34" s="1464">
        <v>599.13</v>
      </c>
      <c r="AJ34" s="1465">
        <v>1320.7235772357724</v>
      </c>
      <c r="AK34" s="1464">
        <v>1761.7786561264822</v>
      </c>
      <c r="AL34" s="1465">
        <v>1423.5060728744938</v>
      </c>
      <c r="AM34" s="1464">
        <v>1230.8521739130435</v>
      </c>
      <c r="AN34" s="1465">
        <v>1039.652</v>
      </c>
      <c r="AO34" s="1464">
        <v>867.12403100775191</v>
      </c>
      <c r="AP34" s="1461">
        <v>780.32786885245901</v>
      </c>
      <c r="AQ34" s="1460">
        <v>798.68627450980387</v>
      </c>
      <c r="AR34" s="1466">
        <v>305.52999999999997</v>
      </c>
      <c r="AS34" s="1464">
        <v>358.72</v>
      </c>
      <c r="AT34" s="1466">
        <v>512.73</v>
      </c>
      <c r="AU34" s="1464">
        <v>507.42</v>
      </c>
      <c r="AV34" s="1466">
        <v>556.17999999999995</v>
      </c>
      <c r="AW34" s="1464">
        <v>588.54</v>
      </c>
      <c r="AX34" s="1465">
        <v>1276.9466666666667</v>
      </c>
      <c r="AY34" s="1464">
        <v>1805.3424657534247</v>
      </c>
      <c r="AZ34" s="1465">
        <v>1530.4895104895104</v>
      </c>
      <c r="BA34" s="1464">
        <v>1256.8367346938776</v>
      </c>
      <c r="BB34" s="1465">
        <v>1143.0081300813008</v>
      </c>
      <c r="BC34" s="1464">
        <v>932.07692307692309</v>
      </c>
      <c r="BD34" s="1461">
        <v>792.42537313432831</v>
      </c>
      <c r="BE34" s="1460">
        <v>779.96478873239437</v>
      </c>
      <c r="BF34" s="1466">
        <v>318.64999999999998</v>
      </c>
      <c r="BG34" s="1464">
        <v>392.5</v>
      </c>
      <c r="BH34" s="1466">
        <v>538.4</v>
      </c>
      <c r="BI34" s="1464">
        <v>517.35</v>
      </c>
      <c r="BJ34" s="1466">
        <v>577.52</v>
      </c>
      <c r="BK34" s="1464">
        <v>606.82000000000005</v>
      </c>
      <c r="BL34" s="1465">
        <v>1318.9084832166945</v>
      </c>
      <c r="BM34" s="1464">
        <v>1776.3065758717944</v>
      </c>
      <c r="BN34" s="1465">
        <v>1419.9654225355089</v>
      </c>
      <c r="BO34" s="1464">
        <v>1246.3749495759937</v>
      </c>
      <c r="BP34" s="1465">
        <v>1051.2232482783447</v>
      </c>
      <c r="BQ34" s="1464">
        <v>875.13406990643693</v>
      </c>
      <c r="BR34" s="1461">
        <v>787.87634579857877</v>
      </c>
      <c r="BS34" s="1460">
        <v>804.77845589831668</v>
      </c>
    </row>
    <row r="35" spans="1:71">
      <c r="A35" s="1467" t="s">
        <v>1374</v>
      </c>
      <c r="B35" s="1466">
        <v>158.44</v>
      </c>
      <c r="C35" s="1464">
        <v>261.81</v>
      </c>
      <c r="D35" s="1466">
        <v>407.85</v>
      </c>
      <c r="E35" s="1464">
        <v>296.77</v>
      </c>
      <c r="F35" s="1466">
        <v>376.86</v>
      </c>
      <c r="G35" s="1464">
        <v>336</v>
      </c>
      <c r="H35" s="1465">
        <v>437</v>
      </c>
      <c r="I35" s="1464">
        <v>518.97058823529414</v>
      </c>
      <c r="J35" s="1465">
        <v>494.82758620689657</v>
      </c>
      <c r="K35" s="1464">
        <v>460.59701492537312</v>
      </c>
      <c r="L35" s="1465">
        <v>431.83333333333331</v>
      </c>
      <c r="M35" s="1464">
        <v>432.5</v>
      </c>
      <c r="N35" s="1461">
        <v>452.94117647058823</v>
      </c>
      <c r="O35" s="1460">
        <v>396.02739726027397</v>
      </c>
      <c r="P35" s="1466">
        <v>166.43</v>
      </c>
      <c r="Q35" s="1464">
        <v>250.15</v>
      </c>
      <c r="R35" s="1466">
        <v>386.99</v>
      </c>
      <c r="S35" s="1464">
        <v>308.2</v>
      </c>
      <c r="T35" s="1466">
        <v>374.62</v>
      </c>
      <c r="U35" s="1464">
        <v>328.18</v>
      </c>
      <c r="V35" s="1465">
        <v>399.66753086419754</v>
      </c>
      <c r="W35" s="1464">
        <v>520.44444444444446</v>
      </c>
      <c r="X35" s="1465">
        <v>462.94642857142856</v>
      </c>
      <c r="Y35" s="1464">
        <v>442.0272727272727</v>
      </c>
      <c r="Z35" s="1465">
        <v>381.11340206185565</v>
      </c>
      <c r="AA35" s="1464">
        <v>390.42156862745099</v>
      </c>
      <c r="AB35" s="1461">
        <v>413.94029850746267</v>
      </c>
      <c r="AC35" s="1460">
        <v>358.27956989247309</v>
      </c>
      <c r="AD35" s="1466">
        <v>132.97</v>
      </c>
      <c r="AE35" s="1464">
        <v>219.36</v>
      </c>
      <c r="AF35" s="1466">
        <v>319.06</v>
      </c>
      <c r="AG35" s="1464">
        <v>226.88</v>
      </c>
      <c r="AH35" s="1466">
        <v>290.70999999999998</v>
      </c>
      <c r="AI35" s="1464">
        <v>252.39</v>
      </c>
      <c r="AJ35" s="1465">
        <v>322.16517857142856</v>
      </c>
      <c r="AK35" s="1464">
        <v>472.87878787878788</v>
      </c>
      <c r="AL35" s="1465">
        <v>447.3671497584541</v>
      </c>
      <c r="AM35" s="1464">
        <v>405.52551020408163</v>
      </c>
      <c r="AN35" s="1465">
        <v>368.55309734513276</v>
      </c>
      <c r="AO35" s="1464">
        <v>361.8354430379747</v>
      </c>
      <c r="AP35" s="1461">
        <v>363.57142857142856</v>
      </c>
      <c r="AQ35" s="1460">
        <v>343.47345132743362</v>
      </c>
      <c r="AR35" s="1466">
        <v>137.03</v>
      </c>
      <c r="AS35" s="1464">
        <v>211.62</v>
      </c>
      <c r="AT35" s="1466">
        <v>358.95</v>
      </c>
      <c r="AU35" s="1464">
        <v>228.15</v>
      </c>
      <c r="AV35" s="1466">
        <v>323.52999999999997</v>
      </c>
      <c r="AW35" s="1464">
        <v>272.73</v>
      </c>
      <c r="AX35" s="1465">
        <v>377.1</v>
      </c>
      <c r="AY35" s="1464">
        <v>417.04761904761904</v>
      </c>
      <c r="AZ35" s="1465">
        <v>409.38775510204084</v>
      </c>
      <c r="BA35" s="1464">
        <v>388.27272727272725</v>
      </c>
      <c r="BB35" s="1465">
        <v>408.13725490196077</v>
      </c>
      <c r="BC35" s="1464">
        <v>302.93478260869563</v>
      </c>
      <c r="BD35" s="1461">
        <v>297.07792208961041</v>
      </c>
      <c r="BE35" s="1460">
        <v>280.44444444444446</v>
      </c>
      <c r="BF35" s="1466">
        <v>155.19999999999999</v>
      </c>
      <c r="BG35" s="1464">
        <v>244.34</v>
      </c>
      <c r="BH35" s="1466">
        <v>383.46</v>
      </c>
      <c r="BI35" s="1464">
        <v>274.77</v>
      </c>
      <c r="BJ35" s="1466">
        <v>354.09</v>
      </c>
      <c r="BK35" s="1464">
        <v>302.76</v>
      </c>
      <c r="BL35" s="1465">
        <v>388.7022353247408</v>
      </c>
      <c r="BM35" s="1464">
        <v>496.24582225320046</v>
      </c>
      <c r="BN35" s="1465">
        <v>452.85764602022351</v>
      </c>
      <c r="BO35" s="1464">
        <v>429.70745058992065</v>
      </c>
      <c r="BP35" s="1465">
        <v>398.39137898029372</v>
      </c>
      <c r="BQ35" s="1464">
        <v>382.66540284186186</v>
      </c>
      <c r="BR35" s="1461">
        <v>399.75885893854604</v>
      </c>
      <c r="BS35" s="1460">
        <v>354.66019088817109</v>
      </c>
    </row>
    <row r="36" spans="1:71">
      <c r="A36" s="1467" t="s">
        <v>1373</v>
      </c>
      <c r="B36" s="1466">
        <v>93.64</v>
      </c>
      <c r="C36" s="1464">
        <v>161.06</v>
      </c>
      <c r="D36" s="1466">
        <v>136.33000000000001</v>
      </c>
      <c r="E36" s="1464">
        <v>153.46</v>
      </c>
      <c r="F36" s="1466">
        <v>120.3</v>
      </c>
      <c r="G36" s="1464">
        <v>162.62</v>
      </c>
      <c r="H36" s="1465">
        <v>212.34693877551021</v>
      </c>
      <c r="I36" s="1464">
        <v>222.04301075268816</v>
      </c>
      <c r="J36" s="1465">
        <v>151.99019607843138</v>
      </c>
      <c r="K36" s="1464">
        <v>239.009900990099</v>
      </c>
      <c r="L36" s="1465">
        <v>433.31578947368422</v>
      </c>
      <c r="M36" s="1464">
        <v>283.56603773584908</v>
      </c>
      <c r="N36" s="1461">
        <v>182.37373737373738</v>
      </c>
      <c r="O36" s="1460">
        <v>173.50505050505049</v>
      </c>
      <c r="P36" s="1466">
        <v>83.55</v>
      </c>
      <c r="Q36" s="1464">
        <v>166.63</v>
      </c>
      <c r="R36" s="1466">
        <v>133.05000000000001</v>
      </c>
      <c r="S36" s="1464">
        <v>163.6</v>
      </c>
      <c r="T36" s="1466">
        <v>112.49</v>
      </c>
      <c r="U36" s="1464">
        <v>158.80000000000001</v>
      </c>
      <c r="V36" s="1465">
        <v>205.85185185185185</v>
      </c>
      <c r="W36" s="1464">
        <v>212.21186440677965</v>
      </c>
      <c r="X36" s="1465">
        <v>137.536</v>
      </c>
      <c r="Y36" s="1464">
        <v>234.73154362416108</v>
      </c>
      <c r="Z36" s="1465">
        <v>435.27210884353741</v>
      </c>
      <c r="AA36" s="1464">
        <v>288</v>
      </c>
      <c r="AB36" s="1461">
        <v>171.13103448275862</v>
      </c>
      <c r="AC36" s="1460">
        <v>169.76027397260273</v>
      </c>
      <c r="AD36" s="1466">
        <v>94.87</v>
      </c>
      <c r="AE36" s="1464">
        <v>151.87</v>
      </c>
      <c r="AF36" s="1466">
        <v>129.97</v>
      </c>
      <c r="AG36" s="1464">
        <v>150.22999999999999</v>
      </c>
      <c r="AH36" s="1466">
        <v>120.85</v>
      </c>
      <c r="AI36" s="1464">
        <v>154.22999999999999</v>
      </c>
      <c r="AJ36" s="1465">
        <v>210</v>
      </c>
      <c r="AK36" s="1464">
        <v>230.05199999999999</v>
      </c>
      <c r="AL36" s="1465">
        <v>163.71074380165288</v>
      </c>
      <c r="AM36" s="1464">
        <v>232.35426008968611</v>
      </c>
      <c r="AN36" s="1465">
        <v>422.48971193415639</v>
      </c>
      <c r="AO36" s="1464">
        <v>277.57692307692309</v>
      </c>
      <c r="AP36" s="1461">
        <v>191.11587982832617</v>
      </c>
      <c r="AQ36" s="1460">
        <v>185.66532258064515</v>
      </c>
      <c r="AR36" s="1466">
        <v>92.89</v>
      </c>
      <c r="AS36" s="1464">
        <v>162.29</v>
      </c>
      <c r="AT36" s="1466">
        <v>127.96</v>
      </c>
      <c r="AU36" s="1464">
        <v>156.43</v>
      </c>
      <c r="AV36" s="1466">
        <v>121.34</v>
      </c>
      <c r="AW36" s="1464">
        <v>157.43</v>
      </c>
      <c r="AX36" s="1465">
        <v>212.74647887323943</v>
      </c>
      <c r="AY36" s="1464">
        <v>223.60927152317882</v>
      </c>
      <c r="AZ36" s="1465">
        <v>151.86206896551724</v>
      </c>
      <c r="BA36" s="1464">
        <v>222.55639097744361</v>
      </c>
      <c r="BB36" s="1465">
        <v>438.26086956521738</v>
      </c>
      <c r="BC36" s="1464">
        <v>270.99206349206349</v>
      </c>
      <c r="BD36" s="1461">
        <v>182.1</v>
      </c>
      <c r="BE36" s="1460">
        <v>169.08396946564886</v>
      </c>
      <c r="BF36" s="1466">
        <v>91.67</v>
      </c>
      <c r="BG36" s="1464">
        <v>159.51</v>
      </c>
      <c r="BH36" s="1466">
        <v>131.91</v>
      </c>
      <c r="BI36" s="1464">
        <v>156.09</v>
      </c>
      <c r="BJ36" s="1466">
        <v>116.19</v>
      </c>
      <c r="BK36" s="1464">
        <v>157.78</v>
      </c>
      <c r="BL36" s="1465">
        <v>206.07593762074299</v>
      </c>
      <c r="BM36" s="1464">
        <v>219.54739603322696</v>
      </c>
      <c r="BN36" s="1465">
        <v>148.30236122137296</v>
      </c>
      <c r="BO36" s="1464">
        <v>229.33826876638898</v>
      </c>
      <c r="BP36" s="1465">
        <v>421.15538279647643</v>
      </c>
      <c r="BQ36" s="1464">
        <v>278.38524517649068</v>
      </c>
      <c r="BR36" s="1461">
        <v>181.22762487295745</v>
      </c>
      <c r="BS36" s="1460">
        <v>172.4937008796434</v>
      </c>
    </row>
    <row r="37" spans="1:71">
      <c r="A37" s="1467" t="s">
        <v>1372</v>
      </c>
      <c r="B37" s="1466">
        <v>165.16</v>
      </c>
      <c r="C37" s="1464">
        <v>193.97</v>
      </c>
      <c r="D37" s="1466">
        <v>189.57</v>
      </c>
      <c r="E37" s="1464">
        <v>212.13</v>
      </c>
      <c r="F37" s="1466">
        <v>185.84</v>
      </c>
      <c r="G37" s="1464">
        <v>228.43</v>
      </c>
      <c r="H37" s="1465">
        <v>290.66666666666669</v>
      </c>
      <c r="I37" s="1464">
        <v>423.60824742268039</v>
      </c>
      <c r="J37" s="1465">
        <v>358.73786407766988</v>
      </c>
      <c r="K37" s="1464">
        <v>348.13725490196077</v>
      </c>
      <c r="L37" s="1465">
        <v>353.94736842105266</v>
      </c>
      <c r="M37" s="1464">
        <v>366.82242990654208</v>
      </c>
      <c r="N37" s="1461">
        <v>367.38</v>
      </c>
      <c r="O37" s="1460">
        <v>331.37254901960785</v>
      </c>
      <c r="P37" s="1466">
        <v>164.33</v>
      </c>
      <c r="Q37" s="1464">
        <v>195.35</v>
      </c>
      <c r="R37" s="1466">
        <v>197.21</v>
      </c>
      <c r="S37" s="1464">
        <v>217.82</v>
      </c>
      <c r="T37" s="1466">
        <v>184.9</v>
      </c>
      <c r="U37" s="1464">
        <v>229.13</v>
      </c>
      <c r="V37" s="1465">
        <v>286.39855072463769</v>
      </c>
      <c r="W37" s="1464">
        <v>417.92035398230087</v>
      </c>
      <c r="X37" s="1465">
        <v>342.68421052631578</v>
      </c>
      <c r="Y37" s="1464">
        <v>339.76666666666665</v>
      </c>
      <c r="Z37" s="1465">
        <v>349.47761194029852</v>
      </c>
      <c r="AA37" s="1464">
        <v>378.79166666666669</v>
      </c>
      <c r="AB37" s="1461">
        <v>361.23200000000003</v>
      </c>
      <c r="AC37" s="1460">
        <v>344.87068965517244</v>
      </c>
      <c r="AD37" s="1466">
        <v>122.57</v>
      </c>
      <c r="AE37" s="1464">
        <v>163.6</v>
      </c>
      <c r="AF37" s="1466">
        <v>164.2</v>
      </c>
      <c r="AG37" s="1464">
        <v>169.87</v>
      </c>
      <c r="AH37" s="1466">
        <v>187.41</v>
      </c>
      <c r="AI37" s="1464">
        <v>215.09</v>
      </c>
      <c r="AJ37" s="1465">
        <v>255.875</v>
      </c>
      <c r="AK37" s="1464">
        <v>433.5</v>
      </c>
      <c r="AL37" s="1465">
        <v>345.65789473684208</v>
      </c>
      <c r="AM37" s="1464">
        <v>356.79245283018867</v>
      </c>
      <c r="AN37" s="1465">
        <v>414.92783505154637</v>
      </c>
      <c r="AO37" s="1464">
        <v>423.06451612903226</v>
      </c>
      <c r="AP37" s="1461">
        <v>442.76190476190476</v>
      </c>
      <c r="AQ37" s="1460">
        <v>406.57407407407408</v>
      </c>
      <c r="AR37" s="1466">
        <v>142.5</v>
      </c>
      <c r="AS37" s="1464">
        <v>182.16</v>
      </c>
      <c r="AT37" s="1466">
        <v>173.37</v>
      </c>
      <c r="AU37" s="1464">
        <v>200.45</v>
      </c>
      <c r="AV37" s="1466">
        <v>176.45</v>
      </c>
      <c r="AW37" s="1464">
        <v>214.08</v>
      </c>
      <c r="AX37" s="1465">
        <v>265.03703703703701</v>
      </c>
      <c r="AY37" s="1464">
        <v>368.96296296296299</v>
      </c>
      <c r="AZ37" s="1465">
        <v>353.93700787401576</v>
      </c>
      <c r="BA37" s="1464">
        <v>343.90625</v>
      </c>
      <c r="BB37" s="1465">
        <v>343.252427184466</v>
      </c>
      <c r="BC37" s="1464">
        <v>370.64220183486236</v>
      </c>
      <c r="BD37" s="1461">
        <v>357.30769230769232</v>
      </c>
      <c r="BE37" s="1460">
        <v>329.26400000000001</v>
      </c>
      <c r="BF37" s="1466">
        <v>155.07</v>
      </c>
      <c r="BG37" s="1464">
        <v>190.57</v>
      </c>
      <c r="BH37" s="1466">
        <v>183.3</v>
      </c>
      <c r="BI37" s="1464">
        <v>206.77</v>
      </c>
      <c r="BJ37" s="1466">
        <v>180.11</v>
      </c>
      <c r="BK37" s="1464">
        <v>218.18</v>
      </c>
      <c r="BL37" s="1465">
        <v>272.77843216096983</v>
      </c>
      <c r="BM37" s="1464">
        <v>395.33458966676585</v>
      </c>
      <c r="BN37" s="1465">
        <v>341.36118219493392</v>
      </c>
      <c r="BO37" s="1464">
        <v>340.0794522031685</v>
      </c>
      <c r="BP37" s="1465">
        <v>358.28901216130498</v>
      </c>
      <c r="BQ37" s="1464">
        <v>375.35584098478125</v>
      </c>
      <c r="BR37" s="1461">
        <v>372.38032241190263</v>
      </c>
      <c r="BS37" s="1460">
        <v>340.55703762181508</v>
      </c>
    </row>
    <row r="38" spans="1:71">
      <c r="A38" s="1467" t="s">
        <v>1371</v>
      </c>
      <c r="B38" s="1466">
        <v>162.88999999999999</v>
      </c>
      <c r="C38" s="1464">
        <v>206.45</v>
      </c>
      <c r="D38" s="1466">
        <v>216.16</v>
      </c>
      <c r="E38" s="1464">
        <v>223.83</v>
      </c>
      <c r="F38" s="1466">
        <v>208.72</v>
      </c>
      <c r="G38" s="1464">
        <v>296.86</v>
      </c>
      <c r="H38" s="1465">
        <v>400.1904761904762</v>
      </c>
      <c r="I38" s="1464">
        <v>450.10309278350513</v>
      </c>
      <c r="J38" s="1465">
        <v>397.86407766990294</v>
      </c>
      <c r="K38" s="1464">
        <v>471.38613861386136</v>
      </c>
      <c r="L38" s="1465">
        <v>567.8125</v>
      </c>
      <c r="M38" s="1464">
        <v>474.61538461538464</v>
      </c>
      <c r="N38" s="1461">
        <v>535.1</v>
      </c>
      <c r="O38" s="1460">
        <v>560.29126213592235</v>
      </c>
      <c r="P38" s="1466">
        <v>183.69</v>
      </c>
      <c r="Q38" s="1464">
        <v>224.09</v>
      </c>
      <c r="R38" s="1466">
        <v>234.26</v>
      </c>
      <c r="S38" s="1464">
        <v>233.86</v>
      </c>
      <c r="T38" s="1466">
        <v>229.98</v>
      </c>
      <c r="U38" s="1464">
        <v>301.44</v>
      </c>
      <c r="V38" s="1465">
        <v>403.91304347826087</v>
      </c>
      <c r="W38" s="1464">
        <v>482.09677419354841</v>
      </c>
      <c r="X38" s="1465">
        <v>436.81818181818181</v>
      </c>
      <c r="Y38" s="1464">
        <v>510.42763157894734</v>
      </c>
      <c r="Z38" s="1465">
        <v>569.47712418300648</v>
      </c>
      <c r="AA38" s="1464">
        <v>509.86335403726707</v>
      </c>
      <c r="AB38" s="1461">
        <v>580.67567567567562</v>
      </c>
      <c r="AC38" s="1460">
        <v>552.6973684210526</v>
      </c>
      <c r="AD38" s="1466">
        <v>163.26</v>
      </c>
      <c r="AE38" s="1464">
        <v>201.43</v>
      </c>
      <c r="AF38" s="1466">
        <v>219.69</v>
      </c>
      <c r="AG38" s="1464">
        <v>221.01</v>
      </c>
      <c r="AH38" s="1466">
        <v>224.34</v>
      </c>
      <c r="AI38" s="1464">
        <v>302.39999999999998</v>
      </c>
      <c r="AJ38" s="1465">
        <v>394.11764705882354</v>
      </c>
      <c r="AK38" s="1464">
        <v>467.28458498023713</v>
      </c>
      <c r="AL38" s="1465">
        <v>421.11111111111109</v>
      </c>
      <c r="AM38" s="1464">
        <v>512.44827586206895</v>
      </c>
      <c r="AN38" s="1465">
        <v>569.93902439024396</v>
      </c>
      <c r="AO38" s="1464">
        <v>570.86166007905138</v>
      </c>
      <c r="AP38" s="1461">
        <v>564.74789915966392</v>
      </c>
      <c r="AQ38" s="1460">
        <v>608.8866396761133</v>
      </c>
      <c r="AR38" s="1466">
        <v>159.71</v>
      </c>
      <c r="AS38" s="1464">
        <v>193.8</v>
      </c>
      <c r="AT38" s="1466">
        <v>228.42</v>
      </c>
      <c r="AU38" s="1464">
        <v>189.61</v>
      </c>
      <c r="AV38" s="1466">
        <v>219.21</v>
      </c>
      <c r="AW38" s="1464">
        <v>302.35000000000002</v>
      </c>
      <c r="AX38" s="1465">
        <v>386.84210526315792</v>
      </c>
      <c r="AY38" s="1464">
        <v>415.8503401360544</v>
      </c>
      <c r="AZ38" s="1465">
        <v>372.3776223776224</v>
      </c>
      <c r="BA38" s="1464">
        <v>453.31034482758622</v>
      </c>
      <c r="BB38" s="1465">
        <v>506.14035087719299</v>
      </c>
      <c r="BC38" s="1464">
        <v>459.17073170731709</v>
      </c>
      <c r="BD38" s="1461">
        <v>535</v>
      </c>
      <c r="BE38" s="1460">
        <v>531.25874125874122</v>
      </c>
      <c r="BF38" s="1466">
        <v>172.06</v>
      </c>
      <c r="BG38" s="1464">
        <v>204.52</v>
      </c>
      <c r="BH38" s="1466">
        <v>232.77</v>
      </c>
      <c r="BI38" s="1464">
        <v>222.71</v>
      </c>
      <c r="BJ38" s="1466">
        <v>218.48</v>
      </c>
      <c r="BK38" s="1464">
        <v>297.7</v>
      </c>
      <c r="BL38" s="1465">
        <v>395.57082178269189</v>
      </c>
      <c r="BM38" s="1464">
        <v>450.3099038487079</v>
      </c>
      <c r="BN38" s="1465">
        <v>401.32174751118731</v>
      </c>
      <c r="BO38" s="1464">
        <v>476.92995674089406</v>
      </c>
      <c r="BP38" s="1465">
        <v>540.89236141830793</v>
      </c>
      <c r="BQ38" s="1464">
        <v>496.76421756036933</v>
      </c>
      <c r="BR38" s="1461">
        <v>546.86932774274533</v>
      </c>
      <c r="BS38" s="1460">
        <v>574.41210878865024</v>
      </c>
    </row>
    <row r="39" spans="1:71">
      <c r="A39" s="1467" t="s">
        <v>1370</v>
      </c>
      <c r="B39" s="1466">
        <v>76.760000000000005</v>
      </c>
      <c r="C39" s="1464">
        <v>121.68</v>
      </c>
      <c r="D39" s="1466">
        <v>120.26</v>
      </c>
      <c r="E39" s="1464">
        <v>127.13</v>
      </c>
      <c r="F39" s="1466">
        <v>129.04</v>
      </c>
      <c r="G39" s="1464">
        <v>150.97</v>
      </c>
      <c r="H39" s="1465">
        <v>191.04761904761904</v>
      </c>
      <c r="I39" s="1464">
        <v>229.0625</v>
      </c>
      <c r="J39" s="1465">
        <v>157.47572815533979</v>
      </c>
      <c r="K39" s="1464">
        <v>179.65</v>
      </c>
      <c r="L39" s="1465">
        <v>254.94736842105263</v>
      </c>
      <c r="M39" s="1464">
        <v>219.70873786407768</v>
      </c>
      <c r="N39" s="1461">
        <v>256.969696969697</v>
      </c>
      <c r="O39" s="1460">
        <v>150.66019417475729</v>
      </c>
      <c r="P39" s="1466">
        <v>95.96</v>
      </c>
      <c r="Q39" s="1464">
        <v>117.26</v>
      </c>
      <c r="R39" s="1466">
        <v>116.44</v>
      </c>
      <c r="S39" s="1464">
        <v>125.31</v>
      </c>
      <c r="T39" s="1466">
        <v>138.86000000000001</v>
      </c>
      <c r="U39" s="1464">
        <v>135.1</v>
      </c>
      <c r="V39" s="1465">
        <v>180.29411764705881</v>
      </c>
      <c r="W39" s="1464">
        <v>229.10569105691056</v>
      </c>
      <c r="X39" s="1465">
        <v>158.70967741935485</v>
      </c>
      <c r="Y39" s="1464">
        <v>182.28187919463087</v>
      </c>
      <c r="Z39" s="1465">
        <v>245.51020408163265</v>
      </c>
      <c r="AA39" s="1464">
        <v>213.46835443037975</v>
      </c>
      <c r="AB39" s="1461">
        <v>245.76351351351352</v>
      </c>
      <c r="AC39" s="1460">
        <v>150</v>
      </c>
      <c r="AD39" s="1466">
        <v>70.290000000000006</v>
      </c>
      <c r="AE39" s="1464">
        <v>89.32</v>
      </c>
      <c r="AF39" s="1466">
        <v>91.32</v>
      </c>
      <c r="AG39" s="1464">
        <v>94.21</v>
      </c>
      <c r="AH39" s="1466">
        <v>105.18</v>
      </c>
      <c r="AI39" s="1464">
        <v>106.25</v>
      </c>
      <c r="AJ39" s="1465">
        <v>145.27542372881356</v>
      </c>
      <c r="AK39" s="1464">
        <v>192.06751054852322</v>
      </c>
      <c r="AL39" s="1465">
        <v>161.06694560669456</v>
      </c>
      <c r="AM39" s="1464">
        <v>169.56331877729258</v>
      </c>
      <c r="AN39" s="1465">
        <v>209.35222672064776</v>
      </c>
      <c r="AO39" s="1464">
        <v>185.40229885057471</v>
      </c>
      <c r="AP39" s="1461">
        <v>210.29914529914529</v>
      </c>
      <c r="AQ39" s="1460">
        <v>165.60728744939271</v>
      </c>
      <c r="AR39" s="1466">
        <v>77.56</v>
      </c>
      <c r="AS39" s="1464">
        <v>107.01</v>
      </c>
      <c r="AT39" s="1466">
        <v>112.55</v>
      </c>
      <c r="AU39" s="1464">
        <v>101.63</v>
      </c>
      <c r="AV39" s="1466">
        <v>120.92</v>
      </c>
      <c r="AW39" s="1464">
        <v>129.52000000000001</v>
      </c>
      <c r="AX39" s="1465">
        <v>163.53383458646616</v>
      </c>
      <c r="AY39" s="1464">
        <v>217.09923664122138</v>
      </c>
      <c r="AZ39" s="1465">
        <v>166.58333333333334</v>
      </c>
      <c r="BA39" s="1464">
        <v>167.5609756097561</v>
      </c>
      <c r="BB39" s="1465">
        <v>224.51923076923077</v>
      </c>
      <c r="BC39" s="1464">
        <v>194.74358974358975</v>
      </c>
      <c r="BD39" s="1461">
        <v>221.43939393939394</v>
      </c>
      <c r="BE39" s="1460">
        <v>185.79136690647482</v>
      </c>
      <c r="BF39" s="1466">
        <v>75.930000000000007</v>
      </c>
      <c r="BG39" s="1464">
        <v>108.11</v>
      </c>
      <c r="BH39" s="1466">
        <v>111.1</v>
      </c>
      <c r="BI39" s="1464">
        <v>112.25</v>
      </c>
      <c r="BJ39" s="1466">
        <v>125.31</v>
      </c>
      <c r="BK39" s="1464">
        <v>122.48</v>
      </c>
      <c r="BL39" s="1465">
        <v>167.01524749030284</v>
      </c>
      <c r="BM39" s="1464">
        <v>214.56406698583058</v>
      </c>
      <c r="BN39" s="1465">
        <v>153.25168978150353</v>
      </c>
      <c r="BO39" s="1464">
        <v>163.45136711884976</v>
      </c>
      <c r="BP39" s="1465">
        <v>229.62433104196407</v>
      </c>
      <c r="BQ39" s="1464">
        <v>192.96727126829921</v>
      </c>
      <c r="BR39" s="1461">
        <v>225.11474662778494</v>
      </c>
      <c r="BS39" s="1460">
        <v>155.5888390492272</v>
      </c>
    </row>
    <row r="40" spans="1:71">
      <c r="A40" s="1467" t="s">
        <v>1369</v>
      </c>
      <c r="B40" s="1466">
        <v>112.21</v>
      </c>
      <c r="C40" s="1464">
        <v>129.44</v>
      </c>
      <c r="D40" s="1466">
        <v>147.36000000000001</v>
      </c>
      <c r="E40" s="1464">
        <v>128.62</v>
      </c>
      <c r="F40" s="1466">
        <v>155.38999999999999</v>
      </c>
      <c r="G40" s="1464">
        <v>220.69</v>
      </c>
      <c r="H40" s="1465">
        <v>293.71428571428572</v>
      </c>
      <c r="I40" s="1464">
        <v>328.67346938775512</v>
      </c>
      <c r="J40" s="1465">
        <v>292.54901960784315</v>
      </c>
      <c r="K40" s="1464">
        <v>343.26732673267327</v>
      </c>
      <c r="L40" s="1465">
        <v>382.70833333333331</v>
      </c>
      <c r="M40" s="1464">
        <v>286.50485436893206</v>
      </c>
      <c r="N40" s="1461">
        <v>379.59595959595958</v>
      </c>
      <c r="O40" s="1460">
        <v>335.33980582524271</v>
      </c>
      <c r="P40" s="1466">
        <v>111.36</v>
      </c>
      <c r="Q40" s="1464">
        <v>137.83000000000001</v>
      </c>
      <c r="R40" s="1466">
        <v>145.54</v>
      </c>
      <c r="S40" s="1464">
        <v>131.21</v>
      </c>
      <c r="T40" s="1466">
        <v>163.07</v>
      </c>
      <c r="U40" s="1464">
        <v>227.23</v>
      </c>
      <c r="V40" s="1465">
        <v>287.84172661870502</v>
      </c>
      <c r="W40" s="1464">
        <v>379.43548387096774</v>
      </c>
      <c r="X40" s="1465">
        <v>307.42399999999998</v>
      </c>
      <c r="Y40" s="1464">
        <v>379.41558441558442</v>
      </c>
      <c r="Z40" s="1465">
        <v>374.15894039735099</v>
      </c>
      <c r="AA40" s="1464">
        <v>324.69135802469134</v>
      </c>
      <c r="AB40" s="1461">
        <v>417.11409395973152</v>
      </c>
      <c r="AC40" s="1460">
        <v>366.05263157894734</v>
      </c>
      <c r="AD40" s="1466">
        <v>100.61</v>
      </c>
      <c r="AE40" s="1464">
        <v>125.39</v>
      </c>
      <c r="AF40" s="1466">
        <v>118.93</v>
      </c>
      <c r="AG40" s="1464">
        <v>146.12</v>
      </c>
      <c r="AH40" s="1466">
        <v>162.4</v>
      </c>
      <c r="AI40" s="1464">
        <v>217.75</v>
      </c>
      <c r="AJ40" s="1465">
        <v>312.05284552845529</v>
      </c>
      <c r="AK40" s="1464">
        <v>347.60162601626018</v>
      </c>
      <c r="AL40" s="1465">
        <v>326.198347107438</v>
      </c>
      <c r="AM40" s="1464">
        <v>326.27705627705626</v>
      </c>
      <c r="AN40" s="1465">
        <v>374.26016260162601</v>
      </c>
      <c r="AO40" s="1464">
        <v>306.52307692307693</v>
      </c>
      <c r="AP40" s="1461">
        <v>400.74152542372883</v>
      </c>
      <c r="AQ40" s="1460">
        <v>352.61290322580646</v>
      </c>
      <c r="AR40" s="1466">
        <v>105.79</v>
      </c>
      <c r="AS40" s="1464">
        <v>128.6</v>
      </c>
      <c r="AT40" s="1466">
        <v>155.84</v>
      </c>
      <c r="AU40" s="1464">
        <v>136.93</v>
      </c>
      <c r="AV40" s="1466">
        <v>184.88</v>
      </c>
      <c r="AW40" s="1464">
        <v>206.64</v>
      </c>
      <c r="AX40" s="1465">
        <v>309.41176470588238</v>
      </c>
      <c r="AY40" s="1464">
        <v>342.11920529801324</v>
      </c>
      <c r="AZ40" s="1465">
        <v>304.17808219178085</v>
      </c>
      <c r="BA40" s="1464">
        <v>298.9795918367347</v>
      </c>
      <c r="BB40" s="1465">
        <v>331.80327868852459</v>
      </c>
      <c r="BC40" s="1464">
        <v>269.375</v>
      </c>
      <c r="BD40" s="1461">
        <v>379.09774436090225</v>
      </c>
      <c r="BE40" s="1460">
        <v>350.36496350364962</v>
      </c>
      <c r="BF40" s="1466">
        <v>108.89</v>
      </c>
      <c r="BG40" s="1464">
        <v>133.69</v>
      </c>
      <c r="BH40" s="1466">
        <v>145.47</v>
      </c>
      <c r="BI40" s="1464">
        <v>130.93</v>
      </c>
      <c r="BJ40" s="1466">
        <v>164.25</v>
      </c>
      <c r="BK40" s="1464">
        <v>222.1</v>
      </c>
      <c r="BL40" s="1465">
        <v>294.98173027768337</v>
      </c>
      <c r="BM40" s="1464">
        <v>345.61591255504089</v>
      </c>
      <c r="BN40" s="1465">
        <v>300.82712490292784</v>
      </c>
      <c r="BO40" s="1464">
        <v>340.38304645926189</v>
      </c>
      <c r="BP40" s="1465">
        <v>363.14628981095609</v>
      </c>
      <c r="BQ40" s="1464">
        <v>299.74432429938156</v>
      </c>
      <c r="BR40" s="1461">
        <v>397.3307609934206</v>
      </c>
      <c r="BS40" s="1460">
        <v>363.81591156657976</v>
      </c>
    </row>
    <row r="41" spans="1:71">
      <c r="A41" s="1467" t="s">
        <v>1368</v>
      </c>
      <c r="B41" s="1466">
        <v>48.95</v>
      </c>
      <c r="C41" s="1464">
        <v>47.43</v>
      </c>
      <c r="D41" s="1466">
        <v>71.989999999999995</v>
      </c>
      <c r="E41" s="1464">
        <v>85.89</v>
      </c>
      <c r="F41" s="1466">
        <v>97.73</v>
      </c>
      <c r="G41" s="1464">
        <v>83.11</v>
      </c>
      <c r="H41" s="1465">
        <v>89.876190476190473</v>
      </c>
      <c r="I41" s="1464">
        <v>89.948453608247419</v>
      </c>
      <c r="J41" s="1465">
        <v>108.34951456310679</v>
      </c>
      <c r="K41" s="1464">
        <v>100.34313725490196</v>
      </c>
      <c r="L41" s="1465">
        <v>107.375</v>
      </c>
      <c r="M41" s="1464">
        <v>132.71028037383178</v>
      </c>
      <c r="N41" s="1461">
        <v>203.33</v>
      </c>
      <c r="O41" s="1460">
        <v>173.25242718446603</v>
      </c>
      <c r="P41" s="1466">
        <v>63.77</v>
      </c>
      <c r="Q41" s="1464">
        <v>55.35</v>
      </c>
      <c r="R41" s="1466">
        <v>73.09</v>
      </c>
      <c r="S41" s="1464">
        <v>90.04</v>
      </c>
      <c r="T41" s="1466">
        <v>103.94</v>
      </c>
      <c r="U41" s="1464">
        <v>84.72</v>
      </c>
      <c r="V41" s="1465">
        <v>96.63120567375887</v>
      </c>
      <c r="W41" s="1464">
        <v>94.56</v>
      </c>
      <c r="X41" s="1465">
        <v>116.45669291338582</v>
      </c>
      <c r="Y41" s="1464">
        <v>105.45454545454545</v>
      </c>
      <c r="Z41" s="1465">
        <v>126.33116883116882</v>
      </c>
      <c r="AA41" s="1464">
        <v>142.0679012345679</v>
      </c>
      <c r="AB41" s="1461">
        <v>215.12162162162161</v>
      </c>
      <c r="AC41" s="1460">
        <v>183.92156862745097</v>
      </c>
      <c r="AD41" s="1466">
        <v>49.97</v>
      </c>
      <c r="AE41" s="1464">
        <v>45.01</v>
      </c>
      <c r="AF41" s="1466">
        <v>61.76</v>
      </c>
      <c r="AG41" s="1464">
        <v>73.75</v>
      </c>
      <c r="AH41" s="1466">
        <v>75.540000000000006</v>
      </c>
      <c r="AI41" s="1464">
        <v>67.73</v>
      </c>
      <c r="AJ41" s="1465">
        <v>74.251012145748987</v>
      </c>
      <c r="AK41" s="1464">
        <v>72.47286821705427</v>
      </c>
      <c r="AL41" s="1465">
        <v>82.925925925925924</v>
      </c>
      <c r="AM41" s="1464">
        <v>75.598290598290603</v>
      </c>
      <c r="AN41" s="1465">
        <v>92.091633466135463</v>
      </c>
      <c r="AO41" s="1464">
        <v>117.07364341085271</v>
      </c>
      <c r="AP41" s="1461">
        <v>181.19341563786008</v>
      </c>
      <c r="AQ41" s="1460">
        <v>169.9609375</v>
      </c>
      <c r="AR41" s="1466">
        <v>49.92</v>
      </c>
      <c r="AS41" s="1464">
        <v>52.7</v>
      </c>
      <c r="AT41" s="1466">
        <v>74.14</v>
      </c>
      <c r="AU41" s="1464">
        <v>79.22</v>
      </c>
      <c r="AV41" s="1466">
        <v>91.11</v>
      </c>
      <c r="AW41" s="1464">
        <v>86.87</v>
      </c>
      <c r="AX41" s="1465">
        <v>86.568627450980387</v>
      </c>
      <c r="AY41" s="1464">
        <v>83.202614379084963</v>
      </c>
      <c r="AZ41" s="1465">
        <v>97.46621621621621</v>
      </c>
      <c r="BA41" s="1464">
        <v>95.979729729729726</v>
      </c>
      <c r="BB41" s="1465">
        <v>108.18548387096774</v>
      </c>
      <c r="BC41" s="1464">
        <v>130.42307692307693</v>
      </c>
      <c r="BD41" s="1461">
        <v>187.09558823529412</v>
      </c>
      <c r="BE41" s="1460">
        <v>167.74305555555554</v>
      </c>
      <c r="BF41" s="1466">
        <v>54.76</v>
      </c>
      <c r="BG41" s="1464">
        <v>49.97</v>
      </c>
      <c r="BH41" s="1466">
        <v>68.8</v>
      </c>
      <c r="BI41" s="1464">
        <v>81.34</v>
      </c>
      <c r="BJ41" s="1466">
        <v>92.14</v>
      </c>
      <c r="BK41" s="1464">
        <v>78.61</v>
      </c>
      <c r="BL41" s="1465">
        <v>85.534860797873179</v>
      </c>
      <c r="BM41" s="1464">
        <v>85.400026141703862</v>
      </c>
      <c r="BN41" s="1465">
        <v>103.58862008150851</v>
      </c>
      <c r="BO41" s="1464">
        <v>93.990046953184645</v>
      </c>
      <c r="BP41" s="1465">
        <v>108.69881165779276</v>
      </c>
      <c r="BQ41" s="1464">
        <v>129.67022471517868</v>
      </c>
      <c r="BR41" s="1461">
        <v>196.78300485713751</v>
      </c>
      <c r="BS41" s="1460">
        <v>172.26174596314317</v>
      </c>
    </row>
    <row r="42" spans="1:71">
      <c r="A42" s="1467" t="s">
        <v>1367</v>
      </c>
      <c r="B42" s="1466">
        <v>555.16</v>
      </c>
      <c r="C42" s="1464">
        <v>602</v>
      </c>
      <c r="D42" s="1466">
        <v>569.44000000000005</v>
      </c>
      <c r="E42" s="1464">
        <v>548.02</v>
      </c>
      <c r="F42" s="1466">
        <v>605.70000000000005</v>
      </c>
      <c r="G42" s="1464">
        <v>730.51</v>
      </c>
      <c r="H42" s="1465">
        <v>881.61616161616166</v>
      </c>
      <c r="I42" s="1464">
        <v>1170.5681818181818</v>
      </c>
      <c r="J42" s="1465">
        <v>1129.9029126213593</v>
      </c>
      <c r="K42" s="1464">
        <v>1110.1030927835052</v>
      </c>
      <c r="L42" s="1465">
        <v>1065.5578947368422</v>
      </c>
      <c r="M42" s="1464">
        <v>1091.5384615384614</v>
      </c>
      <c r="N42" s="1461">
        <v>1231.6161616161617</v>
      </c>
      <c r="O42" s="1460">
        <v>1350.5</v>
      </c>
      <c r="P42" s="1466">
        <v>701.42</v>
      </c>
      <c r="Q42" s="1464">
        <v>653.66</v>
      </c>
      <c r="R42" s="1466">
        <v>674.34</v>
      </c>
      <c r="S42" s="1464">
        <v>630.09</v>
      </c>
      <c r="T42" s="1466">
        <v>773.77</v>
      </c>
      <c r="U42" s="1464">
        <v>774.74</v>
      </c>
      <c r="V42" s="1465">
        <v>1096.3235294117646</v>
      </c>
      <c r="W42" s="1464">
        <v>1275.2173913043478</v>
      </c>
      <c r="X42" s="1465">
        <v>1390.4065040650407</v>
      </c>
      <c r="Y42" s="1464">
        <v>1300.328947368421</v>
      </c>
      <c r="Z42" s="1465">
        <v>1204.8666666666666</v>
      </c>
      <c r="AA42" s="1464">
        <v>1241.3540372670807</v>
      </c>
      <c r="AB42" s="1461">
        <v>1298.5714285714287</v>
      </c>
      <c r="AC42" s="1460">
        <v>1387.6158940397352</v>
      </c>
      <c r="AD42" s="1466">
        <v>506.07</v>
      </c>
      <c r="AE42" s="1464">
        <v>574.20000000000005</v>
      </c>
      <c r="AF42" s="1466">
        <v>603.16999999999996</v>
      </c>
      <c r="AG42" s="1464">
        <v>543.49</v>
      </c>
      <c r="AH42" s="1466">
        <v>564.29</v>
      </c>
      <c r="AI42" s="1464">
        <v>637.5</v>
      </c>
      <c r="AJ42" s="1465">
        <v>830</v>
      </c>
      <c r="AK42" s="1464">
        <v>1355.5555555555557</v>
      </c>
      <c r="AL42" s="1465">
        <v>1169.4117647058824</v>
      </c>
      <c r="AM42" s="1464">
        <v>1255.5555555555557</v>
      </c>
      <c r="AN42" s="1465">
        <v>1053.3333333333333</v>
      </c>
      <c r="AO42" s="1464">
        <v>1117.3469387755101</v>
      </c>
      <c r="AP42" s="1461">
        <v>1147.6470588235295</v>
      </c>
      <c r="AQ42" s="1460">
        <v>1260.752688172043</v>
      </c>
      <c r="AR42" s="1466">
        <v>608.26</v>
      </c>
      <c r="AS42" s="1464">
        <v>686.27</v>
      </c>
      <c r="AT42" s="1466">
        <v>685.15</v>
      </c>
      <c r="AU42" s="1464">
        <v>711.01</v>
      </c>
      <c r="AV42" s="1466">
        <v>775.14</v>
      </c>
      <c r="AW42" s="1464">
        <v>780.77</v>
      </c>
      <c r="AX42" s="1465">
        <v>1082.7210884353742</v>
      </c>
      <c r="AY42" s="1464">
        <v>1489.5555555555557</v>
      </c>
      <c r="AZ42" s="1465">
        <v>1395.2205882352941</v>
      </c>
      <c r="BA42" s="1464">
        <v>1427.0833333333333</v>
      </c>
      <c r="BB42" s="1465">
        <v>1400.7894736842106</v>
      </c>
      <c r="BC42" s="1464">
        <v>1531.3492063492063</v>
      </c>
      <c r="BD42" s="1461">
        <v>1553.1060606060605</v>
      </c>
      <c r="BE42" s="1460">
        <v>1792.9078014184397</v>
      </c>
      <c r="BF42" s="1466">
        <v>579.36</v>
      </c>
      <c r="BG42" s="1464">
        <v>617.12</v>
      </c>
      <c r="BH42" s="1466">
        <v>628.55999999999995</v>
      </c>
      <c r="BI42" s="1464">
        <v>599.14</v>
      </c>
      <c r="BJ42" s="1466">
        <v>651.59</v>
      </c>
      <c r="BK42" s="1464">
        <v>700.23</v>
      </c>
      <c r="BL42" s="1465">
        <v>988.8105576251487</v>
      </c>
      <c r="BM42" s="1464">
        <v>1333.585307626616</v>
      </c>
      <c r="BN42" s="1465">
        <v>1260.8715871969564</v>
      </c>
      <c r="BO42" s="1464">
        <v>1272.226796830357</v>
      </c>
      <c r="BP42" s="1465">
        <v>1166.0875466388479</v>
      </c>
      <c r="BQ42" s="1464">
        <v>1186.7280026574572</v>
      </c>
      <c r="BR42" s="1461">
        <v>1266.2347047132889</v>
      </c>
      <c r="BS42" s="1460">
        <v>1384.7807957132011</v>
      </c>
    </row>
    <row r="43" spans="1:71">
      <c r="A43" s="1467" t="s">
        <v>1366</v>
      </c>
      <c r="B43" s="1466">
        <v>918.24</v>
      </c>
      <c r="C43" s="1464">
        <v>1035.8900000000001</v>
      </c>
      <c r="D43" s="1466">
        <v>1042.3900000000001</v>
      </c>
      <c r="E43" s="1464">
        <v>1012.39</v>
      </c>
      <c r="F43" s="1466">
        <v>1111.01</v>
      </c>
      <c r="G43" s="1464">
        <v>1209.02</v>
      </c>
      <c r="H43" s="1465">
        <v>1637.9120879120878</v>
      </c>
      <c r="I43" s="1464">
        <v>2198.2352941176468</v>
      </c>
      <c r="J43" s="1465">
        <v>1810</v>
      </c>
      <c r="K43" s="1464">
        <v>2023.5416666666667</v>
      </c>
      <c r="L43" s="1465">
        <v>2125.8510638297871</v>
      </c>
      <c r="M43" s="1464">
        <v>2086.1764705882351</v>
      </c>
      <c r="N43" s="1461">
        <v>2210.8333333333335</v>
      </c>
      <c r="O43" s="1460">
        <v>2211.9</v>
      </c>
      <c r="P43" s="1466">
        <v>1004.65</v>
      </c>
      <c r="Q43" s="1464">
        <v>1021.9</v>
      </c>
      <c r="R43" s="1466">
        <v>1018.25</v>
      </c>
      <c r="S43" s="1464">
        <v>936.61</v>
      </c>
      <c r="T43" s="1466">
        <v>1072.49</v>
      </c>
      <c r="U43" s="1464">
        <v>1140.68</v>
      </c>
      <c r="V43" s="1465">
        <v>1526.0629921259842</v>
      </c>
      <c r="W43" s="1464">
        <v>1923.8095238095239</v>
      </c>
      <c r="X43" s="1465">
        <v>1961.9354838709678</v>
      </c>
      <c r="Y43" s="1464">
        <v>1785.7142857142858</v>
      </c>
      <c r="Z43" s="1465">
        <v>1758.3333333333333</v>
      </c>
      <c r="AA43" s="1464">
        <v>1662.6623376623377</v>
      </c>
      <c r="AB43" s="1461">
        <v>1882.3571428571429</v>
      </c>
      <c r="AC43" s="1460">
        <v>1992.8030303030303</v>
      </c>
      <c r="AD43" s="1466">
        <v>659.88</v>
      </c>
      <c r="AE43" s="1464">
        <v>697.63</v>
      </c>
      <c r="AF43" s="1466">
        <v>740</v>
      </c>
      <c r="AG43" s="1464">
        <v>811.49</v>
      </c>
      <c r="AH43" s="1466">
        <v>762.87</v>
      </c>
      <c r="AI43" s="1464">
        <v>824.62</v>
      </c>
      <c r="AJ43" s="1465">
        <v>1085.3658536585365</v>
      </c>
      <c r="AK43" s="1464">
        <v>1984.2857142857142</v>
      </c>
      <c r="AL43" s="1465">
        <v>1606.6666666666667</v>
      </c>
      <c r="AM43" s="1464">
        <v>1748.4615384615386</v>
      </c>
      <c r="AN43" s="1465">
        <v>1455</v>
      </c>
      <c r="AO43" s="1464">
        <v>1593.8775510204082</v>
      </c>
      <c r="AP43" s="1461">
        <v>1473.4042553191489</v>
      </c>
      <c r="AQ43" s="1460">
        <v>1621.591836734694</v>
      </c>
      <c r="AR43" s="1466">
        <v>794.39</v>
      </c>
      <c r="AS43" s="1464">
        <v>886.53</v>
      </c>
      <c r="AT43" s="1466">
        <v>905.26</v>
      </c>
      <c r="AU43" s="1464">
        <v>947.04</v>
      </c>
      <c r="AV43" s="1466">
        <v>1049.29</v>
      </c>
      <c r="AW43" s="1464">
        <v>1060.04</v>
      </c>
      <c r="AX43" s="1465">
        <v>1441.2275862068966</v>
      </c>
      <c r="AY43" s="1464">
        <v>2097.2222222222222</v>
      </c>
      <c r="AZ43" s="1465">
        <v>1926.5151515151515</v>
      </c>
      <c r="BA43" s="1464">
        <v>1859.5588235294117</v>
      </c>
      <c r="BB43" s="1465">
        <v>1821.304347826087</v>
      </c>
      <c r="BC43" s="1464">
        <v>1889.84375</v>
      </c>
      <c r="BD43" s="1461">
        <v>1844.32</v>
      </c>
      <c r="BE43" s="1460">
        <v>2041.6666666666667</v>
      </c>
      <c r="BF43" s="1466">
        <v>902.45</v>
      </c>
      <c r="BG43" s="1464">
        <v>962.63</v>
      </c>
      <c r="BH43" s="1466">
        <v>938</v>
      </c>
      <c r="BI43" s="1464">
        <v>924.35</v>
      </c>
      <c r="BJ43" s="1466">
        <v>1004.57</v>
      </c>
      <c r="BK43" s="1464">
        <v>1113</v>
      </c>
      <c r="BL43" s="1465">
        <v>1475.6381769969885</v>
      </c>
      <c r="BM43" s="1464">
        <v>2078.1541855687433</v>
      </c>
      <c r="BN43" s="1465">
        <v>1898.5942552393526</v>
      </c>
      <c r="BO43" s="1464">
        <v>1929.9442661732185</v>
      </c>
      <c r="BP43" s="1465">
        <v>1859.1435761883133</v>
      </c>
      <c r="BQ43" s="1464">
        <v>1877.1266853538941</v>
      </c>
      <c r="BR43" s="1461">
        <v>1934.8116263595189</v>
      </c>
      <c r="BS43" s="1460">
        <v>2067.170107093792</v>
      </c>
    </row>
    <row r="44" spans="1:71">
      <c r="A44" s="1467" t="s">
        <v>1365</v>
      </c>
      <c r="B44" s="1466">
        <v>420.84</v>
      </c>
      <c r="C44" s="1464">
        <v>459.28</v>
      </c>
      <c r="D44" s="1466">
        <v>458.37</v>
      </c>
      <c r="E44" s="1464">
        <v>442.78</v>
      </c>
      <c r="F44" s="1466">
        <v>536.32000000000005</v>
      </c>
      <c r="G44" s="1464">
        <v>554.27</v>
      </c>
      <c r="H44" s="1465">
        <v>705.54216867469881</v>
      </c>
      <c r="I44" s="1464">
        <v>1016.7088607594936</v>
      </c>
      <c r="J44" s="1465">
        <v>961.8478260869565</v>
      </c>
      <c r="K44" s="1464">
        <v>841.74157303370782</v>
      </c>
      <c r="L44" s="1465">
        <v>898.84615384615381</v>
      </c>
      <c r="M44" s="1464">
        <v>912.31111111111113</v>
      </c>
      <c r="N44" s="1461">
        <v>968.30985915492954</v>
      </c>
      <c r="O44" s="1460">
        <v>1096.046511627907</v>
      </c>
      <c r="P44" s="1466">
        <v>437.01</v>
      </c>
      <c r="Q44" s="1464">
        <v>475.28</v>
      </c>
      <c r="R44" s="1466">
        <v>492.25</v>
      </c>
      <c r="S44" s="1464">
        <v>474.92</v>
      </c>
      <c r="T44" s="1466">
        <v>544.66</v>
      </c>
      <c r="U44" s="1464">
        <v>532.03</v>
      </c>
      <c r="V44" s="1465">
        <v>702.96703296703299</v>
      </c>
      <c r="W44" s="1464">
        <v>922.94117647058829</v>
      </c>
      <c r="X44" s="1465">
        <v>965.09433962264154</v>
      </c>
      <c r="Y44" s="1464">
        <v>811.72413793103453</v>
      </c>
      <c r="Z44" s="1465">
        <v>846.03174603174602</v>
      </c>
      <c r="AA44" s="1464">
        <v>852.33082706766913</v>
      </c>
      <c r="AB44" s="1461">
        <v>1001.7857142857143</v>
      </c>
      <c r="AC44" s="1460">
        <v>992.14876033057851</v>
      </c>
      <c r="AD44" s="1466">
        <v>400.66</v>
      </c>
      <c r="AE44" s="1464">
        <v>436.62</v>
      </c>
      <c r="AF44" s="1466">
        <v>477.58</v>
      </c>
      <c r="AG44" s="1464">
        <v>439.01</v>
      </c>
      <c r="AH44" s="1466">
        <v>446.64</v>
      </c>
      <c r="AI44" s="1464">
        <v>501.72</v>
      </c>
      <c r="AJ44" s="1465">
        <v>657.29166666666663</v>
      </c>
      <c r="AK44" s="1464">
        <v>1060.5263157894738</v>
      </c>
      <c r="AL44" s="1465">
        <v>1082.5925925925926</v>
      </c>
      <c r="AM44" s="1464">
        <v>993.54838709677415</v>
      </c>
      <c r="AN44" s="1465">
        <v>1056.1643835616439</v>
      </c>
      <c r="AO44" s="1464">
        <v>1001.6129032258065</v>
      </c>
      <c r="AP44" s="1461">
        <v>1053.3333333333333</v>
      </c>
      <c r="AQ44" s="1460">
        <v>1142.8571428571429</v>
      </c>
      <c r="AR44" s="1466">
        <v>361.57</v>
      </c>
      <c r="AS44" s="1464">
        <v>417.48</v>
      </c>
      <c r="AT44" s="1466">
        <v>435.24</v>
      </c>
      <c r="AU44" s="1464">
        <v>439.87</v>
      </c>
      <c r="AV44" s="1466">
        <v>473.66</v>
      </c>
      <c r="AW44" s="1464">
        <v>497.05</v>
      </c>
      <c r="AX44" s="1465">
        <v>637.22689075630251</v>
      </c>
      <c r="AY44" s="1464">
        <v>1062.962962962963</v>
      </c>
      <c r="AZ44" s="1465">
        <v>1019.9029126213592</v>
      </c>
      <c r="BA44" s="1464">
        <v>917.56756756756761</v>
      </c>
      <c r="BB44" s="1465">
        <v>923.61904761904759</v>
      </c>
      <c r="BC44" s="1464">
        <v>1018.3333333333334</v>
      </c>
      <c r="BD44" s="1461">
        <v>1061.7647058823529</v>
      </c>
      <c r="BE44" s="1460">
        <v>1123.1404958677685</v>
      </c>
      <c r="BF44" s="1466">
        <v>423.56</v>
      </c>
      <c r="BG44" s="1464">
        <v>464.12</v>
      </c>
      <c r="BH44" s="1466">
        <v>507.27</v>
      </c>
      <c r="BI44" s="1464">
        <v>478.34</v>
      </c>
      <c r="BJ44" s="1466">
        <v>523.01</v>
      </c>
      <c r="BK44" s="1464">
        <v>538.02</v>
      </c>
      <c r="BL44" s="1465">
        <v>706.16359978887647</v>
      </c>
      <c r="BM44" s="1464">
        <v>1012.7229195615359</v>
      </c>
      <c r="BN44" s="1465">
        <v>1007.1381981331228</v>
      </c>
      <c r="BO44" s="1464">
        <v>862.88062880375151</v>
      </c>
      <c r="BP44" s="1465">
        <v>919.65297030176566</v>
      </c>
      <c r="BQ44" s="1464">
        <v>938.98288606761082</v>
      </c>
      <c r="BR44" s="1461">
        <v>1065.5192740151315</v>
      </c>
      <c r="BS44" s="1460">
        <v>1057.0907061253497</v>
      </c>
    </row>
    <row r="45" spans="1:71">
      <c r="A45" s="1469" t="s">
        <v>1364</v>
      </c>
      <c r="B45" s="1466">
        <v>663.72</v>
      </c>
      <c r="C45" s="1464">
        <v>649.42999999999995</v>
      </c>
      <c r="D45" s="1466">
        <v>642.08000000000004</v>
      </c>
      <c r="E45" s="1464">
        <v>618.51</v>
      </c>
      <c r="F45" s="1466">
        <v>574.82000000000005</v>
      </c>
      <c r="G45" s="1464">
        <v>761.31</v>
      </c>
      <c r="H45" s="1465">
        <v>983.80597014925377</v>
      </c>
      <c r="I45" s="1464">
        <v>1458</v>
      </c>
      <c r="J45" s="1465">
        <v>1035.7575757575758</v>
      </c>
      <c r="K45" s="1464">
        <v>1042.5886524822695</v>
      </c>
      <c r="L45" s="1465">
        <v>1001.9852941176471</v>
      </c>
      <c r="M45" s="1464">
        <v>948.32</v>
      </c>
      <c r="N45" s="1461">
        <v>912.69696969696975</v>
      </c>
      <c r="O45" s="1460">
        <v>1160.590909090909</v>
      </c>
      <c r="P45" s="1466">
        <v>738.78</v>
      </c>
      <c r="Q45" s="1464">
        <v>719.33</v>
      </c>
      <c r="R45" s="1466">
        <v>736.29</v>
      </c>
      <c r="S45" s="1464">
        <v>692.37</v>
      </c>
      <c r="T45" s="1466">
        <v>624.95000000000005</v>
      </c>
      <c r="U45" s="1464">
        <v>711.46</v>
      </c>
      <c r="V45" s="1465">
        <v>1058.7816091954023</v>
      </c>
      <c r="W45" s="1464">
        <v>1506.4705882352941</v>
      </c>
      <c r="X45" s="1465">
        <v>1117.8181818181818</v>
      </c>
      <c r="Y45" s="1464">
        <v>1106.2560386473431</v>
      </c>
      <c r="Z45" s="1465">
        <v>1055.752688172043</v>
      </c>
      <c r="AA45" s="1464">
        <v>1039.5650000000001</v>
      </c>
      <c r="AB45" s="1461">
        <v>877.02127659574467</v>
      </c>
      <c r="AC45" s="1460">
        <v>1129.3229166666667</v>
      </c>
      <c r="AD45" s="1466">
        <v>604.63</v>
      </c>
      <c r="AE45" s="1464">
        <v>642.75</v>
      </c>
      <c r="AF45" s="1466">
        <v>695.79</v>
      </c>
      <c r="AG45" s="1464">
        <v>650.9</v>
      </c>
      <c r="AH45" s="1466">
        <v>595.4</v>
      </c>
      <c r="AI45" s="1464">
        <v>715.49</v>
      </c>
      <c r="AJ45" s="1465">
        <v>930.23598820058999</v>
      </c>
      <c r="AK45" s="1464">
        <v>1553.4383954154728</v>
      </c>
      <c r="AL45" s="1465">
        <v>1261.044776119403</v>
      </c>
      <c r="AM45" s="1464">
        <v>1164.672619047619</v>
      </c>
      <c r="AN45" s="1465">
        <v>1101.9051490514905</v>
      </c>
      <c r="AO45" s="1464">
        <v>1073.2280701754387</v>
      </c>
      <c r="AP45" s="1461">
        <v>985.73170731707319</v>
      </c>
      <c r="AQ45" s="1460">
        <v>1053.3035714285713</v>
      </c>
      <c r="AR45" s="1466">
        <v>696.45</v>
      </c>
      <c r="AS45" s="1464">
        <v>675.82</v>
      </c>
      <c r="AT45" s="1466">
        <v>703.4</v>
      </c>
      <c r="AU45" s="1464">
        <v>653.98</v>
      </c>
      <c r="AV45" s="1466">
        <v>566.21</v>
      </c>
      <c r="AW45" s="1464">
        <v>686.94</v>
      </c>
      <c r="AX45" s="1465">
        <v>835.79365079365084</v>
      </c>
      <c r="AY45" s="1464">
        <v>1350.2487562189056</v>
      </c>
      <c r="AZ45" s="1465">
        <v>1083.5999999999999</v>
      </c>
      <c r="BA45" s="1464">
        <v>1070.9267241379309</v>
      </c>
      <c r="BB45" s="1465">
        <v>986.17924528301887</v>
      </c>
      <c r="BC45" s="1464">
        <v>954.83870967741939</v>
      </c>
      <c r="BD45" s="1461">
        <v>882.32673267326732</v>
      </c>
      <c r="BE45" s="1460">
        <v>1114.8837209302326</v>
      </c>
      <c r="BF45" s="1466">
        <v>688.52</v>
      </c>
      <c r="BG45" s="1464">
        <v>686.45</v>
      </c>
      <c r="BH45" s="1466">
        <v>697.44</v>
      </c>
      <c r="BI45" s="1464">
        <v>655.51</v>
      </c>
      <c r="BJ45" s="1466">
        <v>606.41999999999996</v>
      </c>
      <c r="BK45" s="1464">
        <v>726.4</v>
      </c>
      <c r="BL45" s="1465">
        <v>973.11464480751806</v>
      </c>
      <c r="BM45" s="1464">
        <v>1488.462288733572</v>
      </c>
      <c r="BN45" s="1465">
        <v>1108.4931114202454</v>
      </c>
      <c r="BO45" s="1464">
        <v>1088.4533425656825</v>
      </c>
      <c r="BP45" s="1465">
        <v>1064.7427247878852</v>
      </c>
      <c r="BQ45" s="1464">
        <v>1044.5811843948363</v>
      </c>
      <c r="BR45" s="1461">
        <v>940.20792936359817</v>
      </c>
      <c r="BS45" s="1460">
        <v>1135.0386447124208</v>
      </c>
    </row>
    <row r="46" spans="1:71">
      <c r="A46" s="1467" t="s">
        <v>1363</v>
      </c>
      <c r="B46" s="1466">
        <v>1095.79</v>
      </c>
      <c r="C46" s="1464">
        <v>1210.29</v>
      </c>
      <c r="D46" s="1466">
        <v>1175.6099999999999</v>
      </c>
      <c r="E46" s="1464">
        <v>1118.0899999999999</v>
      </c>
      <c r="F46" s="1466">
        <v>1296.18</v>
      </c>
      <c r="G46" s="1464">
        <v>1493.33</v>
      </c>
      <c r="H46" s="1465">
        <v>1714.4444444444443</v>
      </c>
      <c r="I46" s="1464">
        <v>2382.1686746987953</v>
      </c>
      <c r="J46" s="1465">
        <v>2075.2808988764045</v>
      </c>
      <c r="K46" s="1464">
        <v>2105.8510638297871</v>
      </c>
      <c r="L46" s="1465">
        <v>1980.5494505494505</v>
      </c>
      <c r="M46" s="1464">
        <v>1984.6666666666667</v>
      </c>
      <c r="N46" s="1461">
        <v>2009.25</v>
      </c>
      <c r="O46" s="1460">
        <v>2454.3689320388348</v>
      </c>
      <c r="P46" s="1466">
        <v>1279.44</v>
      </c>
      <c r="Q46" s="1464">
        <v>1343.08</v>
      </c>
      <c r="R46" s="1466">
        <v>1375.63</v>
      </c>
      <c r="S46" s="1464">
        <v>1411.68</v>
      </c>
      <c r="T46" s="1466">
        <v>1427.74</v>
      </c>
      <c r="U46" s="1464">
        <v>1502.69</v>
      </c>
      <c r="V46" s="1465">
        <v>1825</v>
      </c>
      <c r="W46" s="1464">
        <v>2683.7209302325582</v>
      </c>
      <c r="X46" s="1465">
        <v>2158.9449541284403</v>
      </c>
      <c r="Y46" s="1464">
        <v>2247.391304347826</v>
      </c>
      <c r="Z46" s="1465">
        <v>1958.560606060606</v>
      </c>
      <c r="AA46" s="1464">
        <v>1938.1132075471698</v>
      </c>
      <c r="AB46" s="1461">
        <v>2108.0821917808221</v>
      </c>
      <c r="AC46" s="1460">
        <v>2350.1333333333332</v>
      </c>
      <c r="AD46" s="1466">
        <v>1079.6500000000001</v>
      </c>
      <c r="AE46" s="1464">
        <v>1152.43</v>
      </c>
      <c r="AF46" s="1466">
        <v>1151.24</v>
      </c>
      <c r="AG46" s="1464">
        <v>1149.77</v>
      </c>
      <c r="AH46" s="1466">
        <v>1206.04</v>
      </c>
      <c r="AI46" s="1464">
        <v>1297.1199999999999</v>
      </c>
      <c r="AJ46" s="1465">
        <v>1568.3673469387754</v>
      </c>
      <c r="AK46" s="1464">
        <v>2764.6428571428573</v>
      </c>
      <c r="AL46" s="1465">
        <v>2609.8765432098767</v>
      </c>
      <c r="AM46" s="1464">
        <v>2646.6887417218545</v>
      </c>
      <c r="AN46" s="1465">
        <v>2191.907514450867</v>
      </c>
      <c r="AO46" s="1464">
        <v>2346.7213114754099</v>
      </c>
      <c r="AP46" s="1461">
        <v>2201.3584905660377</v>
      </c>
      <c r="AQ46" s="1460">
        <v>2372.6440677966102</v>
      </c>
      <c r="AR46" s="1466">
        <v>1109.17</v>
      </c>
      <c r="AS46" s="1464">
        <v>1068.94</v>
      </c>
      <c r="AT46" s="1466">
        <v>1132.98</v>
      </c>
      <c r="AU46" s="1464">
        <v>1179.82</v>
      </c>
      <c r="AV46" s="1466">
        <v>1242.99</v>
      </c>
      <c r="AW46" s="1464">
        <v>1345.51</v>
      </c>
      <c r="AX46" s="1465">
        <v>1595.9183673469388</v>
      </c>
      <c r="AY46" s="1464">
        <v>2404.5871559633028</v>
      </c>
      <c r="AZ46" s="1465">
        <v>2314.2857142857142</v>
      </c>
      <c r="BA46" s="1464">
        <v>2345.4901960784314</v>
      </c>
      <c r="BB46" s="1465">
        <v>2190.3333333333335</v>
      </c>
      <c r="BC46" s="1464">
        <v>1795.2439024390244</v>
      </c>
      <c r="BD46" s="1461">
        <v>1855.2272727272727</v>
      </c>
      <c r="BE46" s="1460">
        <v>2131.7204301075267</v>
      </c>
      <c r="BF46" s="1466">
        <v>1169.3599999999999</v>
      </c>
      <c r="BG46" s="1464">
        <v>1230.42</v>
      </c>
      <c r="BH46" s="1466">
        <v>1251.5999999999999</v>
      </c>
      <c r="BI46" s="1464">
        <v>1292.74</v>
      </c>
      <c r="BJ46" s="1466">
        <v>1349.44</v>
      </c>
      <c r="BK46" s="1464">
        <v>1441.33</v>
      </c>
      <c r="BL46" s="1465">
        <v>1735.2781993712258</v>
      </c>
      <c r="BM46" s="1464">
        <v>2595.1716497602038</v>
      </c>
      <c r="BN46" s="1465">
        <v>2313.5698944584419</v>
      </c>
      <c r="BO46" s="1464">
        <v>2320.0680875680023</v>
      </c>
      <c r="BP46" s="1465">
        <v>2150.8033730471243</v>
      </c>
      <c r="BQ46" s="1464">
        <v>2116.1720698532504</v>
      </c>
      <c r="BR46" s="1461">
        <v>2156.143149136064</v>
      </c>
      <c r="BS46" s="1460">
        <v>2354.4727349170712</v>
      </c>
    </row>
    <row r="47" spans="1:71" ht="18" customHeight="1">
      <c r="A47" s="1468" t="s">
        <v>1362</v>
      </c>
      <c r="B47" s="1466">
        <v>445.74</v>
      </c>
      <c r="C47" s="1464">
        <v>452.29</v>
      </c>
      <c r="D47" s="1466">
        <v>454.44</v>
      </c>
      <c r="E47" s="1464">
        <v>481.45</v>
      </c>
      <c r="F47" s="1466">
        <v>518.89</v>
      </c>
      <c r="G47" s="1464">
        <v>605.95000000000005</v>
      </c>
      <c r="H47" s="1465">
        <v>850.85714285714289</v>
      </c>
      <c r="I47" s="1464">
        <v>1261.7525773195875</v>
      </c>
      <c r="J47" s="1465">
        <v>1239.0384615384614</v>
      </c>
      <c r="K47" s="1464">
        <v>1243.8613861386139</v>
      </c>
      <c r="L47" s="1465">
        <v>1114.6875</v>
      </c>
      <c r="M47" s="1464">
        <v>1029.5283018867924</v>
      </c>
      <c r="N47" s="1461">
        <v>1025.1020408163265</v>
      </c>
      <c r="O47" s="1460">
        <v>1132.7184466019417</v>
      </c>
      <c r="P47" s="1466">
        <v>435.73</v>
      </c>
      <c r="Q47" s="1464">
        <v>434.2</v>
      </c>
      <c r="R47" s="1466">
        <v>440.74</v>
      </c>
      <c r="S47" s="1464">
        <v>474.43</v>
      </c>
      <c r="T47" s="1466">
        <v>512.12</v>
      </c>
      <c r="U47" s="1464">
        <v>601</v>
      </c>
      <c r="V47" s="1465">
        <v>813.51449275362324</v>
      </c>
      <c r="W47" s="1464">
        <v>1223.5087719298247</v>
      </c>
      <c r="X47" s="1465">
        <v>1154.1428571428571</v>
      </c>
      <c r="Y47" s="1464">
        <v>1164.3928571428571</v>
      </c>
      <c r="Z47" s="1465">
        <v>1055.5859375</v>
      </c>
      <c r="AA47" s="1464">
        <v>969.96753246753246</v>
      </c>
      <c r="AB47" s="1461">
        <v>943.44594594594594</v>
      </c>
      <c r="AC47" s="1460">
        <v>1053.1168831168832</v>
      </c>
      <c r="AD47" s="1466">
        <v>399.37</v>
      </c>
      <c r="AE47" s="1464">
        <v>399.85</v>
      </c>
      <c r="AF47" s="1466">
        <v>416.38</v>
      </c>
      <c r="AG47" s="1464">
        <v>446.9</v>
      </c>
      <c r="AH47" s="1466">
        <v>490.26</v>
      </c>
      <c r="AI47" s="1464">
        <v>573.38</v>
      </c>
      <c r="AJ47" s="1465">
        <v>780.07462686567169</v>
      </c>
      <c r="AK47" s="1464">
        <v>1228.1188118811881</v>
      </c>
      <c r="AL47" s="1465">
        <v>1247.7551020408164</v>
      </c>
      <c r="AM47" s="1464">
        <v>1130.6410256410256</v>
      </c>
      <c r="AN47" s="1465">
        <v>1072.7083333333333</v>
      </c>
      <c r="AO47" s="1464">
        <v>996.6269841269841</v>
      </c>
      <c r="AP47" s="1461">
        <v>990.91397849462362</v>
      </c>
      <c r="AQ47" s="1460">
        <v>1012.8846153846154</v>
      </c>
      <c r="AR47" s="1466">
        <v>452.98</v>
      </c>
      <c r="AS47" s="1464">
        <v>429.76</v>
      </c>
      <c r="AT47" s="1466">
        <v>431.04</v>
      </c>
      <c r="AU47" s="1464">
        <v>442.99</v>
      </c>
      <c r="AV47" s="1466">
        <v>488.58</v>
      </c>
      <c r="AW47" s="1464">
        <v>559.35</v>
      </c>
      <c r="AX47" s="1465">
        <v>789.4</v>
      </c>
      <c r="AY47" s="1464">
        <v>1113.96</v>
      </c>
      <c r="AZ47" s="1465">
        <v>1093.0952380952381</v>
      </c>
      <c r="BA47" s="1464">
        <v>1120.6578947368421</v>
      </c>
      <c r="BB47" s="1465">
        <v>1021.5686274509804</v>
      </c>
      <c r="BC47" s="1464">
        <v>969.51456310679612</v>
      </c>
      <c r="BD47" s="1461">
        <v>933.69369369369372</v>
      </c>
      <c r="BE47" s="1460">
        <v>1024.6153846153845</v>
      </c>
      <c r="BF47" s="1466">
        <v>442.53</v>
      </c>
      <c r="BG47" s="1464">
        <v>436.06</v>
      </c>
      <c r="BH47" s="1466">
        <v>442.56</v>
      </c>
      <c r="BI47" s="1464">
        <v>471.16</v>
      </c>
      <c r="BJ47" s="1466">
        <v>507.36</v>
      </c>
      <c r="BK47" s="1464">
        <v>588.4</v>
      </c>
      <c r="BL47" s="1465">
        <v>816.68734905447513</v>
      </c>
      <c r="BM47" s="1464">
        <v>1196.308216393152</v>
      </c>
      <c r="BN47" s="1465">
        <v>1174.1301423233008</v>
      </c>
      <c r="BO47" s="1464">
        <v>1176.0894146451169</v>
      </c>
      <c r="BP47" s="1465">
        <v>1074.9509634797841</v>
      </c>
      <c r="BQ47" s="1464">
        <v>990.70726871023442</v>
      </c>
      <c r="BR47" s="1461">
        <v>987.91147061862182</v>
      </c>
      <c r="BS47" s="1460">
        <v>1090.714126457809</v>
      </c>
    </row>
    <row r="48" spans="1:71">
      <c r="A48" s="1467" t="s">
        <v>1361</v>
      </c>
      <c r="B48" s="1466">
        <v>19.489999999999998</v>
      </c>
      <c r="C48" s="1464">
        <v>20.39</v>
      </c>
      <c r="D48" s="1466">
        <v>18.78</v>
      </c>
      <c r="E48" s="1464">
        <v>19.8</v>
      </c>
      <c r="F48" s="1466">
        <v>17.38</v>
      </c>
      <c r="G48" s="1464">
        <v>20.7</v>
      </c>
      <c r="H48" s="1465">
        <v>28.81904761904762</v>
      </c>
      <c r="I48" s="1464">
        <v>50.505263157894738</v>
      </c>
      <c r="J48" s="1465">
        <v>53.458823529411767</v>
      </c>
      <c r="K48" s="1464">
        <v>49.401960784313722</v>
      </c>
      <c r="L48" s="1465">
        <v>52.197916666666664</v>
      </c>
      <c r="M48" s="1464">
        <v>41.523364485981311</v>
      </c>
      <c r="N48" s="1461">
        <v>32.060606060606062</v>
      </c>
      <c r="O48" s="1460">
        <v>32.407766990291265</v>
      </c>
      <c r="P48" s="1466">
        <v>18.87</v>
      </c>
      <c r="Q48" s="1464">
        <v>19.45</v>
      </c>
      <c r="R48" s="1466">
        <v>18.34</v>
      </c>
      <c r="S48" s="1464">
        <v>19.010000000000002</v>
      </c>
      <c r="T48" s="1466">
        <v>16.38</v>
      </c>
      <c r="U48" s="1464">
        <v>19.899999999999999</v>
      </c>
      <c r="V48" s="1465">
        <v>29.067375886524822</v>
      </c>
      <c r="W48" s="1464">
        <v>50.210084033613448</v>
      </c>
      <c r="X48" s="1465">
        <v>53.598214285714285</v>
      </c>
      <c r="Y48" s="1464">
        <v>48.65771812080537</v>
      </c>
      <c r="Z48" s="1465">
        <v>50.777777777777779</v>
      </c>
      <c r="AA48" s="1464">
        <v>41.401234567901234</v>
      </c>
      <c r="AB48" s="1461">
        <v>30.996621621621621</v>
      </c>
      <c r="AC48" s="1460">
        <v>31.019480519480521</v>
      </c>
      <c r="AD48" s="1466">
        <v>19.05</v>
      </c>
      <c r="AE48" s="1464">
        <v>19.47</v>
      </c>
      <c r="AF48" s="1466">
        <v>18.2</v>
      </c>
      <c r="AG48" s="1464">
        <v>19.47</v>
      </c>
      <c r="AH48" s="1466">
        <v>17.64</v>
      </c>
      <c r="AI48" s="1464">
        <v>20.239999999999998</v>
      </c>
      <c r="AJ48" s="1465">
        <v>29.559322033898304</v>
      </c>
      <c r="AK48" s="1464">
        <v>52.200956937799042</v>
      </c>
      <c r="AL48" s="1465">
        <v>53.607476635514018</v>
      </c>
      <c r="AM48" s="1464">
        <v>50.873362445414848</v>
      </c>
      <c r="AN48" s="1465">
        <v>52.140562248995984</v>
      </c>
      <c r="AO48" s="1464">
        <v>42.637404580152669</v>
      </c>
      <c r="AP48" s="1461">
        <v>32.691358024691361</v>
      </c>
      <c r="AQ48" s="1460">
        <v>33.10588235294118</v>
      </c>
      <c r="AR48" s="1466">
        <v>18.45</v>
      </c>
      <c r="AS48" s="1464">
        <v>19.2</v>
      </c>
      <c r="AT48" s="1466">
        <v>18.13</v>
      </c>
      <c r="AU48" s="1464">
        <v>18.57</v>
      </c>
      <c r="AV48" s="1466">
        <v>16.72</v>
      </c>
      <c r="AW48" s="1464">
        <v>20.059999999999999</v>
      </c>
      <c r="AX48" s="1465">
        <v>29.415032679738562</v>
      </c>
      <c r="AY48" s="1464">
        <v>51.506802721088434</v>
      </c>
      <c r="AZ48" s="1465">
        <v>54.485074626865675</v>
      </c>
      <c r="BA48" s="1464">
        <v>50.854166666666664</v>
      </c>
      <c r="BB48" s="1465">
        <v>50.322580645161288</v>
      </c>
      <c r="BC48" s="1464">
        <v>41.476923076923079</v>
      </c>
      <c r="BD48" s="1461">
        <v>30.375</v>
      </c>
      <c r="BE48" s="1460">
        <v>32.433566433566433</v>
      </c>
      <c r="BF48" s="1466">
        <v>18.59</v>
      </c>
      <c r="BG48" s="1464">
        <v>19.420000000000002</v>
      </c>
      <c r="BH48" s="1466">
        <v>18.149999999999999</v>
      </c>
      <c r="BI48" s="1464">
        <v>18.850000000000001</v>
      </c>
      <c r="BJ48" s="1466">
        <v>16.54</v>
      </c>
      <c r="BK48" s="1464">
        <v>20.100000000000001</v>
      </c>
      <c r="BL48" s="1465">
        <v>28.983544175950229</v>
      </c>
      <c r="BM48" s="1464">
        <v>50.49436425835782</v>
      </c>
      <c r="BN48" s="1465">
        <v>52.519684103180623</v>
      </c>
      <c r="BO48" s="1464">
        <v>49.303216193434601</v>
      </c>
      <c r="BP48" s="1465">
        <v>50.864709567792261</v>
      </c>
      <c r="BQ48" s="1464">
        <v>41.275263490734282</v>
      </c>
      <c r="BR48" s="1461">
        <v>31.449678509245043</v>
      </c>
      <c r="BS48" s="1460">
        <v>32.325771304577046</v>
      </c>
    </row>
    <row r="49" spans="1:71" s="1459" customFormat="1">
      <c r="A49" s="1463" t="s">
        <v>1360</v>
      </c>
      <c r="B49" s="1462">
        <v>356.36</v>
      </c>
      <c r="C49" s="1460">
        <v>378.63</v>
      </c>
      <c r="D49" s="1462">
        <v>380.99</v>
      </c>
      <c r="E49" s="1460">
        <v>380</v>
      </c>
      <c r="F49" s="1462">
        <v>380</v>
      </c>
      <c r="G49" s="1460">
        <v>425</v>
      </c>
      <c r="H49" s="1461">
        <v>623.33333333333326</v>
      </c>
      <c r="I49" s="1460">
        <v>1192.1739130434783</v>
      </c>
      <c r="J49" s="1461">
        <v>1192</v>
      </c>
      <c r="K49" s="1460">
        <v>1080</v>
      </c>
      <c r="L49" s="1461">
        <v>1072.3295454545455</v>
      </c>
      <c r="M49" s="1460">
        <v>1054.0719696969697</v>
      </c>
      <c r="N49" s="1461">
        <v>1154.0277777777778</v>
      </c>
      <c r="O49" s="1460">
        <v>1188.6388888888889</v>
      </c>
      <c r="P49" s="1462">
        <v>356.02</v>
      </c>
      <c r="Q49" s="1460">
        <v>378.55</v>
      </c>
      <c r="R49" s="1462">
        <v>380.71</v>
      </c>
      <c r="S49" s="1460">
        <v>380</v>
      </c>
      <c r="T49" s="1462">
        <v>380</v>
      </c>
      <c r="U49" s="1460">
        <v>433.57</v>
      </c>
      <c r="V49" s="1461">
        <v>602.5</v>
      </c>
      <c r="W49" s="1460">
        <v>1186.1333333333332</v>
      </c>
      <c r="X49" s="1461">
        <v>1178.5714285714284</v>
      </c>
      <c r="Y49" s="1460">
        <v>1080</v>
      </c>
      <c r="Z49" s="1461">
        <v>1076.0298763736264</v>
      </c>
      <c r="AA49" s="1460">
        <v>1050</v>
      </c>
      <c r="AB49" s="1461">
        <v>1072.2222222222222</v>
      </c>
      <c r="AC49" s="1460">
        <v>1203.5555555555554</v>
      </c>
      <c r="AD49" s="1462">
        <v>353.01</v>
      </c>
      <c r="AE49" s="1460">
        <v>377.51</v>
      </c>
      <c r="AF49" s="1462">
        <v>378.32</v>
      </c>
      <c r="AG49" s="1460">
        <v>380</v>
      </c>
      <c r="AH49" s="1462">
        <v>379.78</v>
      </c>
      <c r="AI49" s="1460">
        <v>422.22</v>
      </c>
      <c r="AJ49" s="1461">
        <v>618.15476190476193</v>
      </c>
      <c r="AK49" s="1460">
        <v>1176.4625850340135</v>
      </c>
      <c r="AL49" s="1461">
        <v>1180.4166666666667</v>
      </c>
      <c r="AM49" s="1460">
        <v>1080</v>
      </c>
      <c r="AN49" s="1461">
        <v>1068.0642234671648</v>
      </c>
      <c r="AO49" s="1460">
        <v>1046.4973262032086</v>
      </c>
      <c r="AP49" s="1461">
        <v>1067.6037037037038</v>
      </c>
      <c r="AQ49" s="1460">
        <v>1200.7037037037037</v>
      </c>
      <c r="AR49" s="1462">
        <v>353.79</v>
      </c>
      <c r="AS49" s="1460">
        <v>375.8</v>
      </c>
      <c r="AT49" s="1462">
        <v>379.18</v>
      </c>
      <c r="AU49" s="1460">
        <v>380</v>
      </c>
      <c r="AV49" s="1462">
        <v>379.1</v>
      </c>
      <c r="AW49" s="1460">
        <v>430.8</v>
      </c>
      <c r="AX49" s="1461">
        <v>602.14285714285711</v>
      </c>
      <c r="AY49" s="1460">
        <v>1170.5982905982905</v>
      </c>
      <c r="AZ49" s="1461">
        <v>1184.7272727272727</v>
      </c>
      <c r="BA49" s="1460">
        <v>1080</v>
      </c>
      <c r="BB49" s="1461">
        <v>1070.653409090909</v>
      </c>
      <c r="BC49" s="1460">
        <v>1046.6208791208792</v>
      </c>
      <c r="BD49" s="1461">
        <v>1046.0972222222222</v>
      </c>
      <c r="BE49" s="1460">
        <v>1146.8333333333333</v>
      </c>
      <c r="BF49" s="1462">
        <v>355.36</v>
      </c>
      <c r="BG49" s="1460">
        <v>378.63</v>
      </c>
      <c r="BH49" s="1462">
        <v>380.89</v>
      </c>
      <c r="BI49" s="1460">
        <v>380</v>
      </c>
      <c r="BJ49" s="1462">
        <v>380</v>
      </c>
      <c r="BK49" s="1460">
        <v>422.86</v>
      </c>
      <c r="BL49" s="1461">
        <v>589.28571428571422</v>
      </c>
      <c r="BM49" s="1460">
        <v>1183.4090909090901</v>
      </c>
      <c r="BN49" s="1461">
        <v>1185.4391133557801</v>
      </c>
      <c r="BO49" s="1460">
        <v>1080</v>
      </c>
      <c r="BP49" s="1461">
        <v>1073.344904880872</v>
      </c>
      <c r="BQ49" s="1460">
        <v>1050.957268902122</v>
      </c>
      <c r="BR49" s="1461">
        <v>1075.5253012933567</v>
      </c>
      <c r="BS49" s="1460">
        <v>1192.8096707818929</v>
      </c>
    </row>
    <row r="50" spans="1:71" ht="15.75" thickBot="1">
      <c r="A50" s="1458"/>
      <c r="B50" s="1455"/>
      <c r="C50" s="1454"/>
      <c r="D50" s="1455"/>
      <c r="E50" s="1454"/>
      <c r="F50" s="1455"/>
      <c r="G50" s="1454"/>
      <c r="H50" s="1453"/>
      <c r="I50" s="1452"/>
      <c r="J50" s="1453"/>
      <c r="K50" s="1452"/>
      <c r="L50" s="1453"/>
      <c r="M50" s="1452"/>
      <c r="N50" s="1457"/>
      <c r="O50" s="1456"/>
      <c r="P50" s="1455"/>
      <c r="Q50" s="1454"/>
      <c r="R50" s="1455"/>
      <c r="S50" s="1454"/>
      <c r="T50" s="1455"/>
      <c r="U50" s="1454"/>
      <c r="V50" s="1453"/>
      <c r="W50" s="1452"/>
      <c r="X50" s="1453"/>
      <c r="Y50" s="1452"/>
      <c r="Z50" s="1453"/>
      <c r="AA50" s="1452"/>
      <c r="AB50" s="1457"/>
      <c r="AC50" s="1456"/>
      <c r="AD50" s="1455"/>
      <c r="AE50" s="1454"/>
      <c r="AF50" s="1455"/>
      <c r="AG50" s="1454"/>
      <c r="AH50" s="1455"/>
      <c r="AI50" s="1454"/>
      <c r="AJ50" s="1453"/>
      <c r="AK50" s="1452"/>
      <c r="AL50" s="1455"/>
      <c r="AM50" s="1454"/>
      <c r="AN50" s="1453"/>
      <c r="AO50" s="1452"/>
      <c r="AP50" s="1457"/>
      <c r="AQ50" s="1456"/>
      <c r="AR50" s="1455"/>
      <c r="AS50" s="1454"/>
      <c r="AT50" s="1455"/>
      <c r="AU50" s="1454"/>
      <c r="AV50" s="1455"/>
      <c r="AW50" s="1454"/>
      <c r="AX50" s="1453"/>
      <c r="AY50" s="1452"/>
      <c r="AZ50" s="1455"/>
      <c r="BA50" s="1454"/>
      <c r="BB50" s="1453"/>
      <c r="BC50" s="1452"/>
      <c r="BD50" s="1457"/>
      <c r="BE50" s="1456"/>
      <c r="BF50" s="1455"/>
      <c r="BG50" s="1454"/>
      <c r="BH50" s="1455"/>
      <c r="BI50" s="1454"/>
      <c r="BJ50" s="1455"/>
      <c r="BK50" s="1454"/>
      <c r="BL50" s="1453"/>
      <c r="BM50" s="1452"/>
      <c r="BN50" s="1453"/>
      <c r="BO50" s="1452"/>
      <c r="BP50" s="1453"/>
      <c r="BQ50" s="1452"/>
      <c r="BR50" s="1451"/>
      <c r="BS50" s="1450"/>
    </row>
    <row r="51" spans="1:71">
      <c r="A51" s="1448" t="s">
        <v>1359</v>
      </c>
      <c r="B51" s="1449"/>
      <c r="C51" s="1449"/>
      <c r="D51" s="1449"/>
      <c r="E51" s="1449"/>
      <c r="F51" s="1449"/>
      <c r="G51" s="1449"/>
      <c r="H51" s="1449"/>
      <c r="I51" s="1449"/>
      <c r="J51" s="1449"/>
      <c r="K51" s="1449"/>
      <c r="L51" s="1449"/>
      <c r="M51" s="1449"/>
      <c r="N51" s="1449"/>
      <c r="O51" s="1449"/>
      <c r="P51" s="1449"/>
      <c r="Q51" s="1449"/>
      <c r="R51" s="1449"/>
      <c r="S51" s="1449"/>
      <c r="T51" s="1449"/>
      <c r="U51" s="1449"/>
      <c r="V51" s="1449"/>
      <c r="W51" s="1449"/>
      <c r="X51" s="1449"/>
      <c r="Y51" s="1449"/>
      <c r="Z51" s="1449"/>
      <c r="AA51" s="1449"/>
      <c r="AB51" s="1449"/>
      <c r="AC51" s="1449"/>
      <c r="AD51" s="1449"/>
      <c r="AE51" s="1449"/>
      <c r="AF51" s="1449"/>
      <c r="AG51" s="1449"/>
      <c r="AH51" s="1449"/>
      <c r="AI51" s="1449"/>
      <c r="AJ51" s="1449"/>
      <c r="AK51" s="1449"/>
      <c r="AL51" s="1449"/>
      <c r="AM51" s="1449"/>
      <c r="AN51" s="1449"/>
      <c r="AO51" s="1449"/>
      <c r="AP51" s="1449"/>
      <c r="AQ51" s="1449"/>
      <c r="AR51" s="1449"/>
      <c r="AS51" s="1449"/>
      <c r="AT51" s="1449"/>
      <c r="AU51" s="1449"/>
      <c r="AV51" s="1449"/>
      <c r="AW51" s="1449"/>
      <c r="AX51" s="1449"/>
      <c r="AY51" s="1449"/>
      <c r="AZ51" s="1449"/>
      <c r="BA51" s="1449"/>
      <c r="BB51" s="1449"/>
      <c r="BC51" s="1449"/>
      <c r="BD51" s="1449"/>
      <c r="BE51" s="1449"/>
      <c r="BF51" s="1449"/>
      <c r="BG51" s="1449"/>
      <c r="BH51" s="1449"/>
      <c r="BI51" s="1449"/>
      <c r="BJ51" s="1449"/>
      <c r="BK51" s="1449"/>
      <c r="BL51" s="2040" t="s">
        <v>153</v>
      </c>
      <c r="BM51" s="2041"/>
      <c r="BN51" s="2041"/>
      <c r="BO51" s="2041"/>
      <c r="BP51" s="2041"/>
      <c r="BQ51" s="2041"/>
      <c r="BR51" s="2041"/>
      <c r="BS51" s="2041"/>
    </row>
    <row r="52" spans="1:71">
      <c r="A52" s="1448" t="s">
        <v>286</v>
      </c>
      <c r="B52" s="1447"/>
      <c r="C52" s="1447"/>
      <c r="D52" s="1447"/>
      <c r="E52" s="1447"/>
      <c r="F52" s="1447"/>
      <c r="G52" s="1447"/>
      <c r="P52" s="1447"/>
      <c r="Q52" s="1447"/>
      <c r="R52" s="1447"/>
      <c r="S52" s="1447"/>
      <c r="T52" s="1447"/>
      <c r="U52" s="1447"/>
      <c r="AD52" s="1447"/>
      <c r="AE52" s="1447"/>
      <c r="AF52" s="1447"/>
      <c r="AG52" s="1447"/>
      <c r="AH52" s="1447"/>
      <c r="AI52" s="1447"/>
      <c r="AR52" s="1447"/>
      <c r="AS52" s="1447"/>
      <c r="AT52" s="1447"/>
      <c r="AU52" s="1447"/>
      <c r="AV52" s="1447"/>
      <c r="AW52" s="1447"/>
      <c r="BF52" s="1447"/>
      <c r="BG52" s="1447"/>
      <c r="BH52" s="1447"/>
      <c r="BI52" s="1447"/>
      <c r="BJ52" s="1447"/>
      <c r="BK52" s="1447"/>
    </row>
  </sheetData>
  <mergeCells count="85">
    <mergeCell ref="BR30:BS30"/>
    <mergeCell ref="L6:M6"/>
    <mergeCell ref="N6:O6"/>
    <mergeCell ref="Z6:AA6"/>
    <mergeCell ref="AB6:AC6"/>
    <mergeCell ref="AF30:AG30"/>
    <mergeCell ref="Z30:AA30"/>
    <mergeCell ref="AN30:AO30"/>
    <mergeCell ref="AP30:AQ30"/>
    <mergeCell ref="BB30:BC30"/>
    <mergeCell ref="BD30:BE30"/>
    <mergeCell ref="BP30:BQ30"/>
    <mergeCell ref="BN30:BO30"/>
    <mergeCell ref="AF6:AG6"/>
    <mergeCell ref="AH30:AI30"/>
    <mergeCell ref="AJ30:AK30"/>
    <mergeCell ref="A3:BS3"/>
    <mergeCell ref="A5:A7"/>
    <mergeCell ref="B5:O5"/>
    <mergeCell ref="AR30:AS30"/>
    <mergeCell ref="BP6:BQ6"/>
    <mergeCell ref="BR6:BS6"/>
    <mergeCell ref="L30:M30"/>
    <mergeCell ref="N30:O30"/>
    <mergeCell ref="AB30:AC30"/>
    <mergeCell ref="J30:K30"/>
    <mergeCell ref="P30:Q30"/>
    <mergeCell ref="R30:S30"/>
    <mergeCell ref="T30:U30"/>
    <mergeCell ref="V30:W30"/>
    <mergeCell ref="X30:Y30"/>
    <mergeCell ref="AD6:AE6"/>
    <mergeCell ref="BN2:BS2"/>
    <mergeCell ref="BL51:BS51"/>
    <mergeCell ref="AT30:AU30"/>
    <mergeCell ref="AV30:AW30"/>
    <mergeCell ref="AX30:AY30"/>
    <mergeCell ref="AZ30:BA30"/>
    <mergeCell ref="BF30:BG30"/>
    <mergeCell ref="BH30:BI30"/>
    <mergeCell ref="BJ30:BK30"/>
    <mergeCell ref="BL30:BM30"/>
    <mergeCell ref="BJ6:BK6"/>
    <mergeCell ref="AR29:BE29"/>
    <mergeCell ref="BF29:BS29"/>
    <mergeCell ref="AT6:AU6"/>
    <mergeCell ref="AV6:AW6"/>
    <mergeCell ref="BF5:BS5"/>
    <mergeCell ref="AL30:AM30"/>
    <mergeCell ref="AD30:AE30"/>
    <mergeCell ref="A29:A31"/>
    <mergeCell ref="B29:O29"/>
    <mergeCell ref="P29:AC29"/>
    <mergeCell ref="AD29:AQ29"/>
    <mergeCell ref="B30:C30"/>
    <mergeCell ref="D30:E30"/>
    <mergeCell ref="F30:G30"/>
    <mergeCell ref="H30:I30"/>
    <mergeCell ref="BL6:BM6"/>
    <mergeCell ref="BN6:BO6"/>
    <mergeCell ref="AX6:AY6"/>
    <mergeCell ref="AZ6:BA6"/>
    <mergeCell ref="BF6:BG6"/>
    <mergeCell ref="BH6:BI6"/>
    <mergeCell ref="BB6:BC6"/>
    <mergeCell ref="BD6:BE6"/>
    <mergeCell ref="P5:AC5"/>
    <mergeCell ref="AD5:AQ5"/>
    <mergeCell ref="AR5:BE5"/>
    <mergeCell ref="AJ6:AK6"/>
    <mergeCell ref="AL6:AM6"/>
    <mergeCell ref="AR6:AS6"/>
    <mergeCell ref="AP6:AQ6"/>
    <mergeCell ref="AN6:AO6"/>
    <mergeCell ref="B6:C6"/>
    <mergeCell ref="D6:E6"/>
    <mergeCell ref="F6:G6"/>
    <mergeCell ref="AH6:AI6"/>
    <mergeCell ref="H6:I6"/>
    <mergeCell ref="J6:K6"/>
    <mergeCell ref="P6:Q6"/>
    <mergeCell ref="R6:S6"/>
    <mergeCell ref="T6:U6"/>
    <mergeCell ref="V6:W6"/>
    <mergeCell ref="X6:Y6"/>
  </mergeCells>
  <hyperlinks>
    <hyperlink ref="BN2" location="Contents!A1" display="Back to Contents ç" xr:uid="{BFF083E6-C615-4A94-B9CC-75724F110D58}"/>
    <hyperlink ref="BN2:BS2" location="உள்ளடக்கம்!A1" display="cs;slf;fj;jpw;F jpUk;Gtjw;F" xr:uid="{480EB20B-6329-46BB-AFBF-147FDB507D76}"/>
  </hyperlinks>
  <pageMargins left="0.7" right="0.7" top="0.75" bottom="0.75" header="0.3" footer="0.3"/>
  <pageSetup paperSize="9" scale="25" orientation="landscape" r:id="rId1"/>
  <headerFooter>
    <oddHeader xml:space="preserve">&amp;L&amp;"Calibri"&amp;10&amp;K000000 [Limited Sharing]&amp;1#_x000D_&amp;"Aptos Narrow"&amp;11&amp;K000000&amp;"Calibri"&amp;11 </oddHead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A48B3-C141-433B-A378-4A02171956D6}">
  <sheetPr>
    <pageSetUpPr fitToPage="1"/>
  </sheetPr>
  <dimension ref="A1:K92"/>
  <sheetViews>
    <sheetView workbookViewId="0">
      <selection activeCell="G2" sqref="G2:K2"/>
    </sheetView>
  </sheetViews>
  <sheetFormatPr defaultRowHeight="15"/>
  <cols>
    <col min="1" max="1" width="28.42578125" style="1377" customWidth="1"/>
    <col min="2" max="10" width="9.140625" style="1377"/>
    <col min="11" max="11" width="9.140625" style="1459"/>
    <col min="12" max="12" width="9.140625" style="1377"/>
    <col min="13" max="13" width="21.140625" style="1377" customWidth="1"/>
    <col min="14" max="16384" width="9.140625" style="1377"/>
  </cols>
  <sheetData>
    <row r="1" spans="1:11" ht="15.75">
      <c r="A1" s="1161" t="s">
        <v>132</v>
      </c>
      <c r="B1" s="1523"/>
      <c r="C1" s="1523"/>
      <c r="D1" s="1523"/>
      <c r="E1" s="1523"/>
      <c r="F1" s="1523"/>
      <c r="G1" s="1521"/>
      <c r="H1" s="1521"/>
      <c r="I1" s="1521"/>
      <c r="J1" s="1521"/>
      <c r="K1" s="1525" t="s">
        <v>1462</v>
      </c>
    </row>
    <row r="2" spans="1:11" ht="15.75">
      <c r="A2" s="1524"/>
      <c r="B2" s="1523"/>
      <c r="C2" s="1523"/>
      <c r="D2" s="1523"/>
      <c r="E2" s="1523"/>
      <c r="F2" s="1523"/>
      <c r="G2" s="1787" t="s">
        <v>130</v>
      </c>
      <c r="H2" s="1787"/>
      <c r="I2" s="1787"/>
      <c r="J2" s="1787"/>
      <c r="K2" s="1787"/>
    </row>
    <row r="3" spans="1:11" ht="15.75">
      <c r="A3" s="1879" t="s">
        <v>25</v>
      </c>
      <c r="B3" s="1879"/>
      <c r="C3" s="1879"/>
      <c r="D3" s="1879"/>
      <c r="E3" s="1879"/>
      <c r="F3" s="1879"/>
      <c r="G3" s="1879"/>
      <c r="H3" s="1879"/>
      <c r="I3" s="1879"/>
      <c r="J3" s="1879"/>
      <c r="K3" s="1879"/>
    </row>
    <row r="4" spans="1:11" ht="15.75" thickBot="1">
      <c r="A4" s="1521"/>
      <c r="B4" s="1522"/>
      <c r="C4" s="1522"/>
      <c r="D4" s="1522"/>
      <c r="E4" s="1522"/>
      <c r="F4" s="1522"/>
      <c r="G4" s="1521"/>
      <c r="H4" s="1521"/>
      <c r="I4" s="1521"/>
      <c r="J4" s="1521"/>
      <c r="K4" s="1520" t="s">
        <v>1461</v>
      </c>
    </row>
    <row r="5" spans="1:11">
      <c r="A5" s="2048" t="s">
        <v>193</v>
      </c>
      <c r="B5" s="2048" t="s">
        <v>342</v>
      </c>
      <c r="C5" s="2052" t="s">
        <v>1460</v>
      </c>
      <c r="D5" s="2052"/>
      <c r="E5" s="2052"/>
      <c r="F5" s="2052"/>
      <c r="G5" s="2052"/>
      <c r="H5" s="2052"/>
      <c r="I5" s="2052"/>
      <c r="J5" s="2052"/>
      <c r="K5" s="2053"/>
    </row>
    <row r="6" spans="1:11">
      <c r="A6" s="2049"/>
      <c r="B6" s="2049"/>
      <c r="C6" s="1913"/>
      <c r="D6" s="1913"/>
      <c r="E6" s="1913"/>
      <c r="F6" s="1913"/>
      <c r="G6" s="1913"/>
      <c r="H6" s="1913"/>
      <c r="I6" s="1913"/>
      <c r="J6" s="1913"/>
      <c r="K6" s="2054"/>
    </row>
    <row r="7" spans="1:11" ht="15.75" thickBot="1">
      <c r="A7" s="2050"/>
      <c r="B7" s="2051"/>
      <c r="C7" s="1518">
        <v>2017</v>
      </c>
      <c r="D7" s="1518">
        <v>2018</v>
      </c>
      <c r="E7" s="1518">
        <v>2019</v>
      </c>
      <c r="F7" s="1519">
        <v>2020</v>
      </c>
      <c r="G7" s="1518">
        <v>2021</v>
      </c>
      <c r="H7" s="1518">
        <v>2022</v>
      </c>
      <c r="I7" s="1518">
        <v>2023</v>
      </c>
      <c r="J7" s="1517">
        <v>2024</v>
      </c>
      <c r="K7" s="1516" t="s">
        <v>662</v>
      </c>
    </row>
    <row r="8" spans="1:11">
      <c r="A8" s="1505" t="s">
        <v>1459</v>
      </c>
      <c r="B8" s="1503"/>
      <c r="C8" s="1515"/>
      <c r="D8" s="1515"/>
      <c r="E8" s="1515"/>
      <c r="F8" s="1514"/>
      <c r="G8" s="1513"/>
      <c r="H8" s="1513"/>
      <c r="I8" s="1513"/>
      <c r="J8" s="1512"/>
      <c r="K8" s="1512"/>
    </row>
    <row r="9" spans="1:11">
      <c r="A9" s="785" t="s">
        <v>1455</v>
      </c>
      <c r="B9" s="1058" t="s">
        <v>1395</v>
      </c>
      <c r="C9" s="1499">
        <v>45.82</v>
      </c>
      <c r="D9" s="1499">
        <v>39.229999999999997</v>
      </c>
      <c r="E9" s="1499">
        <v>40.43</v>
      </c>
      <c r="F9" s="1506">
        <v>48.23</v>
      </c>
      <c r="G9" s="1499">
        <v>57.35</v>
      </c>
      <c r="H9" s="1499">
        <v>104.7</v>
      </c>
      <c r="I9" s="1499">
        <v>93.94</v>
      </c>
      <c r="J9" s="1498">
        <v>111.43</v>
      </c>
      <c r="K9" s="1498">
        <v>119.43461774600614</v>
      </c>
    </row>
    <row r="10" spans="1:11">
      <c r="A10" s="785" t="s">
        <v>1454</v>
      </c>
      <c r="B10" s="1058" t="s">
        <v>1395</v>
      </c>
      <c r="C10" s="1499">
        <v>44.33</v>
      </c>
      <c r="D10" s="1499">
        <v>36.56</v>
      </c>
      <c r="E10" s="1499">
        <v>38.369999999999997</v>
      </c>
      <c r="F10" s="1506">
        <v>49.53</v>
      </c>
      <c r="G10" s="1499">
        <v>55.8</v>
      </c>
      <c r="H10" s="1499">
        <v>111.93</v>
      </c>
      <c r="I10" s="1499">
        <v>90.28</v>
      </c>
      <c r="J10" s="1498">
        <v>107.93</v>
      </c>
      <c r="K10" s="1498">
        <v>120.46969109225938</v>
      </c>
    </row>
    <row r="11" spans="1:11">
      <c r="A11" s="785" t="s">
        <v>1458</v>
      </c>
      <c r="B11" s="1058" t="s">
        <v>1395</v>
      </c>
      <c r="C11" s="1499">
        <v>48.91</v>
      </c>
      <c r="D11" s="1499">
        <v>48.11</v>
      </c>
      <c r="E11" s="1499">
        <v>42.38</v>
      </c>
      <c r="F11" s="1506">
        <v>50.43</v>
      </c>
      <c r="G11" s="1499">
        <v>64.040000000000006</v>
      </c>
      <c r="H11" s="1499">
        <v>107.22</v>
      </c>
      <c r="I11" s="1499">
        <v>103.39</v>
      </c>
      <c r="J11" s="1498">
        <v>118.98</v>
      </c>
      <c r="K11" s="1498">
        <v>128.30624536943617</v>
      </c>
    </row>
    <row r="12" spans="1:11">
      <c r="A12" s="1511"/>
      <c r="B12" s="1503"/>
      <c r="C12" s="1499"/>
      <c r="D12" s="1499"/>
      <c r="E12" s="1499"/>
      <c r="F12" s="1506"/>
      <c r="G12" s="1499"/>
      <c r="H12" s="1499"/>
      <c r="I12" s="1499"/>
      <c r="J12" s="1498"/>
      <c r="K12" s="1498"/>
    </row>
    <row r="13" spans="1:11">
      <c r="A13" s="1505" t="s">
        <v>1457</v>
      </c>
      <c r="B13" s="1503"/>
      <c r="C13" s="1499"/>
      <c r="D13" s="1499"/>
      <c r="E13" s="1499"/>
      <c r="F13" s="1506"/>
      <c r="G13" s="1499"/>
      <c r="H13" s="1499"/>
      <c r="I13" s="1499"/>
      <c r="J13" s="1499"/>
      <c r="K13" s="1499"/>
    </row>
    <row r="14" spans="1:11">
      <c r="A14" s="785" t="s">
        <v>1455</v>
      </c>
      <c r="B14" s="1058" t="s">
        <v>1395</v>
      </c>
      <c r="C14" s="1499">
        <v>77.59</v>
      </c>
      <c r="D14" s="1499">
        <v>73.02</v>
      </c>
      <c r="E14" s="1499">
        <v>74.489999999999995</v>
      </c>
      <c r="F14" s="1506">
        <v>87.06</v>
      </c>
      <c r="G14" s="1499">
        <v>99.97</v>
      </c>
      <c r="H14" s="1499">
        <v>184.83</v>
      </c>
      <c r="I14" s="1499">
        <v>171.42</v>
      </c>
      <c r="J14" s="1498">
        <v>191.96</v>
      </c>
      <c r="K14" s="1498">
        <v>207.89995558062591</v>
      </c>
    </row>
    <row r="15" spans="1:11">
      <c r="A15" s="785" t="s">
        <v>1454</v>
      </c>
      <c r="B15" s="1058" t="s">
        <v>1395</v>
      </c>
      <c r="C15" s="1499">
        <v>76.959999999999994</v>
      </c>
      <c r="D15" s="1499">
        <v>65.63</v>
      </c>
      <c r="E15" s="1499">
        <v>68.930000000000007</v>
      </c>
      <c r="F15" s="1506">
        <v>85.76</v>
      </c>
      <c r="G15" s="1499">
        <v>94.57</v>
      </c>
      <c r="H15" s="1499">
        <v>186.65</v>
      </c>
      <c r="I15" s="1499">
        <v>158.58000000000001</v>
      </c>
      <c r="J15" s="1498">
        <v>181.06</v>
      </c>
      <c r="K15" s="1498">
        <v>201.7474949211171</v>
      </c>
    </row>
    <row r="16" spans="1:11">
      <c r="A16" s="785" t="s">
        <v>1453</v>
      </c>
      <c r="B16" s="1058" t="s">
        <v>1395</v>
      </c>
      <c r="C16" s="1499">
        <v>85.18</v>
      </c>
      <c r="D16" s="1499">
        <v>89.73</v>
      </c>
      <c r="E16" s="1499">
        <v>84.4</v>
      </c>
      <c r="F16" s="1506">
        <v>93.96</v>
      </c>
      <c r="G16" s="1499">
        <v>116.51</v>
      </c>
      <c r="H16" s="1499">
        <v>190.77</v>
      </c>
      <c r="I16" s="1499">
        <v>195.15</v>
      </c>
      <c r="J16" s="1498">
        <v>212.52</v>
      </c>
      <c r="K16" s="1498">
        <v>225.62669594746498</v>
      </c>
    </row>
    <row r="17" spans="1:11">
      <c r="A17" s="1511"/>
      <c r="B17" s="1503"/>
      <c r="C17" s="1499"/>
      <c r="D17" s="1499"/>
      <c r="E17" s="1499"/>
      <c r="F17" s="1506"/>
      <c r="G17" s="1499"/>
      <c r="H17" s="1499"/>
      <c r="I17" s="1499"/>
      <c r="J17" s="1498"/>
      <c r="K17" s="1498"/>
    </row>
    <row r="18" spans="1:11">
      <c r="A18" s="1505" t="s">
        <v>1456</v>
      </c>
      <c r="B18" s="1503"/>
      <c r="C18" s="1499"/>
      <c r="D18" s="1499"/>
      <c r="E18" s="1499"/>
      <c r="F18" s="1506"/>
      <c r="G18" s="1499"/>
      <c r="H18" s="1499"/>
      <c r="I18" s="1499"/>
      <c r="J18" s="1499"/>
      <c r="K18" s="1499"/>
    </row>
    <row r="19" spans="1:11">
      <c r="A19" s="785" t="s">
        <v>1455</v>
      </c>
      <c r="B19" s="1058" t="s">
        <v>1395</v>
      </c>
      <c r="C19" s="1499">
        <v>82.22</v>
      </c>
      <c r="D19" s="1499">
        <v>80</v>
      </c>
      <c r="E19" s="1499">
        <v>80.59</v>
      </c>
      <c r="F19" s="1506">
        <v>90.81</v>
      </c>
      <c r="G19" s="1499">
        <v>106.22</v>
      </c>
      <c r="H19" s="1499">
        <v>192.72</v>
      </c>
      <c r="I19" s="1499">
        <v>184.38</v>
      </c>
      <c r="J19" s="1498">
        <v>205.49</v>
      </c>
      <c r="K19" s="1498">
        <v>218.91668853891687</v>
      </c>
    </row>
    <row r="20" spans="1:11">
      <c r="A20" s="785" t="s">
        <v>1454</v>
      </c>
      <c r="B20" s="1058" t="s">
        <v>1395</v>
      </c>
      <c r="C20" s="1499">
        <v>81.67</v>
      </c>
      <c r="D20" s="1499">
        <v>78.17</v>
      </c>
      <c r="E20" s="1499">
        <v>81.33</v>
      </c>
      <c r="F20" s="1506">
        <v>92.86</v>
      </c>
      <c r="G20" s="1499">
        <v>103.96</v>
      </c>
      <c r="H20" s="1499">
        <v>192.25</v>
      </c>
      <c r="I20" s="1499">
        <v>183.47</v>
      </c>
      <c r="J20" s="1498">
        <v>203.4</v>
      </c>
      <c r="K20" s="1498">
        <v>215.6986999111999</v>
      </c>
    </row>
    <row r="21" spans="1:11">
      <c r="A21" s="785" t="s">
        <v>1453</v>
      </c>
      <c r="B21" s="1058" t="s">
        <v>1395</v>
      </c>
      <c r="C21" s="1499">
        <v>88.72</v>
      </c>
      <c r="D21" s="1499">
        <v>94.88</v>
      </c>
      <c r="E21" s="1499">
        <v>89.77</v>
      </c>
      <c r="F21" s="1506">
        <v>96.6</v>
      </c>
      <c r="G21" s="1499">
        <v>123.08</v>
      </c>
      <c r="H21" s="1499">
        <v>200.7</v>
      </c>
      <c r="I21" s="1499">
        <v>202.68</v>
      </c>
      <c r="J21" s="1498">
        <v>221.98</v>
      </c>
      <c r="K21" s="1498">
        <v>230.07189282391562</v>
      </c>
    </row>
    <row r="22" spans="1:11">
      <c r="A22" s="1511"/>
      <c r="B22" s="1503"/>
      <c r="C22" s="1499"/>
      <c r="D22" s="1499"/>
      <c r="E22" s="1499"/>
      <c r="F22" s="1506"/>
      <c r="G22" s="1499"/>
      <c r="H22" s="1499"/>
      <c r="I22" s="1499"/>
      <c r="J22" s="1499"/>
      <c r="K22" s="1499"/>
    </row>
    <row r="23" spans="1:11">
      <c r="A23" s="1505" t="s">
        <v>1452</v>
      </c>
      <c r="B23" s="1503"/>
      <c r="C23" s="1499"/>
      <c r="D23" s="1499"/>
      <c r="E23" s="1499"/>
      <c r="F23" s="1506"/>
      <c r="G23" s="1499"/>
      <c r="H23" s="1499"/>
      <c r="I23" s="1499"/>
      <c r="J23" s="1499"/>
      <c r="K23" s="1499"/>
    </row>
    <row r="24" spans="1:11">
      <c r="A24" s="785" t="s">
        <v>1451</v>
      </c>
      <c r="B24" s="1058" t="s">
        <v>1395</v>
      </c>
      <c r="C24" s="1499">
        <v>184.53</v>
      </c>
      <c r="D24" s="1499">
        <v>176.07</v>
      </c>
      <c r="E24" s="1499">
        <v>184.7</v>
      </c>
      <c r="F24" s="1506">
        <v>220.66</v>
      </c>
      <c r="G24" s="1499">
        <v>371.39</v>
      </c>
      <c r="H24" s="1499">
        <v>504.31</v>
      </c>
      <c r="I24" s="1499">
        <v>654.12</v>
      </c>
      <c r="J24" s="1498">
        <v>590.13</v>
      </c>
      <c r="K24" s="1498">
        <v>524.48641716932514</v>
      </c>
    </row>
    <row r="25" spans="1:11">
      <c r="A25" s="785" t="s">
        <v>1450</v>
      </c>
      <c r="B25" s="1058" t="s">
        <v>1395</v>
      </c>
      <c r="C25" s="1499">
        <v>194.74</v>
      </c>
      <c r="D25" s="1499">
        <v>172.57</v>
      </c>
      <c r="E25" s="1499">
        <v>188.1</v>
      </c>
      <c r="F25" s="1506">
        <v>223.37</v>
      </c>
      <c r="G25" s="1499">
        <v>350.66</v>
      </c>
      <c r="H25" s="1499">
        <v>497.6</v>
      </c>
      <c r="I25" s="1499">
        <v>718.14</v>
      </c>
      <c r="J25" s="1498">
        <v>611.4</v>
      </c>
      <c r="K25" s="1498">
        <v>541.28802254147479</v>
      </c>
    </row>
    <row r="26" spans="1:11">
      <c r="A26" s="785" t="s">
        <v>1449</v>
      </c>
      <c r="B26" s="1058" t="s">
        <v>1395</v>
      </c>
      <c r="C26" s="1499">
        <v>188.8</v>
      </c>
      <c r="D26" s="1499">
        <v>169.62</v>
      </c>
      <c r="E26" s="1499">
        <v>194.24</v>
      </c>
      <c r="F26" s="1506">
        <v>231.96</v>
      </c>
      <c r="G26" s="1499">
        <v>473.56</v>
      </c>
      <c r="H26" s="1499">
        <v>614.34</v>
      </c>
      <c r="I26" s="1499">
        <v>859.13</v>
      </c>
      <c r="J26" s="1498">
        <v>725.16</v>
      </c>
      <c r="K26" s="1498">
        <v>560.37254406978684</v>
      </c>
    </row>
    <row r="27" spans="1:11">
      <c r="A27" s="1511"/>
      <c r="B27" s="1503"/>
      <c r="C27" s="1499"/>
      <c r="D27" s="1499"/>
      <c r="E27" s="1499"/>
      <c r="F27" s="1506"/>
      <c r="G27" s="1499"/>
      <c r="H27" s="1499"/>
      <c r="I27" s="1499"/>
      <c r="J27" s="1499"/>
      <c r="K27" s="1499"/>
    </row>
    <row r="28" spans="1:11">
      <c r="A28" s="1505" t="s">
        <v>1448</v>
      </c>
      <c r="B28" s="1503"/>
      <c r="C28" s="1499"/>
      <c r="D28" s="1499"/>
      <c r="E28" s="1499"/>
      <c r="F28" s="1506"/>
      <c r="G28" s="1499"/>
      <c r="H28" s="1499"/>
      <c r="I28" s="1499"/>
      <c r="J28" s="1499"/>
      <c r="K28" s="1499"/>
    </row>
    <row r="29" spans="1:11">
      <c r="A29" s="1505" t="s">
        <v>1447</v>
      </c>
      <c r="B29" s="1503"/>
      <c r="C29" s="1499"/>
      <c r="D29" s="1499"/>
      <c r="E29" s="1499"/>
      <c r="F29" s="1506"/>
      <c r="G29" s="1499"/>
      <c r="H29" s="1499"/>
      <c r="I29" s="1499"/>
      <c r="J29" s="1499"/>
      <c r="K29" s="1499"/>
    </row>
    <row r="30" spans="1:11">
      <c r="A30" s="785" t="s">
        <v>1446</v>
      </c>
      <c r="B30" s="1058" t="s">
        <v>1395</v>
      </c>
      <c r="C30" s="1499">
        <v>97.48</v>
      </c>
      <c r="D30" s="1499">
        <v>127.02</v>
      </c>
      <c r="E30" s="1499">
        <v>94.13</v>
      </c>
      <c r="F30" s="1506">
        <v>124.72</v>
      </c>
      <c r="G30" s="1499">
        <v>133.86000000000001</v>
      </c>
      <c r="H30" s="1499">
        <v>238.07</v>
      </c>
      <c r="I30" s="1499">
        <v>191.84</v>
      </c>
      <c r="J30" s="1498">
        <v>252.6</v>
      </c>
      <c r="K30" s="1498">
        <v>332.40921942149913</v>
      </c>
    </row>
    <row r="31" spans="1:11">
      <c r="A31" s="785" t="s">
        <v>1445</v>
      </c>
      <c r="B31" s="1058" t="s">
        <v>1395</v>
      </c>
      <c r="C31" s="1499">
        <v>105.3</v>
      </c>
      <c r="D31" s="1499">
        <v>124.46</v>
      </c>
      <c r="E31" s="1499">
        <v>115.83</v>
      </c>
      <c r="F31" s="1506">
        <v>132.05000000000001</v>
      </c>
      <c r="G31" s="1499">
        <v>174.94</v>
      </c>
      <c r="H31" s="1499">
        <v>297.45</v>
      </c>
      <c r="I31" s="1499">
        <v>316.74</v>
      </c>
      <c r="J31" s="1498">
        <v>334.7</v>
      </c>
      <c r="K31" s="1498">
        <v>363.20246835699658</v>
      </c>
    </row>
    <row r="32" spans="1:11">
      <c r="A32" s="785" t="s">
        <v>1444</v>
      </c>
      <c r="B32" s="1058" t="s">
        <v>1395</v>
      </c>
      <c r="C32" s="1499">
        <v>58.86</v>
      </c>
      <c r="D32" s="1499">
        <v>58.57</v>
      </c>
      <c r="E32" s="1499">
        <v>52.57</v>
      </c>
      <c r="F32" s="1506">
        <v>69.12</v>
      </c>
      <c r="G32" s="1499">
        <v>99.21</v>
      </c>
      <c r="H32" s="1499">
        <v>168.98</v>
      </c>
      <c r="I32" s="1499">
        <v>118.68</v>
      </c>
      <c r="J32" s="1498">
        <v>183.01</v>
      </c>
      <c r="K32" s="1498">
        <v>184.34843018344975</v>
      </c>
    </row>
    <row r="33" spans="1:11">
      <c r="A33" s="785" t="s">
        <v>1443</v>
      </c>
      <c r="B33" s="1058" t="s">
        <v>1395</v>
      </c>
      <c r="C33" s="1499">
        <v>82.27</v>
      </c>
      <c r="D33" s="1499">
        <v>70.930000000000007</v>
      </c>
      <c r="E33" s="1499">
        <v>62.87</v>
      </c>
      <c r="F33" s="1506">
        <v>87.66</v>
      </c>
      <c r="G33" s="1499">
        <v>122.96</v>
      </c>
      <c r="H33" s="1499">
        <v>221.7</v>
      </c>
      <c r="I33" s="1499">
        <v>201.36</v>
      </c>
      <c r="J33" s="1498">
        <v>231.46</v>
      </c>
      <c r="K33" s="1498">
        <v>196.84325877387792</v>
      </c>
    </row>
    <row r="34" spans="1:11">
      <c r="A34" s="785"/>
      <c r="B34" s="1058"/>
      <c r="C34" s="1499"/>
      <c r="D34" s="1499"/>
      <c r="E34" s="1499"/>
      <c r="F34" s="1506"/>
      <c r="G34" s="1499"/>
      <c r="H34" s="1499"/>
      <c r="I34" s="1499"/>
      <c r="J34" s="1498"/>
      <c r="K34" s="1498"/>
    </row>
    <row r="35" spans="1:11">
      <c r="A35" s="1505" t="s">
        <v>1442</v>
      </c>
      <c r="B35" s="1503"/>
      <c r="C35" s="1499"/>
      <c r="D35" s="1499"/>
      <c r="E35" s="1499"/>
      <c r="F35" s="1506"/>
      <c r="G35" s="1499"/>
      <c r="H35" s="1499"/>
      <c r="I35" s="1499"/>
      <c r="J35" s="1499"/>
      <c r="K35" s="1499"/>
    </row>
    <row r="36" spans="1:11">
      <c r="A36" s="785" t="s">
        <v>1441</v>
      </c>
      <c r="B36" s="1058" t="s">
        <v>1395</v>
      </c>
      <c r="C36" s="1499">
        <v>63.81</v>
      </c>
      <c r="D36" s="1499">
        <v>66.72</v>
      </c>
      <c r="E36" s="1499">
        <v>68.83</v>
      </c>
      <c r="F36" s="1506">
        <v>76.239999999999995</v>
      </c>
      <c r="G36" s="1499">
        <v>117.94</v>
      </c>
      <c r="H36" s="1499">
        <v>216.07</v>
      </c>
      <c r="I36" s="1499">
        <v>207.85</v>
      </c>
      <c r="J36" s="1498">
        <v>197.28</v>
      </c>
      <c r="K36" s="1498">
        <v>244.69044604201551</v>
      </c>
    </row>
    <row r="37" spans="1:11">
      <c r="A37" s="785" t="s">
        <v>1440</v>
      </c>
      <c r="B37" s="1058" t="s">
        <v>1395</v>
      </c>
      <c r="C37" s="1499">
        <v>53.97</v>
      </c>
      <c r="D37" s="1499">
        <v>40.24</v>
      </c>
      <c r="E37" s="1499">
        <v>43.79</v>
      </c>
      <c r="F37" s="1506">
        <v>59.11</v>
      </c>
      <c r="G37" s="1499">
        <v>66.290000000000006</v>
      </c>
      <c r="H37" s="1499">
        <v>116.87</v>
      </c>
      <c r="I37" s="1499">
        <v>83.08</v>
      </c>
      <c r="J37" s="1498">
        <v>115.72</v>
      </c>
      <c r="K37" s="1498">
        <v>90.958006757713761</v>
      </c>
    </row>
    <row r="38" spans="1:11">
      <c r="A38" s="785" t="s">
        <v>1439</v>
      </c>
      <c r="B38" s="1058" t="s">
        <v>1395</v>
      </c>
      <c r="C38" s="1499">
        <v>52.99</v>
      </c>
      <c r="D38" s="1499">
        <v>52.14</v>
      </c>
      <c r="E38" s="1499">
        <v>53.97</v>
      </c>
      <c r="F38" s="1506">
        <v>59.97</v>
      </c>
      <c r="G38" s="1499">
        <v>59.46</v>
      </c>
      <c r="H38" s="1499">
        <v>82.64</v>
      </c>
      <c r="I38" s="1499">
        <v>110.46</v>
      </c>
      <c r="J38" s="1498">
        <v>121.02</v>
      </c>
      <c r="K38" s="1498">
        <v>93.784594468910711</v>
      </c>
    </row>
    <row r="39" spans="1:11">
      <c r="A39" s="785" t="s">
        <v>1438</v>
      </c>
      <c r="B39" s="1058" t="s">
        <v>1395</v>
      </c>
      <c r="C39" s="1499">
        <v>64.989999999999995</v>
      </c>
      <c r="D39" s="1499">
        <v>64.239999999999995</v>
      </c>
      <c r="E39" s="1499">
        <v>63.73</v>
      </c>
      <c r="F39" s="1506">
        <v>72.959999999999994</v>
      </c>
      <c r="G39" s="1499">
        <v>101.4</v>
      </c>
      <c r="H39" s="1499">
        <v>173.75</v>
      </c>
      <c r="I39" s="1499">
        <v>165.6</v>
      </c>
      <c r="J39" s="1498">
        <v>162.87</v>
      </c>
      <c r="K39" s="1498">
        <v>180.06986619654364</v>
      </c>
    </row>
    <row r="40" spans="1:11">
      <c r="A40" s="785" t="s">
        <v>1437</v>
      </c>
      <c r="B40" s="1058" t="s">
        <v>1395</v>
      </c>
      <c r="C40" s="1499">
        <v>248.64</v>
      </c>
      <c r="D40" s="1499">
        <v>169.76</v>
      </c>
      <c r="E40" s="1499">
        <v>240.86</v>
      </c>
      <c r="F40" s="1506">
        <v>187.41</v>
      </c>
      <c r="G40" s="1499">
        <v>261.64</v>
      </c>
      <c r="H40" s="1499">
        <v>390.25</v>
      </c>
      <c r="I40" s="1499">
        <v>419.94</v>
      </c>
      <c r="J40" s="1498">
        <v>388.39</v>
      </c>
      <c r="K40" s="1498">
        <v>486.16626277256677</v>
      </c>
    </row>
    <row r="41" spans="1:11">
      <c r="A41" s="785" t="s">
        <v>1436</v>
      </c>
      <c r="B41" s="1058" t="s">
        <v>1395</v>
      </c>
      <c r="C41" s="1499">
        <v>91.06</v>
      </c>
      <c r="D41" s="1499">
        <v>104.12</v>
      </c>
      <c r="E41" s="1499">
        <v>139.13999999999999</v>
      </c>
      <c r="F41" s="1506">
        <v>124.49</v>
      </c>
      <c r="G41" s="1499">
        <v>134.35</v>
      </c>
      <c r="H41" s="1499">
        <v>196.88</v>
      </c>
      <c r="I41" s="1499">
        <v>410.22</v>
      </c>
      <c r="J41" s="1498">
        <v>364.3</v>
      </c>
      <c r="K41" s="1498">
        <v>398.03592364956467</v>
      </c>
    </row>
    <row r="42" spans="1:11">
      <c r="A42" s="1508"/>
      <c r="B42" s="1503"/>
      <c r="C42" s="1499"/>
      <c r="D42" s="1499"/>
      <c r="E42" s="1499"/>
      <c r="F42" s="1506"/>
      <c r="G42" s="1499"/>
      <c r="H42" s="1499"/>
      <c r="I42" s="1499"/>
      <c r="J42" s="1499"/>
      <c r="K42" s="1499"/>
    </row>
    <row r="43" spans="1:11">
      <c r="A43" s="1505" t="s">
        <v>1435</v>
      </c>
      <c r="B43" s="1058">
        <v>100</v>
      </c>
      <c r="C43" s="1499">
        <v>4765.1899999999996</v>
      </c>
      <c r="D43" s="1499">
        <v>4843.8999999999996</v>
      </c>
      <c r="E43" s="1499">
        <v>3240.08</v>
      </c>
      <c r="F43" s="1510">
        <v>5125.6499999999996</v>
      </c>
      <c r="G43" s="1509">
        <v>5996.8</v>
      </c>
      <c r="H43" s="1509">
        <v>5939.56</v>
      </c>
      <c r="I43" s="1509">
        <v>6737.99</v>
      </c>
      <c r="J43" s="1498">
        <v>8063.74</v>
      </c>
      <c r="K43" s="1498">
        <v>13049.453341380648</v>
      </c>
    </row>
    <row r="44" spans="1:11">
      <c r="A44" s="1508"/>
      <c r="B44" s="1503"/>
      <c r="C44" s="1499"/>
      <c r="D44" s="1499"/>
      <c r="E44" s="1499"/>
      <c r="F44" s="1506"/>
      <c r="G44" s="1507"/>
      <c r="H44" s="1499"/>
      <c r="I44" s="1499"/>
      <c r="J44" s="1499"/>
      <c r="K44" s="1499"/>
    </row>
    <row r="45" spans="1:11">
      <c r="A45" s="1505" t="s">
        <v>1434</v>
      </c>
      <c r="B45" s="1503"/>
      <c r="C45" s="1499"/>
      <c r="D45" s="1499"/>
      <c r="E45" s="1499"/>
      <c r="F45" s="1506"/>
      <c r="G45" s="1499"/>
      <c r="H45" s="1499"/>
      <c r="I45" s="1499"/>
      <c r="J45" s="1499"/>
      <c r="K45" s="1499"/>
    </row>
    <row r="46" spans="1:11">
      <c r="A46" s="785" t="s">
        <v>1433</v>
      </c>
      <c r="B46" s="1058" t="s">
        <v>1395</v>
      </c>
      <c r="C46" s="1499">
        <v>96.61</v>
      </c>
      <c r="D46" s="1499">
        <v>98.86</v>
      </c>
      <c r="E46" s="1499">
        <v>131.83000000000001</v>
      </c>
      <c r="F46" s="1506">
        <v>139.61000000000001</v>
      </c>
      <c r="G46" s="1499">
        <v>139.32</v>
      </c>
      <c r="H46" s="1499">
        <v>241.67</v>
      </c>
      <c r="I46" s="1499">
        <v>255.18</v>
      </c>
      <c r="J46" s="1498">
        <v>265.07</v>
      </c>
      <c r="K46" s="1498">
        <v>249.45090447335031</v>
      </c>
    </row>
    <row r="47" spans="1:11">
      <c r="A47" s="785" t="s">
        <v>1432</v>
      </c>
      <c r="B47" s="1058" t="s">
        <v>1395</v>
      </c>
      <c r="C47" s="1499">
        <v>49.71</v>
      </c>
      <c r="D47" s="1499">
        <v>41.62</v>
      </c>
      <c r="E47" s="1499">
        <v>48.6</v>
      </c>
      <c r="F47" s="1506">
        <v>65.03</v>
      </c>
      <c r="G47" s="1499">
        <v>50.74</v>
      </c>
      <c r="H47" s="1499">
        <v>74.48</v>
      </c>
      <c r="I47" s="1499">
        <v>115.72</v>
      </c>
      <c r="J47" s="1498">
        <v>109.85</v>
      </c>
      <c r="K47" s="1498">
        <v>108.96087300606824</v>
      </c>
    </row>
    <row r="48" spans="1:11">
      <c r="A48" s="785" t="s">
        <v>1431</v>
      </c>
      <c r="B48" s="1058" t="s">
        <v>1395</v>
      </c>
      <c r="C48" s="1499">
        <v>50.91</v>
      </c>
      <c r="D48" s="1499">
        <v>49.74</v>
      </c>
      <c r="E48" s="1499">
        <v>51.84</v>
      </c>
      <c r="F48" s="1506">
        <v>53.13</v>
      </c>
      <c r="G48" s="1499">
        <v>59.04</v>
      </c>
      <c r="H48" s="1499">
        <v>93.51</v>
      </c>
      <c r="I48" s="1499">
        <v>91.85</v>
      </c>
      <c r="J48" s="1498">
        <v>110.69</v>
      </c>
      <c r="K48" s="1498">
        <v>116.75391130130845</v>
      </c>
    </row>
    <row r="49" spans="1:11">
      <c r="A49" s="785"/>
      <c r="B49" s="1058"/>
      <c r="C49" s="1499"/>
      <c r="D49" s="1499"/>
      <c r="E49" s="1499"/>
      <c r="F49" s="1506"/>
      <c r="G49" s="1499"/>
      <c r="H49" s="1499"/>
      <c r="I49" s="1499"/>
      <c r="J49" s="1499"/>
      <c r="K49" s="1499"/>
    </row>
    <row r="50" spans="1:11">
      <c r="A50" s="1505" t="s">
        <v>1430</v>
      </c>
      <c r="B50" s="1503"/>
      <c r="C50" s="1499"/>
      <c r="D50" s="1499"/>
      <c r="E50" s="1499"/>
      <c r="F50" s="1501"/>
      <c r="G50" s="1500"/>
      <c r="H50" s="1499"/>
      <c r="I50" s="1499"/>
      <c r="J50" s="1499"/>
      <c r="K50" s="1499"/>
    </row>
    <row r="51" spans="1:11">
      <c r="A51" s="785" t="s">
        <v>1429</v>
      </c>
      <c r="B51" s="1058" t="s">
        <v>1395</v>
      </c>
      <c r="C51" s="1499">
        <v>57.44</v>
      </c>
      <c r="D51" s="1499">
        <v>46.49</v>
      </c>
      <c r="E51" s="1499">
        <v>46.63</v>
      </c>
      <c r="F51" s="1501">
        <v>50.36</v>
      </c>
      <c r="G51" s="1500">
        <v>48.18</v>
      </c>
      <c r="H51" s="1499">
        <v>61.37</v>
      </c>
      <c r="I51" s="1499">
        <v>93.24</v>
      </c>
      <c r="J51" s="1498">
        <v>97.32</v>
      </c>
      <c r="K51" s="1498">
        <v>78.940935334004337</v>
      </c>
    </row>
    <row r="52" spans="1:11">
      <c r="A52" s="785" t="s">
        <v>1428</v>
      </c>
      <c r="B52" s="1058" t="s">
        <v>1395</v>
      </c>
      <c r="C52" s="1499">
        <v>47.53</v>
      </c>
      <c r="D52" s="1499">
        <v>43.36</v>
      </c>
      <c r="E52" s="1499">
        <v>54.89</v>
      </c>
      <c r="F52" s="1501">
        <v>47.87</v>
      </c>
      <c r="G52" s="1500">
        <v>51.97</v>
      </c>
      <c r="H52" s="1499">
        <v>87.26</v>
      </c>
      <c r="I52" s="1499">
        <v>95.05</v>
      </c>
      <c r="J52" s="1498">
        <v>104.79</v>
      </c>
      <c r="K52" s="1498">
        <v>94.295066927453931</v>
      </c>
    </row>
    <row r="53" spans="1:11">
      <c r="A53" s="785" t="s">
        <v>1427</v>
      </c>
      <c r="B53" s="1058" t="s">
        <v>1395</v>
      </c>
      <c r="C53" s="1499">
        <v>93.36</v>
      </c>
      <c r="D53" s="1499">
        <v>76.13</v>
      </c>
      <c r="E53" s="1499">
        <v>85.69</v>
      </c>
      <c r="F53" s="1501">
        <v>89.91</v>
      </c>
      <c r="G53" s="1500">
        <v>96.79</v>
      </c>
      <c r="H53" s="1499">
        <v>180.07</v>
      </c>
      <c r="I53" s="1499">
        <v>312.94</v>
      </c>
      <c r="J53" s="1498">
        <v>390.87</v>
      </c>
      <c r="K53" s="1498">
        <v>292.21427383919763</v>
      </c>
    </row>
    <row r="54" spans="1:11">
      <c r="A54" s="785"/>
      <c r="B54" s="1503"/>
      <c r="C54" s="1499"/>
      <c r="D54" s="1499"/>
      <c r="E54" s="1499"/>
      <c r="F54" s="1501"/>
      <c r="G54" s="1500"/>
      <c r="H54" s="1499"/>
      <c r="I54" s="1499"/>
      <c r="J54" s="1499"/>
      <c r="K54" s="1499"/>
    </row>
    <row r="55" spans="1:11">
      <c r="A55" s="1505" t="s">
        <v>1426</v>
      </c>
      <c r="B55" s="1503"/>
      <c r="C55" s="1499"/>
      <c r="D55" s="1499"/>
      <c r="E55" s="1499"/>
      <c r="F55" s="1501"/>
      <c r="G55" s="1500"/>
      <c r="H55" s="1499"/>
      <c r="I55" s="1499"/>
      <c r="J55" s="1499"/>
      <c r="K55" s="1499"/>
    </row>
    <row r="56" spans="1:11">
      <c r="A56" s="1505" t="s">
        <v>1425</v>
      </c>
      <c r="B56" s="1503"/>
      <c r="C56" s="1499"/>
      <c r="D56" s="1499"/>
      <c r="E56" s="1499"/>
      <c r="F56" s="1501"/>
      <c r="G56" s="1500"/>
      <c r="H56" s="1499"/>
      <c r="I56" s="1499"/>
      <c r="J56" s="1499"/>
      <c r="K56" s="1499"/>
    </row>
    <row r="57" spans="1:11">
      <c r="A57" s="785" t="s">
        <v>1424</v>
      </c>
      <c r="B57" s="1058" t="s">
        <v>1395</v>
      </c>
      <c r="C57" s="1499">
        <v>653.26</v>
      </c>
      <c r="D57" s="1499">
        <v>633.52</v>
      </c>
      <c r="E57" s="1499">
        <v>705.13</v>
      </c>
      <c r="F57" s="1501">
        <v>692.01</v>
      </c>
      <c r="G57" s="1500">
        <v>770.21</v>
      </c>
      <c r="H57" s="1499">
        <v>1410.47</v>
      </c>
      <c r="I57" s="1499">
        <v>1560.12</v>
      </c>
      <c r="J57" s="1498">
        <v>1623.8</v>
      </c>
      <c r="K57" s="1498">
        <v>1670.5680453154876</v>
      </c>
    </row>
    <row r="58" spans="1:11">
      <c r="A58" s="785" t="s">
        <v>1423</v>
      </c>
      <c r="B58" s="1058" t="s">
        <v>1395</v>
      </c>
      <c r="C58" s="1499">
        <v>530.63</v>
      </c>
      <c r="D58" s="1499">
        <v>512.32000000000005</v>
      </c>
      <c r="E58" s="1499">
        <v>558.54999999999995</v>
      </c>
      <c r="F58" s="1501">
        <v>574.66</v>
      </c>
      <c r="G58" s="1500">
        <v>634.48</v>
      </c>
      <c r="H58" s="1499">
        <v>1043.0999999999999</v>
      </c>
      <c r="I58" s="1499">
        <v>1181.07</v>
      </c>
      <c r="J58" s="1498">
        <v>1196.6300000000001</v>
      </c>
      <c r="K58" s="1498">
        <v>1247.8269501136645</v>
      </c>
    </row>
    <row r="59" spans="1:11">
      <c r="A59" s="785" t="s">
        <v>1422</v>
      </c>
      <c r="B59" s="1058" t="s">
        <v>1395</v>
      </c>
      <c r="C59" s="1499">
        <v>338.36</v>
      </c>
      <c r="D59" s="1499">
        <v>365.86</v>
      </c>
      <c r="E59" s="1499">
        <v>393.3</v>
      </c>
      <c r="F59" s="1501">
        <v>387.65</v>
      </c>
      <c r="G59" s="1500">
        <v>459.4</v>
      </c>
      <c r="H59" s="1499">
        <v>761.63</v>
      </c>
      <c r="I59" s="1499">
        <v>873.69</v>
      </c>
      <c r="J59" s="1498">
        <v>810.04</v>
      </c>
      <c r="K59" s="1498">
        <v>853.28455974787482</v>
      </c>
    </row>
    <row r="60" spans="1:11">
      <c r="A60" s="785" t="s">
        <v>1421</v>
      </c>
      <c r="B60" s="1058" t="s">
        <v>1395</v>
      </c>
      <c r="C60" s="1499">
        <v>501.98</v>
      </c>
      <c r="D60" s="1499">
        <v>566.08000000000004</v>
      </c>
      <c r="E60" s="1499">
        <v>578.38</v>
      </c>
      <c r="F60" s="1501">
        <v>609.02</v>
      </c>
      <c r="G60" s="1500">
        <v>626.35</v>
      </c>
      <c r="H60" s="1499">
        <v>1097.73</v>
      </c>
      <c r="I60" s="1499">
        <v>1215.3699999999999</v>
      </c>
      <c r="J60" s="1498">
        <v>1166.26</v>
      </c>
      <c r="K60" s="1498">
        <v>1273.5079069427129</v>
      </c>
    </row>
    <row r="61" spans="1:11">
      <c r="A61" s="785"/>
      <c r="B61" s="1058"/>
      <c r="C61" s="1499"/>
      <c r="D61" s="1499"/>
      <c r="E61" s="1499"/>
      <c r="F61" s="1501"/>
      <c r="G61" s="1500"/>
      <c r="H61" s="1499"/>
      <c r="I61" s="1499"/>
      <c r="J61" s="1498"/>
      <c r="K61" s="1498"/>
    </row>
    <row r="62" spans="1:11">
      <c r="A62" s="1505" t="s">
        <v>1420</v>
      </c>
      <c r="B62" s="1503"/>
      <c r="C62" s="1499"/>
      <c r="D62" s="1499"/>
      <c r="E62" s="1499"/>
      <c r="F62" s="1501"/>
      <c r="G62" s="1500"/>
      <c r="H62" s="1499"/>
      <c r="I62" s="1499"/>
      <c r="J62" s="1499"/>
      <c r="K62" s="1499"/>
    </row>
    <row r="63" spans="1:11">
      <c r="A63" s="785" t="s">
        <v>1419</v>
      </c>
      <c r="B63" s="1058" t="s">
        <v>1395</v>
      </c>
      <c r="C63" s="1499">
        <v>133.66</v>
      </c>
      <c r="D63" s="1499">
        <v>127.21</v>
      </c>
      <c r="E63" s="1499">
        <v>138.12</v>
      </c>
      <c r="F63" s="1501">
        <v>154.49</v>
      </c>
      <c r="G63" s="1500">
        <v>157.51</v>
      </c>
      <c r="H63" s="1499">
        <v>319.77999999999997</v>
      </c>
      <c r="I63" s="1499">
        <v>321.14</v>
      </c>
      <c r="J63" s="1498">
        <v>300.18</v>
      </c>
      <c r="K63" s="1498">
        <v>322.12789751110239</v>
      </c>
    </row>
    <row r="64" spans="1:11">
      <c r="A64" s="785" t="s">
        <v>1418</v>
      </c>
      <c r="B64" s="1058" t="s">
        <v>1395</v>
      </c>
      <c r="C64" s="1499">
        <v>257.89</v>
      </c>
      <c r="D64" s="1499">
        <v>253.66</v>
      </c>
      <c r="E64" s="1499">
        <v>288.8</v>
      </c>
      <c r="F64" s="1501">
        <v>322.33999999999997</v>
      </c>
      <c r="G64" s="1500">
        <v>357.94</v>
      </c>
      <c r="H64" s="1499">
        <v>608.39</v>
      </c>
      <c r="I64" s="1499">
        <v>606.70000000000005</v>
      </c>
      <c r="J64" s="1498">
        <v>585.61</v>
      </c>
      <c r="K64" s="1498">
        <v>702.97891006502357</v>
      </c>
    </row>
    <row r="65" spans="1:11">
      <c r="A65" s="785" t="s">
        <v>1417</v>
      </c>
      <c r="B65" s="1058" t="s">
        <v>1395</v>
      </c>
      <c r="C65" s="1499">
        <v>264.67</v>
      </c>
      <c r="D65" s="1499">
        <v>363.21</v>
      </c>
      <c r="E65" s="1499">
        <v>325.8</v>
      </c>
      <c r="F65" s="1501">
        <v>348.54</v>
      </c>
      <c r="G65" s="1500">
        <v>407.24</v>
      </c>
      <c r="H65" s="1499">
        <v>621.89</v>
      </c>
      <c r="I65" s="1499">
        <v>587.19000000000005</v>
      </c>
      <c r="J65" s="1498">
        <v>582.91</v>
      </c>
      <c r="K65" s="1498">
        <v>458.72927321359981</v>
      </c>
    </row>
    <row r="66" spans="1:11">
      <c r="A66" s="785"/>
      <c r="B66" s="1503"/>
      <c r="C66" s="1499"/>
      <c r="D66" s="1499"/>
      <c r="E66" s="1499"/>
      <c r="F66" s="1501"/>
      <c r="G66" s="1500"/>
      <c r="H66" s="1499"/>
      <c r="I66" s="1499"/>
      <c r="J66" s="1499"/>
      <c r="K66" s="1499"/>
    </row>
    <row r="67" spans="1:11">
      <c r="A67" s="1505" t="s">
        <v>1416</v>
      </c>
      <c r="B67" s="1503"/>
      <c r="C67" s="1499"/>
      <c r="D67" s="1499"/>
      <c r="E67" s="1499"/>
      <c r="F67" s="1501"/>
      <c r="G67" s="1500"/>
      <c r="H67" s="1499"/>
      <c r="I67" s="1499"/>
      <c r="J67" s="1499"/>
      <c r="K67" s="1499"/>
    </row>
    <row r="68" spans="1:11">
      <c r="A68" s="785" t="s">
        <v>1415</v>
      </c>
      <c r="B68" s="1058" t="s">
        <v>1395</v>
      </c>
      <c r="C68" s="1499">
        <v>874.98</v>
      </c>
      <c r="D68" s="1499">
        <v>821.69</v>
      </c>
      <c r="E68" s="1499">
        <v>845.17</v>
      </c>
      <c r="F68" s="1501">
        <v>935.27</v>
      </c>
      <c r="G68" s="1500">
        <v>1021.04</v>
      </c>
      <c r="H68" s="1499">
        <v>1596.81</v>
      </c>
      <c r="I68" s="1499">
        <v>2169.94</v>
      </c>
      <c r="J68" s="1498">
        <v>2174.29</v>
      </c>
      <c r="K68" s="1498">
        <v>1963.5383597883599</v>
      </c>
    </row>
    <row r="69" spans="1:11">
      <c r="A69" s="785" t="s">
        <v>1414</v>
      </c>
      <c r="B69" s="1058" t="s">
        <v>1395</v>
      </c>
      <c r="C69" s="1499">
        <v>503.92</v>
      </c>
      <c r="D69" s="1499">
        <v>537.12</v>
      </c>
      <c r="E69" s="1499">
        <v>662.56</v>
      </c>
      <c r="F69" s="1501">
        <v>618.25</v>
      </c>
      <c r="G69" s="1500">
        <v>625.38</v>
      </c>
      <c r="H69" s="1499">
        <v>1081.94</v>
      </c>
      <c r="I69" s="1499">
        <v>1121.76</v>
      </c>
      <c r="J69" s="1498">
        <v>1004.76</v>
      </c>
      <c r="K69" s="1498">
        <v>827.24735449735442</v>
      </c>
    </row>
    <row r="70" spans="1:11">
      <c r="A70" s="785" t="s">
        <v>1413</v>
      </c>
      <c r="B70" s="1058" t="s">
        <v>1395</v>
      </c>
      <c r="C70" s="1499">
        <v>555.59</v>
      </c>
      <c r="D70" s="1499">
        <v>513.47</v>
      </c>
      <c r="E70" s="1499">
        <v>516.20000000000005</v>
      </c>
      <c r="F70" s="1501">
        <v>576.62</v>
      </c>
      <c r="G70" s="1500">
        <v>637.48</v>
      </c>
      <c r="H70" s="1499">
        <v>1103.1300000000001</v>
      </c>
      <c r="I70" s="1499">
        <v>1338.55</v>
      </c>
      <c r="J70" s="1498">
        <v>1058.21</v>
      </c>
      <c r="K70" s="1498">
        <v>1146.4980158730159</v>
      </c>
    </row>
    <row r="71" spans="1:11">
      <c r="A71" s="785" t="s">
        <v>1412</v>
      </c>
      <c r="B71" s="1058" t="s">
        <v>1395</v>
      </c>
      <c r="C71" s="1499">
        <v>1349.17</v>
      </c>
      <c r="D71" s="1499">
        <v>1138.18</v>
      </c>
      <c r="E71" s="1499">
        <v>1231.8800000000001</v>
      </c>
      <c r="F71" s="1501">
        <v>1356.48</v>
      </c>
      <c r="G71" s="1500">
        <v>1255.26</v>
      </c>
      <c r="H71" s="1499">
        <v>1982.45</v>
      </c>
      <c r="I71" s="1499">
        <v>2233.85</v>
      </c>
      <c r="J71" s="1498">
        <v>2272.83</v>
      </c>
      <c r="K71" s="1498">
        <v>2373.9583333333335</v>
      </c>
    </row>
    <row r="72" spans="1:11">
      <c r="A72" s="785"/>
      <c r="B72" s="1503"/>
      <c r="C72" s="1499"/>
      <c r="D72" s="1499"/>
      <c r="E72" s="1499"/>
      <c r="F72" s="1501"/>
      <c r="G72" s="1500"/>
      <c r="H72" s="1499"/>
      <c r="I72" s="1499"/>
      <c r="J72" s="1499"/>
      <c r="K72" s="1499"/>
    </row>
    <row r="73" spans="1:11">
      <c r="A73" s="1505" t="s">
        <v>1411</v>
      </c>
      <c r="B73" s="1503"/>
      <c r="C73" s="1499"/>
      <c r="D73" s="1499"/>
      <c r="E73" s="1499"/>
      <c r="F73" s="1501"/>
      <c r="G73" s="1500"/>
      <c r="H73" s="1499"/>
      <c r="I73" s="1499"/>
      <c r="J73" s="1499"/>
      <c r="K73" s="1499"/>
    </row>
    <row r="74" spans="1:11">
      <c r="A74" s="785" t="s">
        <v>1410</v>
      </c>
      <c r="B74" s="1058" t="s">
        <v>1395</v>
      </c>
      <c r="C74" s="1499">
        <v>1300.31</v>
      </c>
      <c r="D74" s="1499">
        <v>1374.54</v>
      </c>
      <c r="E74" s="1499">
        <v>1566.61</v>
      </c>
      <c r="F74" s="1501">
        <v>1568.54</v>
      </c>
      <c r="G74" s="1500">
        <v>1644.69</v>
      </c>
      <c r="H74" s="1499">
        <v>1994.57</v>
      </c>
      <c r="I74" s="1499">
        <v>2425.39</v>
      </c>
      <c r="J74" s="1498">
        <v>2723.8</v>
      </c>
      <c r="K74" s="1498">
        <v>2884.4162265379259</v>
      </c>
    </row>
    <row r="75" spans="1:11">
      <c r="A75" s="785" t="s">
        <v>1409</v>
      </c>
      <c r="B75" s="1058" t="s">
        <v>1395</v>
      </c>
      <c r="C75" s="1499">
        <v>689.35</v>
      </c>
      <c r="D75" s="1499">
        <v>690.09</v>
      </c>
      <c r="E75" s="1499">
        <v>746.17</v>
      </c>
      <c r="F75" s="1501">
        <v>753.91</v>
      </c>
      <c r="G75" s="1500">
        <v>787.93</v>
      </c>
      <c r="H75" s="1499">
        <v>1285.8900000000001</v>
      </c>
      <c r="I75" s="1499">
        <v>1696.89</v>
      </c>
      <c r="J75" s="1498">
        <v>1816.78</v>
      </c>
      <c r="K75" s="1498">
        <v>1945.7800220606032</v>
      </c>
    </row>
    <row r="76" spans="1:11">
      <c r="A76" s="785" t="s">
        <v>1408</v>
      </c>
      <c r="B76" s="1058" t="s">
        <v>1395</v>
      </c>
      <c r="C76" s="1499">
        <v>478.46</v>
      </c>
      <c r="D76" s="1499">
        <v>454.2</v>
      </c>
      <c r="E76" s="1499">
        <v>499.05</v>
      </c>
      <c r="F76" s="1501">
        <v>570.83000000000004</v>
      </c>
      <c r="G76" s="1500">
        <v>621.16999999999996</v>
      </c>
      <c r="H76" s="1499">
        <v>960.66</v>
      </c>
      <c r="I76" s="1499">
        <v>1273.3599999999999</v>
      </c>
      <c r="J76" s="1498">
        <v>1274.51</v>
      </c>
      <c r="K76" s="1498">
        <v>1370.3297992350615</v>
      </c>
    </row>
    <row r="77" spans="1:11">
      <c r="A77" s="785" t="s">
        <v>1407</v>
      </c>
      <c r="B77" s="1058" t="s">
        <v>1395</v>
      </c>
      <c r="C77" s="1499">
        <v>402.44</v>
      </c>
      <c r="D77" s="1499">
        <v>414.46</v>
      </c>
      <c r="E77" s="1499">
        <v>429.52</v>
      </c>
      <c r="F77" s="1501">
        <v>449.06</v>
      </c>
      <c r="G77" s="1500">
        <v>522.09</v>
      </c>
      <c r="H77" s="1499">
        <v>969.61</v>
      </c>
      <c r="I77" s="1499">
        <v>1137.22</v>
      </c>
      <c r="J77" s="1498">
        <v>1053.79</v>
      </c>
      <c r="K77" s="1498">
        <v>1041.682239307434</v>
      </c>
    </row>
    <row r="78" spans="1:11">
      <c r="A78" s="785"/>
      <c r="B78" s="1503"/>
      <c r="C78" s="1499"/>
      <c r="D78" s="1499"/>
      <c r="E78" s="1499"/>
      <c r="F78" s="1501"/>
      <c r="G78" s="1500"/>
      <c r="H78" s="1499"/>
      <c r="I78" s="1499"/>
      <c r="J78" s="1499"/>
      <c r="K78" s="1499"/>
    </row>
    <row r="79" spans="1:11" ht="26.25">
      <c r="A79" s="1504" t="s">
        <v>1406</v>
      </c>
      <c r="B79" s="1503"/>
      <c r="C79" s="1499"/>
      <c r="D79" s="1499"/>
      <c r="E79" s="1499"/>
      <c r="F79" s="1501"/>
      <c r="G79" s="1500"/>
      <c r="H79" s="1499"/>
      <c r="I79" s="1499"/>
      <c r="J79" s="1499"/>
      <c r="K79" s="1499"/>
    </row>
    <row r="80" spans="1:11">
      <c r="A80" s="785" t="s">
        <v>1405</v>
      </c>
      <c r="B80" s="1058" t="s">
        <v>1403</v>
      </c>
      <c r="C80" s="1499">
        <v>13.29</v>
      </c>
      <c r="D80" s="1499">
        <v>14.54</v>
      </c>
      <c r="E80" s="1499">
        <v>17.59</v>
      </c>
      <c r="F80" s="1501">
        <v>17.059999999999999</v>
      </c>
      <c r="G80" s="1500">
        <v>17.100000000000001</v>
      </c>
      <c r="H80" s="1499">
        <v>37.119999999999997</v>
      </c>
      <c r="I80" s="1499">
        <v>48.49</v>
      </c>
      <c r="J80" s="1498">
        <v>44.24</v>
      </c>
      <c r="K80" s="1498">
        <v>30.610706464455209</v>
      </c>
    </row>
    <row r="81" spans="1:11">
      <c r="A81" s="785" t="s">
        <v>1404</v>
      </c>
      <c r="B81" s="1058" t="s">
        <v>1403</v>
      </c>
      <c r="C81" s="1499">
        <v>12.66</v>
      </c>
      <c r="D81" s="1499">
        <v>13.84</v>
      </c>
      <c r="E81" s="1499">
        <v>16.87</v>
      </c>
      <c r="F81" s="1501">
        <v>16.32</v>
      </c>
      <c r="G81" s="1500">
        <v>16.399999999999999</v>
      </c>
      <c r="H81" s="1499">
        <v>36.29</v>
      </c>
      <c r="I81" s="1499">
        <v>47.41</v>
      </c>
      <c r="J81" s="1498">
        <v>43.2</v>
      </c>
      <c r="K81" s="1498">
        <v>29.52763698248275</v>
      </c>
    </row>
    <row r="82" spans="1:11">
      <c r="A82" s="785"/>
      <c r="B82" s="1503"/>
      <c r="C82" s="1499"/>
      <c r="D82" s="1499"/>
      <c r="E82" s="1499"/>
      <c r="F82" s="1501"/>
      <c r="G82" s="1500"/>
      <c r="H82" s="1499"/>
      <c r="I82" s="1499"/>
      <c r="J82" s="1499"/>
      <c r="K82" s="1499"/>
    </row>
    <row r="83" spans="1:11">
      <c r="A83" s="1505" t="s">
        <v>1402</v>
      </c>
      <c r="B83" s="1503"/>
      <c r="C83" s="1499"/>
      <c r="D83" s="1499"/>
      <c r="E83" s="1499"/>
      <c r="F83" s="1501"/>
      <c r="G83" s="1500"/>
      <c r="H83" s="1499"/>
      <c r="I83" s="1499"/>
      <c r="J83" s="1499"/>
      <c r="K83" s="1499"/>
    </row>
    <row r="84" spans="1:11">
      <c r="A84" s="785" t="s">
        <v>1401</v>
      </c>
      <c r="B84" s="1058" t="s">
        <v>1395</v>
      </c>
      <c r="C84" s="1499">
        <v>168.45</v>
      </c>
      <c r="D84" s="1499">
        <v>108.36</v>
      </c>
      <c r="E84" s="1499">
        <v>120.74</v>
      </c>
      <c r="F84" s="1501">
        <v>177.77</v>
      </c>
      <c r="G84" s="1500">
        <v>194.25</v>
      </c>
      <c r="H84" s="1499">
        <v>278.11</v>
      </c>
      <c r="I84" s="1499">
        <v>295.73</v>
      </c>
      <c r="J84" s="1498">
        <v>230.51</v>
      </c>
      <c r="K84" s="1498">
        <v>205.63886257897457</v>
      </c>
    </row>
    <row r="85" spans="1:11">
      <c r="A85" s="785" t="s">
        <v>1400</v>
      </c>
      <c r="B85" s="1058" t="s">
        <v>1395</v>
      </c>
      <c r="C85" s="1499">
        <v>78.099999999999994</v>
      </c>
      <c r="D85" s="1499">
        <v>73.180000000000007</v>
      </c>
      <c r="E85" s="1499">
        <v>132.44</v>
      </c>
      <c r="F85" s="1501">
        <v>127.9</v>
      </c>
      <c r="G85" s="1500">
        <v>140.66999999999999</v>
      </c>
      <c r="H85" s="1499">
        <v>159.16999999999999</v>
      </c>
      <c r="I85" s="1499">
        <v>250.72</v>
      </c>
      <c r="J85" s="1498">
        <v>212.41</v>
      </c>
      <c r="K85" s="1498">
        <v>144.67413793103449</v>
      </c>
    </row>
    <row r="86" spans="1:11">
      <c r="A86" s="785"/>
      <c r="B86" s="1503"/>
      <c r="C86" s="1499"/>
      <c r="D86" s="1499"/>
      <c r="E86" s="1499"/>
      <c r="F86" s="1501"/>
      <c r="G86" s="1500"/>
      <c r="H86" s="1499"/>
      <c r="I86" s="1499"/>
      <c r="J86" s="1499"/>
      <c r="K86" s="1499"/>
    </row>
    <row r="87" spans="1:11" ht="26.25">
      <c r="A87" s="1504" t="s">
        <v>1399</v>
      </c>
      <c r="B87" s="1503"/>
      <c r="C87" s="1499"/>
      <c r="D87" s="1499"/>
      <c r="E87" s="1499"/>
      <c r="F87" s="1501"/>
      <c r="G87" s="1500"/>
      <c r="H87" s="1499"/>
      <c r="I87" s="1499"/>
      <c r="J87" s="1499"/>
      <c r="K87" s="1499"/>
    </row>
    <row r="88" spans="1:11">
      <c r="A88" s="1502" t="s">
        <v>1398</v>
      </c>
      <c r="B88" s="1058" t="s">
        <v>1395</v>
      </c>
      <c r="C88" s="1499">
        <v>904.37</v>
      </c>
      <c r="D88" s="1499">
        <v>607.61</v>
      </c>
      <c r="E88" s="1499">
        <v>540.89</v>
      </c>
      <c r="F88" s="1501">
        <v>541.12</v>
      </c>
      <c r="G88" s="1500">
        <v>723.27</v>
      </c>
      <c r="H88" s="1499">
        <v>1587.69</v>
      </c>
      <c r="I88" s="1499">
        <v>1644.94</v>
      </c>
      <c r="J88" s="1498">
        <v>1770.02</v>
      </c>
      <c r="K88" s="1498">
        <v>1968.8092836816693</v>
      </c>
    </row>
    <row r="89" spans="1:11">
      <c r="A89" s="1502" t="s">
        <v>1397</v>
      </c>
      <c r="B89" s="1058" t="s">
        <v>1395</v>
      </c>
      <c r="C89" s="1499">
        <v>264.52</v>
      </c>
      <c r="D89" s="1499">
        <v>239.2</v>
      </c>
      <c r="E89" s="1499">
        <v>233.8</v>
      </c>
      <c r="F89" s="1501">
        <v>2126.42</v>
      </c>
      <c r="G89" s="1500">
        <v>3311.7</v>
      </c>
      <c r="H89" s="1499">
        <v>1192.8800000000001</v>
      </c>
      <c r="I89" s="1499">
        <v>685.08</v>
      </c>
      <c r="J89" s="1498">
        <v>1517.19465648855</v>
      </c>
      <c r="K89" s="1498">
        <v>1709.1953754769672</v>
      </c>
    </row>
    <row r="90" spans="1:11">
      <c r="A90" s="1502" t="s">
        <v>1396</v>
      </c>
      <c r="B90" s="1058" t="s">
        <v>1395</v>
      </c>
      <c r="C90" s="1499">
        <v>360.44</v>
      </c>
      <c r="D90" s="1499">
        <v>346.76</v>
      </c>
      <c r="E90" s="1499">
        <v>221.92</v>
      </c>
      <c r="F90" s="1501">
        <v>217.02</v>
      </c>
      <c r="G90" s="1500">
        <v>208.68</v>
      </c>
      <c r="H90" s="1499">
        <v>173.46</v>
      </c>
      <c r="I90" s="1499">
        <v>649.38</v>
      </c>
      <c r="J90" s="1498">
        <v>1308.5121602288984</v>
      </c>
      <c r="K90" s="1498">
        <v>1070.0993527649916</v>
      </c>
    </row>
    <row r="91" spans="1:11" ht="15.75" thickBot="1">
      <c r="A91" s="1497"/>
      <c r="B91" s="1496"/>
      <c r="C91" s="1495"/>
      <c r="D91" s="1495"/>
      <c r="E91" s="1495"/>
      <c r="F91" s="1494"/>
      <c r="G91" s="1493"/>
      <c r="H91" s="1492"/>
      <c r="I91" s="1492"/>
      <c r="J91" s="1491"/>
      <c r="K91" s="1490"/>
    </row>
    <row r="92" spans="1:11">
      <c r="A92" s="637" t="s">
        <v>399</v>
      </c>
      <c r="B92" s="636"/>
      <c r="C92" s="636"/>
      <c r="D92" s="636"/>
      <c r="E92" s="636"/>
      <c r="F92" s="636"/>
      <c r="G92" s="636"/>
      <c r="H92" s="513"/>
      <c r="I92" s="513"/>
      <c r="J92" s="513"/>
      <c r="K92" s="1489" t="s">
        <v>65</v>
      </c>
    </row>
  </sheetData>
  <mergeCells count="5">
    <mergeCell ref="A3:K3"/>
    <mergeCell ref="A5:A7"/>
    <mergeCell ref="B5:B7"/>
    <mergeCell ref="C5:K6"/>
    <mergeCell ref="G2:K2"/>
  </mergeCells>
  <hyperlinks>
    <hyperlink ref="G2" location="Contents!A1" display="Back to Contents ç" xr:uid="{A007F179-19F7-4569-8282-D6F90CAFF4E5}"/>
    <hyperlink ref="G2:K2" location="உள்ளடக்கம்!A1" display="cs;slf;fj;jpw;F jpUk;Gtjw;F" xr:uid="{CA27F91C-6CDA-4664-97B1-0DC80B8DEB06}"/>
  </hyperlinks>
  <pageMargins left="0.7" right="0.7" top="0.75" bottom="0.75" header="0.3" footer="0.3"/>
  <pageSetup paperSize="9" scale="52" orientation="portrait" horizontalDpi="4294967294" verticalDpi="4294967294" r:id="rId1"/>
  <headerFooter>
    <oddHeader>&amp;L&amp;"Calibri"&amp;10&amp;K000000 [Limited Sharing]&amp;1#_x000D_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03444-7E62-4ABA-9C54-B019BF15EE0C}">
  <sheetPr>
    <pageSetUpPr fitToPage="1"/>
  </sheetPr>
  <dimension ref="A1:L128"/>
  <sheetViews>
    <sheetView zoomScaleNormal="100" workbookViewId="0">
      <selection activeCell="J2" sqref="J2:L2"/>
    </sheetView>
  </sheetViews>
  <sheetFormatPr defaultRowHeight="15"/>
  <cols>
    <col min="1" max="1" width="9.140625" style="1377"/>
    <col min="2" max="2" width="14.42578125" style="1377" customWidth="1"/>
    <col min="3" max="3" width="11" style="1377" customWidth="1"/>
    <col min="4" max="4" width="13.140625" style="1377" customWidth="1"/>
    <col min="5" max="5" width="11.28515625" style="1377" customWidth="1"/>
    <col min="6" max="6" width="12.85546875" style="1377" customWidth="1"/>
    <col min="7" max="7" width="11.28515625" style="1377" customWidth="1"/>
    <col min="8" max="8" width="12.5703125" style="1377" customWidth="1"/>
    <col min="9" max="9" width="10.5703125" style="1377" customWidth="1"/>
    <col min="10" max="10" width="13.140625" style="1377" customWidth="1"/>
    <col min="11" max="11" width="11.42578125" style="1377" customWidth="1"/>
    <col min="12" max="12" width="12.28515625" style="1377" customWidth="1"/>
    <col min="13" max="23" width="9.140625" style="1377"/>
    <col min="24" max="24" width="19.5703125" style="1377" bestFit="1" customWidth="1"/>
    <col min="25" max="16384" width="9.140625" style="1377"/>
  </cols>
  <sheetData>
    <row r="1" spans="1:12" ht="15.75">
      <c r="A1" s="1161" t="s">
        <v>132</v>
      </c>
      <c r="B1" s="874"/>
      <c r="C1" s="1575"/>
      <c r="D1" s="1575"/>
      <c r="E1" s="1575"/>
      <c r="F1" s="1575"/>
      <c r="G1" s="1575"/>
      <c r="H1" s="1575"/>
      <c r="I1" s="1575"/>
      <c r="J1" s="513"/>
      <c r="K1" s="513"/>
      <c r="L1" s="830" t="s">
        <v>1475</v>
      </c>
    </row>
    <row r="2" spans="1:12" ht="15.75">
      <c r="A2" s="874"/>
      <c r="B2" s="874"/>
      <c r="C2" s="1575"/>
      <c r="D2" s="1575"/>
      <c r="E2" s="1575"/>
      <c r="F2" s="1575"/>
      <c r="G2" s="1575"/>
      <c r="H2" s="1575"/>
      <c r="I2" s="1575"/>
      <c r="J2" s="1787" t="s">
        <v>130</v>
      </c>
      <c r="K2" s="1787"/>
      <c r="L2" s="1787"/>
    </row>
    <row r="3" spans="1:12" ht="15.75">
      <c r="A3" s="1855" t="s">
        <v>1474</v>
      </c>
      <c r="B3" s="1933"/>
      <c r="C3" s="1933"/>
      <c r="D3" s="1933"/>
      <c r="E3" s="1933"/>
      <c r="F3" s="1933"/>
      <c r="G3" s="1933"/>
      <c r="H3" s="1933"/>
      <c r="I3" s="1933"/>
      <c r="J3" s="1933"/>
      <c r="K3" s="1933"/>
      <c r="L3" s="1933"/>
    </row>
    <row r="4" spans="1:12" ht="15.75" thickBot="1">
      <c r="A4" s="513"/>
      <c r="B4" s="513"/>
      <c r="C4" s="513"/>
      <c r="D4" s="513"/>
      <c r="E4" s="513"/>
      <c r="F4" s="513"/>
      <c r="G4" s="513"/>
      <c r="H4" s="513"/>
      <c r="I4" s="1574"/>
      <c r="J4" s="513"/>
      <c r="K4" s="513"/>
      <c r="L4" s="1574"/>
    </row>
    <row r="5" spans="1:12" ht="15" customHeight="1">
      <c r="A5" s="2055" t="s">
        <v>794</v>
      </c>
      <c r="B5" s="2056"/>
      <c r="C5" s="2061" t="s">
        <v>1473</v>
      </c>
      <c r="D5" s="2062"/>
      <c r="E5" s="2065" t="s">
        <v>1472</v>
      </c>
      <c r="F5" s="2066"/>
      <c r="G5" s="2062" t="s">
        <v>1471</v>
      </c>
      <c r="H5" s="2066"/>
      <c r="I5" s="2065" t="s">
        <v>1470</v>
      </c>
      <c r="J5" s="2066"/>
      <c r="K5" s="2065" t="s">
        <v>1469</v>
      </c>
      <c r="L5" s="2069"/>
    </row>
    <row r="6" spans="1:12">
      <c r="A6" s="2057"/>
      <c r="B6" s="2058"/>
      <c r="C6" s="2063"/>
      <c r="D6" s="2064"/>
      <c r="E6" s="2067"/>
      <c r="F6" s="2068"/>
      <c r="G6" s="2064"/>
      <c r="H6" s="2068"/>
      <c r="I6" s="2067"/>
      <c r="J6" s="2068"/>
      <c r="K6" s="2067"/>
      <c r="L6" s="2070"/>
    </row>
    <row r="7" spans="1:12" ht="15.75" thickBot="1">
      <c r="A7" s="2059"/>
      <c r="B7" s="2060"/>
      <c r="C7" s="1573" t="s">
        <v>1468</v>
      </c>
      <c r="D7" s="1572" t="s">
        <v>1467</v>
      </c>
      <c r="E7" s="1571" t="s">
        <v>1468</v>
      </c>
      <c r="F7" s="1572" t="s">
        <v>1467</v>
      </c>
      <c r="G7" s="1571" t="s">
        <v>1468</v>
      </c>
      <c r="H7" s="1572" t="s">
        <v>1467</v>
      </c>
      <c r="I7" s="1571" t="s">
        <v>1468</v>
      </c>
      <c r="J7" s="1572" t="s">
        <v>1467</v>
      </c>
      <c r="K7" s="1571" t="s">
        <v>1468</v>
      </c>
      <c r="L7" s="1570" t="s">
        <v>1467</v>
      </c>
    </row>
    <row r="8" spans="1:12">
      <c r="A8" s="738"/>
      <c r="B8" s="1549"/>
      <c r="C8" s="1534"/>
      <c r="D8" s="1569"/>
      <c r="E8" s="1569"/>
      <c r="F8" s="1569"/>
      <c r="G8" s="1569"/>
      <c r="H8" s="1569"/>
      <c r="I8" s="1569"/>
      <c r="J8" s="1534"/>
      <c r="K8" s="1569"/>
      <c r="L8" s="1568"/>
    </row>
    <row r="9" spans="1:12">
      <c r="A9" s="738">
        <v>2019</v>
      </c>
      <c r="B9" s="1549"/>
      <c r="C9" s="1566">
        <v>117.38874514648249</v>
      </c>
      <c r="D9" s="1567">
        <v>103.08871232038324</v>
      </c>
      <c r="E9" s="1567">
        <v>107.99459736634192</v>
      </c>
      <c r="F9" s="1567">
        <v>94.827879808335993</v>
      </c>
      <c r="G9" s="1567">
        <v>104.03599619147583</v>
      </c>
      <c r="H9" s="1567">
        <v>91.345687682517067</v>
      </c>
      <c r="I9" s="1567">
        <v>103.87522127615841</v>
      </c>
      <c r="J9" s="1541">
        <v>91.199487730938401</v>
      </c>
      <c r="K9" s="1567">
        <v>104.91787678706568</v>
      </c>
      <c r="L9" s="1537">
        <v>92.12010210923809</v>
      </c>
    </row>
    <row r="10" spans="1:12">
      <c r="A10" s="738">
        <v>2020</v>
      </c>
      <c r="B10" s="1562"/>
      <c r="C10" s="1566">
        <v>131.4</v>
      </c>
      <c r="D10" s="1567">
        <v>108.7</v>
      </c>
      <c r="E10" s="1567">
        <v>121</v>
      </c>
      <c r="F10" s="1567">
        <v>100.1</v>
      </c>
      <c r="G10" s="1567">
        <v>115.1</v>
      </c>
      <c r="H10" s="1567">
        <v>95.2</v>
      </c>
      <c r="I10" s="1567">
        <v>108.3</v>
      </c>
      <c r="J10" s="1541">
        <v>89.6</v>
      </c>
      <c r="K10" s="1567">
        <v>114.6</v>
      </c>
      <c r="L10" s="1537">
        <v>94.8</v>
      </c>
    </row>
    <row r="11" spans="1:12">
      <c r="A11" s="738">
        <v>2021</v>
      </c>
      <c r="B11" s="1562"/>
      <c r="C11" s="1566">
        <v>131.4</v>
      </c>
      <c r="D11" s="1566">
        <v>101.7</v>
      </c>
      <c r="E11" s="1566">
        <v>121</v>
      </c>
      <c r="F11" s="1566">
        <v>93.6</v>
      </c>
      <c r="G11" s="1566">
        <v>115.1</v>
      </c>
      <c r="H11" s="1566">
        <v>89.1</v>
      </c>
      <c r="I11" s="1566">
        <v>108.3</v>
      </c>
      <c r="J11" s="1566">
        <v>83.9</v>
      </c>
      <c r="K11" s="1566">
        <v>114.6</v>
      </c>
      <c r="L11" s="1563">
        <v>88.7</v>
      </c>
    </row>
    <row r="12" spans="1:12">
      <c r="A12" s="738">
        <v>2022</v>
      </c>
      <c r="B12" s="1562"/>
      <c r="C12" s="1566">
        <v>141.5</v>
      </c>
      <c r="D12" s="1566">
        <v>74.900000000000006</v>
      </c>
      <c r="E12" s="1566">
        <v>141.19999999999999</v>
      </c>
      <c r="F12" s="1566">
        <v>74.7</v>
      </c>
      <c r="G12" s="1566">
        <v>135.4</v>
      </c>
      <c r="H12" s="1566">
        <v>71.7</v>
      </c>
      <c r="I12" s="1566">
        <v>123.8</v>
      </c>
      <c r="J12" s="1566">
        <v>65.599999999999994</v>
      </c>
      <c r="K12" s="1566">
        <v>133.1</v>
      </c>
      <c r="L12" s="1563">
        <v>70.5</v>
      </c>
    </row>
    <row r="13" spans="1:12">
      <c r="A13" s="738">
        <v>2023</v>
      </c>
      <c r="B13" s="1562"/>
      <c r="C13" s="1565">
        <v>141.52819225856337</v>
      </c>
      <c r="D13" s="1567">
        <v>61.799644670361907</v>
      </c>
      <c r="E13" s="1566">
        <v>141.16307463979064</v>
      </c>
      <c r="F13" s="1566">
        <v>61.640212554802751</v>
      </c>
      <c r="G13" s="1566">
        <v>135.38991635561683</v>
      </c>
      <c r="H13" s="1566">
        <v>59.119307533025307</v>
      </c>
      <c r="I13" s="1566">
        <v>123.82591987350453</v>
      </c>
      <c r="J13" s="1565">
        <v>54.069777385291708</v>
      </c>
      <c r="K13" s="1564">
        <v>133.11647799957106</v>
      </c>
      <c r="L13" s="1563">
        <v>58.126588836195502</v>
      </c>
    </row>
    <row r="14" spans="1:12">
      <c r="A14" s="1306">
        <v>2024</v>
      </c>
      <c r="B14" s="1562"/>
      <c r="C14" s="1565">
        <v>159.29431037323431</v>
      </c>
      <c r="D14" s="1567">
        <v>68.495940137201501</v>
      </c>
      <c r="E14" s="1566">
        <v>163.2700673201148</v>
      </c>
      <c r="F14" s="1566">
        <v>70.212367626508623</v>
      </c>
      <c r="G14" s="1566">
        <v>159.92996719098414</v>
      </c>
      <c r="H14" s="1566">
        <v>68.781080855406842</v>
      </c>
      <c r="I14" s="1566">
        <v>150.95246880661338</v>
      </c>
      <c r="J14" s="1565">
        <v>64.927112738605601</v>
      </c>
      <c r="K14" s="1564">
        <v>157.80951605390112</v>
      </c>
      <c r="L14" s="1563">
        <v>67.869981295964649</v>
      </c>
    </row>
    <row r="15" spans="1:12">
      <c r="A15" s="1306" t="s">
        <v>614</v>
      </c>
      <c r="B15" s="1562"/>
      <c r="C15" s="1559">
        <v>184.6013132150581</v>
      </c>
      <c r="D15" s="1561">
        <v>79.199950114486754</v>
      </c>
      <c r="E15" s="1560">
        <v>188.34924442229348</v>
      </c>
      <c r="F15" s="1560">
        <v>80.810828954400662</v>
      </c>
      <c r="G15" s="1560">
        <v>183.92910365505804</v>
      </c>
      <c r="H15" s="1560">
        <v>78.916486913412157</v>
      </c>
      <c r="I15" s="1560">
        <v>172.81456460020601</v>
      </c>
      <c r="J15" s="1559">
        <v>74.150606729925059</v>
      </c>
      <c r="K15" s="1558">
        <v>181.39905823467927</v>
      </c>
      <c r="L15" s="1557">
        <v>77.831297051460297</v>
      </c>
    </row>
    <row r="16" spans="1:12">
      <c r="A16" s="738"/>
      <c r="B16" s="1549"/>
      <c r="C16" s="1541"/>
      <c r="D16" s="1538"/>
      <c r="E16" s="1556"/>
      <c r="F16" s="1552"/>
      <c r="G16" s="1552"/>
      <c r="H16" s="1555"/>
      <c r="I16" s="1538"/>
      <c r="J16" s="1541"/>
      <c r="K16" s="1538"/>
      <c r="L16" s="1537"/>
    </row>
    <row r="17" spans="1:12">
      <c r="A17" s="738">
        <v>2019</v>
      </c>
      <c r="B17" s="1385" t="s">
        <v>772</v>
      </c>
      <c r="C17" s="1554">
        <v>114.85072827295807</v>
      </c>
      <c r="D17" s="1552">
        <v>102.67095740347705</v>
      </c>
      <c r="E17" s="1553">
        <v>104.83645555486704</v>
      </c>
      <c r="F17" s="1552">
        <v>93.718685327131737</v>
      </c>
      <c r="G17" s="1552">
        <v>100.53027464356623</v>
      </c>
      <c r="H17" s="1541">
        <v>89.869169320014436</v>
      </c>
      <c r="I17" s="1538">
        <v>100</v>
      </c>
      <c r="J17" s="1541">
        <v>89.395129615082482</v>
      </c>
      <c r="K17" s="1538">
        <v>101.3902999221614</v>
      </c>
      <c r="L17" s="1537">
        <v>90.637990032537061</v>
      </c>
    </row>
    <row r="18" spans="1:12">
      <c r="A18" s="738"/>
      <c r="B18" s="1385" t="s">
        <v>771</v>
      </c>
      <c r="C18" s="1554">
        <v>114.85072827295807</v>
      </c>
      <c r="D18" s="1552">
        <v>103.15716556797653</v>
      </c>
      <c r="E18" s="1553">
        <v>104.83645555486704</v>
      </c>
      <c r="F18" s="1552">
        <v>94.162499148728259</v>
      </c>
      <c r="G18" s="1552">
        <v>100.53027464356623</v>
      </c>
      <c r="H18" s="1541">
        <v>90.29475338940675</v>
      </c>
      <c r="I18" s="1538">
        <v>100</v>
      </c>
      <c r="J18" s="1541">
        <v>89.818468823993683</v>
      </c>
      <c r="K18" s="1538">
        <v>101.3902999221614</v>
      </c>
      <c r="L18" s="1537">
        <v>91.067214926140224</v>
      </c>
    </row>
    <row r="19" spans="1:12">
      <c r="A19" s="738"/>
      <c r="B19" s="1385" t="s">
        <v>770</v>
      </c>
      <c r="C19" s="1554">
        <v>114.85072827295807</v>
      </c>
      <c r="D19" s="1552">
        <v>103.40200061283724</v>
      </c>
      <c r="E19" s="1553">
        <v>104.83645555486704</v>
      </c>
      <c r="F19" s="1552">
        <v>94.385986092910343</v>
      </c>
      <c r="G19" s="1552">
        <v>100.53027464356623</v>
      </c>
      <c r="H19" s="1541">
        <v>90.509060557261364</v>
      </c>
      <c r="I19" s="1538">
        <v>100</v>
      </c>
      <c r="J19" s="1541">
        <v>90.031645569620252</v>
      </c>
      <c r="K19" s="1538">
        <v>101.3902999221614</v>
      </c>
      <c r="L19" s="1537">
        <v>91.283355467895319</v>
      </c>
    </row>
    <row r="20" spans="1:12">
      <c r="A20" s="738"/>
      <c r="B20" s="1385" t="s">
        <v>769</v>
      </c>
      <c r="C20" s="1554">
        <v>114.85072827295807</v>
      </c>
      <c r="D20" s="1552">
        <v>102.67095740347705</v>
      </c>
      <c r="E20" s="1553">
        <v>104.83645555486704</v>
      </c>
      <c r="F20" s="1552">
        <v>93.718685327131737</v>
      </c>
      <c r="G20" s="1552">
        <v>100.53027464356623</v>
      </c>
      <c r="H20" s="1541">
        <v>89.869169320014436</v>
      </c>
      <c r="I20" s="1538">
        <v>100</v>
      </c>
      <c r="J20" s="1541">
        <v>89.395129615082482</v>
      </c>
      <c r="K20" s="1538">
        <v>101.3902999221614</v>
      </c>
      <c r="L20" s="1537">
        <v>90.637990032537061</v>
      </c>
    </row>
    <row r="21" spans="1:12">
      <c r="A21" s="738"/>
      <c r="B21" s="1385" t="s">
        <v>768</v>
      </c>
      <c r="C21" s="1554">
        <v>114.85072827295807</v>
      </c>
      <c r="D21" s="1552">
        <v>101.55410161198623</v>
      </c>
      <c r="E21" s="1553">
        <v>104.83645555486704</v>
      </c>
      <c r="F21" s="1552">
        <v>92.699212448670323</v>
      </c>
      <c r="G21" s="1552">
        <v>100.53027464356623</v>
      </c>
      <c r="H21" s="1541">
        <v>88.891571518553519</v>
      </c>
      <c r="I21" s="1538">
        <v>100</v>
      </c>
      <c r="J21" s="1541">
        <v>88.422688422688424</v>
      </c>
      <c r="K21" s="1538">
        <v>101.3902999221614</v>
      </c>
      <c r="L21" s="1537">
        <v>89.652028991002084</v>
      </c>
    </row>
    <row r="22" spans="1:12">
      <c r="A22" s="738"/>
      <c r="B22" s="1385" t="s">
        <v>767</v>
      </c>
      <c r="C22" s="1554">
        <v>114.85072827295807</v>
      </c>
      <c r="D22" s="1552">
        <v>101.16109038283768</v>
      </c>
      <c r="E22" s="1553">
        <v>104.83645555486704</v>
      </c>
      <c r="F22" s="1552">
        <v>92.340469366438626</v>
      </c>
      <c r="G22" s="1552">
        <v>100.53027464356623</v>
      </c>
      <c r="H22" s="1541">
        <v>88.547563888837757</v>
      </c>
      <c r="I22" s="1538">
        <v>100</v>
      </c>
      <c r="J22" s="1541">
        <v>88.080495356037162</v>
      </c>
      <c r="K22" s="1538">
        <v>101.3902999221614</v>
      </c>
      <c r="L22" s="1537">
        <v>89.305078414411526</v>
      </c>
    </row>
    <row r="23" spans="1:12">
      <c r="A23" s="738"/>
      <c r="B23" s="1385" t="s">
        <v>766</v>
      </c>
      <c r="C23" s="1554">
        <v>119.92676202000689</v>
      </c>
      <c r="D23" s="1552">
        <v>105.4688216219226</v>
      </c>
      <c r="E23" s="1553">
        <v>111.15273917781683</v>
      </c>
      <c r="F23" s="1552">
        <v>97.752563511866725</v>
      </c>
      <c r="G23" s="1552">
        <v>107.54171773938546</v>
      </c>
      <c r="H23" s="1541">
        <v>94.576873869722291</v>
      </c>
      <c r="I23" s="1538">
        <v>107.75044255231678</v>
      </c>
      <c r="J23" s="1541">
        <v>94.760435567647974</v>
      </c>
      <c r="K23" s="1538">
        <v>108.44545365197</v>
      </c>
      <c r="L23" s="1537">
        <v>95.371658621284269</v>
      </c>
    </row>
    <row r="24" spans="1:12">
      <c r="A24" s="738"/>
      <c r="B24" s="1385" t="s">
        <v>765</v>
      </c>
      <c r="C24" s="1554">
        <v>119.92676202000689</v>
      </c>
      <c r="D24" s="1552">
        <v>105.22486906612787</v>
      </c>
      <c r="E24" s="1553">
        <v>111.15273917781683</v>
      </c>
      <c r="F24" s="1552">
        <v>97.526458893103751</v>
      </c>
      <c r="G24" s="1552">
        <v>107.54171773938546</v>
      </c>
      <c r="H24" s="1541">
        <v>94.358114716592652</v>
      </c>
      <c r="I24" s="1538">
        <v>107.75044255231678</v>
      </c>
      <c r="J24" s="1541">
        <v>94.541251830791438</v>
      </c>
      <c r="K24" s="1538">
        <v>108.44545365197</v>
      </c>
      <c r="L24" s="1537">
        <v>95.151061107125571</v>
      </c>
    </row>
    <row r="25" spans="1:12">
      <c r="A25" s="738"/>
      <c r="B25" s="1385" t="s">
        <v>764</v>
      </c>
      <c r="C25" s="1554">
        <v>119.92676202000689</v>
      </c>
      <c r="D25" s="1552">
        <v>104.49973597149146</v>
      </c>
      <c r="E25" s="1553">
        <v>111.15273917781683</v>
      </c>
      <c r="F25" s="1552">
        <v>96.854377629675</v>
      </c>
      <c r="G25" s="1552">
        <v>107.54171773938546</v>
      </c>
      <c r="H25" s="1541">
        <v>93.707867371685026</v>
      </c>
      <c r="I25" s="1538">
        <v>107.75044255231678</v>
      </c>
      <c r="J25" s="1541">
        <v>93.889742438389348</v>
      </c>
      <c r="K25" s="1538">
        <v>108.44545365197</v>
      </c>
      <c r="L25" s="1537">
        <v>94.495349353707397</v>
      </c>
    </row>
    <row r="26" spans="1:12">
      <c r="A26" s="738"/>
      <c r="B26" s="1385" t="s">
        <v>763</v>
      </c>
      <c r="C26" s="1554">
        <v>119.92676202000689</v>
      </c>
      <c r="D26" s="1552">
        <v>103.46979164425159</v>
      </c>
      <c r="E26" s="1553">
        <v>111.15273917781683</v>
      </c>
      <c r="F26" s="1552">
        <v>95.899785583286999</v>
      </c>
      <c r="G26" s="1552">
        <v>107.54171773938546</v>
      </c>
      <c r="H26" s="1541">
        <v>92.784287177726043</v>
      </c>
      <c r="I26" s="1538">
        <v>107.75044255231678</v>
      </c>
      <c r="J26" s="1541">
        <v>92.964369692597799</v>
      </c>
      <c r="K26" s="1538">
        <v>108.44545365197</v>
      </c>
      <c r="L26" s="1537">
        <v>93.564007775543473</v>
      </c>
    </row>
    <row r="27" spans="1:12">
      <c r="A27" s="738"/>
      <c r="B27" s="1385" t="s">
        <v>1327</v>
      </c>
      <c r="C27" s="1554">
        <v>119.92676202000689</v>
      </c>
      <c r="D27" s="1552">
        <v>102.69123790727451</v>
      </c>
      <c r="E27" s="1553">
        <v>111.15273917781683</v>
      </c>
      <c r="F27" s="1552">
        <v>95.178192012306653</v>
      </c>
      <c r="G27" s="1552">
        <v>107.54171773938546</v>
      </c>
      <c r="H27" s="1541">
        <v>92.086136032671675</v>
      </c>
      <c r="I27" s="1538">
        <v>107.75044255231678</v>
      </c>
      <c r="J27" s="1541">
        <v>92.264863524858157</v>
      </c>
      <c r="K27" s="1538">
        <v>108.44545365197</v>
      </c>
      <c r="L27" s="1537">
        <v>92.859989658346009</v>
      </c>
    </row>
    <row r="28" spans="1:12">
      <c r="A28" s="738"/>
      <c r="B28" s="1385" t="s">
        <v>761</v>
      </c>
      <c r="C28" s="1554">
        <v>119.92676202000689</v>
      </c>
      <c r="D28" s="1552">
        <v>101.09381865093914</v>
      </c>
      <c r="E28" s="1553">
        <v>111.15273917781683</v>
      </c>
      <c r="F28" s="1552">
        <v>93.697642358781891</v>
      </c>
      <c r="G28" s="1552">
        <v>107.54171773938546</v>
      </c>
      <c r="H28" s="1541">
        <v>90.653685027719007</v>
      </c>
      <c r="I28" s="1538">
        <v>107.75044255231678</v>
      </c>
      <c r="J28" s="1541">
        <v>90.829632314471482</v>
      </c>
      <c r="K28" s="1538">
        <v>108.44545365197</v>
      </c>
      <c r="L28" s="1537">
        <v>91.415500930327298</v>
      </c>
    </row>
    <row r="29" spans="1:12">
      <c r="A29" s="738"/>
      <c r="B29" s="1549"/>
      <c r="C29" s="1554"/>
      <c r="D29" s="1552"/>
      <c r="E29" s="1553"/>
      <c r="F29" s="1552"/>
      <c r="G29" s="1552"/>
      <c r="H29" s="1541"/>
      <c r="I29" s="1538"/>
      <c r="J29" s="1541"/>
      <c r="K29" s="1538"/>
      <c r="L29" s="1537"/>
    </row>
    <row r="30" spans="1:12">
      <c r="A30" s="738">
        <v>2020</v>
      </c>
      <c r="B30" s="1385" t="s">
        <v>772</v>
      </c>
      <c r="C30" s="1554">
        <v>131.37612476446569</v>
      </c>
      <c r="D30" s="1552">
        <v>109.12848903792843</v>
      </c>
      <c r="E30" s="1553">
        <v>120.97097254800826</v>
      </c>
      <c r="F30" s="1552">
        <v>100.48537719681269</v>
      </c>
      <c r="G30" s="1552">
        <v>115.12023654989605</v>
      </c>
      <c r="H30" s="1541">
        <v>95.625422769183714</v>
      </c>
      <c r="I30" s="1538">
        <v>108.32503476887101</v>
      </c>
      <c r="J30" s="1541">
        <v>89.98094128976291</v>
      </c>
      <c r="K30" s="1538">
        <v>114.60883866888834</v>
      </c>
      <c r="L30" s="1537">
        <v>95.200626573134983</v>
      </c>
    </row>
    <row r="31" spans="1:12">
      <c r="A31" s="738"/>
      <c r="B31" s="1385" t="s">
        <v>771</v>
      </c>
      <c r="C31" s="1554">
        <v>131.37612476446569</v>
      </c>
      <c r="D31" s="1552">
        <v>109.12848903792843</v>
      </c>
      <c r="E31" s="1553">
        <v>120.97097254800826</v>
      </c>
      <c r="F31" s="1552">
        <v>100.48537719681269</v>
      </c>
      <c r="G31" s="1552">
        <v>115.12023654989605</v>
      </c>
      <c r="H31" s="1541">
        <v>95.625422769183714</v>
      </c>
      <c r="I31" s="1538">
        <v>108.32503476887101</v>
      </c>
      <c r="J31" s="1541">
        <v>89.98094128976291</v>
      </c>
      <c r="K31" s="1538">
        <v>114.60883866888834</v>
      </c>
      <c r="L31" s="1537">
        <v>95.200626573134983</v>
      </c>
    </row>
    <row r="32" spans="1:12">
      <c r="A32" s="738"/>
      <c r="B32" s="1385" t="s">
        <v>770</v>
      </c>
      <c r="C32" s="1554">
        <v>131.37612476446569</v>
      </c>
      <c r="D32" s="1552">
        <v>110.58138312275292</v>
      </c>
      <c r="E32" s="1553">
        <v>120.97097254800826</v>
      </c>
      <c r="F32" s="1552">
        <v>101.82320026600104</v>
      </c>
      <c r="G32" s="1552">
        <v>115.12023654989605</v>
      </c>
      <c r="H32" s="1541">
        <v>96.898542303092981</v>
      </c>
      <c r="I32" s="1538">
        <v>108.32503476887101</v>
      </c>
      <c r="J32" s="1541">
        <v>91.178912401608883</v>
      </c>
      <c r="K32" s="1538">
        <v>114.60883866888834</v>
      </c>
      <c r="L32" s="1537">
        <v>96.468090536386796</v>
      </c>
    </row>
    <row r="33" spans="1:12">
      <c r="A33" s="738"/>
      <c r="B33" s="1385" t="s">
        <v>769</v>
      </c>
      <c r="C33" s="1554">
        <v>131.37612476446569</v>
      </c>
      <c r="D33" s="1552">
        <v>110.90951779077295</v>
      </c>
      <c r="E33" s="1553">
        <v>120.97097254800826</v>
      </c>
      <c r="F33" s="1552">
        <v>102.12534626085562</v>
      </c>
      <c r="G33" s="1552">
        <v>115.12023654989605</v>
      </c>
      <c r="H33" s="1541">
        <v>97.186075069570975</v>
      </c>
      <c r="I33" s="1538">
        <v>108.32503476887101</v>
      </c>
      <c r="J33" s="1541">
        <v>91.449472972533528</v>
      </c>
      <c r="K33" s="1538">
        <v>114.60883866888834</v>
      </c>
      <c r="L33" s="1537">
        <v>96.754345997919074</v>
      </c>
    </row>
    <row r="34" spans="1:12">
      <c r="A34" s="738"/>
      <c r="B34" s="1385" t="s">
        <v>768</v>
      </c>
      <c r="C34" s="1554">
        <v>131.37612476446569</v>
      </c>
      <c r="D34" s="1552">
        <v>110.41804282271931</v>
      </c>
      <c r="E34" s="1553">
        <v>120.97097254800826</v>
      </c>
      <c r="F34" s="1552">
        <v>101.67279672055642</v>
      </c>
      <c r="G34" s="1552">
        <v>115.12023654989605</v>
      </c>
      <c r="H34" s="1541">
        <v>96.755412993930349</v>
      </c>
      <c r="I34" s="1538">
        <v>108.32503476887101</v>
      </c>
      <c r="J34" s="1541">
        <v>91.044231585653762</v>
      </c>
      <c r="K34" s="1538">
        <v>114.60883866888834</v>
      </c>
      <c r="L34" s="1537">
        <v>96.325597049626978</v>
      </c>
    </row>
    <row r="35" spans="1:12">
      <c r="A35" s="738"/>
      <c r="B35" s="1385" t="s">
        <v>767</v>
      </c>
      <c r="C35" s="1554">
        <v>131.37612476446569</v>
      </c>
      <c r="D35" s="1552">
        <v>108.89004368678945</v>
      </c>
      <c r="E35" s="1553">
        <v>120.97097254800826</v>
      </c>
      <c r="F35" s="1552">
        <v>100.26581701357129</v>
      </c>
      <c r="G35" s="1552">
        <v>115.12023654989605</v>
      </c>
      <c r="H35" s="1541">
        <v>95.416481568668374</v>
      </c>
      <c r="I35" s="1538">
        <v>108.32503476887101</v>
      </c>
      <c r="J35" s="1541">
        <v>89.784333260724821</v>
      </c>
      <c r="K35" s="1538">
        <v>114.60883866888834</v>
      </c>
      <c r="L35" s="1537">
        <v>94.99261355076105</v>
      </c>
    </row>
    <row r="36" spans="1:12">
      <c r="A36" s="738"/>
      <c r="B36" s="1385" t="s">
        <v>766</v>
      </c>
      <c r="C36" s="1554">
        <v>131.37612476446569</v>
      </c>
      <c r="D36" s="1552">
        <v>108.89004368678945</v>
      </c>
      <c r="E36" s="1553">
        <v>120.97097254800826</v>
      </c>
      <c r="F36" s="1552">
        <v>100.26581701357129</v>
      </c>
      <c r="G36" s="1552">
        <v>115.12023654989605</v>
      </c>
      <c r="H36" s="1541">
        <v>95.416481568668374</v>
      </c>
      <c r="I36" s="1538">
        <v>108.32503476887101</v>
      </c>
      <c r="J36" s="1541">
        <v>89.784333260724821</v>
      </c>
      <c r="K36" s="1538">
        <v>114.60883866888834</v>
      </c>
      <c r="L36" s="1537">
        <v>94.99261355076105</v>
      </c>
    </row>
    <row r="37" spans="1:12">
      <c r="A37" s="738"/>
      <c r="B37" s="1385" t="s">
        <v>765</v>
      </c>
      <c r="C37" s="1554">
        <v>131.37612476446569</v>
      </c>
      <c r="D37" s="1552">
        <v>108.49494193175758</v>
      </c>
      <c r="E37" s="1553">
        <v>120.97097254800826</v>
      </c>
      <c r="F37" s="1552">
        <v>99.90200780815195</v>
      </c>
      <c r="G37" s="1552">
        <v>115.12023654989605</v>
      </c>
      <c r="H37" s="1541">
        <v>95.070267920015738</v>
      </c>
      <c r="I37" s="1538">
        <v>108.32503476887101</v>
      </c>
      <c r="J37" s="1541">
        <v>89.458555563842665</v>
      </c>
      <c r="K37" s="1538">
        <v>114.60883866888834</v>
      </c>
      <c r="L37" s="1537">
        <v>94.647937884756828</v>
      </c>
    </row>
    <row r="38" spans="1:12">
      <c r="A38" s="738"/>
      <c r="B38" s="1385" t="s">
        <v>764</v>
      </c>
      <c r="C38" s="1554">
        <v>131.37612476446569</v>
      </c>
      <c r="D38" s="1552">
        <v>107.63573072855432</v>
      </c>
      <c r="E38" s="1553">
        <v>120.97097254800826</v>
      </c>
      <c r="F38" s="1552">
        <v>99.110847199160119</v>
      </c>
      <c r="G38" s="1552">
        <v>115.12023654989605</v>
      </c>
      <c r="H38" s="1541">
        <v>94.317371629792433</v>
      </c>
      <c r="I38" s="1538">
        <v>108.32503476887101</v>
      </c>
      <c r="J38" s="1541">
        <v>88.750100480183718</v>
      </c>
      <c r="K38" s="1538">
        <v>114.60883866888834</v>
      </c>
      <c r="L38" s="1537">
        <v>93.898386180845876</v>
      </c>
    </row>
    <row r="39" spans="1:12">
      <c r="A39" s="738"/>
      <c r="B39" s="1385" t="s">
        <v>763</v>
      </c>
      <c r="C39" s="1554">
        <v>131.37612476446569</v>
      </c>
      <c r="D39" s="1552">
        <v>107.48097051183461</v>
      </c>
      <c r="E39" s="1553">
        <v>120.97097254800826</v>
      </c>
      <c r="F39" s="1552">
        <v>98.968344183776708</v>
      </c>
      <c r="G39" s="1552">
        <v>115.12023654989605</v>
      </c>
      <c r="H39" s="1541">
        <v>94.181760743193166</v>
      </c>
      <c r="I39" s="1538">
        <v>108.32503476887101</v>
      </c>
      <c r="J39" s="1541">
        <v>88.622494296890878</v>
      </c>
      <c r="K39" s="1538">
        <v>114.60883866888834</v>
      </c>
      <c r="L39" s="1537">
        <v>93.763377717609586</v>
      </c>
    </row>
    <row r="40" spans="1:12">
      <c r="A40" s="738"/>
      <c r="B40" s="1385" t="s">
        <v>1327</v>
      </c>
      <c r="C40" s="1554">
        <v>131.37612476446569</v>
      </c>
      <c r="D40" s="1552">
        <v>106.94279683974388</v>
      </c>
      <c r="E40" s="1553">
        <v>120.97097254800826</v>
      </c>
      <c r="F40" s="1552">
        <v>98.472794534787823</v>
      </c>
      <c r="G40" s="1552">
        <v>115.12023654989605</v>
      </c>
      <c r="H40" s="1541">
        <v>93.710178250201494</v>
      </c>
      <c r="I40" s="1538">
        <v>108.32503476887101</v>
      </c>
      <c r="J40" s="1541">
        <v>88.178747901985119</v>
      </c>
      <c r="K40" s="1538">
        <v>114.60883866888834</v>
      </c>
      <c r="L40" s="1537">
        <v>93.293890132471333</v>
      </c>
    </row>
    <row r="41" spans="1:12">
      <c r="A41" s="738"/>
      <c r="B41" s="1385" t="s">
        <v>761</v>
      </c>
      <c r="C41" s="1554">
        <v>131.37612476446569</v>
      </c>
      <c r="D41" s="1552">
        <v>105.88245749430733</v>
      </c>
      <c r="E41" s="1553">
        <v>120.97097254800826</v>
      </c>
      <c r="F41" s="1552">
        <v>97.496435382176628</v>
      </c>
      <c r="G41" s="1552">
        <v>115.12023654989605</v>
      </c>
      <c r="H41" s="1541">
        <v>92.781040505511129</v>
      </c>
      <c r="I41" s="1538">
        <v>108.32503476887101</v>
      </c>
      <c r="J41" s="1541">
        <v>87.304454367546185</v>
      </c>
      <c r="K41" s="1538">
        <v>114.60883866888834</v>
      </c>
      <c r="L41" s="1537">
        <v>92.368879890364681</v>
      </c>
    </row>
    <row r="42" spans="1:12">
      <c r="A42" s="738"/>
      <c r="B42" s="1549"/>
      <c r="C42" s="1554"/>
      <c r="D42" s="1552"/>
      <c r="E42" s="1553"/>
      <c r="F42" s="1552"/>
      <c r="G42" s="1552"/>
      <c r="H42" s="1541"/>
      <c r="I42" s="1538"/>
      <c r="J42" s="1541"/>
      <c r="K42" s="1538"/>
      <c r="L42" s="1537"/>
    </row>
    <row r="43" spans="1:12">
      <c r="A43" s="738">
        <v>2021</v>
      </c>
      <c r="B43" s="1385" t="s">
        <v>772</v>
      </c>
      <c r="C43" s="1554">
        <v>131.4</v>
      </c>
      <c r="D43" s="1552">
        <v>105.2</v>
      </c>
      <c r="E43" s="1553">
        <v>121</v>
      </c>
      <c r="F43" s="1552">
        <v>96.9</v>
      </c>
      <c r="G43" s="1552">
        <v>115.1</v>
      </c>
      <c r="H43" s="1541">
        <v>92.2</v>
      </c>
      <c r="I43" s="1538">
        <v>108.3</v>
      </c>
      <c r="J43" s="1541">
        <v>86.8</v>
      </c>
      <c r="K43" s="1538">
        <v>114.6</v>
      </c>
      <c r="L43" s="1537">
        <v>91.8</v>
      </c>
    </row>
    <row r="44" spans="1:12">
      <c r="A44" s="738"/>
      <c r="B44" s="1385" t="s">
        <v>771</v>
      </c>
      <c r="C44" s="1554">
        <v>131.4</v>
      </c>
      <c r="D44" s="1552">
        <v>104.7</v>
      </c>
      <c r="E44" s="1553">
        <v>121</v>
      </c>
      <c r="F44" s="1552">
        <v>96.4</v>
      </c>
      <c r="G44" s="1552">
        <v>115.1</v>
      </c>
      <c r="H44" s="1541">
        <v>91.7</v>
      </c>
      <c r="I44" s="1538">
        <v>108.3</v>
      </c>
      <c r="J44" s="1541">
        <v>86.3</v>
      </c>
      <c r="K44" s="1538">
        <v>114.6</v>
      </c>
      <c r="L44" s="1537">
        <v>91.3</v>
      </c>
    </row>
    <row r="45" spans="1:12">
      <c r="A45" s="738"/>
      <c r="B45" s="1385" t="s">
        <v>770</v>
      </c>
      <c r="C45" s="1554">
        <v>131.4</v>
      </c>
      <c r="D45" s="1552">
        <v>105.2</v>
      </c>
      <c r="E45" s="1553">
        <v>121</v>
      </c>
      <c r="F45" s="1552">
        <v>96.9</v>
      </c>
      <c r="G45" s="1552">
        <v>115.1</v>
      </c>
      <c r="H45" s="1541">
        <v>92.2</v>
      </c>
      <c r="I45" s="1538">
        <v>108.3</v>
      </c>
      <c r="J45" s="1541">
        <v>86.8</v>
      </c>
      <c r="K45" s="1538">
        <v>114.6</v>
      </c>
      <c r="L45" s="1537">
        <v>91.8</v>
      </c>
    </row>
    <row r="46" spans="1:12">
      <c r="A46" s="738"/>
      <c r="B46" s="1385" t="s">
        <v>769</v>
      </c>
      <c r="C46" s="1554">
        <v>131.4</v>
      </c>
      <c r="D46" s="1552">
        <v>105.1</v>
      </c>
      <c r="E46" s="1553">
        <v>121</v>
      </c>
      <c r="F46" s="1552">
        <v>96.8</v>
      </c>
      <c r="G46" s="1552">
        <v>115.1</v>
      </c>
      <c r="H46" s="1541">
        <v>92.1</v>
      </c>
      <c r="I46" s="1538">
        <v>108.3</v>
      </c>
      <c r="J46" s="1541">
        <v>86.7</v>
      </c>
      <c r="K46" s="1538">
        <v>114.6</v>
      </c>
      <c r="L46" s="1537">
        <v>91.7</v>
      </c>
    </row>
    <row r="47" spans="1:12">
      <c r="A47" s="738"/>
      <c r="B47" s="1385" t="s">
        <v>768</v>
      </c>
      <c r="C47" s="1554">
        <v>131.4</v>
      </c>
      <c r="D47" s="1552">
        <v>104.1</v>
      </c>
      <c r="E47" s="1553">
        <v>121</v>
      </c>
      <c r="F47" s="1552">
        <v>95.9</v>
      </c>
      <c r="G47" s="1552">
        <v>115.1</v>
      </c>
      <c r="H47" s="1541">
        <v>91.2</v>
      </c>
      <c r="I47" s="1538">
        <v>108.3</v>
      </c>
      <c r="J47" s="1541">
        <v>85.8</v>
      </c>
      <c r="K47" s="1538">
        <v>114.6</v>
      </c>
      <c r="L47" s="1537">
        <v>90.8</v>
      </c>
    </row>
    <row r="48" spans="1:12">
      <c r="A48" s="738"/>
      <c r="B48" s="1385" t="s">
        <v>767</v>
      </c>
      <c r="C48" s="1554">
        <v>131.4</v>
      </c>
      <c r="D48" s="1552">
        <v>102.6</v>
      </c>
      <c r="E48" s="1553">
        <v>121</v>
      </c>
      <c r="F48" s="1552">
        <v>94.5</v>
      </c>
      <c r="G48" s="1552">
        <v>115.1</v>
      </c>
      <c r="H48" s="1541">
        <v>89.9</v>
      </c>
      <c r="I48" s="1538">
        <v>108.3</v>
      </c>
      <c r="J48" s="1541">
        <v>84.6</v>
      </c>
      <c r="K48" s="1538">
        <v>114.6</v>
      </c>
      <c r="L48" s="1537">
        <v>89.5</v>
      </c>
    </row>
    <row r="49" spans="1:12">
      <c r="A49" s="738"/>
      <c r="B49" s="1385" t="s">
        <v>766</v>
      </c>
      <c r="C49" s="1554">
        <v>131.4</v>
      </c>
      <c r="D49" s="1552">
        <v>102</v>
      </c>
      <c r="E49" s="1553">
        <v>121</v>
      </c>
      <c r="F49" s="1552">
        <v>93.9</v>
      </c>
      <c r="G49" s="1552">
        <v>115.1</v>
      </c>
      <c r="H49" s="1541">
        <v>89.4</v>
      </c>
      <c r="I49" s="1538">
        <v>108.3</v>
      </c>
      <c r="J49" s="1541">
        <v>84.1</v>
      </c>
      <c r="K49" s="1538">
        <v>114.6</v>
      </c>
      <c r="L49" s="1537">
        <v>89</v>
      </c>
    </row>
    <row r="50" spans="1:12">
      <c r="A50" s="738"/>
      <c r="B50" s="1385" t="s">
        <v>765</v>
      </c>
      <c r="C50" s="1554">
        <v>131.4</v>
      </c>
      <c r="D50" s="1552">
        <v>101.6</v>
      </c>
      <c r="E50" s="1553">
        <v>121</v>
      </c>
      <c r="F50" s="1552">
        <v>93.6</v>
      </c>
      <c r="G50" s="1552">
        <v>115.1</v>
      </c>
      <c r="H50" s="1541">
        <v>89.1</v>
      </c>
      <c r="I50" s="1538">
        <v>108.3</v>
      </c>
      <c r="J50" s="1541">
        <v>83.8</v>
      </c>
      <c r="K50" s="1538">
        <v>114.6</v>
      </c>
      <c r="L50" s="1537">
        <v>88.7</v>
      </c>
    </row>
    <row r="51" spans="1:12">
      <c r="A51" s="738"/>
      <c r="B51" s="1385" t="s">
        <v>764</v>
      </c>
      <c r="C51" s="1554">
        <v>131.4</v>
      </c>
      <c r="D51" s="1552">
        <v>101.4</v>
      </c>
      <c r="E51" s="1553">
        <v>121</v>
      </c>
      <c r="F51" s="1552">
        <v>93.3</v>
      </c>
      <c r="G51" s="1552">
        <v>115.1</v>
      </c>
      <c r="H51" s="1541">
        <v>88.8</v>
      </c>
      <c r="I51" s="1538">
        <v>108.3</v>
      </c>
      <c r="J51" s="1541">
        <v>83.6</v>
      </c>
      <c r="K51" s="1538">
        <v>114.6</v>
      </c>
      <c r="L51" s="1537">
        <v>88.4</v>
      </c>
    </row>
    <row r="52" spans="1:12">
      <c r="A52" s="738"/>
      <c r="B52" s="1385" t="s">
        <v>763</v>
      </c>
      <c r="C52" s="1554">
        <v>131.4</v>
      </c>
      <c r="D52" s="1552">
        <v>99.3</v>
      </c>
      <c r="E52" s="1553">
        <v>121</v>
      </c>
      <c r="F52" s="1552">
        <v>91.4</v>
      </c>
      <c r="G52" s="1552">
        <v>115.1</v>
      </c>
      <c r="H52" s="1541">
        <v>87</v>
      </c>
      <c r="I52" s="1538">
        <v>108.3</v>
      </c>
      <c r="J52" s="1541">
        <v>81.900000000000006</v>
      </c>
      <c r="K52" s="1538">
        <v>114.6</v>
      </c>
      <c r="L52" s="1537">
        <v>86.6</v>
      </c>
    </row>
    <row r="53" spans="1:12">
      <c r="A53" s="738"/>
      <c r="B53" s="1385" t="s">
        <v>1327</v>
      </c>
      <c r="C53" s="1554">
        <v>131.4</v>
      </c>
      <c r="D53" s="1552">
        <v>96.3</v>
      </c>
      <c r="E53" s="1553">
        <v>121</v>
      </c>
      <c r="F53" s="1552">
        <v>88.6</v>
      </c>
      <c r="G53" s="1552">
        <v>115.1</v>
      </c>
      <c r="H53" s="1541">
        <v>84.4</v>
      </c>
      <c r="I53" s="1538">
        <v>108.3</v>
      </c>
      <c r="J53" s="1541">
        <v>79.400000000000006</v>
      </c>
      <c r="K53" s="1538">
        <v>114.6</v>
      </c>
      <c r="L53" s="1537">
        <v>84</v>
      </c>
    </row>
    <row r="54" spans="1:12">
      <c r="A54" s="738"/>
      <c r="B54" s="1385" t="s">
        <v>761</v>
      </c>
      <c r="C54" s="1554">
        <v>131.4</v>
      </c>
      <c r="D54" s="1552">
        <v>92.9</v>
      </c>
      <c r="E54" s="1553">
        <v>121</v>
      </c>
      <c r="F54" s="1552">
        <v>85.5</v>
      </c>
      <c r="G54" s="1552">
        <v>115.1</v>
      </c>
      <c r="H54" s="1541">
        <v>81.400000000000006</v>
      </c>
      <c r="I54" s="1538">
        <v>108.3</v>
      </c>
      <c r="J54" s="1541">
        <v>76.599999999999994</v>
      </c>
      <c r="K54" s="1538">
        <v>114.6</v>
      </c>
      <c r="L54" s="1537">
        <v>81</v>
      </c>
    </row>
    <row r="55" spans="1:12">
      <c r="A55" s="738"/>
      <c r="B55" s="1549"/>
      <c r="C55" s="1554"/>
      <c r="D55" s="1552"/>
      <c r="E55" s="1553"/>
      <c r="F55" s="1552"/>
      <c r="G55" s="1552"/>
      <c r="H55" s="1541"/>
      <c r="I55" s="1538"/>
      <c r="J55" s="1541"/>
      <c r="K55" s="1538"/>
      <c r="L55" s="1537"/>
    </row>
    <row r="56" spans="1:12">
      <c r="A56" s="738">
        <v>2022</v>
      </c>
      <c r="B56" s="1385" t="s">
        <v>772</v>
      </c>
      <c r="C56" s="1543">
        <v>141.5</v>
      </c>
      <c r="D56" s="1542">
        <v>97</v>
      </c>
      <c r="E56" s="1551">
        <v>141.19999999999999</v>
      </c>
      <c r="F56" s="1550">
        <v>96.8</v>
      </c>
      <c r="G56" s="1543">
        <v>135.4</v>
      </c>
      <c r="H56" s="1542">
        <v>92.8</v>
      </c>
      <c r="I56" s="1538">
        <v>123.8</v>
      </c>
      <c r="J56" s="1541">
        <v>84.9</v>
      </c>
      <c r="K56" s="1538">
        <v>133.1</v>
      </c>
      <c r="L56" s="1537">
        <v>91.3</v>
      </c>
    </row>
    <row r="57" spans="1:12">
      <c r="A57" s="738"/>
      <c r="B57" s="1385" t="s">
        <v>771</v>
      </c>
      <c r="C57" s="1543">
        <v>141.5</v>
      </c>
      <c r="D57" s="1542">
        <v>96</v>
      </c>
      <c r="E57" s="1543">
        <v>141.19999999999999</v>
      </c>
      <c r="F57" s="1542">
        <v>95.7</v>
      </c>
      <c r="G57" s="1543">
        <v>135.4</v>
      </c>
      <c r="H57" s="1542">
        <v>91.8</v>
      </c>
      <c r="I57" s="1538">
        <v>123.8</v>
      </c>
      <c r="J57" s="1541">
        <v>84</v>
      </c>
      <c r="K57" s="1538">
        <v>133.1</v>
      </c>
      <c r="L57" s="1537">
        <v>90.3</v>
      </c>
    </row>
    <row r="58" spans="1:12">
      <c r="A58" s="738"/>
      <c r="B58" s="1385" t="s">
        <v>770</v>
      </c>
      <c r="C58" s="1543">
        <v>141.5</v>
      </c>
      <c r="D58" s="1542">
        <v>93.3</v>
      </c>
      <c r="E58" s="1543">
        <v>141.19999999999999</v>
      </c>
      <c r="F58" s="1542">
        <v>93</v>
      </c>
      <c r="G58" s="1543">
        <v>135.4</v>
      </c>
      <c r="H58" s="1542">
        <v>89.2</v>
      </c>
      <c r="I58" s="1538">
        <v>123.8</v>
      </c>
      <c r="J58" s="1541">
        <v>81.599999999999994</v>
      </c>
      <c r="K58" s="1538">
        <v>133.1</v>
      </c>
      <c r="L58" s="1537">
        <v>87.7</v>
      </c>
    </row>
    <row r="59" spans="1:12">
      <c r="A59" s="738"/>
      <c r="B59" s="1385" t="s">
        <v>769</v>
      </c>
      <c r="C59" s="1543">
        <v>141.5</v>
      </c>
      <c r="D59" s="1542">
        <v>84.6</v>
      </c>
      <c r="E59" s="1543">
        <v>141.19999999999999</v>
      </c>
      <c r="F59" s="1542">
        <v>84.4</v>
      </c>
      <c r="G59" s="1543">
        <v>135.4</v>
      </c>
      <c r="H59" s="1542">
        <v>81</v>
      </c>
      <c r="I59" s="1538">
        <v>123.8</v>
      </c>
      <c r="J59" s="1541">
        <v>74</v>
      </c>
      <c r="K59" s="1538">
        <v>133.1</v>
      </c>
      <c r="L59" s="1537">
        <v>79.599999999999994</v>
      </c>
    </row>
    <row r="60" spans="1:12">
      <c r="A60" s="738"/>
      <c r="B60" s="1385" t="s">
        <v>768</v>
      </c>
      <c r="C60" s="1543">
        <v>141.5</v>
      </c>
      <c r="D60" s="1542">
        <v>77.2</v>
      </c>
      <c r="E60" s="1543">
        <v>141.19999999999999</v>
      </c>
      <c r="F60" s="1542">
        <v>77</v>
      </c>
      <c r="G60" s="1543">
        <v>135.4</v>
      </c>
      <c r="H60" s="1542">
        <v>73.8</v>
      </c>
      <c r="I60" s="1538">
        <v>123.8</v>
      </c>
      <c r="J60" s="1541">
        <v>67.5</v>
      </c>
      <c r="K60" s="1538">
        <v>133.1</v>
      </c>
      <c r="L60" s="1537">
        <v>72.599999999999994</v>
      </c>
    </row>
    <row r="61" spans="1:12">
      <c r="A61" s="738"/>
      <c r="B61" s="1385" t="s">
        <v>767</v>
      </c>
      <c r="C61" s="1543">
        <v>141.5</v>
      </c>
      <c r="D61" s="1542">
        <v>69.599999999999994</v>
      </c>
      <c r="E61" s="1543">
        <v>141.19999999999999</v>
      </c>
      <c r="F61" s="1542">
        <v>69.400000000000006</v>
      </c>
      <c r="G61" s="1543">
        <v>135.4</v>
      </c>
      <c r="H61" s="1542">
        <v>66.599999999999994</v>
      </c>
      <c r="I61" s="1538">
        <v>123.8</v>
      </c>
      <c r="J61" s="1541">
        <v>60.9</v>
      </c>
      <c r="K61" s="1538">
        <v>133.1</v>
      </c>
      <c r="L61" s="1537">
        <v>65.400000000000006</v>
      </c>
    </row>
    <row r="62" spans="1:12">
      <c r="A62" s="738"/>
      <c r="B62" s="1385" t="s">
        <v>766</v>
      </c>
      <c r="C62" s="1543">
        <v>141.5</v>
      </c>
      <c r="D62" s="1542">
        <v>65.900000000000006</v>
      </c>
      <c r="E62" s="1543">
        <v>141.19999999999999</v>
      </c>
      <c r="F62" s="1542">
        <v>65.7</v>
      </c>
      <c r="G62" s="1543">
        <v>135.4</v>
      </c>
      <c r="H62" s="1542">
        <v>63</v>
      </c>
      <c r="I62" s="1538">
        <v>123.8</v>
      </c>
      <c r="J62" s="1541">
        <v>57.7</v>
      </c>
      <c r="K62" s="1538">
        <v>133.1</v>
      </c>
      <c r="L62" s="1537">
        <v>62</v>
      </c>
    </row>
    <row r="63" spans="1:12">
      <c r="A63" s="738"/>
      <c r="B63" s="1385" t="s">
        <v>765</v>
      </c>
      <c r="C63" s="1543">
        <v>141.5</v>
      </c>
      <c r="D63" s="1542">
        <v>64.3</v>
      </c>
      <c r="E63" s="1543">
        <v>141.19999999999999</v>
      </c>
      <c r="F63" s="1542">
        <v>64.2</v>
      </c>
      <c r="G63" s="1543">
        <v>135.4</v>
      </c>
      <c r="H63" s="1542">
        <v>61.5</v>
      </c>
      <c r="I63" s="1538">
        <v>123.8</v>
      </c>
      <c r="J63" s="1541">
        <v>56.3</v>
      </c>
      <c r="K63" s="1538">
        <v>133.1</v>
      </c>
      <c r="L63" s="1537">
        <v>60.5</v>
      </c>
    </row>
    <row r="64" spans="1:12">
      <c r="A64" s="738"/>
      <c r="B64" s="1385" t="s">
        <v>764</v>
      </c>
      <c r="C64" s="1543">
        <v>141.5</v>
      </c>
      <c r="D64" s="1542">
        <v>62.9</v>
      </c>
      <c r="E64" s="1543">
        <v>141.19999999999999</v>
      </c>
      <c r="F64" s="1542">
        <v>62.7</v>
      </c>
      <c r="G64" s="1543">
        <v>135.4</v>
      </c>
      <c r="H64" s="1542">
        <v>60.1</v>
      </c>
      <c r="I64" s="1538">
        <v>123.8</v>
      </c>
      <c r="J64" s="1541">
        <v>55</v>
      </c>
      <c r="K64" s="1538">
        <v>133.1</v>
      </c>
      <c r="L64" s="1537">
        <v>59.1</v>
      </c>
    </row>
    <row r="65" spans="1:12">
      <c r="A65" s="738"/>
      <c r="B65" s="1385" t="s">
        <v>763</v>
      </c>
      <c r="C65" s="1543">
        <v>141.5</v>
      </c>
      <c r="D65" s="1542">
        <v>62.7</v>
      </c>
      <c r="E65" s="1543">
        <v>141.19999999999999</v>
      </c>
      <c r="F65" s="1542">
        <v>62.5</v>
      </c>
      <c r="G65" s="1543">
        <v>135.4</v>
      </c>
      <c r="H65" s="1542">
        <v>60</v>
      </c>
      <c r="I65" s="1538">
        <v>123.8</v>
      </c>
      <c r="J65" s="1541">
        <v>54.9</v>
      </c>
      <c r="K65" s="1538">
        <v>133.1</v>
      </c>
      <c r="L65" s="1537">
        <v>59</v>
      </c>
    </row>
    <row r="66" spans="1:12">
      <c r="A66" s="738"/>
      <c r="B66" s="1385" t="s">
        <v>1327</v>
      </c>
      <c r="C66" s="1543">
        <v>141.5</v>
      </c>
      <c r="D66" s="1542">
        <v>62.8</v>
      </c>
      <c r="E66" s="1543">
        <v>141.19999999999999</v>
      </c>
      <c r="F66" s="1542">
        <v>62.7</v>
      </c>
      <c r="G66" s="1543">
        <v>135.4</v>
      </c>
      <c r="H66" s="1542">
        <v>60.1</v>
      </c>
      <c r="I66" s="1538">
        <v>123.8</v>
      </c>
      <c r="J66" s="1541">
        <v>55</v>
      </c>
      <c r="K66" s="1538">
        <v>133.1</v>
      </c>
      <c r="L66" s="1537">
        <v>59.1</v>
      </c>
    </row>
    <row r="67" spans="1:12">
      <c r="A67" s="738"/>
      <c r="B67" s="1385" t="s">
        <v>761</v>
      </c>
      <c r="C67" s="1543">
        <v>141.5</v>
      </c>
      <c r="D67" s="1542">
        <v>62.8</v>
      </c>
      <c r="E67" s="1543">
        <v>141.19999999999999</v>
      </c>
      <c r="F67" s="1542">
        <v>62.7</v>
      </c>
      <c r="G67" s="1543">
        <v>135.4</v>
      </c>
      <c r="H67" s="1542">
        <v>60.1</v>
      </c>
      <c r="I67" s="1538">
        <v>123.8</v>
      </c>
      <c r="J67" s="1541">
        <v>55</v>
      </c>
      <c r="K67" s="1538">
        <v>133.1</v>
      </c>
      <c r="L67" s="1537">
        <v>59.1</v>
      </c>
    </row>
    <row r="68" spans="1:12">
      <c r="A68" s="738"/>
      <c r="B68" s="1549"/>
      <c r="C68" s="1543"/>
      <c r="D68" s="1542"/>
      <c r="E68" s="1543"/>
      <c r="F68" s="1542"/>
      <c r="G68" s="1543"/>
      <c r="H68" s="1542"/>
      <c r="I68" s="1538"/>
      <c r="J68" s="1541"/>
      <c r="K68" s="1538"/>
      <c r="L68" s="1537"/>
    </row>
    <row r="69" spans="1:12">
      <c r="A69" s="738">
        <v>2023</v>
      </c>
      <c r="B69" s="1385" t="s">
        <v>772</v>
      </c>
      <c r="C69" s="1543">
        <v>141.52819225856334</v>
      </c>
      <c r="D69" s="1542">
        <v>62.404106682396694</v>
      </c>
      <c r="E69" s="1543">
        <v>141.16307463979061</v>
      </c>
      <c r="F69" s="1542">
        <v>62.243115162121427</v>
      </c>
      <c r="G69" s="1543">
        <v>135.38991635561683</v>
      </c>
      <c r="H69" s="1542">
        <v>59.697553181072777</v>
      </c>
      <c r="I69" s="1538">
        <v>123.82591987350457</v>
      </c>
      <c r="J69" s="1541">
        <v>54.598633604496825</v>
      </c>
      <c r="K69" s="1538">
        <v>133.11647799957106</v>
      </c>
      <c r="L69" s="1537">
        <v>58.69512470768889</v>
      </c>
    </row>
    <row r="70" spans="1:12">
      <c r="A70" s="738"/>
      <c r="B70" s="1385" t="s">
        <v>771</v>
      </c>
      <c r="C70" s="1543">
        <v>141.52819225856334</v>
      </c>
      <c r="D70" s="1542">
        <v>61.700875690875321</v>
      </c>
      <c r="E70" s="1543">
        <v>141.16307463979061</v>
      </c>
      <c r="F70" s="1542">
        <v>61.541698381754564</v>
      </c>
      <c r="G70" s="1543">
        <v>135.38991635561683</v>
      </c>
      <c r="H70" s="1542">
        <v>59.024822302501164</v>
      </c>
      <c r="I70" s="1538">
        <v>123.82591987350457</v>
      </c>
      <c r="J70" s="1541">
        <v>53.983362378184523</v>
      </c>
      <c r="K70" s="1538">
        <v>133.11647799957106</v>
      </c>
      <c r="L70" s="1537">
        <v>58.033690181340617</v>
      </c>
    </row>
    <row r="71" spans="1:12">
      <c r="A71" s="738"/>
      <c r="B71" s="1385" t="s">
        <v>770</v>
      </c>
      <c r="C71" s="1543">
        <v>141.52819225856334</v>
      </c>
      <c r="D71" s="1542">
        <v>61.489984025916286</v>
      </c>
      <c r="E71" s="1543">
        <v>141.16307463979061</v>
      </c>
      <c r="F71" s="1542">
        <v>61.331350779863804</v>
      </c>
      <c r="G71" s="1543">
        <v>135.38991635561683</v>
      </c>
      <c r="H71" s="1542">
        <v>58.823077304396925</v>
      </c>
      <c r="I71" s="1538">
        <v>123.82591987350457</v>
      </c>
      <c r="J71" s="1541">
        <v>53.79884893255597</v>
      </c>
      <c r="K71" s="1538">
        <v>133.11647799957106</v>
      </c>
      <c r="L71" s="1537">
        <v>57.835332841853621</v>
      </c>
    </row>
    <row r="72" spans="1:12">
      <c r="A72" s="738"/>
      <c r="B72" s="1385" t="s">
        <v>769</v>
      </c>
      <c r="C72" s="1543">
        <v>141.52819225856334</v>
      </c>
      <c r="D72" s="1542">
        <v>62.127028754354498</v>
      </c>
      <c r="E72" s="1543">
        <v>141.16307463979061</v>
      </c>
      <c r="F72" s="1542">
        <v>61.966752045960085</v>
      </c>
      <c r="G72" s="1543">
        <v>135.38991635561683</v>
      </c>
      <c r="H72" s="1542">
        <v>59.432492510806561</v>
      </c>
      <c r="I72" s="1538">
        <v>123.82591987350457</v>
      </c>
      <c r="J72" s="1541">
        <v>54.356212439010676</v>
      </c>
      <c r="K72" s="1538">
        <v>133.11647799957106</v>
      </c>
      <c r="L72" s="1537">
        <v>58.434514879189059</v>
      </c>
    </row>
    <row r="73" spans="1:12">
      <c r="A73" s="738"/>
      <c r="B73" s="1385" t="s">
        <v>768</v>
      </c>
      <c r="C73" s="1543">
        <v>141.52819225856334</v>
      </c>
      <c r="D73" s="1542">
        <v>62.004671238343953</v>
      </c>
      <c r="E73" s="1543">
        <v>141.16307463979061</v>
      </c>
      <c r="F73" s="1542">
        <v>61.844710190625847</v>
      </c>
      <c r="G73" s="1543">
        <v>135.38991635561683</v>
      </c>
      <c r="H73" s="1542">
        <v>59.315441811622307</v>
      </c>
      <c r="I73" s="1538">
        <v>123.82591987350457</v>
      </c>
      <c r="J73" s="1541">
        <v>54.249159337210557</v>
      </c>
      <c r="K73" s="1538">
        <v>133.11647799957106</v>
      </c>
      <c r="L73" s="1537">
        <v>58.319429670170472</v>
      </c>
    </row>
    <row r="74" spans="1:12">
      <c r="A74" s="738"/>
      <c r="B74" s="1385" t="s">
        <v>767</v>
      </c>
      <c r="C74" s="1543">
        <v>141.52819225856334</v>
      </c>
      <c r="D74" s="1542">
        <v>61.943673037420837</v>
      </c>
      <c r="E74" s="1543">
        <v>141.16307463979061</v>
      </c>
      <c r="F74" s="1542">
        <v>61.783869354235648</v>
      </c>
      <c r="G74" s="1543">
        <v>135.38991635561683</v>
      </c>
      <c r="H74" s="1542">
        <v>59.257089188098824</v>
      </c>
      <c r="I74" s="1538">
        <v>123.82591987350457</v>
      </c>
      <c r="J74" s="1541">
        <v>54.195790759407103</v>
      </c>
      <c r="K74" s="1538">
        <v>133.11647799957106</v>
      </c>
      <c r="L74" s="1537">
        <v>58.262056891350817</v>
      </c>
    </row>
    <row r="75" spans="1:12">
      <c r="A75" s="738"/>
      <c r="B75" s="1385" t="s">
        <v>766</v>
      </c>
      <c r="C75" s="1543">
        <v>141.52819225856334</v>
      </c>
      <c r="D75" s="1542">
        <v>62.37319825907705</v>
      </c>
      <c r="E75" s="1543">
        <v>141.16307463979061</v>
      </c>
      <c r="F75" s="1542">
        <v>62.212286477048572</v>
      </c>
      <c r="G75" s="1543">
        <v>135.38991635561683</v>
      </c>
      <c r="H75" s="1542">
        <v>59.667985299358541</v>
      </c>
      <c r="I75" s="1538">
        <v>123.82591987350457</v>
      </c>
      <c r="J75" s="1541">
        <v>54.571591190626371</v>
      </c>
      <c r="K75" s="1538">
        <v>133.11647799957106</v>
      </c>
      <c r="L75" s="1537">
        <v>58.666053323485009</v>
      </c>
    </row>
    <row r="76" spans="1:12">
      <c r="A76" s="738"/>
      <c r="B76" s="1385" t="s">
        <v>765</v>
      </c>
      <c r="C76" s="1543">
        <v>141.52819225856334</v>
      </c>
      <c r="D76" s="1542">
        <v>62.37319825907705</v>
      </c>
      <c r="E76" s="1543">
        <v>141.16307463979061</v>
      </c>
      <c r="F76" s="1542">
        <v>62.212286477048572</v>
      </c>
      <c r="G76" s="1543">
        <v>135.38991635561683</v>
      </c>
      <c r="H76" s="1542">
        <v>59.667985299358541</v>
      </c>
      <c r="I76" s="1538">
        <v>123.82591987350457</v>
      </c>
      <c r="J76" s="1541">
        <v>54.571591190626371</v>
      </c>
      <c r="K76" s="1538">
        <v>133.11647799957106</v>
      </c>
      <c r="L76" s="1537">
        <v>58.666053323485009</v>
      </c>
    </row>
    <row r="77" spans="1:12">
      <c r="A77" s="738"/>
      <c r="B77" s="1385" t="s">
        <v>764</v>
      </c>
      <c r="C77" s="1543">
        <v>141.52819225856334</v>
      </c>
      <c r="D77" s="1542">
        <v>61.882794734681362</v>
      </c>
      <c r="E77" s="1543">
        <v>141.16307463979061</v>
      </c>
      <c r="F77" s="1542">
        <v>61.723148106713069</v>
      </c>
      <c r="G77" s="1543">
        <v>135.38991635561683</v>
      </c>
      <c r="H77" s="1542">
        <v>59.198851262606844</v>
      </c>
      <c r="I77" s="1538">
        <v>123.82591987350457</v>
      </c>
      <c r="J77" s="1541">
        <v>54.142527082985083</v>
      </c>
      <c r="K77" s="1538">
        <v>133.11647799957106</v>
      </c>
      <c r="L77" s="1537">
        <v>58.204796884578002</v>
      </c>
    </row>
    <row r="78" spans="1:12">
      <c r="A78" s="738"/>
      <c r="B78" s="1385" t="s">
        <v>763</v>
      </c>
      <c r="C78" s="1543">
        <v>141.52819225856334</v>
      </c>
      <c r="D78" s="1542">
        <v>61.852400434713445</v>
      </c>
      <c r="E78" s="1543">
        <v>141.16307463979061</v>
      </c>
      <c r="F78" s="1542">
        <v>61.692832218644938</v>
      </c>
      <c r="G78" s="1543">
        <v>135.38991635561683</v>
      </c>
      <c r="H78" s="1542">
        <v>59.169775205994561</v>
      </c>
      <c r="I78" s="1538">
        <v>123.82591987350457</v>
      </c>
      <c r="J78" s="1541">
        <v>54.115934486185971</v>
      </c>
      <c r="K78" s="1538">
        <v>133.11647799957106</v>
      </c>
      <c r="L78" s="1537">
        <v>58.176209066854732</v>
      </c>
    </row>
    <row r="79" spans="1:12">
      <c r="A79" s="738"/>
      <c r="B79" s="1385" t="s">
        <v>1327</v>
      </c>
      <c r="C79" s="1543">
        <v>141.52819225856334</v>
      </c>
      <c r="D79" s="1542">
        <v>61.131789944211931</v>
      </c>
      <c r="E79" s="1543">
        <v>141.16307463979061</v>
      </c>
      <c r="F79" s="1542">
        <v>60.974080775320907</v>
      </c>
      <c r="G79" s="1543">
        <v>135.38991635561683</v>
      </c>
      <c r="H79" s="1542">
        <v>58.480418601652865</v>
      </c>
      <c r="I79" s="1538">
        <v>123.82591987350457</v>
      </c>
      <c r="J79" s="1541">
        <v>53.485457579550797</v>
      </c>
      <c r="K79" s="1538">
        <v>133.11647799957106</v>
      </c>
      <c r="L79" s="1537">
        <v>57.498427990347686</v>
      </c>
    </row>
    <row r="80" spans="1:12">
      <c r="A80" s="738"/>
      <c r="B80" s="1385" t="s">
        <v>761</v>
      </c>
      <c r="C80" s="1543">
        <v>141.52819225856334</v>
      </c>
      <c r="D80" s="1542">
        <v>60.312014983274217</v>
      </c>
      <c r="E80" s="1543">
        <v>141.16307463979061</v>
      </c>
      <c r="F80" s="1542">
        <v>60.15642068829554</v>
      </c>
      <c r="G80" s="1543">
        <v>135.38991635561683</v>
      </c>
      <c r="H80" s="1542">
        <v>57.696198428833767</v>
      </c>
      <c r="I80" s="1538">
        <v>123.82591987350457</v>
      </c>
      <c r="J80" s="1541">
        <v>52.76821964266027</v>
      </c>
      <c r="K80" s="1538">
        <v>133.11647799957106</v>
      </c>
      <c r="L80" s="1537">
        <v>56.727376274002019</v>
      </c>
    </row>
    <row r="81" spans="1:12">
      <c r="A81" s="738"/>
      <c r="B81" s="1549"/>
      <c r="C81" s="1548"/>
      <c r="D81" s="1547"/>
      <c r="E81" s="1545"/>
      <c r="F81" s="1546"/>
      <c r="G81" s="1545"/>
      <c r="H81" s="1544"/>
      <c r="I81" s="1538"/>
      <c r="J81" s="1541"/>
      <c r="K81" s="1538"/>
      <c r="L81" s="1537"/>
    </row>
    <row r="82" spans="1:12">
      <c r="A82" s="738">
        <v>2024</v>
      </c>
      <c r="B82" s="1385" t="s">
        <v>772</v>
      </c>
      <c r="C82" s="1543">
        <v>151.68025975266102</v>
      </c>
      <c r="D82" s="1542">
        <v>62.774314210173529</v>
      </c>
      <c r="E82" s="1543">
        <v>153.79564188569015</v>
      </c>
      <c r="F82" s="1542">
        <v>63.649785170665666</v>
      </c>
      <c r="G82" s="1543">
        <v>149.4128025472553</v>
      </c>
      <c r="H82" s="1542">
        <v>61.835905538521949</v>
      </c>
      <c r="I82" s="1538">
        <v>139.32680497813817</v>
      </c>
      <c r="J82" s="1541">
        <v>57.661719777241984</v>
      </c>
      <c r="K82" s="1538">
        <v>147.22678545918825</v>
      </c>
      <c r="L82" s="1537">
        <v>60.931201631903527</v>
      </c>
    </row>
    <row r="83" spans="1:12">
      <c r="A83" s="738"/>
      <c r="B83" s="1385" t="s">
        <v>771</v>
      </c>
      <c r="C83" s="1543">
        <v>151.68025975266102</v>
      </c>
      <c r="D83" s="1542">
        <v>62.920641282924521</v>
      </c>
      <c r="E83" s="1543">
        <v>153.79564188569015</v>
      </c>
      <c r="F83" s="1542">
        <v>63.79815296826628</v>
      </c>
      <c r="G83" s="1543">
        <v>149.4128025472553</v>
      </c>
      <c r="H83" s="1542">
        <v>61.980045178471883</v>
      </c>
      <c r="I83" s="1538">
        <v>139.32680497813817</v>
      </c>
      <c r="J83" s="1541">
        <v>57.796129380452335</v>
      </c>
      <c r="K83" s="1538">
        <v>147.22678545918825</v>
      </c>
      <c r="L83" s="1537">
        <v>61.073232404938281</v>
      </c>
    </row>
    <row r="84" spans="1:12">
      <c r="A84" s="738"/>
      <c r="B84" s="1385" t="s">
        <v>770</v>
      </c>
      <c r="C84" s="1543">
        <v>151.68025975266102</v>
      </c>
      <c r="D84" s="1542">
        <v>64.268940738987183</v>
      </c>
      <c r="E84" s="1543">
        <v>153.79564188569015</v>
      </c>
      <c r="F84" s="1542">
        <v>65.165256246157696</v>
      </c>
      <c r="G84" s="1543">
        <v>149.4128025472553</v>
      </c>
      <c r="H84" s="1542">
        <v>63.308189003724856</v>
      </c>
      <c r="I84" s="1538">
        <v>139.32680497813817</v>
      </c>
      <c r="J84" s="1541">
        <v>59.034617867176316</v>
      </c>
      <c r="K84" s="1538">
        <v>147.22678545918825</v>
      </c>
      <c r="L84" s="1537">
        <v>62.381944527901233</v>
      </c>
    </row>
    <row r="85" spans="1:12">
      <c r="A85" s="738"/>
      <c r="B85" s="1385" t="s">
        <v>769</v>
      </c>
      <c r="C85" s="1543">
        <v>161.83232724675901</v>
      </c>
      <c r="D85" s="1542">
        <v>69.16333516746873</v>
      </c>
      <c r="E85" s="1543">
        <v>166.42820913158968</v>
      </c>
      <c r="F85" s="1542">
        <v>71.127507126177349</v>
      </c>
      <c r="G85" s="1543">
        <v>163.4356887388937</v>
      </c>
      <c r="H85" s="1542">
        <v>69.848574205686575</v>
      </c>
      <c r="I85" s="1538">
        <v>154.82769008277174</v>
      </c>
      <c r="J85" s="1541">
        <v>66.169717784949995</v>
      </c>
      <c r="K85" s="1538">
        <v>161.33709291880547</v>
      </c>
      <c r="L85" s="1537">
        <v>68.951683648928437</v>
      </c>
    </row>
    <row r="86" spans="1:12">
      <c r="A86" s="738"/>
      <c r="B86" s="1385" t="s">
        <v>768</v>
      </c>
      <c r="C86" s="1543">
        <v>161.83232724675872</v>
      </c>
      <c r="D86" s="1542">
        <v>69.8003217734705</v>
      </c>
      <c r="E86" s="1543">
        <v>166.42820913158968</v>
      </c>
      <c r="F86" s="1542">
        <v>71.782583536937096</v>
      </c>
      <c r="G86" s="1543">
        <v>163.4356887388937</v>
      </c>
      <c r="H86" s="1542">
        <v>70.491871786834423</v>
      </c>
      <c r="I86" s="1538">
        <v>154.82769008277174</v>
      </c>
      <c r="J86" s="1541">
        <v>66.779133508611665</v>
      </c>
      <c r="K86" s="1538">
        <v>161.33709291880547</v>
      </c>
      <c r="L86" s="1537">
        <v>69.586720968041192</v>
      </c>
    </row>
    <row r="87" spans="1:12">
      <c r="A87" s="738"/>
      <c r="B87" s="1385" t="s">
        <v>767</v>
      </c>
      <c r="C87" s="1543">
        <v>161.83232724675872</v>
      </c>
      <c r="D87" s="1542">
        <v>69.196570792248735</v>
      </c>
      <c r="E87" s="1543">
        <v>166.42820913158968</v>
      </c>
      <c r="F87" s="1542">
        <v>71.161686610620478</v>
      </c>
      <c r="G87" s="1543">
        <v>163.4356887388937</v>
      </c>
      <c r="H87" s="1542">
        <v>69.882139114002612</v>
      </c>
      <c r="I87" s="1538">
        <v>154.82769008277174</v>
      </c>
      <c r="J87" s="1541">
        <v>66.201514862213287</v>
      </c>
      <c r="K87" s="1538">
        <v>161.33709291880547</v>
      </c>
      <c r="L87" s="1537">
        <v>68.984817567068234</v>
      </c>
    </row>
    <row r="88" spans="1:12">
      <c r="A88" s="738"/>
      <c r="B88" s="1385" t="s">
        <v>766</v>
      </c>
      <c r="C88" s="1543">
        <v>161.83232724675872</v>
      </c>
      <c r="D88" s="1542">
        <v>69.597904213953413</v>
      </c>
      <c r="E88" s="1543">
        <v>166.42820913158968</v>
      </c>
      <c r="F88" s="1542">
        <v>71.574417514113691</v>
      </c>
      <c r="G88" s="1543">
        <v>163.4356887388937</v>
      </c>
      <c r="H88" s="1542">
        <v>70.287448765702962</v>
      </c>
      <c r="I88" s="1538">
        <v>154.82769008277174</v>
      </c>
      <c r="J88" s="1541">
        <v>66.585477249041006</v>
      </c>
      <c r="K88" s="1538">
        <v>161.33709291880547</v>
      </c>
      <c r="L88" s="1537">
        <v>69.384922840535992</v>
      </c>
    </row>
    <row r="89" spans="1:12">
      <c r="A89" s="738"/>
      <c r="B89" s="1385" t="s">
        <v>765</v>
      </c>
      <c r="C89" s="1543">
        <v>161.83232724675872</v>
      </c>
      <c r="D89" s="1542">
        <v>70.552701528010601</v>
      </c>
      <c r="E89" s="1543">
        <v>166.42820913158968</v>
      </c>
      <c r="F89" s="1542">
        <v>72.556330150270085</v>
      </c>
      <c r="G89" s="1543">
        <v>163.4356887388937</v>
      </c>
      <c r="H89" s="1542">
        <v>71.251705779637149</v>
      </c>
      <c r="I89" s="1538">
        <v>154.82769008277174</v>
      </c>
      <c r="J89" s="1541">
        <v>67.498947784549657</v>
      </c>
      <c r="K89" s="1538">
        <v>161.33709291880547</v>
      </c>
      <c r="L89" s="1537">
        <v>70.336798313115622</v>
      </c>
    </row>
    <row r="90" spans="1:12">
      <c r="A90" s="738"/>
      <c r="B90" s="1385" t="s">
        <v>764</v>
      </c>
      <c r="C90" s="1543">
        <v>161.83232724675872</v>
      </c>
      <c r="D90" s="1542">
        <v>70.900080659118473</v>
      </c>
      <c r="E90" s="1543">
        <v>166.42820913158968</v>
      </c>
      <c r="F90" s="1542">
        <v>72.913574513393016</v>
      </c>
      <c r="G90" s="1543">
        <v>163.4356887388937</v>
      </c>
      <c r="H90" s="1542">
        <v>71.602526586036149</v>
      </c>
      <c r="I90" s="1538">
        <v>154.82769008277174</v>
      </c>
      <c r="J90" s="1541">
        <v>67.831291200524788</v>
      </c>
      <c r="K90" s="1538">
        <v>161.33709291880547</v>
      </c>
      <c r="L90" s="1537">
        <v>70.683114405253065</v>
      </c>
    </row>
    <row r="91" spans="1:12">
      <c r="A91" s="738"/>
      <c r="B91" s="1385" t="s">
        <v>763</v>
      </c>
      <c r="C91" s="1543">
        <v>161.83232724675872</v>
      </c>
      <c r="D91" s="1542">
        <v>71.250897485734612</v>
      </c>
      <c r="E91" s="1543">
        <v>166.42820913158968</v>
      </c>
      <c r="F91" s="1542">
        <v>73.274354199258411</v>
      </c>
      <c r="G91" s="1543">
        <v>163.4356887388937</v>
      </c>
      <c r="H91" s="1542">
        <v>71.956819147075421</v>
      </c>
      <c r="I91" s="1538">
        <v>154.82769008277174</v>
      </c>
      <c r="J91" s="1541">
        <v>68.166923517202306</v>
      </c>
      <c r="K91" s="1538">
        <v>161.33709291880547</v>
      </c>
      <c r="L91" s="1537">
        <v>71.032857672968319</v>
      </c>
    </row>
    <row r="92" spans="1:12">
      <c r="A92" s="738"/>
      <c r="B92" s="1385" t="s">
        <v>1327</v>
      </c>
      <c r="C92" s="1543">
        <v>161.83232724675872</v>
      </c>
      <c r="D92" s="1542">
        <v>71.145288447959288</v>
      </c>
      <c r="E92" s="1543">
        <v>166.42820913158968</v>
      </c>
      <c r="F92" s="1542">
        <v>73.165745966749611</v>
      </c>
      <c r="G92" s="1543">
        <v>163.4356887388937</v>
      </c>
      <c r="H92" s="1542">
        <v>71.85016378272698</v>
      </c>
      <c r="I92" s="1538">
        <v>154.82769008277174</v>
      </c>
      <c r="J92" s="1541">
        <v>68.065885587087863</v>
      </c>
      <c r="K92" s="1538">
        <v>161.33709291880547</v>
      </c>
      <c r="L92" s="1537">
        <v>70.927571816733675</v>
      </c>
    </row>
    <row r="93" spans="1:12">
      <c r="A93" s="738"/>
      <c r="B93" s="1385" t="s">
        <v>761</v>
      </c>
      <c r="C93" s="1541">
        <v>161.83232724675872</v>
      </c>
      <c r="D93" s="1538">
        <v>70.380285346368339</v>
      </c>
      <c r="E93" s="1538">
        <v>166.42820913158968</v>
      </c>
      <c r="F93" s="1538">
        <v>72.37901751549424</v>
      </c>
      <c r="G93" s="1538">
        <v>163.4356887388937</v>
      </c>
      <c r="H93" s="1538">
        <v>71.077581376461097</v>
      </c>
      <c r="I93" s="1538">
        <v>154.82769008277174</v>
      </c>
      <c r="J93" s="1538">
        <v>67.333994344215952</v>
      </c>
      <c r="K93" s="1538">
        <v>161.33709291880547</v>
      </c>
      <c r="L93" s="1537">
        <v>70.164909754188159</v>
      </c>
    </row>
    <row r="94" spans="1:12">
      <c r="A94" s="738"/>
      <c r="B94" s="1385"/>
      <c r="C94" s="1541"/>
      <c r="D94" s="1538"/>
      <c r="E94" s="1538"/>
      <c r="F94" s="1538"/>
      <c r="G94" s="1538"/>
      <c r="H94" s="1538"/>
      <c r="I94" s="1538"/>
      <c r="J94" s="1541"/>
      <c r="K94" s="1538"/>
      <c r="L94" s="1537"/>
    </row>
    <row r="95" spans="1:12">
      <c r="A95" s="738" t="s">
        <v>781</v>
      </c>
      <c r="B95" s="1385" t="s">
        <v>772</v>
      </c>
      <c r="C95" s="1543">
        <v>172.00104095529889</v>
      </c>
      <c r="D95" s="1542">
        <v>74.150273184110972</v>
      </c>
      <c r="E95" s="1543">
        <v>179.06077637748925</v>
      </c>
      <c r="F95" s="1542">
        <v>77.193750754104329</v>
      </c>
      <c r="G95" s="1543">
        <v>177.45857493053214</v>
      </c>
      <c r="H95" s="1542">
        <v>76.50303589372902</v>
      </c>
      <c r="I95" s="1538">
        <v>170.32857518740531</v>
      </c>
      <c r="J95" s="1541">
        <v>73.429267119894106</v>
      </c>
      <c r="K95" s="1538">
        <v>175.44836433783169</v>
      </c>
      <c r="L95" s="1537">
        <v>75.636426809397534</v>
      </c>
    </row>
    <row r="96" spans="1:12">
      <c r="A96" s="738"/>
      <c r="B96" s="1385" t="s">
        <v>771</v>
      </c>
      <c r="C96" s="1543">
        <v>172.00104095529889</v>
      </c>
      <c r="D96" s="1542">
        <v>74.222193914648429</v>
      </c>
      <c r="E96" s="1543">
        <v>179.06077637748925</v>
      </c>
      <c r="F96" s="1542">
        <v>77.268623451247009</v>
      </c>
      <c r="G96" s="1543">
        <v>177.45857493053214</v>
      </c>
      <c r="H96" s="1542">
        <v>76.577238644353386</v>
      </c>
      <c r="I96" s="1538">
        <v>170.32857518740531</v>
      </c>
      <c r="J96" s="1541">
        <v>73.50048852350217</v>
      </c>
      <c r="K96" s="1538">
        <v>175.44836433783169</v>
      </c>
      <c r="L96" s="1537">
        <v>75.709789008048759</v>
      </c>
    </row>
    <row r="97" spans="1:12">
      <c r="A97" s="738"/>
      <c r="B97" s="1385" t="s">
        <v>770</v>
      </c>
      <c r="C97" s="1543">
        <v>172.00104095529889</v>
      </c>
      <c r="D97" s="1542">
        <v>74.294254297089822</v>
      </c>
      <c r="E97" s="1543">
        <v>179.06077637748925</v>
      </c>
      <c r="F97" s="1542">
        <v>77.343641532267625</v>
      </c>
      <c r="G97" s="1543">
        <v>177.45857493053214</v>
      </c>
      <c r="H97" s="1542">
        <v>76.651585477988675</v>
      </c>
      <c r="I97" s="1538">
        <v>170.32857518740531</v>
      </c>
      <c r="J97" s="1541">
        <v>73.571848221097795</v>
      </c>
      <c r="K97" s="1538">
        <v>175.44836433783169</v>
      </c>
      <c r="L97" s="1537">
        <v>75.783293657571122</v>
      </c>
    </row>
    <row r="98" spans="1:12">
      <c r="A98" s="738"/>
      <c r="B98" s="1385" t="s">
        <v>769</v>
      </c>
      <c r="C98" s="1543">
        <v>188.80140396831115</v>
      </c>
      <c r="D98" s="1542">
        <v>81.399417806679295</v>
      </c>
      <c r="E98" s="1543">
        <v>191.44540043722819</v>
      </c>
      <c r="F98" s="1542">
        <v>82.53934456955912</v>
      </c>
      <c r="G98" s="1543">
        <v>186.08594656323328</v>
      </c>
      <c r="H98" s="1542">
        <v>80.228681534563052</v>
      </c>
      <c r="I98" s="1538">
        <v>173.64322773780628</v>
      </c>
      <c r="J98" s="1541">
        <v>74.864155386802196</v>
      </c>
      <c r="K98" s="1538">
        <v>183.38262286696175</v>
      </c>
      <c r="L98" s="1537">
        <v>79.063176562701528</v>
      </c>
    </row>
    <row r="99" spans="1:12">
      <c r="A99" s="738"/>
      <c r="B99" s="1385" t="s">
        <v>768</v>
      </c>
      <c r="C99" s="1543">
        <v>188.80140396831115</v>
      </c>
      <c r="D99" s="1542">
        <v>81.00713145580373</v>
      </c>
      <c r="E99" s="1543">
        <v>191.44540043722819</v>
      </c>
      <c r="F99" s="1542">
        <v>82.141564595729918</v>
      </c>
      <c r="G99" s="1543">
        <v>186.08594656323328</v>
      </c>
      <c r="H99" s="1542">
        <v>79.842037286203706</v>
      </c>
      <c r="I99" s="1538">
        <v>173.64322773780628</v>
      </c>
      <c r="J99" s="1541">
        <v>74.503364276504357</v>
      </c>
      <c r="K99" s="1538">
        <v>183.38262286696175</v>
      </c>
      <c r="L99" s="1537">
        <v>78.682149205772845</v>
      </c>
    </row>
    <row r="100" spans="1:12">
      <c r="A100" s="738"/>
      <c r="B100" s="1385" t="s">
        <v>767</v>
      </c>
      <c r="C100" s="1543">
        <v>188.80140396831115</v>
      </c>
      <c r="D100" s="1542">
        <v>80.541350153709985</v>
      </c>
      <c r="E100" s="1543">
        <v>191.44540043722819</v>
      </c>
      <c r="F100" s="1542">
        <v>81.669260438974405</v>
      </c>
      <c r="G100" s="1543">
        <v>186.08594656323328</v>
      </c>
      <c r="H100" s="1542">
        <v>79.382955136019504</v>
      </c>
      <c r="I100" s="1538">
        <v>173.64322773780628</v>
      </c>
      <c r="J100" s="1541">
        <v>74.074978856610699</v>
      </c>
      <c r="K100" s="1538">
        <v>183.38262286696175</v>
      </c>
      <c r="L100" s="1537">
        <v>78.229736273109083</v>
      </c>
    </row>
    <row r="101" spans="1:12">
      <c r="A101" s="738"/>
      <c r="B101" s="1385" t="s">
        <v>766</v>
      </c>
      <c r="C101" s="1543">
        <v>188.80140396831115</v>
      </c>
      <c r="D101" s="1542">
        <v>80.696014292267279</v>
      </c>
      <c r="E101" s="1543">
        <v>191.44540043722819</v>
      </c>
      <c r="F101" s="1542">
        <v>81.82609051182888</v>
      </c>
      <c r="G101" s="1543">
        <v>186.08594656323328</v>
      </c>
      <c r="H101" s="1542">
        <v>79.535394800226925</v>
      </c>
      <c r="I101" s="1538">
        <v>173.64322773780628</v>
      </c>
      <c r="J101" s="1541">
        <v>74.217225575490403</v>
      </c>
      <c r="K101" s="1538">
        <v>183.38262286696175</v>
      </c>
      <c r="L101" s="1537">
        <v>78.379961402774185</v>
      </c>
    </row>
    <row r="102" spans="1:12">
      <c r="A102" s="738"/>
      <c r="B102" s="1385" t="s">
        <v>765</v>
      </c>
      <c r="C102" s="1543">
        <v>188.80140396831115</v>
      </c>
      <c r="D102" s="1542">
        <v>81.124419773548624</v>
      </c>
      <c r="E102" s="1543">
        <v>191.44540043722819</v>
      </c>
      <c r="F102" s="1542">
        <v>82.260495432499795</v>
      </c>
      <c r="G102" s="1543">
        <v>186.08594656323328</v>
      </c>
      <c r="H102" s="1542">
        <v>79.957638691540879</v>
      </c>
      <c r="I102" s="1538">
        <v>173.64322773780628</v>
      </c>
      <c r="J102" s="1541">
        <v>74.611235942927863</v>
      </c>
      <c r="K102" s="1538">
        <v>183.38262286696175</v>
      </c>
      <c r="L102" s="1537">
        <v>78.796071236476195</v>
      </c>
    </row>
    <row r="103" spans="1:12">
      <c r="A103" s="738"/>
      <c r="B103" s="1385" t="s">
        <v>764</v>
      </c>
      <c r="C103" s="1543">
        <v>188.80140396831115</v>
      </c>
      <c r="D103" s="1542">
        <v>81.046189860555799</v>
      </c>
      <c r="E103" s="1543">
        <v>191.44540043722819</v>
      </c>
      <c r="F103" s="1542">
        <v>82.181169978852253</v>
      </c>
      <c r="G103" s="1543">
        <v>186.08594656323328</v>
      </c>
      <c r="H103" s="1542">
        <v>79.880533929061073</v>
      </c>
      <c r="I103" s="1538">
        <v>173.64322773780628</v>
      </c>
      <c r="J103" s="1541">
        <v>74.539286824371501</v>
      </c>
      <c r="K103" s="1538">
        <v>183.38262286696175</v>
      </c>
      <c r="L103" s="1537">
        <v>78.720086596903869</v>
      </c>
    </row>
    <row r="104" spans="1:12">
      <c r="A104" s="738"/>
      <c r="B104" s="1385" t="s">
        <v>763</v>
      </c>
      <c r="C104" s="1543">
        <v>188.80140396831115</v>
      </c>
      <c r="D104" s="1542">
        <v>81.007131455803716</v>
      </c>
      <c r="E104" s="1543">
        <v>191.44540043722819</v>
      </c>
      <c r="F104" s="1542">
        <v>82.141564595729903</v>
      </c>
      <c r="G104" s="1543">
        <v>186.08594656323328</v>
      </c>
      <c r="H104" s="1542">
        <v>79.842037286203691</v>
      </c>
      <c r="I104" s="1538">
        <v>173.64322773780628</v>
      </c>
      <c r="J104" s="1541">
        <v>74.503364276504342</v>
      </c>
      <c r="K104" s="1538">
        <v>183.38262286696175</v>
      </c>
      <c r="L104" s="1537">
        <v>78.682149205772831</v>
      </c>
    </row>
    <row r="105" spans="1:12">
      <c r="A105" s="738"/>
      <c r="B105" s="1385" t="s">
        <v>1327</v>
      </c>
      <c r="C105" s="1543">
        <v>188.80140396831115</v>
      </c>
      <c r="D105" s="1542">
        <v>81.09114388391356</v>
      </c>
      <c r="E105" s="1543">
        <v>191.44540043722819</v>
      </c>
      <c r="F105" s="1542">
        <v>82.226753543497964</v>
      </c>
      <c r="G105" s="1543">
        <v>186.08594656323328</v>
      </c>
      <c r="H105" s="1542">
        <v>79.92484139612715</v>
      </c>
      <c r="I105" s="1538">
        <v>173.64322773780628</v>
      </c>
      <c r="J105" s="1541">
        <v>74.580631653125806</v>
      </c>
      <c r="K105" s="1538">
        <v>183.38262286696175</v>
      </c>
      <c r="L105" s="1537">
        <v>78.763750396740619</v>
      </c>
    </row>
    <row r="106" spans="1:12" ht="15.75" thickBot="1">
      <c r="A106" s="738"/>
      <c r="B106" s="1385" t="s">
        <v>761</v>
      </c>
      <c r="C106" s="1540">
        <v>188.80140396831115</v>
      </c>
      <c r="D106" s="1539">
        <v>79.819881295709692</v>
      </c>
      <c r="E106" s="1539">
        <v>191.44540043722819</v>
      </c>
      <c r="F106" s="1539">
        <v>80.937688048516748</v>
      </c>
      <c r="G106" s="1539">
        <v>186.08594656323328</v>
      </c>
      <c r="H106" s="1539">
        <v>78.671862884928956</v>
      </c>
      <c r="I106" s="1538">
        <v>173.64322773780628</v>
      </c>
      <c r="J106" s="1538">
        <v>73.411434102269197</v>
      </c>
      <c r="K106" s="1538">
        <v>183.38262286696175</v>
      </c>
      <c r="L106" s="1537">
        <v>77.528974262254891</v>
      </c>
    </row>
    <row r="107" spans="1:12">
      <c r="A107" s="1536"/>
      <c r="B107" s="1535"/>
      <c r="C107" s="1534"/>
      <c r="D107" s="1534"/>
      <c r="E107" s="1534"/>
      <c r="F107" s="1534"/>
      <c r="G107" s="1534"/>
      <c r="H107" s="1534"/>
      <c r="I107" s="1533"/>
      <c r="J107" s="1533"/>
      <c r="K107" s="1533"/>
      <c r="L107" s="1532" t="s">
        <v>153</v>
      </c>
    </row>
    <row r="108" spans="1:12" ht="15" customHeight="1">
      <c r="A108" s="630" t="s">
        <v>745</v>
      </c>
      <c r="B108" s="1891" t="s">
        <v>1466</v>
      </c>
      <c r="C108" s="1892"/>
      <c r="D108" s="1892"/>
      <c r="E108" s="1892"/>
      <c r="F108" s="1892"/>
      <c r="G108" s="1892"/>
      <c r="H108" s="1892"/>
      <c r="I108" s="1892"/>
      <c r="J108" s="1892"/>
    </row>
    <row r="109" spans="1:12">
      <c r="A109" s="630"/>
      <c r="B109" s="1892"/>
      <c r="C109" s="1892"/>
      <c r="D109" s="1892"/>
      <c r="E109" s="1892"/>
      <c r="F109" s="1892"/>
      <c r="G109" s="1892"/>
      <c r="H109" s="1892"/>
      <c r="I109" s="1892"/>
      <c r="J109" s="1892"/>
    </row>
    <row r="110" spans="1:12">
      <c r="A110" s="637"/>
      <c r="B110" s="1892"/>
      <c r="C110" s="1892"/>
      <c r="D110" s="1892"/>
      <c r="E110" s="1892"/>
      <c r="F110" s="1892"/>
      <c r="G110" s="1892"/>
      <c r="H110" s="1892"/>
      <c r="I110" s="1892"/>
      <c r="J110" s="1892"/>
    </row>
    <row r="111" spans="1:12" ht="23.25" customHeight="1">
      <c r="A111" s="637"/>
      <c r="B111" s="1892"/>
      <c r="C111" s="1892"/>
      <c r="D111" s="1892"/>
      <c r="E111" s="1892"/>
      <c r="F111" s="1892"/>
      <c r="G111" s="1892"/>
      <c r="H111" s="1892"/>
      <c r="I111" s="1892"/>
      <c r="J111" s="1892"/>
    </row>
    <row r="112" spans="1:12">
      <c r="A112" s="630" t="s">
        <v>742</v>
      </c>
      <c r="B112" s="1306" t="s">
        <v>1465</v>
      </c>
    </row>
    <row r="113" spans="1:11">
      <c r="A113" s="1531" t="s">
        <v>1464</v>
      </c>
      <c r="B113" s="1306" t="s">
        <v>735</v>
      </c>
    </row>
    <row r="114" spans="1:11" ht="6.75" customHeight="1">
      <c r="A114" s="637"/>
      <c r="B114" s="513"/>
    </row>
    <row r="115" spans="1:11" ht="29.25" customHeight="1">
      <c r="A115" s="1530"/>
      <c r="B115" s="836" t="s">
        <v>1463</v>
      </c>
      <c r="C115" s="1529"/>
      <c r="D115" s="1528"/>
      <c r="E115" s="1527"/>
      <c r="F115" s="1526"/>
      <c r="G115" s="1526"/>
      <c r="H115" s="1526"/>
    </row>
    <row r="117" spans="1:11">
      <c r="J117" s="738"/>
      <c r="K117" s="1379"/>
    </row>
    <row r="118" spans="1:11">
      <c r="J118" s="738"/>
      <c r="K118" s="1379"/>
    </row>
    <row r="119" spans="1:11">
      <c r="J119" s="738"/>
      <c r="K119" s="1379"/>
    </row>
    <row r="120" spans="1:11">
      <c r="J120" s="738"/>
      <c r="K120" s="1379"/>
    </row>
    <row r="121" spans="1:11">
      <c r="J121" s="738"/>
      <c r="K121" s="1379"/>
    </row>
    <row r="122" spans="1:11">
      <c r="J122" s="738"/>
      <c r="K122" s="1379"/>
    </row>
    <row r="123" spans="1:11">
      <c r="J123" s="738"/>
      <c r="K123" s="1379"/>
    </row>
    <row r="124" spans="1:11">
      <c r="J124" s="738"/>
      <c r="K124" s="1379"/>
    </row>
    <row r="125" spans="1:11">
      <c r="J125" s="738"/>
      <c r="K125" s="1379"/>
    </row>
    <row r="126" spans="1:11">
      <c r="J126" s="738"/>
      <c r="K126" s="1379"/>
    </row>
    <row r="127" spans="1:11">
      <c r="J127" s="738"/>
      <c r="K127" s="1379"/>
    </row>
    <row r="128" spans="1:11">
      <c r="J128" s="738"/>
      <c r="K128" s="1379"/>
    </row>
  </sheetData>
  <mergeCells count="9">
    <mergeCell ref="J2:L2"/>
    <mergeCell ref="B108:J111"/>
    <mergeCell ref="A3:L3"/>
    <mergeCell ref="A5:B7"/>
    <mergeCell ref="C5:D6"/>
    <mergeCell ref="E5:F6"/>
    <mergeCell ref="G5:H6"/>
    <mergeCell ref="I5:J6"/>
    <mergeCell ref="K5:L6"/>
  </mergeCells>
  <hyperlinks>
    <hyperlink ref="J2" location="Contents!A1" display="Back to Contents ç" xr:uid="{A4B03EE4-EF38-4117-B9EC-8C7D7E4B5642}"/>
    <hyperlink ref="J2:L2" location="உள்ளடக்கம்!A1" display="cs;slf;fj;jpw;F jpUk;Gtjw;F" xr:uid="{B49263E2-48B9-4BB9-8C4C-BD441946F5E8}"/>
  </hyperlinks>
  <pageMargins left="0.7" right="0.7" top="0.75" bottom="0.75" header="0.3" footer="0.3"/>
  <pageSetup paperSize="9" scale="70" orientation="portrait" r:id="rId1"/>
  <headerFooter>
    <oddHeader xml:space="preserve">&amp;L&amp;"Calibri"&amp;10&amp;K000000 [Limited Sharing]&amp;1#_x000D_&amp;"Aptos Narrow"&amp;11&amp;K000000&amp;"Calibri"&amp;11 </oddHead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1CA3B-E42B-43CB-A60C-BD03D4D8E749}">
  <sheetPr>
    <pageSetUpPr fitToPage="1"/>
  </sheetPr>
  <dimension ref="A1:K121"/>
  <sheetViews>
    <sheetView zoomScaleNormal="100" workbookViewId="0">
      <selection activeCell="I2" sqref="I2:K2"/>
    </sheetView>
  </sheetViews>
  <sheetFormatPr defaultRowHeight="15"/>
  <cols>
    <col min="1" max="1" width="8.28515625" style="1377" customWidth="1"/>
    <col min="2" max="2" width="14" style="1377" customWidth="1"/>
    <col min="3" max="3" width="11.5703125" style="1377" customWidth="1"/>
    <col min="4" max="11" width="14.42578125" style="1377" customWidth="1"/>
    <col min="12" max="16384" width="9.140625" style="1377"/>
  </cols>
  <sheetData>
    <row r="1" spans="1:11" ht="15.75">
      <c r="A1" s="1161" t="s">
        <v>132</v>
      </c>
      <c r="B1" s="829"/>
      <c r="C1" s="829"/>
      <c r="D1" s="1012"/>
      <c r="E1" s="1012"/>
      <c r="F1" s="1012"/>
      <c r="G1" s="1621"/>
      <c r="H1" s="1621"/>
      <c r="I1" s="1621"/>
      <c r="J1" s="1621"/>
      <c r="K1" s="830" t="s">
        <v>1498</v>
      </c>
    </row>
    <row r="2" spans="1:11" ht="15.75">
      <c r="A2" s="1160"/>
      <c r="B2" s="829"/>
      <c r="C2" s="829"/>
      <c r="D2" s="1012"/>
      <c r="E2" s="1012"/>
      <c r="F2" s="1012"/>
      <c r="G2" s="1621"/>
      <c r="H2" s="1621"/>
      <c r="I2" s="1787" t="s">
        <v>130</v>
      </c>
      <c r="J2" s="1787"/>
      <c r="K2" s="1787"/>
    </row>
    <row r="3" spans="1:11" ht="15.75">
      <c r="A3" s="1930" t="s">
        <v>1497</v>
      </c>
      <c r="B3" s="1930"/>
      <c r="C3" s="1930"/>
      <c r="D3" s="1930"/>
      <c r="E3" s="1930"/>
      <c r="F3" s="1930"/>
      <c r="G3" s="1930"/>
      <c r="H3" s="1930"/>
      <c r="I3" s="1930"/>
      <c r="J3" s="1930"/>
      <c r="K3" s="1930"/>
    </row>
    <row r="4" spans="1:11" ht="15.75" thickBot="1">
      <c r="A4" s="513"/>
      <c r="B4" s="513"/>
      <c r="C4" s="513"/>
      <c r="D4" s="513"/>
      <c r="E4" s="513"/>
      <c r="F4" s="513"/>
      <c r="G4" s="513"/>
      <c r="H4" s="513"/>
      <c r="I4" s="513"/>
      <c r="J4" s="513"/>
      <c r="K4" s="1620"/>
    </row>
    <row r="5" spans="1:11" ht="15" customHeight="1">
      <c r="A5" s="2075" t="s">
        <v>794</v>
      </c>
      <c r="B5" s="2076"/>
      <c r="C5" s="2077"/>
      <c r="D5" s="2084" t="s">
        <v>1496</v>
      </c>
      <c r="E5" s="2085"/>
      <c r="F5" s="2088" t="s">
        <v>1495</v>
      </c>
      <c r="G5" s="2089"/>
      <c r="H5" s="2088" t="s">
        <v>1494</v>
      </c>
      <c r="I5" s="2089"/>
      <c r="J5" s="2088" t="s">
        <v>1493</v>
      </c>
      <c r="K5" s="2092"/>
    </row>
    <row r="6" spans="1:11">
      <c r="A6" s="2078"/>
      <c r="B6" s="2079"/>
      <c r="C6" s="2080"/>
      <c r="D6" s="2086"/>
      <c r="E6" s="2087"/>
      <c r="F6" s="2090"/>
      <c r="G6" s="2091"/>
      <c r="H6" s="2090"/>
      <c r="I6" s="2091"/>
      <c r="J6" s="2090"/>
      <c r="K6" s="2093"/>
    </row>
    <row r="7" spans="1:11" ht="15.75" thickBot="1">
      <c r="A7" s="2081"/>
      <c r="B7" s="2082"/>
      <c r="C7" s="2083"/>
      <c r="D7" s="1619" t="s">
        <v>1468</v>
      </c>
      <c r="E7" s="1618" t="s">
        <v>1492</v>
      </c>
      <c r="F7" s="1617" t="s">
        <v>1468</v>
      </c>
      <c r="G7" s="1618" t="s">
        <v>1492</v>
      </c>
      <c r="H7" s="1617" t="s">
        <v>1468</v>
      </c>
      <c r="I7" s="1618" t="s">
        <v>1492</v>
      </c>
      <c r="J7" s="1617" t="s">
        <v>1468</v>
      </c>
      <c r="K7" s="1616" t="s">
        <v>1492</v>
      </c>
    </row>
    <row r="8" spans="1:11">
      <c r="A8" s="823"/>
      <c r="B8" s="823"/>
      <c r="C8" s="823"/>
      <c r="D8" s="1615"/>
      <c r="E8" s="1614"/>
      <c r="F8" s="1614"/>
      <c r="G8" s="1614"/>
      <c r="H8" s="1614"/>
      <c r="I8" s="1614"/>
      <c r="J8" s="1614"/>
      <c r="K8" s="1613"/>
    </row>
    <row r="9" spans="1:11">
      <c r="A9" s="1597">
        <v>2019</v>
      </c>
      <c r="B9" s="823"/>
      <c r="C9" s="823"/>
      <c r="D9" s="1605">
        <v>4784.4508333333297</v>
      </c>
      <c r="E9" s="1612">
        <v>103.79821132859975</v>
      </c>
      <c r="F9" s="1612">
        <v>3796.5883333333331</v>
      </c>
      <c r="G9" s="1612">
        <v>82.36337966013204</v>
      </c>
      <c r="H9" s="1612">
        <v>2659.2691666666669</v>
      </c>
      <c r="I9" s="1612">
        <v>57.684000802086558</v>
      </c>
      <c r="J9" s="1612">
        <v>4275.5316666666668</v>
      </c>
      <c r="K9" s="1603">
        <v>92.755358408490395</v>
      </c>
    </row>
    <row r="10" spans="1:11">
      <c r="A10" s="1597" t="s">
        <v>161</v>
      </c>
      <c r="B10" s="823"/>
      <c r="C10" s="1011"/>
      <c r="D10" s="1605">
        <v>4785.6050000000005</v>
      </c>
      <c r="E10" s="1612">
        <v>99.287246957736087</v>
      </c>
      <c r="F10" s="1612">
        <v>3806.18</v>
      </c>
      <c r="G10" s="1612">
        <v>78.967093051042681</v>
      </c>
      <c r="H10" s="1612">
        <v>2684.18</v>
      </c>
      <c r="I10" s="1612">
        <v>55.688877516498906</v>
      </c>
      <c r="J10" s="1612">
        <v>4281.9941666666646</v>
      </c>
      <c r="K10" s="1603">
        <v>88.838824113551254</v>
      </c>
    </row>
    <row r="11" spans="1:11">
      <c r="A11" s="1597" t="s">
        <v>1491</v>
      </c>
      <c r="B11" s="823"/>
      <c r="C11" s="1011"/>
      <c r="D11" s="1605">
        <v>9492.0375000000004</v>
      </c>
      <c r="E11" s="1612">
        <v>185.46608870064554</v>
      </c>
      <c r="F11" s="1612">
        <v>4061.067500000001</v>
      </c>
      <c r="G11" s="1612">
        <v>79.443218853568467</v>
      </c>
      <c r="H11" s="1612">
        <v>2845.0591666666664</v>
      </c>
      <c r="I11" s="1612">
        <v>55.666238666431752</v>
      </c>
      <c r="J11" s="1612">
        <v>7469.4941666666664</v>
      </c>
      <c r="K11" s="1603">
        <v>145.97631782153005</v>
      </c>
    </row>
    <row r="12" spans="1:11">
      <c r="A12" s="1597" t="s">
        <v>1488</v>
      </c>
      <c r="B12" s="823"/>
      <c r="C12" s="1011"/>
      <c r="D12" s="1605">
        <v>10441.694999999998</v>
      </c>
      <c r="E12" s="1612">
        <v>143.78108324851794</v>
      </c>
      <c r="F12" s="1612">
        <v>4417.9100000000008</v>
      </c>
      <c r="G12" s="1612">
        <v>60.83872212576361</v>
      </c>
      <c r="H12" s="1612">
        <v>3070.2900000000004</v>
      </c>
      <c r="I12" s="1612">
        <v>42.280743644734905</v>
      </c>
      <c r="J12" s="1612">
        <v>8198.5550000000003</v>
      </c>
      <c r="K12" s="1603">
        <v>112.89459863422051</v>
      </c>
    </row>
    <row r="13" spans="1:11">
      <c r="A13" s="1597" t="s">
        <v>1487</v>
      </c>
      <c r="B13" s="823"/>
      <c r="C13" s="1011"/>
      <c r="D13" s="1605">
        <v>10446.855833333333</v>
      </c>
      <c r="E13" s="1612">
        <v>118.07295275852813</v>
      </c>
      <c r="F13" s="1612">
        <v>4585.6933333333336</v>
      </c>
      <c r="G13" s="1612">
        <v>51.823103000724075</v>
      </c>
      <c r="H13" s="1612">
        <v>3070.2900000000004</v>
      </c>
      <c r="I13" s="1612">
        <v>34.701183067406753</v>
      </c>
      <c r="J13" s="1612">
        <v>8232.8541666666661</v>
      </c>
      <c r="K13" s="1603">
        <v>93.048738529581399</v>
      </c>
    </row>
    <row r="14" spans="1:11">
      <c r="A14" s="1598" t="s">
        <v>1490</v>
      </c>
      <c r="B14" s="823"/>
      <c r="C14" s="1011"/>
      <c r="D14" s="1605">
        <v>10447.795833333332</v>
      </c>
      <c r="E14" s="1612">
        <v>116.66347425503841</v>
      </c>
      <c r="F14" s="1612">
        <v>4619.25</v>
      </c>
      <c r="G14" s="1612">
        <v>51.580118538920196</v>
      </c>
      <c r="H14" s="1612">
        <v>3070.2900000000004</v>
      </c>
      <c r="I14" s="1612">
        <v>34.283903696241012</v>
      </c>
      <c r="J14" s="1612">
        <v>8239.6541666666672</v>
      </c>
      <c r="K14" s="1603">
        <v>92.00667039709009</v>
      </c>
    </row>
    <row r="15" spans="1:11">
      <c r="A15" s="1598" t="s">
        <v>1489</v>
      </c>
      <c r="B15" s="823"/>
      <c r="C15" s="1011"/>
      <c r="D15" s="1611">
        <v>13075.500833333334</v>
      </c>
      <c r="E15" s="1610">
        <v>146.57285413777794</v>
      </c>
      <c r="F15" s="1610">
        <v>7041.4000000000015</v>
      </c>
      <c r="G15" s="1610">
        <v>78.887318087067598</v>
      </c>
      <c r="H15" s="1610">
        <v>4846.165</v>
      </c>
      <c r="I15" s="1610">
        <v>54.288464795723492</v>
      </c>
      <c r="J15" s="1610">
        <v>10698.460833333336</v>
      </c>
      <c r="K15" s="1609">
        <v>119.91311092337175</v>
      </c>
    </row>
    <row r="16" spans="1:11">
      <c r="A16" s="1597"/>
      <c r="B16" s="823"/>
      <c r="C16" s="823"/>
      <c r="D16" s="1605"/>
      <c r="E16" s="1608"/>
      <c r="F16" s="1604"/>
      <c r="G16" s="1606"/>
      <c r="H16" s="1604"/>
      <c r="I16" s="1604"/>
      <c r="J16" s="1604"/>
      <c r="K16" s="1603"/>
    </row>
    <row r="17" spans="1:11">
      <c r="A17" s="1597" t="s">
        <v>162</v>
      </c>
      <c r="B17" s="823"/>
      <c r="C17" s="1385" t="s">
        <v>772</v>
      </c>
      <c r="D17" s="1607">
        <v>4784.25</v>
      </c>
      <c r="E17" s="1606">
        <v>105.45578942570283</v>
      </c>
      <c r="F17" s="1604">
        <v>3691.08</v>
      </c>
      <c r="G17" s="1606">
        <v>81.359827607968484</v>
      </c>
      <c r="H17" s="1604">
        <v>2385.25</v>
      </c>
      <c r="I17" s="1604">
        <v>52.576354021561933</v>
      </c>
      <c r="J17" s="1604">
        <v>4213.87</v>
      </c>
      <c r="K17" s="1603">
        <v>92.88331240785628</v>
      </c>
    </row>
    <row r="18" spans="1:11">
      <c r="A18" s="1597"/>
      <c r="B18" s="823"/>
      <c r="C18" s="1385" t="s">
        <v>771</v>
      </c>
      <c r="D18" s="1607">
        <v>4784.2299999999996</v>
      </c>
      <c r="E18" s="1606">
        <v>105.95434865220081</v>
      </c>
      <c r="F18" s="1604">
        <v>3806.18</v>
      </c>
      <c r="G18" s="1606">
        <v>84.293882767557932</v>
      </c>
      <c r="H18" s="1604">
        <v>2684.18</v>
      </c>
      <c r="I18" s="1604">
        <v>59.4454162039167</v>
      </c>
      <c r="J18" s="1604">
        <v>4281.04</v>
      </c>
      <c r="K18" s="1603">
        <v>94.810409356159255</v>
      </c>
    </row>
    <row r="19" spans="1:11">
      <c r="A19" s="1597"/>
      <c r="B19" s="823"/>
      <c r="C19" s="1385" t="s">
        <v>770</v>
      </c>
      <c r="D19" s="1607">
        <v>4784.09</v>
      </c>
      <c r="E19" s="1606">
        <v>106.118627669437</v>
      </c>
      <c r="F19" s="1604">
        <v>3806.18</v>
      </c>
      <c r="G19" s="1606">
        <v>84.427048459133857</v>
      </c>
      <c r="H19" s="1604">
        <v>2684.18</v>
      </c>
      <c r="I19" s="1604">
        <v>59.539326814033473</v>
      </c>
      <c r="J19" s="1604">
        <v>4280.95</v>
      </c>
      <c r="K19" s="1603">
        <v>94.958192492506683</v>
      </c>
    </row>
    <row r="20" spans="1:11">
      <c r="A20" s="1597"/>
      <c r="B20" s="823"/>
      <c r="C20" s="1385" t="s">
        <v>769</v>
      </c>
      <c r="D20" s="1607">
        <v>4784.01</v>
      </c>
      <c r="E20" s="1606">
        <v>105.78262683471507</v>
      </c>
      <c r="F20" s="1604">
        <v>3806.18</v>
      </c>
      <c r="G20" s="1606">
        <v>84.161136495483035</v>
      </c>
      <c r="H20" s="1604">
        <v>2684.18</v>
      </c>
      <c r="I20" s="1604">
        <v>59.35180137524911</v>
      </c>
      <c r="J20" s="1604">
        <v>4280.8900000000003</v>
      </c>
      <c r="K20" s="1603">
        <v>94.65778486885759</v>
      </c>
    </row>
    <row r="21" spans="1:11">
      <c r="A21" s="1597"/>
      <c r="B21" s="823"/>
      <c r="C21" s="1385" t="s">
        <v>768</v>
      </c>
      <c r="D21" s="1607">
        <v>4784.1000000000004</v>
      </c>
      <c r="E21" s="1606">
        <v>104.14454530867025</v>
      </c>
      <c r="F21" s="1604">
        <v>3806.18</v>
      </c>
      <c r="G21" s="1606">
        <v>82.85631267384764</v>
      </c>
      <c r="H21" s="1604">
        <v>2684.18</v>
      </c>
      <c r="I21" s="1604">
        <v>58.431618408190985</v>
      </c>
      <c r="J21" s="1604">
        <v>4280.95</v>
      </c>
      <c r="K21" s="1603">
        <v>93.19152844613447</v>
      </c>
    </row>
    <row r="22" spans="1:11">
      <c r="A22" s="1597"/>
      <c r="B22" s="823"/>
      <c r="C22" s="1385" t="s">
        <v>767</v>
      </c>
      <c r="D22" s="1607">
        <v>4784.3</v>
      </c>
      <c r="E22" s="1606">
        <v>103.18900139917999</v>
      </c>
      <c r="F22" s="1604">
        <v>3806.18</v>
      </c>
      <c r="G22" s="1606">
        <v>82.092660022475769</v>
      </c>
      <c r="H22" s="1604">
        <v>2684.18</v>
      </c>
      <c r="I22" s="1604">
        <v>57.893078146364338</v>
      </c>
      <c r="J22" s="1604">
        <v>4281.09</v>
      </c>
      <c r="K22" s="1603">
        <v>92.335639905527557</v>
      </c>
    </row>
    <row r="23" spans="1:11">
      <c r="A23" s="1597"/>
      <c r="B23" s="823"/>
      <c r="C23" s="1385" t="s">
        <v>766</v>
      </c>
      <c r="D23" s="1607">
        <v>4784.37</v>
      </c>
      <c r="E23" s="1606">
        <v>103.34926580959541</v>
      </c>
      <c r="F23" s="1604">
        <v>3806.18</v>
      </c>
      <c r="G23" s="1606">
        <v>82.218956422510345</v>
      </c>
      <c r="H23" s="1604">
        <v>2684.18</v>
      </c>
      <c r="I23" s="1604">
        <v>57.982144420435667</v>
      </c>
      <c r="J23" s="1604">
        <v>4281.13</v>
      </c>
      <c r="K23" s="1603">
        <v>92.478558793620309</v>
      </c>
    </row>
    <row r="24" spans="1:11">
      <c r="A24" s="1597"/>
      <c r="B24" s="823"/>
      <c r="C24" s="1385" t="s">
        <v>765</v>
      </c>
      <c r="D24" s="1607">
        <v>4784.3900000000003</v>
      </c>
      <c r="E24" s="1606">
        <v>103.27025917742415</v>
      </c>
      <c r="F24" s="1604">
        <v>3806.18</v>
      </c>
      <c r="G24" s="1606">
        <v>82.155759684291667</v>
      </c>
      <c r="H24" s="1604">
        <v>2684.18</v>
      </c>
      <c r="I24" s="1604">
        <v>57.937577053471465</v>
      </c>
      <c r="J24" s="1604">
        <v>4281.1499999999996</v>
      </c>
      <c r="K24" s="1603">
        <v>92.407907816342174</v>
      </c>
    </row>
    <row r="25" spans="1:11">
      <c r="A25" s="1597"/>
      <c r="B25" s="823"/>
      <c r="C25" s="1385" t="s">
        <v>764</v>
      </c>
      <c r="D25" s="1607">
        <v>4784.42</v>
      </c>
      <c r="E25" s="1606">
        <v>102.4831805079031</v>
      </c>
      <c r="F25" s="1604">
        <v>3806.18</v>
      </c>
      <c r="G25" s="1606">
        <v>81.529094850696765</v>
      </c>
      <c r="H25" s="1604">
        <v>2684.18</v>
      </c>
      <c r="I25" s="1604">
        <v>57.495642827281756</v>
      </c>
      <c r="J25" s="1604">
        <v>4281.16</v>
      </c>
      <c r="K25" s="1603">
        <v>91.7032562072758</v>
      </c>
    </row>
    <row r="26" spans="1:11">
      <c r="A26" s="1597"/>
      <c r="B26" s="823"/>
      <c r="C26" s="1385" t="s">
        <v>763</v>
      </c>
      <c r="D26" s="1607">
        <v>4784.5600000000004</v>
      </c>
      <c r="E26" s="1606">
        <v>102.33148422292706</v>
      </c>
      <c r="F26" s="1604">
        <v>3806.18</v>
      </c>
      <c r="G26" s="1606">
        <v>81.406032868146809</v>
      </c>
      <c r="H26" s="1604">
        <v>2684.18</v>
      </c>
      <c r="I26" s="1604">
        <v>57.408857516991397</v>
      </c>
      <c r="J26" s="1604">
        <v>4281.25</v>
      </c>
      <c r="K26" s="1603">
        <v>91.566762007249665</v>
      </c>
    </row>
    <row r="27" spans="1:11">
      <c r="A27" s="1597"/>
      <c r="B27" s="823"/>
      <c r="C27" s="1385" t="s">
        <v>1327</v>
      </c>
      <c r="D27" s="1607">
        <v>4785.75</v>
      </c>
      <c r="E27" s="1606">
        <v>102.03331402439025</v>
      </c>
      <c r="F27" s="1604">
        <v>3806.18</v>
      </c>
      <c r="G27" s="1606">
        <v>81.148651553748863</v>
      </c>
      <c r="H27" s="1604">
        <v>2684.18</v>
      </c>
      <c r="I27" s="1604">
        <v>57.227348030713635</v>
      </c>
      <c r="J27" s="1604">
        <v>4281.3900000000003</v>
      </c>
      <c r="K27" s="1603">
        <v>91.280240365853658</v>
      </c>
    </row>
    <row r="28" spans="1:11">
      <c r="A28" s="1597"/>
      <c r="B28" s="823"/>
      <c r="C28" s="1385" t="s">
        <v>761</v>
      </c>
      <c r="D28" s="1607">
        <v>4784.9399999999996</v>
      </c>
      <c r="E28" s="1606">
        <v>101.46609291105119</v>
      </c>
      <c r="F28" s="1604">
        <v>3806.18</v>
      </c>
      <c r="G28" s="1606">
        <v>80.711192515723269</v>
      </c>
      <c r="H28" s="1604">
        <v>2684.18</v>
      </c>
      <c r="I28" s="1604">
        <v>56.918844806828396</v>
      </c>
      <c r="J28" s="1604">
        <v>4281.51</v>
      </c>
      <c r="K28" s="1603">
        <v>90.790708234501352</v>
      </c>
    </row>
    <row r="29" spans="1:11">
      <c r="A29" s="1597"/>
      <c r="B29" s="823"/>
      <c r="C29" s="823"/>
      <c r="D29" s="1607"/>
      <c r="E29" s="1606"/>
      <c r="F29" s="1604"/>
      <c r="G29" s="1606"/>
      <c r="H29" s="1604"/>
      <c r="I29" s="1604"/>
      <c r="J29" s="1604"/>
      <c r="K29" s="1603"/>
    </row>
    <row r="30" spans="1:11">
      <c r="A30" s="1597" t="s">
        <v>161</v>
      </c>
      <c r="B30" s="823"/>
      <c r="C30" s="1385" t="s">
        <v>772</v>
      </c>
      <c r="D30" s="1607">
        <v>4785.3</v>
      </c>
      <c r="E30" s="1604">
        <v>99.836672874792711</v>
      </c>
      <c r="F30" s="1604">
        <v>3806.18</v>
      </c>
      <c r="G30" s="1606">
        <v>79.409096099007073</v>
      </c>
      <c r="H30" s="1604">
        <v>2684.18</v>
      </c>
      <c r="I30" s="1604">
        <v>56.00058525004934</v>
      </c>
      <c r="J30" s="1604">
        <v>4281.75</v>
      </c>
      <c r="K30" s="1603">
        <v>89.331008313301936</v>
      </c>
    </row>
    <row r="31" spans="1:11">
      <c r="A31" s="1597"/>
      <c r="B31" s="823"/>
      <c r="C31" s="1385" t="s">
        <v>771</v>
      </c>
      <c r="D31" s="1607">
        <v>4785.59</v>
      </c>
      <c r="E31" s="1604">
        <v>99.842723202908758</v>
      </c>
      <c r="F31" s="1604">
        <v>3806.18</v>
      </c>
      <c r="G31" s="1606">
        <v>79.409096099007073</v>
      </c>
      <c r="H31" s="1604">
        <v>2684.18</v>
      </c>
      <c r="I31" s="1604">
        <v>56.00058525004934</v>
      </c>
      <c r="J31" s="1604">
        <v>4281.9399999999996</v>
      </c>
      <c r="K31" s="1603">
        <v>89.334972321377961</v>
      </c>
    </row>
    <row r="32" spans="1:11">
      <c r="A32" s="1597"/>
      <c r="B32" s="823"/>
      <c r="C32" s="1385" t="s">
        <v>770</v>
      </c>
      <c r="D32" s="1607">
        <v>4785.32</v>
      </c>
      <c r="E32" s="1604">
        <v>100.73517490766561</v>
      </c>
      <c r="F32" s="1604">
        <v>3806.18</v>
      </c>
      <c r="G32" s="1606">
        <v>80.123420801546956</v>
      </c>
      <c r="H32" s="1604">
        <v>2684.18</v>
      </c>
      <c r="I32" s="1604">
        <v>56.504338640604573</v>
      </c>
      <c r="J32" s="1604">
        <v>4281.9399999999996</v>
      </c>
      <c r="K32" s="1603">
        <v>90.138585265798255</v>
      </c>
    </row>
    <row r="33" spans="1:11">
      <c r="A33" s="1597"/>
      <c r="B33" s="823"/>
      <c r="C33" s="1385" t="s">
        <v>769</v>
      </c>
      <c r="D33" s="1607">
        <v>4785.28</v>
      </c>
      <c r="E33" s="1604">
        <v>100.58353297314086</v>
      </c>
      <c r="F33" s="1604">
        <v>3806.18</v>
      </c>
      <c r="G33" s="1606">
        <v>80.003475560825962</v>
      </c>
      <c r="H33" s="1604">
        <v>2684.18</v>
      </c>
      <c r="I33" s="1604">
        <v>56.419751307310179</v>
      </c>
      <c r="J33" s="1604">
        <v>4281.9399999999996</v>
      </c>
      <c r="K33" s="1603">
        <v>90.003647263903218</v>
      </c>
    </row>
    <row r="34" spans="1:11">
      <c r="A34" s="1597"/>
      <c r="B34" s="823"/>
      <c r="C34" s="1385" t="s">
        <v>768</v>
      </c>
      <c r="D34" s="1607">
        <v>4785.3500000000004</v>
      </c>
      <c r="E34" s="1604">
        <v>100.13529492016238</v>
      </c>
      <c r="F34" s="1604">
        <v>3806.18</v>
      </c>
      <c r="G34" s="1606">
        <v>79.645784910032404</v>
      </c>
      <c r="H34" s="1604">
        <v>2684.18</v>
      </c>
      <c r="I34" s="1604">
        <v>56.167502046621756</v>
      </c>
      <c r="J34" s="1604">
        <v>4281.9399999999996</v>
      </c>
      <c r="K34" s="1603">
        <v>89.601246456464011</v>
      </c>
    </row>
    <row r="35" spans="1:11">
      <c r="A35" s="1597"/>
      <c r="B35" s="823"/>
      <c r="C35" s="1385" t="s">
        <v>767</v>
      </c>
      <c r="D35" s="1607">
        <v>4785.63</v>
      </c>
      <c r="E35" s="1604">
        <v>99.326998304378677</v>
      </c>
      <c r="F35" s="1604">
        <v>3806.18</v>
      </c>
      <c r="G35" s="1606">
        <v>78.998258203446568</v>
      </c>
      <c r="H35" s="1604">
        <v>2684.18</v>
      </c>
      <c r="I35" s="1604">
        <v>55.71085568851899</v>
      </c>
      <c r="J35" s="1604">
        <v>4281.96</v>
      </c>
      <c r="K35" s="1603">
        <v>88.873196143332706</v>
      </c>
    </row>
    <row r="36" spans="1:11">
      <c r="A36" s="1597"/>
      <c r="B36" s="823"/>
      <c r="C36" s="1385" t="s">
        <v>766</v>
      </c>
      <c r="D36" s="1607">
        <v>4785.63</v>
      </c>
      <c r="E36" s="1604">
        <v>99.253640107699113</v>
      </c>
      <c r="F36" s="1604">
        <v>3806.18</v>
      </c>
      <c r="G36" s="1606">
        <v>78.939913847314187</v>
      </c>
      <c r="H36" s="1604">
        <v>2684.18</v>
      </c>
      <c r="I36" s="1604">
        <v>55.669710300270566</v>
      </c>
      <c r="J36" s="1604">
        <v>4281.96</v>
      </c>
      <c r="K36" s="1603">
        <v>88.807558627717412</v>
      </c>
    </row>
    <row r="37" spans="1:11">
      <c r="A37" s="1597"/>
      <c r="B37" s="823"/>
      <c r="C37" s="1385" t="s">
        <v>765</v>
      </c>
      <c r="D37" s="1607">
        <v>4785.62</v>
      </c>
      <c r="E37" s="1604">
        <v>99.253432708380515</v>
      </c>
      <c r="F37" s="1604">
        <v>3806.18</v>
      </c>
      <c r="G37" s="1606">
        <v>78.939913847314202</v>
      </c>
      <c r="H37" s="1604">
        <v>2684.18</v>
      </c>
      <c r="I37" s="1604">
        <v>55.669710300270573</v>
      </c>
      <c r="J37" s="1604">
        <v>4281.96</v>
      </c>
      <c r="K37" s="1603">
        <v>88.807558627717427</v>
      </c>
    </row>
    <row r="38" spans="1:11">
      <c r="A38" s="1597"/>
      <c r="B38" s="823"/>
      <c r="C38" s="1385" t="s">
        <v>764</v>
      </c>
      <c r="D38" s="1607">
        <v>4785.72</v>
      </c>
      <c r="E38" s="1604">
        <v>98.600114507645699</v>
      </c>
      <c r="F38" s="1604">
        <v>3806.18</v>
      </c>
      <c r="G38" s="1606">
        <v>78.418667167471312</v>
      </c>
      <c r="H38" s="1604">
        <v>2684.18</v>
      </c>
      <c r="I38" s="1604">
        <v>55.302118669527765</v>
      </c>
      <c r="J38" s="1604">
        <v>4282.0200000000004</v>
      </c>
      <c r="K38" s="1603">
        <v>88.222391264852305</v>
      </c>
    </row>
    <row r="39" spans="1:11">
      <c r="A39" s="1597"/>
      <c r="B39" s="823"/>
      <c r="C39" s="1385" t="s">
        <v>763</v>
      </c>
      <c r="D39" s="1607">
        <v>4785.87</v>
      </c>
      <c r="E39" s="1604">
        <v>98.458731394931775</v>
      </c>
      <c r="F39" s="1604">
        <v>3806.18</v>
      </c>
      <c r="G39" s="1606">
        <v>78.303768021438401</v>
      </c>
      <c r="H39" s="1604">
        <v>2684.18</v>
      </c>
      <c r="I39" s="1604">
        <v>55.22108992422443</v>
      </c>
      <c r="J39" s="1604">
        <v>4282.13</v>
      </c>
      <c r="K39" s="1603">
        <v>88.095390695564063</v>
      </c>
    </row>
    <row r="40" spans="1:11">
      <c r="A40" s="1597"/>
      <c r="B40" s="823"/>
      <c r="C40" s="1385" t="s">
        <v>1327</v>
      </c>
      <c r="D40" s="1607">
        <v>4785.92</v>
      </c>
      <c r="E40" s="1604">
        <v>98.028863929590671</v>
      </c>
      <c r="F40" s="1604">
        <v>3806.18</v>
      </c>
      <c r="G40" s="1606">
        <v>77.961081946946337</v>
      </c>
      <c r="H40" s="1604">
        <v>2684.18</v>
      </c>
      <c r="I40" s="1604">
        <v>54.9794221346217</v>
      </c>
      <c r="J40" s="1604">
        <v>4282.16</v>
      </c>
      <c r="K40" s="1603">
        <v>87.710467363586503</v>
      </c>
    </row>
    <row r="41" spans="1:11">
      <c r="A41" s="1597"/>
      <c r="B41" s="823"/>
      <c r="C41" s="1385" t="s">
        <v>761</v>
      </c>
      <c r="D41" s="1607">
        <v>4786.03</v>
      </c>
      <c r="E41" s="1604">
        <v>97.391783661536252</v>
      </c>
      <c r="F41" s="1604">
        <v>3806.18</v>
      </c>
      <c r="G41" s="1606">
        <v>77.452640108161887</v>
      </c>
      <c r="H41" s="1604">
        <v>2684.18</v>
      </c>
      <c r="I41" s="1604">
        <v>54.620860685917634</v>
      </c>
      <c r="J41" s="1604">
        <v>4282.2299999999996</v>
      </c>
      <c r="K41" s="1603">
        <v>87.139867018999112</v>
      </c>
    </row>
    <row r="42" spans="1:11">
      <c r="A42" s="1597"/>
      <c r="B42" s="823"/>
      <c r="C42" s="823"/>
      <c r="D42" s="1607"/>
      <c r="E42" s="1604"/>
      <c r="F42" s="1604"/>
      <c r="G42" s="1606"/>
      <c r="H42" s="1604"/>
      <c r="I42" s="1604"/>
      <c r="J42" s="1604"/>
      <c r="K42" s="1603"/>
    </row>
    <row r="43" spans="1:11">
      <c r="A43" s="1597" t="s">
        <v>160</v>
      </c>
      <c r="B43" s="823"/>
      <c r="C43" s="1385" t="s">
        <v>772</v>
      </c>
      <c r="D43" s="1607">
        <v>4786.24</v>
      </c>
      <c r="E43" s="1604">
        <v>96.904512361315895</v>
      </c>
      <c r="F43" s="1604">
        <v>3806.18</v>
      </c>
      <c r="G43" s="1606">
        <v>77.061747187644855</v>
      </c>
      <c r="H43" s="1604">
        <v>2684.18</v>
      </c>
      <c r="I43" s="1604">
        <v>54.345196644964922</v>
      </c>
      <c r="J43" s="1604">
        <v>4282.37</v>
      </c>
      <c r="K43" s="1603">
        <v>86.702918491494017</v>
      </c>
    </row>
    <row r="44" spans="1:11">
      <c r="A44" s="1597"/>
      <c r="B44" s="823"/>
      <c r="C44" s="1385" t="s">
        <v>771</v>
      </c>
      <c r="D44" s="1607">
        <v>4786.3500000000004</v>
      </c>
      <c r="E44" s="1604">
        <v>96.62807163953731</v>
      </c>
      <c r="F44" s="1604">
        <v>3806.18</v>
      </c>
      <c r="G44" s="1606">
        <v>76.840146189261986</v>
      </c>
      <c r="H44" s="1604">
        <v>2684.18</v>
      </c>
      <c r="I44" s="1604">
        <v>54.188920019098738</v>
      </c>
      <c r="J44" s="1604">
        <v>4282.4399999999996</v>
      </c>
      <c r="K44" s="1603">
        <v>86.455006238996319</v>
      </c>
    </row>
    <row r="45" spans="1:11">
      <c r="A45" s="1597"/>
      <c r="B45" s="823"/>
      <c r="C45" s="1385" t="s">
        <v>770</v>
      </c>
      <c r="D45" s="1607">
        <v>10432.879999999999</v>
      </c>
      <c r="E45" s="1604">
        <v>210.92495053460934</v>
      </c>
      <c r="F45" s="1604">
        <v>3806.18</v>
      </c>
      <c r="G45" s="1606">
        <v>76.950787148497767</v>
      </c>
      <c r="H45" s="1604">
        <v>2684.18</v>
      </c>
      <c r="I45" s="1604">
        <v>54.266945821862009</v>
      </c>
      <c r="J45" s="1604">
        <v>8020.7</v>
      </c>
      <c r="K45" s="1603">
        <v>162.15711776162874</v>
      </c>
    </row>
    <row r="46" spans="1:11">
      <c r="A46" s="1597"/>
      <c r="B46" s="823"/>
      <c r="C46" s="1385" t="s">
        <v>769</v>
      </c>
      <c r="D46" s="1607">
        <v>10432.76</v>
      </c>
      <c r="E46" s="1604">
        <v>211.07448592827359</v>
      </c>
      <c r="F46" s="1604">
        <v>3806.18</v>
      </c>
      <c r="G46" s="1606">
        <v>77.006227196875642</v>
      </c>
      <c r="H46" s="1604">
        <v>2684.18</v>
      </c>
      <c r="I46" s="1604">
        <v>54.306043045076606</v>
      </c>
      <c r="J46" s="1604">
        <v>8020.62</v>
      </c>
      <c r="K46" s="1603">
        <v>162.27232710481499</v>
      </c>
    </row>
    <row r="47" spans="1:11">
      <c r="A47" s="1597"/>
      <c r="B47" s="823"/>
      <c r="C47" s="1385" t="s">
        <v>768</v>
      </c>
      <c r="D47" s="1607">
        <v>10432.9</v>
      </c>
      <c r="E47" s="1604">
        <v>208.82061149674064</v>
      </c>
      <c r="F47" s="1604">
        <v>3806.18</v>
      </c>
      <c r="G47" s="1606">
        <v>76.182924696552661</v>
      </c>
      <c r="H47" s="1604">
        <v>2684.18</v>
      </c>
      <c r="I47" s="1604">
        <v>53.725436740246849</v>
      </c>
      <c r="J47" s="1604">
        <v>8020.71</v>
      </c>
      <c r="K47" s="1603">
        <v>160.53921410518868</v>
      </c>
    </row>
    <row r="48" spans="1:11">
      <c r="A48" s="1597"/>
      <c r="B48" s="823"/>
      <c r="C48" s="1385" t="s">
        <v>767</v>
      </c>
      <c r="D48" s="1607">
        <v>10433.09</v>
      </c>
      <c r="E48" s="1604">
        <v>205.7448409303353</v>
      </c>
      <c r="F48" s="1604">
        <v>3806.18</v>
      </c>
      <c r="G48" s="1606">
        <v>75.059440554258003</v>
      </c>
      <c r="H48" s="1604">
        <v>2684.18</v>
      </c>
      <c r="I48" s="1604">
        <v>52.933137462476353</v>
      </c>
      <c r="J48" s="1604">
        <v>8020.84</v>
      </c>
      <c r="K48" s="1603">
        <v>158.17427530364165</v>
      </c>
    </row>
    <row r="49" spans="1:11">
      <c r="A49" s="1597"/>
      <c r="B49" s="823"/>
      <c r="C49" s="1385" t="s">
        <v>766</v>
      </c>
      <c r="D49" s="1607">
        <v>10433.290000000001</v>
      </c>
      <c r="E49" s="1604">
        <v>204.7423269450351</v>
      </c>
      <c r="F49" s="1604">
        <v>3806.18</v>
      </c>
      <c r="G49" s="1606">
        <v>74.69227347956911</v>
      </c>
      <c r="H49" s="1604">
        <v>2684.18</v>
      </c>
      <c r="I49" s="1604">
        <v>52.674205273631259</v>
      </c>
      <c r="J49" s="1604">
        <v>8020.97</v>
      </c>
      <c r="K49" s="1603">
        <v>157.40308782333454</v>
      </c>
    </row>
    <row r="50" spans="1:11">
      <c r="A50" s="1597"/>
      <c r="B50" s="823"/>
      <c r="C50" s="1385" t="s">
        <v>765</v>
      </c>
      <c r="D50" s="1607">
        <v>10432.48</v>
      </c>
      <c r="E50" s="1604">
        <v>204.15576553691773</v>
      </c>
      <c r="F50" s="1604">
        <v>4417.91</v>
      </c>
      <c r="G50" s="1606">
        <v>86.455166760272164</v>
      </c>
      <c r="H50" s="1604">
        <v>3070.29</v>
      </c>
      <c r="I50" s="1604">
        <v>60.083259720636242</v>
      </c>
      <c r="J50" s="1604">
        <v>8192.4599999999991</v>
      </c>
      <c r="K50" s="1603">
        <v>160.32026353566715</v>
      </c>
    </row>
    <row r="51" spans="1:11">
      <c r="A51" s="1597"/>
      <c r="B51" s="823"/>
      <c r="C51" s="1385" t="s">
        <v>764</v>
      </c>
      <c r="D51" s="1607">
        <v>10432.530000000001</v>
      </c>
      <c r="E51" s="1604">
        <v>203.30668122058566</v>
      </c>
      <c r="F51" s="1604">
        <v>4417.91</v>
      </c>
      <c r="G51" s="1606">
        <v>86.09518688479568</v>
      </c>
      <c r="H51" s="1604">
        <v>3070.29</v>
      </c>
      <c r="I51" s="1604">
        <v>59.833086536511466</v>
      </c>
      <c r="J51" s="1604">
        <v>8192.49</v>
      </c>
      <c r="K51" s="1603">
        <v>159.65331063824746</v>
      </c>
    </row>
    <row r="52" spans="1:11">
      <c r="A52" s="1597"/>
      <c r="B52" s="823"/>
      <c r="C52" s="1385" t="s">
        <v>763</v>
      </c>
      <c r="D52" s="1607">
        <v>10433.51</v>
      </c>
      <c r="E52" s="1604">
        <v>199.45027084359953</v>
      </c>
      <c r="F52" s="1604">
        <v>4417.91</v>
      </c>
      <c r="G52" s="1606">
        <v>84.454162219871051</v>
      </c>
      <c r="H52" s="1604">
        <v>3070.29</v>
      </c>
      <c r="I52" s="1604">
        <v>58.692632878906068</v>
      </c>
      <c r="J52" s="1604">
        <v>8193.1299999999992</v>
      </c>
      <c r="K52" s="1603">
        <v>156.62245951332011</v>
      </c>
    </row>
    <row r="53" spans="1:11">
      <c r="A53" s="1597"/>
      <c r="B53" s="823"/>
      <c r="C53" s="1385" t="s">
        <v>1327</v>
      </c>
      <c r="D53" s="1607">
        <v>10433.879999999999</v>
      </c>
      <c r="E53" s="1604">
        <v>194.42789526231653</v>
      </c>
      <c r="F53" s="1604">
        <v>4417.91</v>
      </c>
      <c r="G53" s="1606">
        <v>82.324594758454268</v>
      </c>
      <c r="H53" s="1604">
        <v>3070.29</v>
      </c>
      <c r="I53" s="1604">
        <v>57.212659388927023</v>
      </c>
      <c r="J53" s="1604">
        <v>8193.3799999999992</v>
      </c>
      <c r="K53" s="1603">
        <v>152.67777935766549</v>
      </c>
    </row>
    <row r="54" spans="1:11">
      <c r="A54" s="1597"/>
      <c r="B54" s="823"/>
      <c r="C54" s="1385" t="s">
        <v>761</v>
      </c>
      <c r="D54" s="1607">
        <v>10434.540000000001</v>
      </c>
      <c r="E54" s="1604">
        <v>189.41265170847998</v>
      </c>
      <c r="F54" s="1604">
        <v>4417.91</v>
      </c>
      <c r="G54" s="1606">
        <v>80.195969166768322</v>
      </c>
      <c r="H54" s="1604">
        <v>3070.29</v>
      </c>
      <c r="I54" s="1604">
        <v>55.733340464843586</v>
      </c>
      <c r="J54" s="1604">
        <v>8193.82</v>
      </c>
      <c r="K54" s="1603">
        <v>148.7380539843613</v>
      </c>
    </row>
    <row r="55" spans="1:11">
      <c r="A55" s="1597"/>
      <c r="B55" s="823"/>
      <c r="C55" s="823"/>
      <c r="D55" s="1605"/>
      <c r="E55" s="1604"/>
      <c r="F55" s="1603"/>
      <c r="G55" s="1604"/>
      <c r="H55" s="1604"/>
      <c r="I55" s="1604"/>
      <c r="J55" s="1603"/>
      <c r="K55" s="1602"/>
    </row>
    <row r="56" spans="1:11">
      <c r="A56" s="1597" t="s">
        <v>1488</v>
      </c>
      <c r="B56" s="1597"/>
      <c r="C56" s="1385" t="s">
        <v>772</v>
      </c>
      <c r="D56" s="1596">
        <v>10435.370000000001</v>
      </c>
      <c r="E56" s="1591">
        <v>185.00295463588481</v>
      </c>
      <c r="F56" s="1592">
        <v>4417.91</v>
      </c>
      <c r="G56" s="1591">
        <v>78.322704735473849</v>
      </c>
      <c r="H56" s="1601">
        <v>3070.29</v>
      </c>
      <c r="I56" s="1591">
        <v>54.431488446409737</v>
      </c>
      <c r="J56" s="1589">
        <v>8194.3700000000008</v>
      </c>
      <c r="K56" s="1588">
        <v>145.27349402844897</v>
      </c>
    </row>
    <row r="57" spans="1:11">
      <c r="A57" s="1597"/>
      <c r="B57" s="823"/>
      <c r="C57" s="1385" t="s">
        <v>771</v>
      </c>
      <c r="D57" s="1596">
        <v>10436.01</v>
      </c>
      <c r="E57" s="1591">
        <v>183.04975174178279</v>
      </c>
      <c r="F57" s="1592">
        <v>4417.91</v>
      </c>
      <c r="G57" s="1591">
        <v>77.491045784503797</v>
      </c>
      <c r="H57" s="1589">
        <v>3070.29</v>
      </c>
      <c r="I57" s="1591">
        <v>53.853515114998771</v>
      </c>
      <c r="J57" s="1589">
        <v>8194.7900000000009</v>
      </c>
      <c r="K57" s="1588">
        <v>143.7382941446055</v>
      </c>
    </row>
    <row r="58" spans="1:11">
      <c r="A58" s="1597"/>
      <c r="B58" s="823"/>
      <c r="C58" s="1385" t="s">
        <v>770</v>
      </c>
      <c r="D58" s="1596">
        <v>10436.23</v>
      </c>
      <c r="E58" s="1591">
        <v>177.72518529381244</v>
      </c>
      <c r="F58" s="1592">
        <v>4417.91</v>
      </c>
      <c r="G58" s="1591">
        <v>75.235393754390898</v>
      </c>
      <c r="H58" s="1589">
        <v>3070.29</v>
      </c>
      <c r="I58" s="1591">
        <v>52.28591734330687</v>
      </c>
      <c r="J58" s="1589">
        <v>8194.94</v>
      </c>
      <c r="K58" s="1588">
        <v>139.55683517627301</v>
      </c>
    </row>
    <row r="59" spans="1:11">
      <c r="A59" s="1597"/>
      <c r="B59" s="823"/>
      <c r="C59" s="1385" t="s">
        <v>769</v>
      </c>
      <c r="D59" s="1596">
        <v>10436.74</v>
      </c>
      <c r="E59" s="1591">
        <v>162.64325876916951</v>
      </c>
      <c r="F59" s="1592">
        <v>4417.91</v>
      </c>
      <c r="G59" s="1591">
        <v>68.847482963923753</v>
      </c>
      <c r="H59" s="1589">
        <v>3070.29</v>
      </c>
      <c r="I59" s="1591">
        <v>47.846547002837426</v>
      </c>
      <c r="J59" s="1589">
        <v>8195.2800000000007</v>
      </c>
      <c r="K59" s="1588">
        <v>127.71296839106844</v>
      </c>
    </row>
    <row r="60" spans="1:11">
      <c r="A60" s="1597"/>
      <c r="B60" s="823"/>
      <c r="C60" s="1385" t="s">
        <v>768</v>
      </c>
      <c r="D60" s="1596">
        <v>10438.93</v>
      </c>
      <c r="E60" s="1591">
        <v>150.17656331577408</v>
      </c>
      <c r="F60" s="1592">
        <v>4417.91</v>
      </c>
      <c r="G60" s="1591">
        <v>63.556948924687809</v>
      </c>
      <c r="H60" s="1589">
        <v>3070.29</v>
      </c>
      <c r="I60" s="1591">
        <v>44.16981439503742</v>
      </c>
      <c r="J60" s="1589">
        <v>8196.7199999999993</v>
      </c>
      <c r="K60" s="1588">
        <v>117.91967568147993</v>
      </c>
    </row>
    <row r="61" spans="1:11">
      <c r="A61" s="1597"/>
      <c r="B61" s="823"/>
      <c r="C61" s="1385" t="s">
        <v>767</v>
      </c>
      <c r="D61" s="1596">
        <v>10441.129999999999</v>
      </c>
      <c r="E61" s="1591">
        <v>133.15460113597447</v>
      </c>
      <c r="F61" s="1592">
        <v>4417.91</v>
      </c>
      <c r="G61" s="1591">
        <v>56.341128202084739</v>
      </c>
      <c r="H61" s="1589">
        <v>3070.29</v>
      </c>
      <c r="I61" s="1591">
        <v>39.155076157635349</v>
      </c>
      <c r="J61" s="1589">
        <v>8198.18</v>
      </c>
      <c r="K61" s="1588">
        <v>104.55050247826848</v>
      </c>
    </row>
    <row r="62" spans="1:11">
      <c r="A62" s="1597"/>
      <c r="B62" s="823"/>
      <c r="C62" s="1385" t="s">
        <v>766</v>
      </c>
      <c r="D62" s="1596">
        <v>10444.1</v>
      </c>
      <c r="E62" s="1591">
        <v>127.46190128144261</v>
      </c>
      <c r="F62" s="1592">
        <v>4417.91</v>
      </c>
      <c r="G62" s="1591">
        <v>53.917064016075877</v>
      </c>
      <c r="H62" s="1589">
        <v>3070.29</v>
      </c>
      <c r="I62" s="1591">
        <v>37.470437939640604</v>
      </c>
      <c r="J62" s="1589">
        <v>8200.14</v>
      </c>
      <c r="K62" s="1588">
        <v>100.07616119857227</v>
      </c>
    </row>
    <row r="63" spans="1:11">
      <c r="A63" s="1597"/>
      <c r="B63" s="823"/>
      <c r="C63" s="1385" t="s">
        <v>765</v>
      </c>
      <c r="D63" s="1596">
        <v>10445.549999999999</v>
      </c>
      <c r="E63" s="1591">
        <v>124.39802949822746</v>
      </c>
      <c r="F63" s="1592">
        <v>4417.91</v>
      </c>
      <c r="G63" s="1591">
        <v>52.613725318486253</v>
      </c>
      <c r="H63" s="1589">
        <v>3070.29</v>
      </c>
      <c r="I63" s="1591">
        <v>36.564663994534783</v>
      </c>
      <c r="J63" s="1589">
        <v>8201.11</v>
      </c>
      <c r="K63" s="1588">
        <v>97.66856926616677</v>
      </c>
    </row>
    <row r="64" spans="1:11">
      <c r="A64" s="1597"/>
      <c r="B64" s="823"/>
      <c r="C64" s="1385" t="s">
        <v>764</v>
      </c>
      <c r="D64" s="1596">
        <v>10446.18</v>
      </c>
      <c r="E64" s="1591">
        <v>119.88077038557243</v>
      </c>
      <c r="F64" s="1592">
        <v>4417.91</v>
      </c>
      <c r="G64" s="1591">
        <v>50.700108010212752</v>
      </c>
      <c r="H64" s="1589">
        <v>3070.29</v>
      </c>
      <c r="I64" s="1591">
        <v>35.234768164737652</v>
      </c>
      <c r="J64" s="1589">
        <v>8201.52</v>
      </c>
      <c r="K64" s="1588">
        <v>94.120964403512104</v>
      </c>
    </row>
    <row r="65" spans="1:11">
      <c r="A65" s="1597"/>
      <c r="B65" s="823"/>
      <c r="C65" s="1385" t="s">
        <v>763</v>
      </c>
      <c r="D65" s="1596">
        <v>10446.700000000001</v>
      </c>
      <c r="E65" s="1591">
        <v>120.32930586739941</v>
      </c>
      <c r="F65" s="1592">
        <v>4417.91</v>
      </c>
      <c r="G65" s="1591">
        <v>50.887270016813204</v>
      </c>
      <c r="H65" s="1589">
        <v>3070.29</v>
      </c>
      <c r="I65" s="1591">
        <v>35.364839089053746</v>
      </c>
      <c r="J65" s="1589">
        <v>8201.8700000000008</v>
      </c>
      <c r="K65" s="1588">
        <v>94.472448133348081</v>
      </c>
    </row>
    <row r="66" spans="1:11">
      <c r="A66" s="1597"/>
      <c r="B66" s="823"/>
      <c r="C66" s="1385" t="s">
        <v>1327</v>
      </c>
      <c r="D66" s="1596">
        <v>10446.76</v>
      </c>
      <c r="E66" s="1591">
        <v>120.92519893519543</v>
      </c>
      <c r="F66" s="1592">
        <v>4417.91</v>
      </c>
      <c r="G66" s="1591">
        <v>51.13897951401097</v>
      </c>
      <c r="H66" s="1589">
        <v>3070.29</v>
      </c>
      <c r="I66" s="1591">
        <v>35.53976821892541</v>
      </c>
      <c r="J66" s="1589">
        <v>8201.91</v>
      </c>
      <c r="K66" s="1588">
        <v>94.940210974366096</v>
      </c>
    </row>
    <row r="67" spans="1:11">
      <c r="A67" s="1597"/>
      <c r="B67" s="823"/>
      <c r="C67" s="1385" t="s">
        <v>761</v>
      </c>
      <c r="D67" s="1596">
        <v>10446.64</v>
      </c>
      <c r="E67" s="1591">
        <v>120.62547812198005</v>
      </c>
      <c r="F67" s="1592">
        <v>4417.91</v>
      </c>
      <c r="G67" s="1591">
        <v>51.012814268499433</v>
      </c>
      <c r="H67" s="1589">
        <v>3070.29</v>
      </c>
      <c r="I67" s="1591">
        <v>35.452087869701089</v>
      </c>
      <c r="J67" s="1589">
        <v>8201.83</v>
      </c>
      <c r="K67" s="1588">
        <v>94.705059734536633</v>
      </c>
    </row>
    <row r="68" spans="1:11">
      <c r="A68" s="1597"/>
      <c r="B68" s="823"/>
      <c r="C68" s="823"/>
      <c r="D68" s="1596"/>
      <c r="E68" s="1591"/>
      <c r="F68" s="1592"/>
      <c r="G68" s="1591"/>
      <c r="H68" s="1589"/>
      <c r="I68" s="1591"/>
      <c r="J68" s="1589"/>
      <c r="K68" s="1588"/>
    </row>
    <row r="69" spans="1:11">
      <c r="A69" s="1597" t="s">
        <v>1487</v>
      </c>
      <c r="B69" s="823"/>
      <c r="C69" s="1385" t="s">
        <v>772</v>
      </c>
      <c r="D69" s="1596">
        <v>10446.6</v>
      </c>
      <c r="E69" s="1591">
        <v>120.08188273350223</v>
      </c>
      <c r="F69" s="1592">
        <v>4417.91</v>
      </c>
      <c r="G69" s="1591">
        <v>50.783120876377652</v>
      </c>
      <c r="H69" s="1589">
        <v>3070.29</v>
      </c>
      <c r="I69" s="1591">
        <v>35.292459148224737</v>
      </c>
      <c r="J69" s="1589">
        <v>8201.7999999999993</v>
      </c>
      <c r="K69" s="1588">
        <v>94.278290142595537</v>
      </c>
    </row>
    <row r="70" spans="1:11">
      <c r="A70" s="1597"/>
      <c r="B70" s="823"/>
      <c r="C70" s="1385" t="s">
        <v>771</v>
      </c>
      <c r="D70" s="1596">
        <v>10446.870000000001</v>
      </c>
      <c r="E70" s="1591">
        <v>119.51466186401639</v>
      </c>
      <c r="F70" s="1592">
        <v>4417.91</v>
      </c>
      <c r="G70" s="1591">
        <v>50.541934550315695</v>
      </c>
      <c r="H70" s="1589">
        <v>3070.29</v>
      </c>
      <c r="I70" s="1591">
        <v>35.124843247256912</v>
      </c>
      <c r="J70" s="1589">
        <v>8201.98</v>
      </c>
      <c r="K70" s="1588">
        <v>93.832589695806007</v>
      </c>
    </row>
    <row r="71" spans="1:11">
      <c r="A71" s="1597"/>
      <c r="B71" s="823"/>
      <c r="C71" s="1385" t="s">
        <v>770</v>
      </c>
      <c r="D71" s="1596">
        <v>10446.99</v>
      </c>
      <c r="E71" s="1591">
        <v>116.14506961131069</v>
      </c>
      <c r="F71" s="1592">
        <v>4619.25</v>
      </c>
      <c r="G71" s="1591">
        <v>51.354802943436042</v>
      </c>
      <c r="H71" s="1589">
        <v>3070.29</v>
      </c>
      <c r="I71" s="1591">
        <v>34.134142540283001</v>
      </c>
      <c r="J71" s="1589">
        <v>8239.1200000000008</v>
      </c>
      <c r="K71" s="1588">
        <v>91.598935763884356</v>
      </c>
    </row>
    <row r="72" spans="1:11">
      <c r="A72" s="1600"/>
      <c r="B72" s="1599"/>
      <c r="C72" s="1385" t="s">
        <v>769</v>
      </c>
      <c r="D72" s="1596">
        <v>10446.91</v>
      </c>
      <c r="E72" s="1591">
        <v>117.77490972554652</v>
      </c>
      <c r="F72" s="1592">
        <v>4619.25</v>
      </c>
      <c r="G72" s="1591">
        <v>52.075853218772899</v>
      </c>
      <c r="H72" s="1589">
        <v>3070.29</v>
      </c>
      <c r="I72" s="1591">
        <v>34.613405072049844</v>
      </c>
      <c r="J72" s="1589">
        <v>8239.07</v>
      </c>
      <c r="K72" s="1588">
        <v>92.884472583037322</v>
      </c>
    </row>
    <row r="73" spans="1:11">
      <c r="A73" s="1600"/>
      <c r="B73" s="1599"/>
      <c r="C73" s="1385" t="s">
        <v>768</v>
      </c>
      <c r="D73" s="1596">
        <v>10446.52</v>
      </c>
      <c r="E73" s="1591">
        <v>117.77051299820869</v>
      </c>
      <c r="F73" s="1592">
        <v>4619.25</v>
      </c>
      <c r="G73" s="1591">
        <v>52.075853218772899</v>
      </c>
      <c r="H73" s="1589">
        <v>3070.29</v>
      </c>
      <c r="I73" s="1591">
        <v>34.613405072049844</v>
      </c>
      <c r="J73" s="1589">
        <v>8238.81</v>
      </c>
      <c r="K73" s="1588">
        <v>92.881541431478766</v>
      </c>
    </row>
    <row r="74" spans="1:11">
      <c r="A74" s="1600"/>
      <c r="B74" s="1599"/>
      <c r="C74" s="1385" t="s">
        <v>767</v>
      </c>
      <c r="D74" s="1596">
        <v>10446.790000000001</v>
      </c>
      <c r="E74" s="1591">
        <v>117.77355688636565</v>
      </c>
      <c r="F74" s="1592">
        <v>4619.25</v>
      </c>
      <c r="G74" s="1591">
        <v>52.075853218772899</v>
      </c>
      <c r="H74" s="1589">
        <v>3070.29</v>
      </c>
      <c r="I74" s="1591">
        <v>34.613405072049844</v>
      </c>
      <c r="J74" s="1589">
        <v>8238.99</v>
      </c>
      <c r="K74" s="1588">
        <v>92.883570690250096</v>
      </c>
    </row>
    <row r="75" spans="1:11">
      <c r="A75" s="1600"/>
      <c r="B75" s="1599"/>
      <c r="C75" s="1385" t="s">
        <v>766</v>
      </c>
      <c r="D75" s="1596">
        <v>10447.01</v>
      </c>
      <c r="E75" s="1591">
        <v>119.07640343165791</v>
      </c>
      <c r="F75" s="1592">
        <v>4619.25</v>
      </c>
      <c r="G75" s="1591">
        <v>52.65082320699279</v>
      </c>
      <c r="H75" s="1589">
        <v>3070.29</v>
      </c>
      <c r="I75" s="1591">
        <v>34.995572005022005</v>
      </c>
      <c r="J75" s="1589">
        <v>8239.1299999999992</v>
      </c>
      <c r="K75" s="1588">
        <v>93.910694811805058</v>
      </c>
    </row>
    <row r="76" spans="1:11">
      <c r="A76" s="1600"/>
      <c r="B76" s="1599"/>
      <c r="C76" s="1385" t="s">
        <v>765</v>
      </c>
      <c r="D76" s="1596">
        <v>10446.75</v>
      </c>
      <c r="E76" s="1591">
        <v>119.1360771817813</v>
      </c>
      <c r="F76" s="1592">
        <v>4619.25</v>
      </c>
      <c r="G76" s="1591">
        <v>52.67851958953198</v>
      </c>
      <c r="H76" s="1589">
        <v>3070.29</v>
      </c>
      <c r="I76" s="1591">
        <v>35.013981038165106</v>
      </c>
      <c r="J76" s="1589">
        <v>8238.9599999999991</v>
      </c>
      <c r="K76" s="1588">
        <v>93.958156791117688</v>
      </c>
    </row>
    <row r="77" spans="1:11">
      <c r="A77" s="1600"/>
      <c r="B77" s="1599"/>
      <c r="C77" s="1385" t="s">
        <v>764</v>
      </c>
      <c r="D77" s="1596">
        <v>10446.56</v>
      </c>
      <c r="E77" s="1591">
        <v>118.07797897052671</v>
      </c>
      <c r="F77" s="1592">
        <v>4619.25</v>
      </c>
      <c r="G77" s="1591">
        <v>52.211608831960525</v>
      </c>
      <c r="H77" s="1589">
        <v>3070.29</v>
      </c>
      <c r="I77" s="1591">
        <v>34.703638140537983</v>
      </c>
      <c r="J77" s="1589">
        <v>8238.83</v>
      </c>
      <c r="K77" s="1588">
        <v>93.123898726637734</v>
      </c>
    </row>
    <row r="78" spans="1:11">
      <c r="A78" s="1600"/>
      <c r="B78" s="1599"/>
      <c r="C78" s="1385" t="s">
        <v>763</v>
      </c>
      <c r="D78" s="1596">
        <v>10446.85</v>
      </c>
      <c r="E78" s="1591">
        <v>118.32803064125056</v>
      </c>
      <c r="F78" s="1592">
        <v>4619.25</v>
      </c>
      <c r="G78" s="1591">
        <v>52.320724001933272</v>
      </c>
      <c r="H78" s="1589">
        <v>3070.29</v>
      </c>
      <c r="I78" s="1591">
        <v>34.776164030068891</v>
      </c>
      <c r="J78" s="1589">
        <v>8239.0300000000007</v>
      </c>
      <c r="K78" s="1588">
        <v>93.320780359073083</v>
      </c>
    </row>
    <row r="79" spans="1:11">
      <c r="A79" s="1600"/>
      <c r="B79" s="1599"/>
      <c r="C79" s="1385" t="s">
        <v>1327</v>
      </c>
      <c r="D79" s="1596">
        <v>10446.81</v>
      </c>
      <c r="E79" s="1591">
        <v>117.1039211362144</v>
      </c>
      <c r="F79" s="1592">
        <v>4619.25</v>
      </c>
      <c r="G79" s="1591">
        <v>51.779661706153199</v>
      </c>
      <c r="H79" s="1589">
        <v>3070.29</v>
      </c>
      <c r="I79" s="1591">
        <v>34.416534619209855</v>
      </c>
      <c r="J79" s="1589">
        <v>8239</v>
      </c>
      <c r="K79" s="1588">
        <v>92.355389467336948</v>
      </c>
    </row>
    <row r="80" spans="1:11">
      <c r="A80" s="1600"/>
      <c r="B80" s="1599"/>
      <c r="C80" s="1385" t="s">
        <v>761</v>
      </c>
      <c r="D80" s="1596">
        <v>10447.61</v>
      </c>
      <c r="E80" s="1591">
        <v>116.09242792195666</v>
      </c>
      <c r="F80" s="1592">
        <v>4619.25</v>
      </c>
      <c r="G80" s="1591">
        <v>51.328480645669039</v>
      </c>
      <c r="H80" s="1589">
        <v>3070.29</v>
      </c>
      <c r="I80" s="1591">
        <v>34.116646823963023</v>
      </c>
      <c r="J80" s="1589">
        <v>8239.5300000000007</v>
      </c>
      <c r="K80" s="1588">
        <v>91.556541891954197</v>
      </c>
    </row>
    <row r="81" spans="1:11">
      <c r="A81" s="1597"/>
      <c r="B81" s="823"/>
      <c r="C81" s="823"/>
      <c r="D81" s="1596"/>
      <c r="E81" s="1591"/>
      <c r="F81" s="1592"/>
      <c r="G81" s="1591"/>
      <c r="H81" s="1589"/>
      <c r="I81" s="1591"/>
      <c r="J81" s="1589"/>
      <c r="K81" s="1588"/>
    </row>
    <row r="82" spans="1:11">
      <c r="A82" s="1598" t="s">
        <v>1486</v>
      </c>
      <c r="B82" s="823"/>
      <c r="C82" s="1385" t="s">
        <v>772</v>
      </c>
      <c r="D82" s="1596">
        <v>10448.49</v>
      </c>
      <c r="E82" s="1591">
        <v>112.86268291672454</v>
      </c>
      <c r="F82" s="1592">
        <v>4619.25</v>
      </c>
      <c r="G82" s="1591">
        <v>49.896295834429651</v>
      </c>
      <c r="H82" s="1589">
        <v>3070.29</v>
      </c>
      <c r="I82" s="1591">
        <v>33.16471248308514</v>
      </c>
      <c r="J82" s="1589">
        <v>8240.11</v>
      </c>
      <c r="K82" s="1588">
        <v>89.008165019914955</v>
      </c>
    </row>
    <row r="83" spans="1:11">
      <c r="A83" s="1597"/>
      <c r="B83" s="823"/>
      <c r="C83" s="1385" t="s">
        <v>771</v>
      </c>
      <c r="D83" s="1596">
        <v>10449.719999999999</v>
      </c>
      <c r="E83" s="1591">
        <v>112.93223832938713</v>
      </c>
      <c r="F83" s="1592">
        <v>4619.25</v>
      </c>
      <c r="G83" s="1591">
        <v>49.921169361764861</v>
      </c>
      <c r="H83" s="1589">
        <v>3070.29</v>
      </c>
      <c r="I83" s="1591">
        <v>33.181245241052778</v>
      </c>
      <c r="J83" s="1589">
        <v>8240.93</v>
      </c>
      <c r="K83" s="1588">
        <v>89.061397895426509</v>
      </c>
    </row>
    <row r="84" spans="1:11">
      <c r="A84" s="1600"/>
      <c r="B84" s="1599"/>
      <c r="C84" s="1385" t="s">
        <v>770</v>
      </c>
      <c r="D84" s="1596">
        <v>10449.459999999999</v>
      </c>
      <c r="E84" s="1591">
        <v>115.1684969416896</v>
      </c>
      <c r="F84" s="1592">
        <v>4619.25</v>
      </c>
      <c r="G84" s="1591">
        <v>50.91096377208963</v>
      </c>
      <c r="H84" s="1589">
        <v>3070.29</v>
      </c>
      <c r="I84" s="1591">
        <v>33.83913469931462</v>
      </c>
      <c r="J84" s="1589">
        <v>8240.76</v>
      </c>
      <c r="K84" s="1588">
        <v>90.825357756017837</v>
      </c>
    </row>
    <row r="85" spans="1:11">
      <c r="A85" s="1600"/>
      <c r="B85" s="1599"/>
      <c r="C85" s="1385" t="s">
        <v>769</v>
      </c>
      <c r="D85" s="1596">
        <v>10448.23</v>
      </c>
      <c r="E85" s="1591">
        <v>116.03984016875977</v>
      </c>
      <c r="F85" s="1592">
        <v>4619.25</v>
      </c>
      <c r="G85" s="1591">
        <v>51.302185317469423</v>
      </c>
      <c r="H85" s="1589">
        <v>3070.29</v>
      </c>
      <c r="I85" s="1591">
        <v>34.099169033581902</v>
      </c>
      <c r="J85" s="1589">
        <v>8239.94</v>
      </c>
      <c r="K85" s="1588">
        <v>91.514191456368238</v>
      </c>
    </row>
    <row r="86" spans="1:11">
      <c r="A86" s="1600"/>
      <c r="B86" s="1599"/>
      <c r="C86" s="1385" t="s">
        <v>768</v>
      </c>
      <c r="D86" s="1596">
        <v>10447.67</v>
      </c>
      <c r="E86" s="1591">
        <v>116.69120434343631</v>
      </c>
      <c r="F86" s="1592">
        <v>4619.25</v>
      </c>
      <c r="G86" s="1591">
        <v>51.592924131736375</v>
      </c>
      <c r="H86" s="1589">
        <v>3070.29</v>
      </c>
      <c r="I86" s="1591">
        <v>34.292415225941198</v>
      </c>
      <c r="J86" s="1589">
        <v>8239.57</v>
      </c>
      <c r="K86" s="1588">
        <v>92.028686450859126</v>
      </c>
    </row>
    <row r="87" spans="1:11">
      <c r="A87" s="1600"/>
      <c r="B87" s="1599"/>
      <c r="C87" s="1385" t="s">
        <v>767</v>
      </c>
      <c r="D87" s="1596">
        <v>10447.24</v>
      </c>
      <c r="E87" s="1591">
        <v>115.79156725665864</v>
      </c>
      <c r="F87" s="1592">
        <v>4619.25</v>
      </c>
      <c r="G87" s="1591">
        <v>51.197272873057415</v>
      </c>
      <c r="H87" s="1589">
        <v>3070.29</v>
      </c>
      <c r="I87" s="1591">
        <v>34.029436581570486</v>
      </c>
      <c r="J87" s="1589">
        <v>8239.2900000000009</v>
      </c>
      <c r="K87" s="1588">
        <v>91.319841621530173</v>
      </c>
    </row>
    <row r="88" spans="1:11">
      <c r="A88" s="1600"/>
      <c r="B88" s="1599"/>
      <c r="C88" s="1385" t="s">
        <v>766</v>
      </c>
      <c r="D88" s="1596">
        <v>10447.86</v>
      </c>
      <c r="E88" s="1591">
        <v>116.33371684011601</v>
      </c>
      <c r="F88" s="1592">
        <v>4619.25</v>
      </c>
      <c r="G88" s="1591">
        <v>51.433932069697128</v>
      </c>
      <c r="H88" s="1589">
        <v>3070.29</v>
      </c>
      <c r="I88" s="1591">
        <v>34.18673752108468</v>
      </c>
      <c r="J88" s="1589">
        <v>8239.7000000000007</v>
      </c>
      <c r="K88" s="1588">
        <v>91.746532461911244</v>
      </c>
    </row>
    <row r="89" spans="1:11">
      <c r="A89" s="1600"/>
      <c r="B89" s="1599"/>
      <c r="C89" s="1385" t="s">
        <v>765</v>
      </c>
      <c r="D89" s="1596">
        <v>10447.709999999999</v>
      </c>
      <c r="E89" s="1591">
        <v>118.52354515987695</v>
      </c>
      <c r="F89" s="1592">
        <v>4619.25</v>
      </c>
      <c r="G89" s="1591">
        <v>52.402860146363324</v>
      </c>
      <c r="H89" s="1589">
        <v>3070.29</v>
      </c>
      <c r="I89" s="1591">
        <v>34.830757694166337</v>
      </c>
      <c r="J89" s="1589">
        <v>8239.6</v>
      </c>
      <c r="K89" s="1588">
        <v>93.473747136867516</v>
      </c>
    </row>
    <row r="90" spans="1:11">
      <c r="A90" s="1600"/>
      <c r="B90" s="1599"/>
      <c r="C90" s="1385" t="s">
        <v>764</v>
      </c>
      <c r="D90" s="1596">
        <v>10447.030000000001</v>
      </c>
      <c r="E90" s="1591">
        <v>118.63999628704602</v>
      </c>
      <c r="F90" s="1592">
        <v>4619.25</v>
      </c>
      <c r="G90" s="1591">
        <v>52.457760995128496</v>
      </c>
      <c r="H90" s="1589">
        <v>3070.29</v>
      </c>
      <c r="I90" s="1591">
        <v>34.867248797041313</v>
      </c>
      <c r="J90" s="1589">
        <v>8239.14</v>
      </c>
      <c r="K90" s="1588">
        <v>93.56645276298164</v>
      </c>
    </row>
    <row r="91" spans="1:11">
      <c r="A91" s="1600"/>
      <c r="B91" s="1599"/>
      <c r="C91" s="1385" t="s">
        <v>763</v>
      </c>
      <c r="D91" s="1596">
        <v>10446.77</v>
      </c>
      <c r="E91" s="1591">
        <v>119.2617779397176</v>
      </c>
      <c r="F91" s="1592">
        <v>4619.25</v>
      </c>
      <c r="G91" s="1591">
        <v>52.733999862928016</v>
      </c>
      <c r="H91" s="1589">
        <v>3070.29</v>
      </c>
      <c r="I91" s="1591">
        <v>35.050857268853015</v>
      </c>
      <c r="J91" s="1589">
        <v>8238.98</v>
      </c>
      <c r="K91" s="1588">
        <v>94.057340518626773</v>
      </c>
    </row>
    <row r="92" spans="1:11">
      <c r="A92" s="1597"/>
      <c r="B92" s="823"/>
      <c r="C92" s="1385" t="s">
        <v>1327</v>
      </c>
      <c r="D92" s="1596">
        <v>10446.620000000001</v>
      </c>
      <c r="E92" s="1591">
        <v>119.57490201707641</v>
      </c>
      <c r="F92" s="1592">
        <v>4619.25</v>
      </c>
      <c r="G92" s="1591">
        <v>52.873213167740396</v>
      </c>
      <c r="H92" s="1589">
        <v>3070.29</v>
      </c>
      <c r="I92" s="1591">
        <v>35.143388571041115</v>
      </c>
      <c r="J92" s="1589">
        <v>8238.8700000000008</v>
      </c>
      <c r="K92" s="1588">
        <v>94.304384861460491</v>
      </c>
    </row>
    <row r="93" spans="1:11">
      <c r="A93" s="1597"/>
      <c r="B93" s="823"/>
      <c r="C93" s="1385" t="s">
        <v>761</v>
      </c>
      <c r="D93" s="1593">
        <v>10446.75</v>
      </c>
      <c r="E93" s="1591">
        <v>118.14172285997199</v>
      </c>
      <c r="F93" s="1592">
        <v>4619.25</v>
      </c>
      <c r="G93" s="1591">
        <v>52.238844934637626</v>
      </c>
      <c r="H93" s="1589">
        <v>3070.29</v>
      </c>
      <c r="I93" s="1591">
        <v>34.721741238159566</v>
      </c>
      <c r="J93" s="1589">
        <v>8238.9599999999991</v>
      </c>
      <c r="K93" s="1588">
        <v>93.173946823116736</v>
      </c>
    </row>
    <row r="94" spans="1:11">
      <c r="A94" s="1597"/>
      <c r="B94" s="823"/>
      <c r="C94" s="1385"/>
      <c r="D94" s="1596"/>
      <c r="E94" s="1591"/>
      <c r="F94" s="1592"/>
      <c r="G94" s="1591"/>
      <c r="H94" s="1589"/>
      <c r="I94" s="1591"/>
      <c r="J94" s="1589"/>
      <c r="K94" s="1588"/>
    </row>
    <row r="95" spans="1:11">
      <c r="A95" s="1598" t="s">
        <v>1485</v>
      </c>
      <c r="B95" s="823"/>
      <c r="C95" s="1385" t="s">
        <v>772</v>
      </c>
      <c r="D95" s="1596">
        <v>10447.379999999999</v>
      </c>
      <c r="E95" s="1591">
        <v>117.59675007722046</v>
      </c>
      <c r="F95" s="1592">
        <v>4619.25</v>
      </c>
      <c r="G95" s="1591">
        <v>51.994738182606604</v>
      </c>
      <c r="H95" s="1589">
        <v>3070.29</v>
      </c>
      <c r="I95" s="1591">
        <v>34.559490110878443</v>
      </c>
      <c r="J95" s="1589">
        <v>8239.3799999999992</v>
      </c>
      <c r="K95" s="1588">
        <v>92.743282110083925</v>
      </c>
    </row>
    <row r="96" spans="1:11">
      <c r="A96" s="1597"/>
      <c r="B96" s="823"/>
      <c r="C96" s="1385" t="s">
        <v>771</v>
      </c>
      <c r="D96" s="1596">
        <v>10447.81</v>
      </c>
      <c r="E96" s="1591">
        <v>117.84633856675974</v>
      </c>
      <c r="F96" s="1592">
        <v>4619.25</v>
      </c>
      <c r="G96" s="1591">
        <v>52.102947835432012</v>
      </c>
      <c r="H96" s="1589">
        <v>3070.29</v>
      </c>
      <c r="I96" s="1591">
        <v>34.631414127758525</v>
      </c>
      <c r="J96" s="1589">
        <v>8239.66</v>
      </c>
      <c r="K96" s="1588">
        <v>92.939454491897109</v>
      </c>
    </row>
    <row r="97" spans="1:11">
      <c r="A97" s="1597"/>
      <c r="B97" s="823"/>
      <c r="C97" s="1385" t="s">
        <v>770</v>
      </c>
      <c r="D97" s="1596">
        <v>10447.84</v>
      </c>
      <c r="E97" s="1591">
        <v>118.21571665070377</v>
      </c>
      <c r="F97" s="1592">
        <v>4619.25</v>
      </c>
      <c r="G97" s="1591">
        <v>52.266109467484512</v>
      </c>
      <c r="H97" s="1589">
        <v>3070.29</v>
      </c>
      <c r="I97" s="1591">
        <v>34.739863232542739</v>
      </c>
      <c r="J97" s="1589">
        <v>8239.69</v>
      </c>
      <c r="K97" s="1588">
        <v>93.230836070387511</v>
      </c>
    </row>
    <row r="98" spans="1:11">
      <c r="A98" s="1597"/>
      <c r="B98" s="823"/>
      <c r="C98" s="1385" t="s">
        <v>769</v>
      </c>
      <c r="D98" s="1596">
        <v>10447.77</v>
      </c>
      <c r="E98" s="1591">
        <v>118.46223616914084</v>
      </c>
      <c r="F98" s="1592">
        <v>4619.25</v>
      </c>
      <c r="G98" s="1591">
        <v>52.3754527927303</v>
      </c>
      <c r="H98" s="1589">
        <v>3070.29</v>
      </c>
      <c r="I98" s="1591">
        <v>34.812540770686134</v>
      </c>
      <c r="J98" s="1589">
        <v>8239.6299999999992</v>
      </c>
      <c r="K98" s="1588">
        <v>93.425199349367162</v>
      </c>
    </row>
    <row r="99" spans="1:11">
      <c r="A99" s="1597"/>
      <c r="B99" s="823"/>
      <c r="C99" s="1385" t="s">
        <v>768</v>
      </c>
      <c r="D99" s="1596">
        <v>10448</v>
      </c>
      <c r="E99" s="1591">
        <v>117.4817332896308</v>
      </c>
      <c r="F99" s="1592">
        <v>4619.25</v>
      </c>
      <c r="G99" s="1591">
        <v>51.940801732209707</v>
      </c>
      <c r="H99" s="1589">
        <v>3070.29</v>
      </c>
      <c r="I99" s="1591">
        <v>34.523640017402428</v>
      </c>
      <c r="J99" s="1589">
        <v>8239.7900000000009</v>
      </c>
      <c r="K99" s="1588">
        <v>92.651685599403422</v>
      </c>
    </row>
    <row r="100" spans="1:11">
      <c r="A100" s="1597"/>
      <c r="B100" s="823"/>
      <c r="C100" s="1385" t="s">
        <v>767</v>
      </c>
      <c r="D100" s="1596">
        <v>10448.31</v>
      </c>
      <c r="E100" s="1591">
        <v>116.45835596362414</v>
      </c>
      <c r="F100" s="1592">
        <v>4619.25</v>
      </c>
      <c r="G100" s="1591">
        <v>51.486820431722535</v>
      </c>
      <c r="H100" s="1589">
        <v>3070.29</v>
      </c>
      <c r="I100" s="1591">
        <v>34.221890978689913</v>
      </c>
      <c r="J100" s="1589">
        <v>8240</v>
      </c>
      <c r="K100" s="1588">
        <v>91.844217212186749</v>
      </c>
    </row>
    <row r="101" spans="1:11">
      <c r="A101" s="1597"/>
      <c r="B101" s="823"/>
      <c r="C101" s="1385" t="s">
        <v>766</v>
      </c>
      <c r="D101" s="1596">
        <v>15703.66</v>
      </c>
      <c r="E101" s="1591">
        <v>175.39594933605747</v>
      </c>
      <c r="F101" s="1592">
        <v>9463.5499999999993</v>
      </c>
      <c r="G101" s="1591">
        <v>105.69945709084675</v>
      </c>
      <c r="H101" s="1589">
        <v>6622.04</v>
      </c>
      <c r="I101" s="1591">
        <v>73.962311482886534</v>
      </c>
      <c r="J101" s="1589">
        <v>13157.53</v>
      </c>
      <c r="K101" s="1588">
        <v>146.95793625611205</v>
      </c>
    </row>
    <row r="102" spans="1:11">
      <c r="A102" s="1597"/>
      <c r="B102" s="823"/>
      <c r="C102" s="1385" t="s">
        <v>765</v>
      </c>
      <c r="D102" s="1596">
        <v>15703.34</v>
      </c>
      <c r="E102" s="1591">
        <v>176.11826192548784</v>
      </c>
      <c r="F102" s="1592">
        <v>9463.5499999999993</v>
      </c>
      <c r="G102" s="1591">
        <v>106.13690957751346</v>
      </c>
      <c r="H102" s="1589">
        <v>6622.04</v>
      </c>
      <c r="I102" s="1591">
        <v>74.268415203457195</v>
      </c>
      <c r="J102" s="1589">
        <v>13157.32</v>
      </c>
      <c r="K102" s="1588">
        <v>147.56378770360061</v>
      </c>
    </row>
    <row r="103" spans="1:11">
      <c r="A103" s="1597"/>
      <c r="B103" s="823"/>
      <c r="C103" s="1385" t="s">
        <v>764</v>
      </c>
      <c r="D103" s="1596">
        <v>15702.99</v>
      </c>
      <c r="E103" s="1591">
        <v>175.75065181477146</v>
      </c>
      <c r="F103" s="1592">
        <v>9463.5499999999993</v>
      </c>
      <c r="G103" s="1591">
        <v>105.91773165376023</v>
      </c>
      <c r="H103" s="1589">
        <v>6622.04</v>
      </c>
      <c r="I103" s="1591">
        <v>74.115047283573972</v>
      </c>
      <c r="J103" s="1589">
        <v>13157.32</v>
      </c>
      <c r="K103" s="1588">
        <v>147.25906124473929</v>
      </c>
    </row>
    <row r="104" spans="1:11">
      <c r="A104" s="1597"/>
      <c r="B104" s="823"/>
      <c r="C104" s="1385" t="s">
        <v>763</v>
      </c>
      <c r="D104" s="1596">
        <v>15702.97</v>
      </c>
      <c r="E104" s="1591">
        <v>175.65974147587963</v>
      </c>
      <c r="F104" s="1592">
        <v>9463.5499999999993</v>
      </c>
      <c r="G104" s="1591">
        <v>105.86307854145176</v>
      </c>
      <c r="H104" s="1589">
        <v>6622.04</v>
      </c>
      <c r="I104" s="1591">
        <v>74.076804225120085</v>
      </c>
      <c r="J104" s="1589">
        <v>13157.07</v>
      </c>
      <c r="K104" s="1588">
        <v>147.18027957641462</v>
      </c>
    </row>
    <row r="105" spans="1:11">
      <c r="A105" s="1597"/>
      <c r="B105" s="823"/>
      <c r="C105" s="1385" t="s">
        <v>1327</v>
      </c>
      <c r="D105" s="1596">
        <v>15702.97</v>
      </c>
      <c r="E105" s="1591">
        <v>176.02305014490938</v>
      </c>
      <c r="F105" s="1592">
        <v>9463.5499999999993</v>
      </c>
      <c r="G105" s="1591">
        <v>106.08203009996562</v>
      </c>
      <c r="H105" s="1589">
        <v>6622.04</v>
      </c>
      <c r="I105" s="1591">
        <v>74.230013747819413</v>
      </c>
      <c r="J105" s="1589">
        <v>13157.07</v>
      </c>
      <c r="K105" s="1588">
        <v>147.48468553210526</v>
      </c>
    </row>
    <row r="106" spans="1:11" ht="15.75" thickBot="1">
      <c r="A106" s="1595"/>
      <c r="B106" s="1594"/>
      <c r="C106" s="1385" t="s">
        <v>761</v>
      </c>
      <c r="D106" s="1593">
        <v>15702.97</v>
      </c>
      <c r="E106" s="1591">
        <v>173.8654642391495</v>
      </c>
      <c r="F106" s="1592">
        <v>9463.5499999999993</v>
      </c>
      <c r="G106" s="1591">
        <v>104.78173963908759</v>
      </c>
      <c r="H106" s="1589">
        <v>6622.04</v>
      </c>
      <c r="I106" s="1590">
        <v>73.32014636786657</v>
      </c>
      <c r="J106" s="1589">
        <v>13157.07</v>
      </c>
      <c r="K106" s="1588">
        <v>145.67690593416322</v>
      </c>
    </row>
    <row r="107" spans="1:11">
      <c r="A107" s="1581" t="s">
        <v>745</v>
      </c>
      <c r="B107" s="2073" t="s">
        <v>1484</v>
      </c>
      <c r="C107" s="2073"/>
      <c r="D107" s="2073"/>
      <c r="E107" s="2073"/>
      <c r="F107" s="2073"/>
      <c r="G107" s="2073"/>
      <c r="H107" s="2073"/>
      <c r="I107" s="1587"/>
      <c r="J107" s="1586" t="s">
        <v>1483</v>
      </c>
      <c r="K107" s="1585"/>
    </row>
    <row r="108" spans="1:11">
      <c r="A108" s="1584"/>
      <c r="B108" s="2071"/>
      <c r="C108" s="2071"/>
      <c r="D108" s="2071"/>
      <c r="E108" s="2071"/>
      <c r="F108" s="2071"/>
      <c r="G108" s="2071"/>
      <c r="H108" s="2071"/>
      <c r="I108" s="1329"/>
      <c r="J108" s="2074" t="s">
        <v>265</v>
      </c>
      <c r="K108" s="2074"/>
    </row>
    <row r="109" spans="1:11">
      <c r="A109" s="1583"/>
      <c r="B109" s="2071"/>
      <c r="C109" s="2071"/>
      <c r="D109" s="2071"/>
      <c r="E109" s="2071"/>
      <c r="F109" s="2071"/>
      <c r="G109" s="2071"/>
      <c r="H109" s="2071"/>
    </row>
    <row r="110" spans="1:11">
      <c r="A110" s="1581" t="s">
        <v>742</v>
      </c>
      <c r="B110" s="2071" t="s">
        <v>1482</v>
      </c>
      <c r="C110" s="2071"/>
      <c r="D110" s="2071"/>
      <c r="E110" s="2071"/>
      <c r="F110" s="2071"/>
      <c r="G110" s="2071"/>
      <c r="H110" s="2071"/>
    </row>
    <row r="111" spans="1:11">
      <c r="A111" s="1581"/>
      <c r="B111" s="2071"/>
      <c r="C111" s="2071"/>
      <c r="D111" s="2071"/>
      <c r="E111" s="2071"/>
      <c r="F111" s="2071"/>
      <c r="G111" s="2071"/>
      <c r="H111" s="2071"/>
    </row>
    <row r="112" spans="1:11">
      <c r="A112" s="1581" t="s">
        <v>740</v>
      </c>
      <c r="B112" s="2071" t="s">
        <v>1481</v>
      </c>
      <c r="C112" s="2072"/>
      <c r="D112" s="2072"/>
      <c r="E112" s="2072"/>
      <c r="F112" s="2072"/>
      <c r="G112" s="2072"/>
      <c r="H112" s="2072"/>
    </row>
    <row r="113" spans="1:8">
      <c r="A113" s="1581"/>
      <c r="B113" s="2072"/>
      <c r="C113" s="2072"/>
      <c r="D113" s="2072"/>
      <c r="E113" s="2072"/>
      <c r="F113" s="2072"/>
      <c r="G113" s="2072"/>
      <c r="H113" s="2072"/>
    </row>
    <row r="114" spans="1:8" ht="20.25" customHeight="1">
      <c r="A114" s="1581"/>
      <c r="B114" s="2072"/>
      <c r="C114" s="2072"/>
      <c r="D114" s="2072"/>
      <c r="E114" s="2072"/>
      <c r="F114" s="2072"/>
      <c r="G114" s="2072"/>
      <c r="H114" s="2072"/>
    </row>
    <row r="115" spans="1:8">
      <c r="A115" s="1581" t="s">
        <v>738</v>
      </c>
      <c r="B115" s="2072" t="s">
        <v>1480</v>
      </c>
      <c r="C115" s="2072"/>
      <c r="D115" s="2072"/>
      <c r="E115" s="2072"/>
      <c r="F115" s="2072"/>
      <c r="G115" s="2072"/>
      <c r="H115" s="2072"/>
    </row>
    <row r="116" spans="1:8">
      <c r="A116" s="1581" t="s">
        <v>736</v>
      </c>
      <c r="B116" s="2072" t="s">
        <v>1479</v>
      </c>
      <c r="C116" s="2072"/>
      <c r="D116" s="2072"/>
      <c r="E116" s="2072"/>
      <c r="F116" s="2072"/>
      <c r="G116" s="2072"/>
      <c r="H116" s="2072"/>
    </row>
    <row r="117" spans="1:8">
      <c r="A117" s="1581" t="s">
        <v>1478</v>
      </c>
      <c r="B117" s="2071" t="s">
        <v>1477</v>
      </c>
      <c r="C117" s="2071"/>
      <c r="D117" s="2071"/>
      <c r="E117" s="2071"/>
      <c r="F117" s="2071"/>
      <c r="G117" s="2071"/>
      <c r="H117" s="2071"/>
    </row>
    <row r="118" spans="1:8">
      <c r="A118" s="1581" t="s">
        <v>1476</v>
      </c>
      <c r="B118" s="2072" t="s">
        <v>735</v>
      </c>
      <c r="C118" s="2072"/>
      <c r="D118" s="2072"/>
      <c r="E118" s="1579"/>
      <c r="F118" s="1579"/>
      <c r="G118" s="675"/>
      <c r="H118" s="1579"/>
    </row>
    <row r="119" spans="1:8">
      <c r="A119" s="1578"/>
      <c r="B119" s="675"/>
      <c r="C119" s="637"/>
      <c r="D119" s="675"/>
      <c r="E119" s="675"/>
      <c r="F119" s="675"/>
      <c r="G119" s="1309"/>
      <c r="H119" s="675"/>
    </row>
    <row r="120" spans="1:8">
      <c r="A120" s="1578"/>
      <c r="B120" s="836" t="s">
        <v>1463</v>
      </c>
      <c r="C120" s="1309"/>
      <c r="D120" s="1309"/>
      <c r="E120" s="1309"/>
      <c r="F120" s="1309"/>
      <c r="G120" s="1309"/>
      <c r="H120" s="1309"/>
    </row>
    <row r="121" spans="1:8">
      <c r="A121" s="1577"/>
      <c r="B121" s="1576"/>
    </row>
  </sheetData>
  <mergeCells count="15">
    <mergeCell ref="I2:K2"/>
    <mergeCell ref="B117:H117"/>
    <mergeCell ref="B118:D118"/>
    <mergeCell ref="B107:H109"/>
    <mergeCell ref="J108:K108"/>
    <mergeCell ref="B110:H111"/>
    <mergeCell ref="B112:H114"/>
    <mergeCell ref="B115:H115"/>
    <mergeCell ref="B116:H116"/>
    <mergeCell ref="A3:K3"/>
    <mergeCell ref="A5:C7"/>
    <mergeCell ref="D5:E6"/>
    <mergeCell ref="F5:G6"/>
    <mergeCell ref="H5:I6"/>
    <mergeCell ref="J5:K6"/>
  </mergeCells>
  <hyperlinks>
    <hyperlink ref="I2" location="Contents!A1" display="Back to Contents ç" xr:uid="{ED36D1A6-A448-42F0-960B-75A2D5C220E3}"/>
    <hyperlink ref="I2:K2" location="உள்ளடக்கம்!A1" display="cs;slf;fj;jpw;F jpUk;Gtjw;F" xr:uid="{DE0DEC57-053F-4F84-9A54-39B64EF88399}"/>
  </hyperlinks>
  <pageMargins left="0.7" right="0.7" top="0.75" bottom="0.75" header="0.3" footer="0.3"/>
  <pageSetup paperSize="9" scale="51" orientation="portrait" r:id="rId1"/>
  <headerFooter>
    <oddHeader xml:space="preserve">&amp;L&amp;"Calibri"&amp;10&amp;K000000 [Limited Sharing]&amp;1#_x000D_&amp;"Aptos Narrow"&amp;11&amp;K000000&amp;"Calibri"&amp;11 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609BA-C7DA-43E4-B5BF-FD08FB706411}">
  <dimension ref="A1:U212"/>
  <sheetViews>
    <sheetView zoomScaleNormal="100" workbookViewId="0">
      <pane xSplit="3" ySplit="7" topLeftCell="D206" activePane="bottomRight" state="frozen"/>
      <selection activeCell="Q22" sqref="Q22"/>
      <selection pane="topRight" activeCell="Q22" sqref="Q22"/>
      <selection pane="bottomLeft" activeCell="Q22" sqref="Q22"/>
      <selection pane="bottomRight" activeCell="Q2" sqref="Q2:T2"/>
    </sheetView>
  </sheetViews>
  <sheetFormatPr defaultRowHeight="12.75"/>
  <cols>
    <col min="1" max="1" width="9.140625" style="1329"/>
    <col min="2" max="2" width="2.28515625" style="1329" customWidth="1"/>
    <col min="3" max="3" width="20.5703125" style="1329" customWidth="1"/>
    <col min="4" max="9" width="9.140625" style="1329"/>
    <col min="10" max="10" width="10" style="1329" customWidth="1"/>
    <col min="11" max="12" width="10.28515625" style="1329" customWidth="1"/>
    <col min="13" max="14" width="9.140625" style="1329"/>
    <col min="15" max="15" width="11.5703125" style="1329" customWidth="1"/>
    <col min="16" max="16" width="10.7109375" style="1329" customWidth="1"/>
    <col min="17" max="17" width="10.5703125" style="1329" customWidth="1"/>
    <col min="18" max="16384" width="9.140625" style="1329"/>
  </cols>
  <sheetData>
    <row r="1" spans="1:21" s="1358" customFormat="1" ht="15.75">
      <c r="A1" s="1161" t="s">
        <v>132</v>
      </c>
      <c r="B1" s="829"/>
      <c r="C1" s="829"/>
      <c r="D1" s="1012"/>
      <c r="E1" s="1012"/>
      <c r="F1" s="1621"/>
      <c r="G1" s="1621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830" t="s">
        <v>1498</v>
      </c>
    </row>
    <row r="2" spans="1:21" s="1358" customFormat="1" ht="15.75">
      <c r="A2" s="1160"/>
      <c r="B2" s="829"/>
      <c r="C2" s="829"/>
      <c r="D2" s="1012"/>
      <c r="E2" s="1012"/>
      <c r="F2" s="1621"/>
      <c r="G2" s="1621"/>
      <c r="H2" s="508"/>
      <c r="I2" s="508"/>
      <c r="J2" s="508"/>
      <c r="K2" s="508"/>
      <c r="L2" s="508"/>
      <c r="M2" s="508"/>
      <c r="N2" s="508"/>
      <c r="O2" s="508"/>
      <c r="P2" s="508"/>
      <c r="Q2" s="1787" t="s">
        <v>130</v>
      </c>
      <c r="R2" s="1787"/>
      <c r="S2" s="1787"/>
      <c r="T2" s="1787"/>
    </row>
    <row r="3" spans="1:21" s="1358" customFormat="1" ht="15.75">
      <c r="A3" s="1930" t="s">
        <v>1516</v>
      </c>
      <c r="B3" s="1930"/>
      <c r="C3" s="1930"/>
      <c r="D3" s="1930"/>
      <c r="E3" s="1930"/>
      <c r="F3" s="1930"/>
      <c r="G3" s="1930"/>
      <c r="H3" s="1930"/>
      <c r="I3" s="1930"/>
      <c r="J3" s="1930"/>
      <c r="K3" s="1930"/>
      <c r="L3" s="1930"/>
      <c r="M3" s="1930"/>
      <c r="N3" s="1930"/>
      <c r="O3" s="1930"/>
      <c r="P3" s="1930"/>
      <c r="Q3" s="1930"/>
      <c r="R3" s="1930"/>
      <c r="S3" s="1930"/>
      <c r="T3" s="1930"/>
    </row>
    <row r="4" spans="1:21" s="1358" customFormat="1" ht="16.5" thickBot="1">
      <c r="A4" s="508"/>
      <c r="B4" s="508"/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1657"/>
    </row>
    <row r="5" spans="1:21" ht="12.75" customHeight="1">
      <c r="A5" s="2104" t="s">
        <v>794</v>
      </c>
      <c r="B5" s="2105"/>
      <c r="C5" s="2106"/>
      <c r="D5" s="2113" t="s">
        <v>156</v>
      </c>
      <c r="E5" s="2114"/>
      <c r="F5" s="2114"/>
      <c r="G5" s="2114"/>
      <c r="H5" s="2114"/>
      <c r="I5" s="2115"/>
      <c r="J5" s="2116" t="s">
        <v>105</v>
      </c>
      <c r="K5" s="2117"/>
      <c r="L5" s="2117"/>
      <c r="M5" s="2117"/>
      <c r="N5" s="2118"/>
      <c r="O5" s="2116" t="s">
        <v>87</v>
      </c>
      <c r="P5" s="2117"/>
      <c r="Q5" s="2117"/>
      <c r="R5" s="2117"/>
      <c r="S5" s="2118"/>
      <c r="T5" s="2119" t="s">
        <v>1515</v>
      </c>
    </row>
    <row r="6" spans="1:21" ht="12.75" customHeight="1">
      <c r="A6" s="2107"/>
      <c r="B6" s="2108"/>
      <c r="C6" s="2109"/>
      <c r="D6" s="2102" t="s">
        <v>490</v>
      </c>
      <c r="E6" s="2095" t="s">
        <v>1514</v>
      </c>
      <c r="F6" s="2095" t="s">
        <v>1513</v>
      </c>
      <c r="G6" s="2095" t="s">
        <v>1512</v>
      </c>
      <c r="H6" s="2095" t="s">
        <v>1051</v>
      </c>
      <c r="I6" s="2097" t="s">
        <v>156</v>
      </c>
      <c r="J6" s="2099" t="s">
        <v>1507</v>
      </c>
      <c r="K6" s="2100"/>
      <c r="L6" s="2101"/>
      <c r="M6" s="2095" t="s">
        <v>1354</v>
      </c>
      <c r="N6" s="2097" t="s">
        <v>105</v>
      </c>
      <c r="O6" s="2102" t="s">
        <v>1511</v>
      </c>
      <c r="P6" s="2095" t="s">
        <v>1300</v>
      </c>
      <c r="Q6" s="2095" t="s">
        <v>1510</v>
      </c>
      <c r="R6" s="2095" t="s">
        <v>1051</v>
      </c>
      <c r="S6" s="2097" t="s">
        <v>87</v>
      </c>
      <c r="T6" s="2120"/>
    </row>
    <row r="7" spans="1:21" ht="112.5" customHeight="1" thickBot="1">
      <c r="A7" s="2110"/>
      <c r="B7" s="2111"/>
      <c r="C7" s="2112"/>
      <c r="D7" s="2103"/>
      <c r="E7" s="2096"/>
      <c r="F7" s="2096"/>
      <c r="G7" s="2096"/>
      <c r="H7" s="2096"/>
      <c r="I7" s="2098"/>
      <c r="J7" s="1656" t="s">
        <v>1509</v>
      </c>
      <c r="K7" s="1655" t="s">
        <v>1508</v>
      </c>
      <c r="L7" s="1655" t="s">
        <v>1507</v>
      </c>
      <c r="M7" s="2096"/>
      <c r="N7" s="2098"/>
      <c r="O7" s="2103"/>
      <c r="P7" s="2096"/>
      <c r="Q7" s="2096"/>
      <c r="R7" s="2096"/>
      <c r="S7" s="2098"/>
      <c r="T7" s="2121"/>
    </row>
    <row r="8" spans="1:21">
      <c r="A8" s="1643" t="s">
        <v>1506</v>
      </c>
      <c r="B8" s="823"/>
      <c r="C8" s="823"/>
      <c r="D8" s="1644"/>
      <c r="E8" s="1641"/>
      <c r="F8" s="1641"/>
      <c r="G8" s="1654"/>
      <c r="H8" s="1652"/>
      <c r="I8" s="1651"/>
      <c r="J8" s="1653"/>
      <c r="K8" s="1652"/>
      <c r="L8" s="1652"/>
      <c r="M8" s="1652"/>
      <c r="N8" s="1651"/>
      <c r="O8" s="1653"/>
      <c r="P8" s="1652"/>
      <c r="Q8" s="1652"/>
      <c r="R8" s="1652"/>
      <c r="S8" s="1651"/>
      <c r="T8" s="1650"/>
    </row>
    <row r="9" spans="1:21">
      <c r="A9" s="1597" t="s">
        <v>162</v>
      </c>
      <c r="B9" s="823"/>
      <c r="C9" s="823"/>
      <c r="D9" s="1649">
        <v>104.88476118556643</v>
      </c>
      <c r="E9" s="1036">
        <v>105.79924976752689</v>
      </c>
      <c r="F9" s="1647">
        <v>109.97423131668872</v>
      </c>
      <c r="G9" s="1647">
        <v>108.58279693292202</v>
      </c>
      <c r="H9" s="1647">
        <v>105.31798816517073</v>
      </c>
      <c r="I9" s="1646">
        <v>106.9568587350973</v>
      </c>
      <c r="J9" s="1648">
        <v>106.11339910998937</v>
      </c>
      <c r="K9" s="1647">
        <v>106.41796182277183</v>
      </c>
      <c r="L9" s="1647">
        <v>106.13909045591372</v>
      </c>
      <c r="M9" s="1647">
        <v>104.47320030904905</v>
      </c>
      <c r="N9" s="1646">
        <v>105.8681834913145</v>
      </c>
      <c r="O9" s="1648">
        <v>104.57968325873746</v>
      </c>
      <c r="P9" s="1647">
        <v>104.47137245499631</v>
      </c>
      <c r="Q9" s="1647">
        <v>109.33423379677743</v>
      </c>
      <c r="R9" s="1647">
        <v>102.74754345506922</v>
      </c>
      <c r="S9" s="1646">
        <v>104.92353258155219</v>
      </c>
      <c r="T9" s="1645">
        <v>105.95482619578405</v>
      </c>
    </row>
    <row r="10" spans="1:21">
      <c r="A10" s="1597" t="s">
        <v>161</v>
      </c>
      <c r="B10" s="823"/>
      <c r="C10" s="1011"/>
      <c r="D10" s="1644">
        <v>108.74121485675971</v>
      </c>
      <c r="E10" s="1641">
        <v>111.6521733495846</v>
      </c>
      <c r="F10" s="1612">
        <v>113.50112094597704</v>
      </c>
      <c r="G10" s="1612">
        <v>115.1237991421425</v>
      </c>
      <c r="H10" s="1612">
        <v>110.91032287877624</v>
      </c>
      <c r="I10" s="1639">
        <v>111.61195789027914</v>
      </c>
      <c r="J10" s="1640">
        <v>114.42616681823291</v>
      </c>
      <c r="K10" s="1612">
        <v>117.01909912722193</v>
      </c>
      <c r="L10" s="1612">
        <v>114.64489326803375</v>
      </c>
      <c r="M10" s="1612">
        <v>110.8588395910448</v>
      </c>
      <c r="N10" s="1639">
        <v>114.02920542608746</v>
      </c>
      <c r="O10" s="1640">
        <v>110.48277947384288</v>
      </c>
      <c r="P10" s="1612">
        <v>110.18352919710689</v>
      </c>
      <c r="Q10" s="1612">
        <v>116.29528642092173</v>
      </c>
      <c r="R10" s="1612">
        <v>106.73831818338867</v>
      </c>
      <c r="S10" s="1639">
        <v>110.76257352675923</v>
      </c>
      <c r="T10" s="1603">
        <v>112.71290527468297</v>
      </c>
    </row>
    <row r="11" spans="1:21">
      <c r="A11" s="1597" t="s">
        <v>160</v>
      </c>
      <c r="B11" s="823"/>
      <c r="C11" s="1011"/>
      <c r="D11" s="1644">
        <v>115.8814946508765</v>
      </c>
      <c r="E11" s="1641">
        <v>121.11490301912221</v>
      </c>
      <c r="F11" s="1612">
        <v>117.64548697638224</v>
      </c>
      <c r="G11" s="1612">
        <v>120.61059383626588</v>
      </c>
      <c r="H11" s="1612">
        <v>119.35515034002572</v>
      </c>
      <c r="I11" s="1639">
        <v>118.38545857608112</v>
      </c>
      <c r="J11" s="1640">
        <v>127.70414730004821</v>
      </c>
      <c r="K11" s="1612">
        <v>130.54715718411006</v>
      </c>
      <c r="L11" s="1612">
        <v>127.9439690094441</v>
      </c>
      <c r="M11" s="1612">
        <v>122.43414292606228</v>
      </c>
      <c r="N11" s="1639">
        <v>127.04796139301887</v>
      </c>
      <c r="O11" s="1640">
        <v>119.98585653141959</v>
      </c>
      <c r="P11" s="1612">
        <v>117.15450259692825</v>
      </c>
      <c r="Q11" s="1612">
        <v>130.11207080379734</v>
      </c>
      <c r="R11" s="1612">
        <v>115.41298087400043</v>
      </c>
      <c r="S11" s="1639">
        <v>119.17344023681237</v>
      </c>
      <c r="T11" s="1603">
        <v>123.13371540219754</v>
      </c>
    </row>
    <row r="12" spans="1:21">
      <c r="A12" s="1597" t="s">
        <v>1488</v>
      </c>
      <c r="B12" s="823"/>
      <c r="C12" s="1011"/>
      <c r="D12" s="1644">
        <v>152.83313739967107</v>
      </c>
      <c r="E12" s="1641">
        <v>156.65624825551652</v>
      </c>
      <c r="F12" s="1612">
        <v>142.68113055489832</v>
      </c>
      <c r="G12" s="1612">
        <v>149.88838543630985</v>
      </c>
      <c r="H12" s="1612">
        <v>156.44580920281143</v>
      </c>
      <c r="I12" s="1639">
        <v>151.01694749501266</v>
      </c>
      <c r="J12" s="1640">
        <v>155.91046321791148</v>
      </c>
      <c r="K12" s="1612">
        <v>158.85575522635818</v>
      </c>
      <c r="L12" s="1612">
        <v>156.15891292190142</v>
      </c>
      <c r="M12" s="1612">
        <v>152.2786517440201</v>
      </c>
      <c r="N12" s="1639">
        <v>155.52790506131089</v>
      </c>
      <c r="O12" s="1640">
        <v>147.37261574412395</v>
      </c>
      <c r="P12" s="1612">
        <v>150.99538415831316</v>
      </c>
      <c r="Q12" s="1612">
        <v>158.93609442612512</v>
      </c>
      <c r="R12" s="1612">
        <v>148.95310528277454</v>
      </c>
      <c r="S12" s="1639">
        <v>150.66002358561346</v>
      </c>
      <c r="T12" s="1603">
        <v>153.32881786882049</v>
      </c>
    </row>
    <row r="13" spans="1:21">
      <c r="A13" s="1597" t="s">
        <v>1487</v>
      </c>
      <c r="B13" s="823"/>
      <c r="C13" s="1011"/>
      <c r="D13" s="1644">
        <v>180.01684914941347</v>
      </c>
      <c r="E13" s="1641">
        <v>179.10289698600729</v>
      </c>
      <c r="F13" s="1612">
        <v>156.94048741242605</v>
      </c>
      <c r="G13" s="1612">
        <v>167.37875512024803</v>
      </c>
      <c r="H13" s="1612">
        <v>177.28176040445226</v>
      </c>
      <c r="I13" s="1639">
        <v>170.71949838180248</v>
      </c>
      <c r="J13" s="1640">
        <v>170.91337686426775</v>
      </c>
      <c r="K13" s="1612">
        <v>177.08880635452462</v>
      </c>
      <c r="L13" s="1612">
        <v>171.43430437314123</v>
      </c>
      <c r="M13" s="1612">
        <v>168.35593128138055</v>
      </c>
      <c r="N13" s="1639">
        <v>170.93369950927172</v>
      </c>
      <c r="O13" s="1640">
        <v>165.02039778642464</v>
      </c>
      <c r="P13" s="1612">
        <v>172.09062623494754</v>
      </c>
      <c r="Q13" s="1612">
        <v>177.07573590902874</v>
      </c>
      <c r="R13" s="1612">
        <v>168.74913380983918</v>
      </c>
      <c r="S13" s="1639">
        <v>170.43876574154606</v>
      </c>
      <c r="T13" s="1603">
        <v>170.77400676295622</v>
      </c>
    </row>
    <row r="14" spans="1:21">
      <c r="A14" s="1597" t="s">
        <v>1486</v>
      </c>
      <c r="B14" s="823"/>
      <c r="C14" s="1011"/>
      <c r="D14" s="1644">
        <v>190.93140662651945</v>
      </c>
      <c r="E14" s="1641">
        <v>190.67162575878254</v>
      </c>
      <c r="F14" s="1612">
        <v>167.64794252958256</v>
      </c>
      <c r="G14" s="1612">
        <v>175.27092272598892</v>
      </c>
      <c r="H14" s="1612">
        <v>187.93261110403569</v>
      </c>
      <c r="I14" s="1639">
        <v>181.43065921135135</v>
      </c>
      <c r="J14" s="1640">
        <v>180.86296653483217</v>
      </c>
      <c r="K14" s="1612">
        <v>183.87700279618286</v>
      </c>
      <c r="L14" s="1612">
        <v>181.11721515086072</v>
      </c>
      <c r="M14" s="1612">
        <v>176.00444112004971</v>
      </c>
      <c r="N14" s="1639">
        <v>180.28577611751544</v>
      </c>
      <c r="O14" s="1640">
        <v>174.98133366487477</v>
      </c>
      <c r="P14" s="1612">
        <v>186.34849820634864</v>
      </c>
      <c r="Q14" s="1612">
        <v>185.38466985809035</v>
      </c>
      <c r="R14" s="1612">
        <v>177.49286713157503</v>
      </c>
      <c r="S14" s="1639">
        <v>182.72639906621905</v>
      </c>
      <c r="T14" s="1603">
        <v>181.09641739843866</v>
      </c>
    </row>
    <row r="15" spans="1:21">
      <c r="A15" s="1598" t="s">
        <v>339</v>
      </c>
      <c r="B15" s="823"/>
      <c r="C15" s="1011"/>
      <c r="D15" s="1644">
        <v>200.81200332806142</v>
      </c>
      <c r="E15" s="1641">
        <v>201.87560696627386</v>
      </c>
      <c r="F15" s="1612">
        <v>177.43752956786628</v>
      </c>
      <c r="G15" s="1612">
        <v>187.37200229932327</v>
      </c>
      <c r="H15" s="1612">
        <v>199.21027211470371</v>
      </c>
      <c r="I15" s="1639">
        <v>191.99079040153754</v>
      </c>
      <c r="J15" s="1640">
        <v>191.28859317424295</v>
      </c>
      <c r="K15" s="1612">
        <v>194.08700438292183</v>
      </c>
      <c r="L15" s="1612">
        <v>191.52465276848503</v>
      </c>
      <c r="M15" s="1612">
        <v>184.95425344934461</v>
      </c>
      <c r="N15" s="1639">
        <v>190.45617479044847</v>
      </c>
      <c r="O15" s="1640">
        <v>185.24741628239656</v>
      </c>
      <c r="P15" s="1612">
        <v>192.28373871216539</v>
      </c>
      <c r="Q15" s="1612">
        <v>193.4785067100793</v>
      </c>
      <c r="R15" s="1612">
        <v>183.14161145718887</v>
      </c>
      <c r="S15" s="1639">
        <v>190.11086996009067</v>
      </c>
      <c r="T15" s="1603">
        <v>190.78496255297657</v>
      </c>
      <c r="U15" s="1609">
        <v>190.78496255297657</v>
      </c>
    </row>
    <row r="16" spans="1:21">
      <c r="A16" s="1597"/>
      <c r="B16" s="823"/>
      <c r="C16" s="823"/>
      <c r="D16" s="1644"/>
      <c r="E16" s="1641"/>
      <c r="F16" s="1612"/>
      <c r="G16" s="1612"/>
      <c r="H16" s="1612"/>
      <c r="I16" s="1639"/>
      <c r="J16" s="1640"/>
      <c r="K16" s="1612"/>
      <c r="L16" s="1612"/>
      <c r="M16" s="1612"/>
      <c r="N16" s="1639"/>
      <c r="O16" s="1640"/>
      <c r="P16" s="1612"/>
      <c r="Q16" s="1612"/>
      <c r="R16" s="1612"/>
      <c r="S16" s="1639"/>
      <c r="T16" s="1603"/>
    </row>
    <row r="17" spans="1:20">
      <c r="A17" s="1597" t="s">
        <v>162</v>
      </c>
      <c r="B17" s="823"/>
      <c r="C17" s="1385" t="s">
        <v>772</v>
      </c>
      <c r="D17" s="1644">
        <v>101.8460496657472</v>
      </c>
      <c r="E17" s="1641">
        <v>102.43350083433963</v>
      </c>
      <c r="F17" s="1612">
        <v>107.27054979115773</v>
      </c>
      <c r="G17" s="1612">
        <v>104.289825219995</v>
      </c>
      <c r="H17" s="1612">
        <v>101.93170311079072</v>
      </c>
      <c r="I17" s="1639">
        <v>103.83460488476604</v>
      </c>
      <c r="J17" s="1640">
        <v>102.55602195587895</v>
      </c>
      <c r="K17" s="1612">
        <v>103.22191672792438</v>
      </c>
      <c r="L17" s="1612">
        <v>102.61219341817494</v>
      </c>
      <c r="M17" s="1612">
        <v>101.69708562048983</v>
      </c>
      <c r="N17" s="1639">
        <v>102.46337863814968</v>
      </c>
      <c r="O17" s="1640">
        <v>101.42724305520754</v>
      </c>
      <c r="P17" s="1612">
        <v>102.2275256900481</v>
      </c>
      <c r="Q17" s="1612">
        <v>104.39805394405724</v>
      </c>
      <c r="R17" s="1612">
        <v>101.04970267607385</v>
      </c>
      <c r="S17" s="1639">
        <v>102.17305752894833</v>
      </c>
      <c r="T17" s="1603">
        <v>102.76097806707989</v>
      </c>
    </row>
    <row r="18" spans="1:20">
      <c r="A18" s="1597"/>
      <c r="B18" s="823"/>
      <c r="C18" s="1385" t="s">
        <v>771</v>
      </c>
      <c r="D18" s="1644">
        <v>103.42324363858673</v>
      </c>
      <c r="E18" s="1641">
        <v>103.46839128528929</v>
      </c>
      <c r="F18" s="1612">
        <v>110.58550609132176</v>
      </c>
      <c r="G18" s="1612">
        <v>109.11934406090282</v>
      </c>
      <c r="H18" s="1612">
        <v>102.65049040417271</v>
      </c>
      <c r="I18" s="1639">
        <v>105.72009860014535</v>
      </c>
      <c r="J18" s="1640">
        <v>103.24667738266075</v>
      </c>
      <c r="K18" s="1612">
        <v>103.18643515276922</v>
      </c>
      <c r="L18" s="1612">
        <v>103.24159565760895</v>
      </c>
      <c r="M18" s="1612">
        <v>102.65426936063524</v>
      </c>
      <c r="N18" s="1639">
        <v>103.14608468730766</v>
      </c>
      <c r="O18" s="1640">
        <v>104.0816913135598</v>
      </c>
      <c r="P18" s="1612">
        <v>101.81112029008862</v>
      </c>
      <c r="Q18" s="1612">
        <v>106.19225822494866</v>
      </c>
      <c r="R18" s="1612">
        <v>101.65360178244478</v>
      </c>
      <c r="S18" s="1639">
        <v>102.88466532461307</v>
      </c>
      <c r="T18" s="1603">
        <v>103.76414060798776</v>
      </c>
    </row>
    <row r="19" spans="1:20">
      <c r="A19" s="1597"/>
      <c r="B19" s="823"/>
      <c r="C19" s="1385" t="s">
        <v>770</v>
      </c>
      <c r="D19" s="1644">
        <v>102.93647459241977</v>
      </c>
      <c r="E19" s="1641">
        <v>103.48058200798221</v>
      </c>
      <c r="F19" s="1612">
        <v>109.26594242329783</v>
      </c>
      <c r="G19" s="1612">
        <v>109.49213423079989</v>
      </c>
      <c r="H19" s="1612">
        <v>102.29881955775872</v>
      </c>
      <c r="I19" s="1639">
        <v>105.070264143682</v>
      </c>
      <c r="J19" s="1640">
        <v>101.24566360362199</v>
      </c>
      <c r="K19" s="1612">
        <v>103.6808559803988</v>
      </c>
      <c r="L19" s="1612">
        <v>101.45108392304488</v>
      </c>
      <c r="M19" s="1612">
        <v>102.07980234836143</v>
      </c>
      <c r="N19" s="1639">
        <v>101.55332607899415</v>
      </c>
      <c r="O19" s="1640">
        <v>103.05730544193553</v>
      </c>
      <c r="P19" s="1612">
        <v>101.76531569609308</v>
      </c>
      <c r="Q19" s="1612">
        <v>105.43028164220122</v>
      </c>
      <c r="R19" s="1612">
        <v>102.47812395732994</v>
      </c>
      <c r="S19" s="1639">
        <v>102.51218410882173</v>
      </c>
      <c r="T19" s="1603">
        <v>102.67353721867222</v>
      </c>
    </row>
    <row r="20" spans="1:20">
      <c r="A20" s="1597"/>
      <c r="B20" s="823"/>
      <c r="C20" s="1385" t="s">
        <v>769</v>
      </c>
      <c r="D20" s="1644">
        <v>103.07358453614692</v>
      </c>
      <c r="E20" s="1641">
        <v>103.96290042923795</v>
      </c>
      <c r="F20" s="1612">
        <v>110.0095138485091</v>
      </c>
      <c r="G20" s="1612">
        <v>106.16731190303025</v>
      </c>
      <c r="H20" s="1612">
        <v>104.30353647641653</v>
      </c>
      <c r="I20" s="1639">
        <v>106.05542347404713</v>
      </c>
      <c r="J20" s="1640">
        <v>103.46100405576317</v>
      </c>
      <c r="K20" s="1612">
        <v>103.02635070153738</v>
      </c>
      <c r="L20" s="1612">
        <v>103.42433893159691</v>
      </c>
      <c r="M20" s="1612">
        <v>101.87255575672421</v>
      </c>
      <c r="N20" s="1639">
        <v>103.17198803654415</v>
      </c>
      <c r="O20" s="1640">
        <v>101.95534111759063</v>
      </c>
      <c r="P20" s="1612">
        <v>101.11711129015617</v>
      </c>
      <c r="Q20" s="1612">
        <v>106.79813409497609</v>
      </c>
      <c r="R20" s="1612">
        <v>101.8252367768421</v>
      </c>
      <c r="S20" s="1639">
        <v>101.92779073802825</v>
      </c>
      <c r="T20" s="1603">
        <v>103.66500621696611</v>
      </c>
    </row>
    <row r="21" spans="1:20">
      <c r="A21" s="1597"/>
      <c r="B21" s="823"/>
      <c r="C21" s="1385" t="s">
        <v>768</v>
      </c>
      <c r="D21" s="1644">
        <v>104.3564621203415</v>
      </c>
      <c r="E21" s="1641">
        <v>103.695405876712</v>
      </c>
      <c r="F21" s="1612">
        <v>109.75787308965516</v>
      </c>
      <c r="G21" s="1612">
        <v>108.28777789323057</v>
      </c>
      <c r="H21" s="1612">
        <v>104.09727382980685</v>
      </c>
      <c r="I21" s="1639">
        <v>106.14314176875131</v>
      </c>
      <c r="J21" s="1640">
        <v>103.82512009600593</v>
      </c>
      <c r="K21" s="1612">
        <v>103.0023380338526</v>
      </c>
      <c r="L21" s="1612">
        <v>103.75571442783993</v>
      </c>
      <c r="M21" s="1612">
        <v>102.38765290070828</v>
      </c>
      <c r="N21" s="1639">
        <v>103.53324033709769</v>
      </c>
      <c r="O21" s="1640">
        <v>103.13589873065003</v>
      </c>
      <c r="P21" s="1612">
        <v>103.61554368991297</v>
      </c>
      <c r="Q21" s="1612">
        <v>107.14681111883158</v>
      </c>
      <c r="R21" s="1612">
        <v>103.38267869169837</v>
      </c>
      <c r="S21" s="1639">
        <v>103.81181235200074</v>
      </c>
      <c r="T21" s="1603">
        <v>104.27381978295209</v>
      </c>
    </row>
    <row r="22" spans="1:20">
      <c r="A22" s="1597"/>
      <c r="B22" s="823"/>
      <c r="C22" s="1385" t="s">
        <v>767</v>
      </c>
      <c r="D22" s="1644">
        <v>105.59284334395964</v>
      </c>
      <c r="E22" s="1641">
        <v>104.57737333733053</v>
      </c>
      <c r="F22" s="1612">
        <v>109.09085644783352</v>
      </c>
      <c r="G22" s="1612">
        <v>107.94205939043317</v>
      </c>
      <c r="H22" s="1612">
        <v>105.14376603494635</v>
      </c>
      <c r="I22" s="1639">
        <v>106.58710537804168</v>
      </c>
      <c r="J22" s="1640">
        <v>105.07431206729945</v>
      </c>
      <c r="K22" s="1612">
        <v>105.71576948223245</v>
      </c>
      <c r="L22" s="1612">
        <v>105.12842211968312</v>
      </c>
      <c r="M22" s="1612">
        <v>104.12939725288162</v>
      </c>
      <c r="N22" s="1639">
        <v>104.96596075046641</v>
      </c>
      <c r="O22" s="1640">
        <v>103.41061846676365</v>
      </c>
      <c r="P22" s="1612">
        <v>102.50512929002107</v>
      </c>
      <c r="Q22" s="1612">
        <v>110.09604636837318</v>
      </c>
      <c r="R22" s="1612">
        <v>100.8609227679712</v>
      </c>
      <c r="S22" s="1639">
        <v>103.45299254163261</v>
      </c>
      <c r="T22" s="1603">
        <v>105.07270964630607</v>
      </c>
    </row>
    <row r="23" spans="1:20">
      <c r="A23" s="1597"/>
      <c r="B23" s="823"/>
      <c r="C23" s="1385" t="s">
        <v>766</v>
      </c>
      <c r="D23" s="1644">
        <v>106.31975895448929</v>
      </c>
      <c r="E23" s="1641">
        <v>106.13161518956701</v>
      </c>
      <c r="F23" s="1612">
        <v>110.25176204985574</v>
      </c>
      <c r="G23" s="1612">
        <v>111.350204759153</v>
      </c>
      <c r="H23" s="1612">
        <v>106.58583784833382</v>
      </c>
      <c r="I23" s="1639">
        <v>107.88193276412086</v>
      </c>
      <c r="J23" s="1640">
        <v>106.9991108360116</v>
      </c>
      <c r="K23" s="1612">
        <v>107.0524746500184</v>
      </c>
      <c r="L23" s="1612">
        <v>107.00361233323351</v>
      </c>
      <c r="M23" s="1612">
        <v>105.26184579951121</v>
      </c>
      <c r="N23" s="1639">
        <v>106.72036635475213</v>
      </c>
      <c r="O23" s="1640">
        <v>106.30451186009611</v>
      </c>
      <c r="P23" s="1612">
        <v>103.61554368991297</v>
      </c>
      <c r="Q23" s="1612">
        <v>110.53707717967328</v>
      </c>
      <c r="R23" s="1612">
        <v>103.5903401713491</v>
      </c>
      <c r="S23" s="1639">
        <v>105.05893379741373</v>
      </c>
      <c r="T23" s="1603">
        <v>106.67587723603786</v>
      </c>
    </row>
    <row r="24" spans="1:20">
      <c r="A24" s="1597"/>
      <c r="B24" s="823"/>
      <c r="C24" s="1385" t="s">
        <v>765</v>
      </c>
      <c r="D24" s="1644">
        <v>106.18559773573632</v>
      </c>
      <c r="E24" s="1641">
        <v>106.29912253466397</v>
      </c>
      <c r="F24" s="1612">
        <v>110.20142664514478</v>
      </c>
      <c r="G24" s="1612">
        <v>110.87622868599816</v>
      </c>
      <c r="H24" s="1612">
        <v>107.53527285436471</v>
      </c>
      <c r="I24" s="1639">
        <v>108.20609426389045</v>
      </c>
      <c r="J24" s="1640">
        <v>108.04640166366524</v>
      </c>
      <c r="K24" s="1612">
        <v>108.48122837726262</v>
      </c>
      <c r="L24" s="1612">
        <v>108.08308141153758</v>
      </c>
      <c r="M24" s="1612">
        <v>105.49048002469125</v>
      </c>
      <c r="N24" s="1639">
        <v>107.66147271576125</v>
      </c>
      <c r="O24" s="1640">
        <v>105.60491168183886</v>
      </c>
      <c r="P24" s="1612">
        <v>105.83637248969677</v>
      </c>
      <c r="Q24" s="1612">
        <v>111.348525483505</v>
      </c>
      <c r="R24" s="1612">
        <v>103.922304406755</v>
      </c>
      <c r="S24" s="1639">
        <v>106.2478946557802</v>
      </c>
      <c r="T24" s="1603">
        <v>107.50765046713295</v>
      </c>
    </row>
    <row r="25" spans="1:20">
      <c r="A25" s="1597"/>
      <c r="B25" s="823"/>
      <c r="C25" s="1385" t="s">
        <v>764</v>
      </c>
      <c r="D25" s="1644">
        <v>105.38343999504069</v>
      </c>
      <c r="E25" s="1641">
        <v>106.99592317495753</v>
      </c>
      <c r="F25" s="1612">
        <v>110.88030184412818</v>
      </c>
      <c r="G25" s="1612">
        <v>108.25382735990068</v>
      </c>
      <c r="H25" s="1612">
        <v>106.20585284215215</v>
      </c>
      <c r="I25" s="1639">
        <v>107.77708594648819</v>
      </c>
      <c r="J25" s="1640">
        <v>107.8145609267664</v>
      </c>
      <c r="K25" s="1612">
        <v>109.71996186089467</v>
      </c>
      <c r="L25" s="1612">
        <v>107.97529076160409</v>
      </c>
      <c r="M25" s="1612">
        <v>105.56226415916447</v>
      </c>
      <c r="N25" s="1639">
        <v>107.58288450744959</v>
      </c>
      <c r="O25" s="1640">
        <v>105.86295134498411</v>
      </c>
      <c r="P25" s="1612">
        <v>108.72761398341531</v>
      </c>
      <c r="Q25" s="1612">
        <v>114.00176684428649</v>
      </c>
      <c r="R25" s="1612">
        <v>103.31009969375464</v>
      </c>
      <c r="S25" s="1639">
        <v>108.25745777477185</v>
      </c>
      <c r="T25" s="1603">
        <v>107.77498878870288</v>
      </c>
    </row>
    <row r="26" spans="1:20">
      <c r="A26" s="1597"/>
      <c r="B26" s="823"/>
      <c r="C26" s="1385" t="s">
        <v>763</v>
      </c>
      <c r="D26" s="1644">
        <v>105.80036203970975</v>
      </c>
      <c r="E26" s="1641">
        <v>108.61134340887371</v>
      </c>
      <c r="F26" s="1612">
        <v>110.49415531000557</v>
      </c>
      <c r="G26" s="1612">
        <v>108.48682121608637</v>
      </c>
      <c r="H26" s="1612">
        <v>107.3863611996378</v>
      </c>
      <c r="I26" s="1639">
        <v>108.31008793510284</v>
      </c>
      <c r="J26" s="1640">
        <v>110.02910203696939</v>
      </c>
      <c r="K26" s="1612">
        <v>110.6383663576118</v>
      </c>
      <c r="L26" s="1612">
        <v>110.08049644529329</v>
      </c>
      <c r="M26" s="1612">
        <v>106.93058781826323</v>
      </c>
      <c r="N26" s="1639">
        <v>109.56825847658958</v>
      </c>
      <c r="O26" s="1640">
        <v>106.63751003254399</v>
      </c>
      <c r="P26" s="1612">
        <v>106.85378968359771</v>
      </c>
      <c r="Q26" s="1612">
        <v>111.94049528798283</v>
      </c>
      <c r="R26" s="1612">
        <v>103.97390539641262</v>
      </c>
      <c r="S26" s="1639">
        <v>107.2011821364536</v>
      </c>
      <c r="T26" s="1603">
        <v>108.7434145998262</v>
      </c>
    </row>
    <row r="27" spans="1:20">
      <c r="A27" s="1597"/>
      <c r="B27" s="823"/>
      <c r="C27" s="1385" t="s">
        <v>1327</v>
      </c>
      <c r="D27" s="1644">
        <v>106.97536621769561</v>
      </c>
      <c r="E27" s="1641">
        <v>110.74954389142545</v>
      </c>
      <c r="F27" s="1612">
        <v>111.18753638930914</v>
      </c>
      <c r="G27" s="1612">
        <v>108.59177940082523</v>
      </c>
      <c r="H27" s="1612">
        <v>107.8837222067182</v>
      </c>
      <c r="I27" s="1639">
        <v>109.11324457855338</v>
      </c>
      <c r="J27" s="1640">
        <v>109.83172606608957</v>
      </c>
      <c r="K27" s="1612">
        <v>109.10955984834767</v>
      </c>
      <c r="L27" s="1612">
        <v>109.77080783369873</v>
      </c>
      <c r="M27" s="1612">
        <v>107.15224038074646</v>
      </c>
      <c r="N27" s="1639">
        <v>109.34497653767197</v>
      </c>
      <c r="O27" s="1640">
        <v>105.94729062545858</v>
      </c>
      <c r="P27" s="1612">
        <v>106.57618608362473</v>
      </c>
      <c r="Q27" s="1612">
        <v>111.10736256158961</v>
      </c>
      <c r="R27" s="1612">
        <v>102.54738633949563</v>
      </c>
      <c r="S27" s="1639">
        <v>106.71833035612306</v>
      </c>
      <c r="T27" s="1603">
        <v>108.73405007929162</v>
      </c>
    </row>
    <row r="28" spans="1:20">
      <c r="A28" s="1597"/>
      <c r="B28" s="823"/>
      <c r="C28" s="1385" t="s">
        <v>761</v>
      </c>
      <c r="D28" s="1644">
        <v>106.72395138692356</v>
      </c>
      <c r="E28" s="1641">
        <v>109.18529523994358</v>
      </c>
      <c r="F28" s="1612">
        <v>110.69535187004618</v>
      </c>
      <c r="G28" s="1612">
        <v>110.13624907470887</v>
      </c>
      <c r="H28" s="1612">
        <v>107.79322161695019</v>
      </c>
      <c r="I28" s="1639">
        <v>108.78322108357837</v>
      </c>
      <c r="J28" s="1640">
        <v>111.23108862914006</v>
      </c>
      <c r="K28" s="1612">
        <v>110.18028470041187</v>
      </c>
      <c r="L28" s="1612">
        <v>111.14244820764867</v>
      </c>
      <c r="M28" s="1612">
        <v>108.46022228641152</v>
      </c>
      <c r="N28" s="1639">
        <v>110.70626477499002</v>
      </c>
      <c r="O28" s="1640">
        <v>107.53092543422046</v>
      </c>
      <c r="P28" s="1612">
        <v>109.00521758338829</v>
      </c>
      <c r="Q28" s="1612">
        <v>113.01399281090411</v>
      </c>
      <c r="R28" s="1612">
        <v>104.37621880070328</v>
      </c>
      <c r="S28" s="1639">
        <v>108.83608966403915</v>
      </c>
      <c r="T28" s="1603">
        <v>109.81174163845296</v>
      </c>
    </row>
    <row r="29" spans="1:20">
      <c r="A29" s="1597"/>
      <c r="B29" s="823"/>
      <c r="C29" s="823"/>
      <c r="D29" s="1644"/>
      <c r="E29" s="1641"/>
      <c r="F29" s="1612"/>
      <c r="G29" s="1612"/>
      <c r="H29" s="1612"/>
      <c r="I29" s="1639"/>
      <c r="J29" s="1640"/>
      <c r="K29" s="1612"/>
      <c r="L29" s="1612"/>
      <c r="M29" s="1612"/>
      <c r="N29" s="1639"/>
      <c r="O29" s="1640"/>
      <c r="P29" s="1612"/>
      <c r="Q29" s="1612"/>
      <c r="R29" s="1612"/>
      <c r="S29" s="1639"/>
      <c r="T29" s="1603"/>
    </row>
    <row r="30" spans="1:20">
      <c r="A30" s="1597" t="s">
        <v>161</v>
      </c>
      <c r="B30" s="823"/>
      <c r="C30" s="1385" t="s">
        <v>772</v>
      </c>
      <c r="D30" s="1644">
        <v>106.92716741097878</v>
      </c>
      <c r="E30" s="1641">
        <v>110.5403375694455</v>
      </c>
      <c r="F30" s="1612">
        <v>111.82361924134803</v>
      </c>
      <c r="G30" s="1612">
        <v>116.42647518870702</v>
      </c>
      <c r="H30" s="1612">
        <v>109.34576069959043</v>
      </c>
      <c r="I30" s="1639">
        <v>110.08919052667949</v>
      </c>
      <c r="J30" s="1640">
        <v>112.88349061023565</v>
      </c>
      <c r="K30" s="1612">
        <v>113.3077745819029</v>
      </c>
      <c r="L30" s="1612">
        <v>112.91928102655638</v>
      </c>
      <c r="M30" s="1612">
        <v>109.7299125823894</v>
      </c>
      <c r="N30" s="1639">
        <v>112.40062610454733</v>
      </c>
      <c r="O30" s="1640">
        <v>110.10293591362729</v>
      </c>
      <c r="P30" s="1612">
        <v>109.30641748935895</v>
      </c>
      <c r="Q30" s="1612">
        <v>115.1903635805034</v>
      </c>
      <c r="R30" s="1612">
        <v>104.93795986737283</v>
      </c>
      <c r="S30" s="1639">
        <v>109.98064503087284</v>
      </c>
      <c r="T30" s="1603">
        <v>111.28938069598624</v>
      </c>
    </row>
    <row r="31" spans="1:20">
      <c r="A31" s="1597"/>
      <c r="B31" s="823"/>
      <c r="C31" s="1385" t="s">
        <v>771</v>
      </c>
      <c r="D31" s="1644">
        <v>107.17995423703599</v>
      </c>
      <c r="E31" s="1641">
        <v>110.00110642733762</v>
      </c>
      <c r="F31" s="1612">
        <v>112.20784374632822</v>
      </c>
      <c r="G31" s="1612">
        <v>113.0942192474305</v>
      </c>
      <c r="H31" s="1612">
        <v>109.3773140762016</v>
      </c>
      <c r="I31" s="1639">
        <v>110.13100522341344</v>
      </c>
      <c r="J31" s="1640">
        <v>112.88544160282478</v>
      </c>
      <c r="K31" s="1612">
        <v>114.44237313000862</v>
      </c>
      <c r="L31" s="1612">
        <v>113.0167763485655</v>
      </c>
      <c r="M31" s="1612">
        <v>109.89457377792398</v>
      </c>
      <c r="N31" s="1639">
        <v>112.5090439372368</v>
      </c>
      <c r="O31" s="1640">
        <v>109.29195055242758</v>
      </c>
      <c r="P31" s="1612">
        <v>107.98780038948732</v>
      </c>
      <c r="Q31" s="1612">
        <v>113.65762217330133</v>
      </c>
      <c r="R31" s="1612">
        <v>105.22993608201013</v>
      </c>
      <c r="S31" s="1639">
        <v>108.8334107173448</v>
      </c>
      <c r="T31" s="1603">
        <v>111.11729590218704</v>
      </c>
    </row>
    <row r="32" spans="1:20">
      <c r="A32" s="1597"/>
      <c r="B32" s="823"/>
      <c r="C32" s="1385" t="s">
        <v>770</v>
      </c>
      <c r="D32" s="1644">
        <v>107.86718067475046</v>
      </c>
      <c r="E32" s="1641">
        <v>109.73288642680539</v>
      </c>
      <c r="F32" s="1612">
        <v>112.02506965429421</v>
      </c>
      <c r="G32" s="1612">
        <v>113.0942192474305</v>
      </c>
      <c r="H32" s="1612">
        <v>109.3773140762016</v>
      </c>
      <c r="I32" s="1639">
        <v>110.1605191805576</v>
      </c>
      <c r="J32" s="1640">
        <v>113.10450450154823</v>
      </c>
      <c r="K32" s="1612">
        <v>114.48239424281658</v>
      </c>
      <c r="L32" s="1612">
        <v>113.22073620195931</v>
      </c>
      <c r="M32" s="1612">
        <v>110.09223166757238</v>
      </c>
      <c r="N32" s="1639">
        <v>112.71197896563091</v>
      </c>
      <c r="O32" s="1640">
        <v>109.4236123408665</v>
      </c>
      <c r="P32" s="1612">
        <v>108.40420578944678</v>
      </c>
      <c r="Q32" s="1612">
        <v>113.89443916391852</v>
      </c>
      <c r="R32" s="1612">
        <v>105.22993608201013</v>
      </c>
      <c r="S32" s="1639">
        <v>109.13854473180204</v>
      </c>
      <c r="T32" s="1603">
        <v>111.29631324666363</v>
      </c>
    </row>
    <row r="33" spans="1:20">
      <c r="A33" s="1597"/>
      <c r="B33" s="823"/>
      <c r="C33" s="1385" t="s">
        <v>769</v>
      </c>
      <c r="D33" s="1644">
        <v>107.97371266232696</v>
      </c>
      <c r="E33" s="1641">
        <v>109.18208503988566</v>
      </c>
      <c r="F33" s="1612">
        <v>113.31663697330031</v>
      </c>
      <c r="G33" s="1612">
        <v>112.70977938472413</v>
      </c>
      <c r="H33" s="1612">
        <v>109.60107039235061</v>
      </c>
      <c r="I33" s="1639">
        <v>110.6431107406473</v>
      </c>
      <c r="J33" s="1640">
        <v>113.24672421686263</v>
      </c>
      <c r="K33" s="1612">
        <v>115.16275316055193</v>
      </c>
      <c r="L33" s="1612">
        <v>113.40835057599124</v>
      </c>
      <c r="M33" s="1612">
        <v>110.33659725472755</v>
      </c>
      <c r="N33" s="1639">
        <v>112.908822218838</v>
      </c>
      <c r="O33" s="1640">
        <v>109.39773022633217</v>
      </c>
      <c r="P33" s="1612">
        <v>108.54300758943327</v>
      </c>
      <c r="Q33" s="1612">
        <v>114.36203959125189</v>
      </c>
      <c r="R33" s="1612">
        <v>104.59669637059244</v>
      </c>
      <c r="S33" s="1639">
        <v>109.23972345978919</v>
      </c>
      <c r="T33" s="1603">
        <v>111.54780493127447</v>
      </c>
    </row>
    <row r="34" spans="1:20">
      <c r="A34" s="1597"/>
      <c r="B34" s="823"/>
      <c r="C34" s="1385" t="s">
        <v>768</v>
      </c>
      <c r="D34" s="1644">
        <v>107.29995536672254</v>
      </c>
      <c r="E34" s="1641">
        <v>109.95057182978283</v>
      </c>
      <c r="F34" s="1612">
        <v>114.60566576325033</v>
      </c>
      <c r="G34" s="1612">
        <v>113.33497956548904</v>
      </c>
      <c r="H34" s="1612">
        <v>110.14949768512639</v>
      </c>
      <c r="I34" s="1639">
        <v>111.26019202586492</v>
      </c>
      <c r="J34" s="1640">
        <v>112.2003507213293</v>
      </c>
      <c r="K34" s="1612">
        <v>115.81149539916902</v>
      </c>
      <c r="L34" s="1612">
        <v>112.50496833605177</v>
      </c>
      <c r="M34" s="1612">
        <v>109.14889973135659</v>
      </c>
      <c r="N34" s="1639">
        <v>111.95920464305209</v>
      </c>
      <c r="O34" s="1640">
        <v>109.66128855347917</v>
      </c>
      <c r="P34" s="1612">
        <v>107.43259318954136</v>
      </c>
      <c r="Q34" s="1612">
        <v>115.74150610353951</v>
      </c>
      <c r="R34" s="1612">
        <v>106.48413947643762</v>
      </c>
      <c r="S34" s="1639">
        <v>108.85111411971448</v>
      </c>
      <c r="T34" s="1603">
        <v>111.12525850998485</v>
      </c>
    </row>
    <row r="35" spans="1:20">
      <c r="A35" s="1597"/>
      <c r="B35" s="823"/>
      <c r="C35" s="1385" t="s">
        <v>767</v>
      </c>
      <c r="D35" s="1644">
        <v>108.35194126784293</v>
      </c>
      <c r="E35" s="1641">
        <v>112.32879014862567</v>
      </c>
      <c r="F35" s="1612">
        <v>113.21310125251516</v>
      </c>
      <c r="G35" s="1612">
        <v>112.41176914771711</v>
      </c>
      <c r="H35" s="1612">
        <v>110.85954187262013</v>
      </c>
      <c r="I35" s="1639">
        <v>111.40893683015986</v>
      </c>
      <c r="J35" s="1640">
        <v>112.81916768080167</v>
      </c>
      <c r="K35" s="1612">
        <v>115.86512369033169</v>
      </c>
      <c r="L35" s="1612">
        <v>113.07610888281623</v>
      </c>
      <c r="M35" s="1612">
        <v>109.33277019771879</v>
      </c>
      <c r="N35" s="1639">
        <v>112.46736735051583</v>
      </c>
      <c r="O35" s="1640">
        <v>110.81172710409855</v>
      </c>
      <c r="P35" s="1612">
        <v>110.76383638921708</v>
      </c>
      <c r="Q35" s="1612">
        <v>116.94102941266995</v>
      </c>
      <c r="R35" s="1612">
        <v>108.00238962562132</v>
      </c>
      <c r="S35" s="1639">
        <v>111.29612267366981</v>
      </c>
      <c r="T35" s="1603">
        <v>111.94529320235409</v>
      </c>
    </row>
    <row r="36" spans="1:20">
      <c r="A36" s="1597"/>
      <c r="B36" s="823"/>
      <c r="C36" s="1385" t="s">
        <v>766</v>
      </c>
      <c r="D36" s="1644">
        <v>109.57620761545137</v>
      </c>
      <c r="E36" s="1641">
        <v>112.22764667103237</v>
      </c>
      <c r="F36" s="1612">
        <v>113.18379937426843</v>
      </c>
      <c r="G36" s="1612">
        <v>112.2284806475177</v>
      </c>
      <c r="H36" s="1612">
        <v>111.2476701957402</v>
      </c>
      <c r="I36" s="1639">
        <v>111.73665334171802</v>
      </c>
      <c r="J36" s="1640">
        <v>114.81446475242414</v>
      </c>
      <c r="K36" s="1612">
        <v>116.59350794343662</v>
      </c>
      <c r="L36" s="1612">
        <v>114.96453569714704</v>
      </c>
      <c r="M36" s="1612">
        <v>110.55902310735148</v>
      </c>
      <c r="N36" s="1639">
        <v>114.24811148066958</v>
      </c>
      <c r="O36" s="1640">
        <v>111.45953760014396</v>
      </c>
      <c r="P36" s="1612">
        <v>112.01305258909547</v>
      </c>
      <c r="Q36" s="1612">
        <v>116.93479976826704</v>
      </c>
      <c r="R36" s="1612">
        <v>109.17301210678087</v>
      </c>
      <c r="S36" s="1639">
        <v>112.2483956173361</v>
      </c>
      <c r="T36" s="1603">
        <v>113.17263838940474</v>
      </c>
    </row>
    <row r="37" spans="1:20">
      <c r="A37" s="1597"/>
      <c r="B37" s="823"/>
      <c r="C37" s="1385" t="s">
        <v>765</v>
      </c>
      <c r="D37" s="1644">
        <v>108.87480110937172</v>
      </c>
      <c r="E37" s="1641">
        <v>113.33026068923573</v>
      </c>
      <c r="F37" s="1612">
        <v>114.74753327278147</v>
      </c>
      <c r="G37" s="1612">
        <v>116.49781568848195</v>
      </c>
      <c r="H37" s="1612">
        <v>112.11190816822648</v>
      </c>
      <c r="I37" s="1639">
        <v>112.6967772082393</v>
      </c>
      <c r="J37" s="1640">
        <v>113.92290767052356</v>
      </c>
      <c r="K37" s="1612">
        <v>117.75812232614831</v>
      </c>
      <c r="L37" s="1612">
        <v>114.24642667753382</v>
      </c>
      <c r="M37" s="1612">
        <v>110.87464276115668</v>
      </c>
      <c r="N37" s="1639">
        <v>113.69810736140766</v>
      </c>
      <c r="O37" s="1640">
        <v>110.26461302026773</v>
      </c>
      <c r="P37" s="1612">
        <v>112.36005708906167</v>
      </c>
      <c r="Q37" s="1612">
        <v>117.46198154037353</v>
      </c>
      <c r="R37" s="1612">
        <v>111.97835623563917</v>
      </c>
      <c r="S37" s="1639">
        <v>112.23793890024089</v>
      </c>
      <c r="T37" s="1603">
        <v>113.13042154573787</v>
      </c>
    </row>
    <row r="38" spans="1:20">
      <c r="A38" s="1597"/>
      <c r="B38" s="823"/>
      <c r="C38" s="1385" t="s">
        <v>764</v>
      </c>
      <c r="D38" s="1644">
        <v>110.30961240209538</v>
      </c>
      <c r="E38" s="1641">
        <v>112.74266892582531</v>
      </c>
      <c r="F38" s="1612">
        <v>113.69904824324044</v>
      </c>
      <c r="G38" s="1612">
        <v>117.96234849879193</v>
      </c>
      <c r="H38" s="1612">
        <v>111.91005750959226</v>
      </c>
      <c r="I38" s="1639">
        <v>112.49573698152417</v>
      </c>
      <c r="J38" s="1640">
        <v>115.54821412029972</v>
      </c>
      <c r="K38" s="1612">
        <v>117.67007587797079</v>
      </c>
      <c r="L38" s="1612">
        <v>115.72720347826122</v>
      </c>
      <c r="M38" s="1612">
        <v>112.72631322192635</v>
      </c>
      <c r="N38" s="1639">
        <v>115.23919886885223</v>
      </c>
      <c r="O38" s="1640">
        <v>112.8569922946248</v>
      </c>
      <c r="P38" s="1612">
        <v>111.31904358916303</v>
      </c>
      <c r="Q38" s="1612">
        <v>118.33590411323243</v>
      </c>
      <c r="R38" s="1612">
        <v>110.15290134145002</v>
      </c>
      <c r="S38" s="1639">
        <v>112.40737658954015</v>
      </c>
      <c r="T38" s="1603">
        <v>113.92873277581097</v>
      </c>
    </row>
    <row r="39" spans="1:20">
      <c r="A39" s="1597"/>
      <c r="B39" s="823"/>
      <c r="C39" s="1385" t="s">
        <v>763</v>
      </c>
      <c r="D39" s="1644">
        <v>109.88704522704057</v>
      </c>
      <c r="E39" s="1641">
        <v>112.90411830790357</v>
      </c>
      <c r="F39" s="1612">
        <v>114.18502424572638</v>
      </c>
      <c r="G39" s="1612">
        <v>117.96234849879193</v>
      </c>
      <c r="H39" s="1612">
        <v>111.83574820100293</v>
      </c>
      <c r="I39" s="1639">
        <v>112.57528120741449</v>
      </c>
      <c r="J39" s="1640">
        <v>116.30034336725194</v>
      </c>
      <c r="K39" s="1612">
        <v>119.07081482624946</v>
      </c>
      <c r="L39" s="1612">
        <v>116.53404610773626</v>
      </c>
      <c r="M39" s="1612">
        <v>111.95063526268881</v>
      </c>
      <c r="N39" s="1639">
        <v>115.78869208671645</v>
      </c>
      <c r="O39" s="1640">
        <v>111.57680283629618</v>
      </c>
      <c r="P39" s="1612">
        <v>109.42162298334775</v>
      </c>
      <c r="Q39" s="1612">
        <v>116.93964169527268</v>
      </c>
      <c r="R39" s="1612">
        <v>105.81969943886085</v>
      </c>
      <c r="S39" s="1639">
        <v>110.66724872881768</v>
      </c>
      <c r="T39" s="1603">
        <v>113.87564702008008</v>
      </c>
    </row>
    <row r="40" spans="1:20">
      <c r="A40" s="1597"/>
      <c r="B40" s="823"/>
      <c r="C40" s="1385" t="s">
        <v>1327</v>
      </c>
      <c r="D40" s="1644">
        <v>110.35503067296423</v>
      </c>
      <c r="E40" s="1641">
        <v>113.38474159079495</v>
      </c>
      <c r="F40" s="1612">
        <v>114.1509064152134</v>
      </c>
      <c r="G40" s="1612">
        <v>117.98720117678508</v>
      </c>
      <c r="H40" s="1612">
        <v>111.92671683467113</v>
      </c>
      <c r="I40" s="1639">
        <v>112.71742463845852</v>
      </c>
      <c r="J40" s="1640">
        <v>117.29869984415602</v>
      </c>
      <c r="K40" s="1612">
        <v>120.4235284391586</v>
      </c>
      <c r="L40" s="1612">
        <v>117.56229433231584</v>
      </c>
      <c r="M40" s="1612">
        <v>111.74800019808708</v>
      </c>
      <c r="N40" s="1639">
        <v>116.61677413810894</v>
      </c>
      <c r="O40" s="1640">
        <v>110.04484758021933</v>
      </c>
      <c r="P40" s="1612">
        <v>110.41683188925084</v>
      </c>
      <c r="Q40" s="1612">
        <v>115.99093322180995</v>
      </c>
      <c r="R40" s="1612">
        <v>103.93707167119901</v>
      </c>
      <c r="S40" s="1639">
        <v>110.66428375071091</v>
      </c>
      <c r="T40" s="1603">
        <v>114.35030244565871</v>
      </c>
    </row>
    <row r="41" spans="1:20">
      <c r="A41" s="1597"/>
      <c r="B41" s="823"/>
      <c r="C41" s="1385" t="s">
        <v>761</v>
      </c>
      <c r="D41" s="1644">
        <v>110.29196963453562</v>
      </c>
      <c r="E41" s="1641">
        <v>113.50086656834051</v>
      </c>
      <c r="F41" s="1612">
        <v>114.85520316945784</v>
      </c>
      <c r="G41" s="1612">
        <v>117.7759534138434</v>
      </c>
      <c r="H41" s="1612">
        <v>113.1812748339911</v>
      </c>
      <c r="I41" s="1639">
        <v>113.42866677867249</v>
      </c>
      <c r="J41" s="1640">
        <v>118.08969273053735</v>
      </c>
      <c r="K41" s="1612">
        <v>123.6412259089188</v>
      </c>
      <c r="L41" s="1612">
        <v>118.55799155147044</v>
      </c>
      <c r="M41" s="1612">
        <v>113.9124753296388</v>
      </c>
      <c r="N41" s="1639">
        <v>117.80253795747366</v>
      </c>
      <c r="O41" s="1640">
        <v>110.90131566373167</v>
      </c>
      <c r="P41" s="1612">
        <v>114.23388138887924</v>
      </c>
      <c r="Q41" s="1612">
        <v>120.09317668692063</v>
      </c>
      <c r="R41" s="1612">
        <v>105.31771990268972</v>
      </c>
      <c r="S41" s="1639">
        <v>113.58607800127167</v>
      </c>
      <c r="T41" s="1603">
        <v>115.77577463105322</v>
      </c>
    </row>
    <row r="42" spans="1:20">
      <c r="A42" s="1597"/>
      <c r="B42" s="823"/>
      <c r="C42" s="823"/>
      <c r="D42" s="1644"/>
      <c r="E42" s="1641"/>
      <c r="F42" s="1612"/>
      <c r="G42" s="1612"/>
      <c r="H42" s="1612"/>
      <c r="I42" s="1639"/>
      <c r="J42" s="1640"/>
      <c r="K42" s="1612"/>
      <c r="L42" s="1612"/>
      <c r="M42" s="1612"/>
      <c r="N42" s="1639"/>
      <c r="O42" s="1640"/>
      <c r="P42" s="1612"/>
      <c r="Q42" s="1612"/>
      <c r="R42" s="1612"/>
      <c r="S42" s="1639"/>
      <c r="T42" s="1603"/>
    </row>
    <row r="43" spans="1:20">
      <c r="A43" s="1597" t="s">
        <v>160</v>
      </c>
      <c r="B43" s="823"/>
      <c r="C43" s="1385" t="s">
        <v>772</v>
      </c>
      <c r="D43" s="1644">
        <v>110.54492940213112</v>
      </c>
      <c r="E43" s="1641">
        <v>113.53712489183596</v>
      </c>
      <c r="F43" s="1612">
        <v>116.07057835208228</v>
      </c>
      <c r="G43" s="1612">
        <v>119.18967137361382</v>
      </c>
      <c r="H43" s="1612">
        <v>114.46760963361369</v>
      </c>
      <c r="I43" s="1639">
        <v>114.41780057960922</v>
      </c>
      <c r="J43" s="1640">
        <v>120.34416936281001</v>
      </c>
      <c r="K43" s="1612">
        <v>123.92937792113612</v>
      </c>
      <c r="L43" s="1612">
        <v>120.64659913972307</v>
      </c>
      <c r="M43" s="1612">
        <v>114.99260808722906</v>
      </c>
      <c r="N43" s="1639">
        <v>119.72714742390318</v>
      </c>
      <c r="O43" s="1640">
        <v>112.27199785182044</v>
      </c>
      <c r="P43" s="1612">
        <v>112.98466518900088</v>
      </c>
      <c r="Q43" s="1612">
        <v>118.85504617476568</v>
      </c>
      <c r="R43" s="1612">
        <v>109.10198259771032</v>
      </c>
      <c r="S43" s="1639">
        <v>113.2361895965694</v>
      </c>
      <c r="T43" s="1603">
        <v>116.97928822902024</v>
      </c>
    </row>
    <row r="44" spans="1:20">
      <c r="A44" s="1597"/>
      <c r="B44" s="823"/>
      <c r="C44" s="1385" t="s">
        <v>771</v>
      </c>
      <c r="D44" s="1644">
        <v>110.12228076250956</v>
      </c>
      <c r="E44" s="1641">
        <v>113.39876678735436</v>
      </c>
      <c r="F44" s="1612">
        <v>113.6142149539521</v>
      </c>
      <c r="G44" s="1612">
        <v>118.17672725536292</v>
      </c>
      <c r="H44" s="1612">
        <v>114.27187014016327</v>
      </c>
      <c r="I44" s="1639">
        <v>113.40069603105715</v>
      </c>
      <c r="J44" s="1640">
        <v>120.35118562406331</v>
      </c>
      <c r="K44" s="1612">
        <v>123.98356650787805</v>
      </c>
      <c r="L44" s="1612">
        <v>120.65759461603231</v>
      </c>
      <c r="M44" s="1612">
        <v>115.1293301233039</v>
      </c>
      <c r="N44" s="1639">
        <v>119.75858854648732</v>
      </c>
      <c r="O44" s="1640">
        <v>114.20852541350051</v>
      </c>
      <c r="P44" s="1612">
        <v>112.42945798905492</v>
      </c>
      <c r="Q44" s="1612">
        <v>119.34331906615259</v>
      </c>
      <c r="R44" s="1612">
        <v>108.97314660164234</v>
      </c>
      <c r="S44" s="1639">
        <v>113.51239066637406</v>
      </c>
      <c r="T44" s="1603">
        <v>116.7879302129881</v>
      </c>
    </row>
    <row r="45" spans="1:20">
      <c r="A45" s="1597"/>
      <c r="B45" s="823"/>
      <c r="C45" s="1385" t="s">
        <v>770</v>
      </c>
      <c r="D45" s="1644">
        <v>111.99016451851958</v>
      </c>
      <c r="E45" s="1641">
        <v>114.1480900620485</v>
      </c>
      <c r="F45" s="1612">
        <v>113.36280193741919</v>
      </c>
      <c r="G45" s="1612">
        <v>116.61453451548545</v>
      </c>
      <c r="H45" s="1612">
        <v>112.32449451524036</v>
      </c>
      <c r="I45" s="1639">
        <v>112.89868866820744</v>
      </c>
      <c r="J45" s="1640">
        <v>120.36790034592164</v>
      </c>
      <c r="K45" s="1612">
        <v>124.48166927788597</v>
      </c>
      <c r="L45" s="1612">
        <v>120.71491676076216</v>
      </c>
      <c r="M45" s="1612">
        <v>117.5603502248923</v>
      </c>
      <c r="N45" s="1639">
        <v>120.20192132317756</v>
      </c>
      <c r="O45" s="1640">
        <v>117.86638922164371</v>
      </c>
      <c r="P45" s="1612">
        <v>113.67867418893331</v>
      </c>
      <c r="Q45" s="1612">
        <v>124.21013448160754</v>
      </c>
      <c r="R45" s="1612">
        <v>110.57671215775451</v>
      </c>
      <c r="S45" s="1639">
        <v>115.81571782630307</v>
      </c>
      <c r="T45" s="1603">
        <v>117.37387629520335</v>
      </c>
    </row>
    <row r="46" spans="1:20">
      <c r="A46" s="1597"/>
      <c r="B46" s="823"/>
      <c r="C46" s="1385" t="s">
        <v>769</v>
      </c>
      <c r="D46" s="1644">
        <v>112.192964413376</v>
      </c>
      <c r="E46" s="1641">
        <v>115.70925136732501</v>
      </c>
      <c r="F46" s="1612">
        <v>113.5209160329089</v>
      </c>
      <c r="G46" s="1612">
        <v>117.36887986225042</v>
      </c>
      <c r="H46" s="1612">
        <v>115.91419064295825</v>
      </c>
      <c r="I46" s="1639">
        <v>114.51213363602679</v>
      </c>
      <c r="J46" s="1640">
        <v>123.95166101748947</v>
      </c>
      <c r="K46" s="1612">
        <v>127.03901838631478</v>
      </c>
      <c r="L46" s="1612">
        <v>124.21209462549712</v>
      </c>
      <c r="M46" s="1612">
        <v>117.88935370661741</v>
      </c>
      <c r="N46" s="1639">
        <v>123.18389084297002</v>
      </c>
      <c r="O46" s="1640">
        <v>117.81773427342537</v>
      </c>
      <c r="P46" s="1612">
        <v>113.47047148895358</v>
      </c>
      <c r="Q46" s="1612">
        <v>124.82706536799249</v>
      </c>
      <c r="R46" s="1612">
        <v>112.19488758324169</v>
      </c>
      <c r="S46" s="1639">
        <v>115.78506004394866</v>
      </c>
      <c r="T46" s="1603">
        <v>119.36689578012513</v>
      </c>
    </row>
    <row r="47" spans="1:20">
      <c r="A47" s="1597"/>
      <c r="B47" s="823"/>
      <c r="C47" s="1385" t="s">
        <v>768</v>
      </c>
      <c r="D47" s="1644">
        <v>111.34101480133047</v>
      </c>
      <c r="E47" s="1641">
        <v>117.01663168605765</v>
      </c>
      <c r="F47" s="1612">
        <v>114.14096988719406</v>
      </c>
      <c r="G47" s="1612">
        <v>116.09562391292332</v>
      </c>
      <c r="H47" s="1612">
        <v>115.06546789082965</v>
      </c>
      <c r="I47" s="1639">
        <v>114.32944694896115</v>
      </c>
      <c r="J47" s="1640">
        <v>123.55014541317624</v>
      </c>
      <c r="K47" s="1612">
        <v>126.27061302040192</v>
      </c>
      <c r="L47" s="1612">
        <v>123.7796300855928</v>
      </c>
      <c r="M47" s="1612">
        <v>116.97255917353095</v>
      </c>
      <c r="N47" s="1639">
        <v>122.67266458605559</v>
      </c>
      <c r="O47" s="1640">
        <v>116.19565357892398</v>
      </c>
      <c r="P47" s="1612">
        <v>111.87425078910897</v>
      </c>
      <c r="Q47" s="1612">
        <v>123.68993654814157</v>
      </c>
      <c r="R47" s="1612">
        <v>111.23337750194406</v>
      </c>
      <c r="S47" s="1639">
        <v>114.24374648292364</v>
      </c>
      <c r="T47" s="1603">
        <v>118.72571652525474</v>
      </c>
    </row>
    <row r="48" spans="1:20">
      <c r="A48" s="1597"/>
      <c r="B48" s="823"/>
      <c r="C48" s="1385" t="s">
        <v>767</v>
      </c>
      <c r="D48" s="1644">
        <v>113.67984112152489</v>
      </c>
      <c r="E48" s="1641">
        <v>118.70322495532464</v>
      </c>
      <c r="F48" s="1612">
        <v>114.62611905450173</v>
      </c>
      <c r="G48" s="1612">
        <v>117.37453828447207</v>
      </c>
      <c r="H48" s="1612">
        <v>116.03975568370201</v>
      </c>
      <c r="I48" s="1639">
        <v>115.43351457714583</v>
      </c>
      <c r="J48" s="1640">
        <v>124.48037336181403</v>
      </c>
      <c r="K48" s="1612">
        <v>128.47577633612059</v>
      </c>
      <c r="L48" s="1612">
        <v>124.81740503250754</v>
      </c>
      <c r="M48" s="1612">
        <v>118.85211603986716</v>
      </c>
      <c r="N48" s="1639">
        <v>123.84733006268152</v>
      </c>
      <c r="O48" s="1640">
        <v>117.1004903366432</v>
      </c>
      <c r="P48" s="1612">
        <v>113.12346698898736</v>
      </c>
      <c r="Q48" s="1612">
        <v>129.10321094041691</v>
      </c>
      <c r="R48" s="1612">
        <v>112.50639865733541</v>
      </c>
      <c r="S48" s="1639">
        <v>115.79665585379664</v>
      </c>
      <c r="T48" s="1603">
        <v>119.96118048947397</v>
      </c>
    </row>
    <row r="49" spans="1:20">
      <c r="A49" s="1597"/>
      <c r="B49" s="823"/>
      <c r="C49" s="1385" t="s">
        <v>766</v>
      </c>
      <c r="D49" s="1644">
        <v>114.02407260638148</v>
      </c>
      <c r="E49" s="1641">
        <v>119.25583295878397</v>
      </c>
      <c r="F49" s="1612">
        <v>115.10067892917573</v>
      </c>
      <c r="G49" s="1612">
        <v>118.7631816673387</v>
      </c>
      <c r="H49" s="1612">
        <v>116.81079526751314</v>
      </c>
      <c r="I49" s="1639">
        <v>116.03293598868687</v>
      </c>
      <c r="J49" s="1640">
        <v>125.12061135576178</v>
      </c>
      <c r="K49" s="1612">
        <v>129.46829993375809</v>
      </c>
      <c r="L49" s="1612">
        <v>125.48736003030605</v>
      </c>
      <c r="M49" s="1612">
        <v>118.92404840391053</v>
      </c>
      <c r="N49" s="1639">
        <v>124.42003465247615</v>
      </c>
      <c r="O49" s="1640">
        <v>119.06590947154933</v>
      </c>
      <c r="P49" s="1612">
        <v>113.26226878897383</v>
      </c>
      <c r="Q49" s="1612">
        <v>128.59687509703866</v>
      </c>
      <c r="R49" s="1612">
        <v>111.77821037053397</v>
      </c>
      <c r="S49" s="1639">
        <v>116.37523469779416</v>
      </c>
      <c r="T49" s="1603">
        <v>120.54209949574958</v>
      </c>
    </row>
    <row r="50" spans="1:20">
      <c r="A50" s="1597"/>
      <c r="B50" s="823"/>
      <c r="C50" s="1385" t="s">
        <v>765</v>
      </c>
      <c r="D50" s="1644">
        <v>114.51617775353881</v>
      </c>
      <c r="E50" s="1641">
        <v>119.59259361967618</v>
      </c>
      <c r="F50" s="1612">
        <v>114.45719807817352</v>
      </c>
      <c r="G50" s="1612">
        <v>117.576022495345</v>
      </c>
      <c r="H50" s="1612">
        <v>117.67210390083787</v>
      </c>
      <c r="I50" s="1639">
        <v>116.22018025841734</v>
      </c>
      <c r="J50" s="1640">
        <v>125.25179649629604</v>
      </c>
      <c r="K50" s="1612">
        <v>130.3967897509028</v>
      </c>
      <c r="L50" s="1612">
        <v>125.68580169763818</v>
      </c>
      <c r="M50" s="1612">
        <v>120.64268891884926</v>
      </c>
      <c r="N50" s="1639">
        <v>124.86569097328793</v>
      </c>
      <c r="O50" s="1640">
        <v>119.08331391280242</v>
      </c>
      <c r="P50" s="1612">
        <v>117.28752098858199</v>
      </c>
      <c r="Q50" s="1612">
        <v>129.35348275623352</v>
      </c>
      <c r="R50" s="1612">
        <v>113.56756113123564</v>
      </c>
      <c r="S50" s="1639">
        <v>118.86557813394248</v>
      </c>
      <c r="T50" s="1603">
        <v>121.34862572335439</v>
      </c>
    </row>
    <row r="51" spans="1:20">
      <c r="A51" s="1597"/>
      <c r="B51" s="823"/>
      <c r="C51" s="1385" t="s">
        <v>764</v>
      </c>
      <c r="D51" s="1644">
        <v>116.47521785659951</v>
      </c>
      <c r="E51" s="1641">
        <v>125.36850676558402</v>
      </c>
      <c r="F51" s="1612">
        <v>121.10683867573707</v>
      </c>
      <c r="G51" s="1612">
        <v>123.29646546252474</v>
      </c>
      <c r="H51" s="1612">
        <v>123.27348817319105</v>
      </c>
      <c r="I51" s="1639">
        <v>121.59027365343979</v>
      </c>
      <c r="J51" s="1640">
        <v>133.81131633294098</v>
      </c>
      <c r="K51" s="1612">
        <v>136.47502329990454</v>
      </c>
      <c r="L51" s="1612">
        <v>134.03601296932206</v>
      </c>
      <c r="M51" s="1612">
        <v>127.76208096889785</v>
      </c>
      <c r="N51" s="1639">
        <v>133.01574649044554</v>
      </c>
      <c r="O51" s="1640">
        <v>123.90175141832593</v>
      </c>
      <c r="P51" s="1612">
        <v>122.8395929880415</v>
      </c>
      <c r="Q51" s="1612">
        <v>135.73864201089407</v>
      </c>
      <c r="R51" s="1612">
        <v>116.75674920559216</v>
      </c>
      <c r="S51" s="1639">
        <v>124.21955818744985</v>
      </c>
      <c r="T51" s="1603">
        <v>128.186164148215</v>
      </c>
    </row>
    <row r="52" spans="1:20">
      <c r="A52" s="1597"/>
      <c r="B52" s="823"/>
      <c r="C52" s="1385" t="s">
        <v>763</v>
      </c>
      <c r="D52" s="1644">
        <v>122.06432428615138</v>
      </c>
      <c r="E52" s="1641">
        <v>130.90677337727098</v>
      </c>
      <c r="F52" s="1612">
        <v>121.62194248590588</v>
      </c>
      <c r="G52" s="1612">
        <v>125.80225891107402</v>
      </c>
      <c r="H52" s="1612">
        <v>126.281930025856</v>
      </c>
      <c r="I52" s="1639">
        <v>124.38205507837156</v>
      </c>
      <c r="J52" s="1640">
        <v>136.28116448956737</v>
      </c>
      <c r="K52" s="1612">
        <v>137.63931318710695</v>
      </c>
      <c r="L52" s="1612">
        <v>136.39573093693841</v>
      </c>
      <c r="M52" s="1612">
        <v>132.75565150330985</v>
      </c>
      <c r="N52" s="1639">
        <v>135.80378141846612</v>
      </c>
      <c r="O52" s="1640">
        <v>126.956392432681</v>
      </c>
      <c r="P52" s="1612">
        <v>124.36641278789284</v>
      </c>
      <c r="Q52" s="1612">
        <v>141.62126656113409</v>
      </c>
      <c r="R52" s="1612">
        <v>124.68302388147691</v>
      </c>
      <c r="S52" s="1639">
        <v>126.78933419761364</v>
      </c>
      <c r="T52" s="1603">
        <v>130.92944725364444</v>
      </c>
    </row>
    <row r="53" spans="1:20">
      <c r="A53" s="1597"/>
      <c r="B53" s="823"/>
      <c r="C53" s="1385" t="s">
        <v>1327</v>
      </c>
      <c r="D53" s="1644">
        <v>126.34775191139789</v>
      </c>
      <c r="E53" s="1641">
        <v>132.61198267955419</v>
      </c>
      <c r="F53" s="1612">
        <v>124.28594740670285</v>
      </c>
      <c r="G53" s="1612">
        <v>129.78179397472542</v>
      </c>
      <c r="H53" s="1612">
        <v>128.49801764184954</v>
      </c>
      <c r="I53" s="1639">
        <v>127.1006442472405</v>
      </c>
      <c r="J53" s="1640">
        <v>139.32359337761216</v>
      </c>
      <c r="K53" s="1612">
        <v>138.2740264032073</v>
      </c>
      <c r="L53" s="1612">
        <v>139.23505729923329</v>
      </c>
      <c r="M53" s="1612">
        <v>132.48438291147829</v>
      </c>
      <c r="N53" s="1639">
        <v>138.13726299939532</v>
      </c>
      <c r="O53" s="1640">
        <v>127.49777133508242</v>
      </c>
      <c r="P53" s="1612">
        <v>126.58724158767664</v>
      </c>
      <c r="Q53" s="1612">
        <v>142.79811124953886</v>
      </c>
      <c r="R53" s="1612">
        <v>127.55070137626137</v>
      </c>
      <c r="S53" s="1639">
        <v>128.44337774974201</v>
      </c>
      <c r="T53" s="1603">
        <v>133.22123282928129</v>
      </c>
    </row>
    <row r="54" spans="1:20">
      <c r="A54" s="1597"/>
      <c r="B54" s="823"/>
      <c r="C54" s="1385" t="s">
        <v>761</v>
      </c>
      <c r="D54" s="1644">
        <v>127.2791963770574</v>
      </c>
      <c r="E54" s="1641">
        <v>133.13005707865088</v>
      </c>
      <c r="F54" s="1612">
        <v>129.83763792283366</v>
      </c>
      <c r="G54" s="1612">
        <v>127.28742832007471</v>
      </c>
      <c r="H54" s="1612">
        <v>131.64208056455362</v>
      </c>
      <c r="I54" s="1639">
        <v>130.30713324580952</v>
      </c>
      <c r="J54" s="1640">
        <v>139.61585042312575</v>
      </c>
      <c r="K54" s="1612">
        <v>140.13241218470353</v>
      </c>
      <c r="L54" s="1612">
        <v>139.65942491977617</v>
      </c>
      <c r="M54" s="1612">
        <v>135.24454505086067</v>
      </c>
      <c r="N54" s="1639">
        <v>138.94147739688037</v>
      </c>
      <c r="O54" s="1640">
        <v>127.8643491306369</v>
      </c>
      <c r="P54" s="1612">
        <v>123.95000738793338</v>
      </c>
      <c r="Q54" s="1612">
        <v>143.20775939165239</v>
      </c>
      <c r="R54" s="1612">
        <v>126.03301942327685</v>
      </c>
      <c r="S54" s="1639">
        <v>126.99843940529053</v>
      </c>
      <c r="T54" s="1603">
        <v>134.18212784406043</v>
      </c>
    </row>
    <row r="55" spans="1:20">
      <c r="A55" s="1597"/>
      <c r="B55" s="823"/>
      <c r="C55" s="823"/>
      <c r="D55" s="1644"/>
      <c r="E55" s="1641"/>
      <c r="F55" s="1612"/>
      <c r="G55" s="1612"/>
      <c r="H55" s="1612"/>
      <c r="I55" s="1639"/>
      <c r="J55" s="1640"/>
      <c r="K55" s="1612"/>
      <c r="L55" s="1612"/>
      <c r="M55" s="1612"/>
      <c r="N55" s="1639"/>
      <c r="O55" s="1640"/>
      <c r="P55" s="1612"/>
      <c r="Q55" s="1612"/>
      <c r="R55" s="1612"/>
      <c r="S55" s="1639"/>
      <c r="T55" s="1603"/>
    </row>
    <row r="56" spans="1:20">
      <c r="A56" s="1597" t="s">
        <v>1501</v>
      </c>
      <c r="B56" s="823"/>
      <c r="C56" s="1385" t="s">
        <v>772</v>
      </c>
      <c r="D56" s="1642">
        <v>130.63826900194033</v>
      </c>
      <c r="E56" s="1641">
        <v>136.26255211112931</v>
      </c>
      <c r="F56" s="1612">
        <v>130.95821717756587</v>
      </c>
      <c r="G56" s="1612">
        <v>120.17312734562806</v>
      </c>
      <c r="H56" s="1612">
        <v>135.96230496455036</v>
      </c>
      <c r="I56" s="1639">
        <v>132.95339738848526</v>
      </c>
      <c r="J56" s="1640">
        <v>142.44275699256048</v>
      </c>
      <c r="K56" s="1612">
        <v>140.67853812677757</v>
      </c>
      <c r="L56" s="1612">
        <v>142.29393655176202</v>
      </c>
      <c r="M56" s="1612">
        <v>137.3678465191974</v>
      </c>
      <c r="N56" s="1639">
        <v>141.49285606000444</v>
      </c>
      <c r="O56" s="1640">
        <v>129.82418180975088</v>
      </c>
      <c r="P56" s="1612">
        <v>127.83645778755503</v>
      </c>
      <c r="Q56" s="1612">
        <v>144.84879554943637</v>
      </c>
      <c r="R56" s="1612">
        <v>126.99530828225971</v>
      </c>
      <c r="S56" s="1639">
        <v>130.0294397691745</v>
      </c>
      <c r="T56" s="1603">
        <v>136.85880263562547</v>
      </c>
    </row>
    <row r="57" spans="1:20">
      <c r="A57" s="1597"/>
      <c r="B57" s="823"/>
      <c r="C57" s="1385" t="s">
        <v>771</v>
      </c>
      <c r="D57" s="1642">
        <v>131.72654686691118</v>
      </c>
      <c r="E57" s="1641">
        <v>135.57777704685353</v>
      </c>
      <c r="F57" s="1612">
        <v>131.64927731601819</v>
      </c>
      <c r="G57" s="1612">
        <v>138.94089341083981</v>
      </c>
      <c r="H57" s="1612">
        <v>134.86942964638567</v>
      </c>
      <c r="I57" s="1639">
        <v>133.43651884764697</v>
      </c>
      <c r="J57" s="1640">
        <v>141.44087812824716</v>
      </c>
      <c r="K57" s="1612">
        <v>143.7498881218643</v>
      </c>
      <c r="L57" s="1612">
        <v>141.63565435002036</v>
      </c>
      <c r="M57" s="1612">
        <v>138.7507299483598</v>
      </c>
      <c r="N57" s="1639">
        <v>141.16650810155798</v>
      </c>
      <c r="O57" s="1640">
        <v>132.71581506082802</v>
      </c>
      <c r="P57" s="1612">
        <v>126.58724158767664</v>
      </c>
      <c r="Q57" s="1612">
        <v>146.46660252470124</v>
      </c>
      <c r="R57" s="1612">
        <v>126.55156075721321</v>
      </c>
      <c r="S57" s="1639">
        <v>130.27409638160466</v>
      </c>
      <c r="T57" s="1603">
        <v>136.86368553059015</v>
      </c>
    </row>
    <row r="58" spans="1:20">
      <c r="A58" s="1597"/>
      <c r="B58" s="823"/>
      <c r="C58" s="1385" t="s">
        <v>770</v>
      </c>
      <c r="D58" s="1642">
        <v>137.19891366214461</v>
      </c>
      <c r="E58" s="1641">
        <v>141.24514785274712</v>
      </c>
      <c r="F58" s="1612">
        <v>131.79317564879415</v>
      </c>
      <c r="G58" s="1612">
        <v>137.60484006979792</v>
      </c>
      <c r="H58" s="1612">
        <v>139.54103572673617</v>
      </c>
      <c r="I58" s="1639">
        <v>136.61876555259727</v>
      </c>
      <c r="J58" s="1640">
        <v>150.57258404511896</v>
      </c>
      <c r="K58" s="1612">
        <v>147.98260754457019</v>
      </c>
      <c r="L58" s="1612">
        <v>150.3541069321343</v>
      </c>
      <c r="M58" s="1612">
        <v>143.64988354783802</v>
      </c>
      <c r="N58" s="1639">
        <v>149.26386649193904</v>
      </c>
      <c r="O58" s="1640">
        <v>135.86057703714823</v>
      </c>
      <c r="P58" s="1612">
        <v>136.85857478667674</v>
      </c>
      <c r="Q58" s="1612">
        <v>149.47116152858925</v>
      </c>
      <c r="R58" s="1612">
        <v>133.08515881095931</v>
      </c>
      <c r="S58" s="1639">
        <v>137.68233737498849</v>
      </c>
      <c r="T58" s="1603">
        <v>143.53187732066166</v>
      </c>
    </row>
    <row r="59" spans="1:20">
      <c r="A59" s="1600"/>
      <c r="B59" s="1599"/>
      <c r="C59" s="1385" t="s">
        <v>769</v>
      </c>
      <c r="D59" s="1642">
        <v>142.82620012203552</v>
      </c>
      <c r="E59" s="1641">
        <v>149.08061484779626</v>
      </c>
      <c r="F59" s="1612">
        <v>137.3561807515747</v>
      </c>
      <c r="G59" s="1612">
        <v>141.79939517787207</v>
      </c>
      <c r="H59" s="1612">
        <v>145.70513704444102</v>
      </c>
      <c r="I59" s="1639">
        <v>142.57434769342998</v>
      </c>
      <c r="J59" s="1640">
        <v>152.38142601624091</v>
      </c>
      <c r="K59" s="1612">
        <v>150.11454304036732</v>
      </c>
      <c r="L59" s="1612">
        <v>152.19020341327979</v>
      </c>
      <c r="M59" s="1612">
        <v>147.65632016674232</v>
      </c>
      <c r="N59" s="1639">
        <v>151.45290356762175</v>
      </c>
      <c r="O59" s="1640">
        <v>140.74905971188812</v>
      </c>
      <c r="P59" s="1612">
        <v>143.10465578606866</v>
      </c>
      <c r="Q59" s="1612">
        <v>155.78062984956082</v>
      </c>
      <c r="R59" s="1612">
        <v>141.14217468464122</v>
      </c>
      <c r="S59" s="1639">
        <v>143.59445728034271</v>
      </c>
      <c r="T59" s="1603">
        <v>147.48555084543767</v>
      </c>
    </row>
    <row r="60" spans="1:20">
      <c r="A60" s="1600"/>
      <c r="B60" s="1599"/>
      <c r="C60" s="1385" t="s">
        <v>768</v>
      </c>
      <c r="D60" s="1642">
        <v>145.04249008061413</v>
      </c>
      <c r="E60" s="1641">
        <v>155.66284418521994</v>
      </c>
      <c r="F60" s="1612">
        <v>141.77728295555241</v>
      </c>
      <c r="G60" s="1612">
        <v>145.99683497178475</v>
      </c>
      <c r="H60" s="1612">
        <v>149.69220985275655</v>
      </c>
      <c r="I60" s="1639">
        <v>146.63965099230981</v>
      </c>
      <c r="J60" s="1640">
        <v>153.41889470818987</v>
      </c>
      <c r="K60" s="1612">
        <v>154.0125578258745</v>
      </c>
      <c r="L60" s="1612">
        <v>153.46897307917499</v>
      </c>
      <c r="M60" s="1612">
        <v>149.91950308479255</v>
      </c>
      <c r="N60" s="1639">
        <v>152.89175846275876</v>
      </c>
      <c r="O60" s="1640">
        <v>142.51888577392478</v>
      </c>
      <c r="P60" s="1612">
        <v>147.96271878559574</v>
      </c>
      <c r="Q60" s="1612">
        <v>157.64493766945412</v>
      </c>
      <c r="R60" s="1612">
        <v>146.27352866308604</v>
      </c>
      <c r="S60" s="1639">
        <v>147.28053049211084</v>
      </c>
      <c r="T60" s="1603">
        <v>150.08179497379018</v>
      </c>
    </row>
    <row r="61" spans="1:20">
      <c r="A61" s="1600"/>
      <c r="B61" s="1599"/>
      <c r="C61" s="1385" t="s">
        <v>767</v>
      </c>
      <c r="D61" s="1642">
        <v>146.84788307107138</v>
      </c>
      <c r="E61" s="1641">
        <v>153.72701632165936</v>
      </c>
      <c r="F61" s="1612">
        <v>137.25869056973477</v>
      </c>
      <c r="G61" s="1612">
        <v>145.18270804122704</v>
      </c>
      <c r="H61" s="1612">
        <v>151.81629985631812</v>
      </c>
      <c r="I61" s="1639">
        <v>146.03555186757438</v>
      </c>
      <c r="J61" s="1640">
        <v>156.04234197247015</v>
      </c>
      <c r="K61" s="1612">
        <v>159.95207370486909</v>
      </c>
      <c r="L61" s="1612">
        <v>156.37214685728594</v>
      </c>
      <c r="M61" s="1612">
        <v>150.97354392001478</v>
      </c>
      <c r="N61" s="1639">
        <v>155.49422634280003</v>
      </c>
      <c r="O61" s="1640">
        <v>145.80771996720284</v>
      </c>
      <c r="P61" s="1612">
        <v>152.94387017379006</v>
      </c>
      <c r="Q61" s="1612">
        <v>155.49489256633319</v>
      </c>
      <c r="R61" s="1612">
        <v>147.12868022321297</v>
      </c>
      <c r="S61" s="1639">
        <v>150.96764378498816</v>
      </c>
      <c r="T61" s="1603">
        <v>152.07334977902946</v>
      </c>
    </row>
    <row r="62" spans="1:20">
      <c r="A62" s="1600"/>
      <c r="B62" s="1599"/>
      <c r="C62" s="1385" t="s">
        <v>766</v>
      </c>
      <c r="D62" s="1642">
        <v>150.47529068081528</v>
      </c>
      <c r="E62" s="1641">
        <v>155.76146312956777</v>
      </c>
      <c r="F62" s="1612">
        <v>140.9985113051701</v>
      </c>
      <c r="G62" s="1612">
        <v>149.90754102787722</v>
      </c>
      <c r="H62" s="1612">
        <v>157.29736069542193</v>
      </c>
      <c r="I62" s="1639">
        <v>150.30724298899787</v>
      </c>
      <c r="J62" s="1640">
        <v>159.18676308099177</v>
      </c>
      <c r="K62" s="1612">
        <v>163.19378384231402</v>
      </c>
      <c r="L62" s="1612">
        <v>159.52477476851786</v>
      </c>
      <c r="M62" s="1612">
        <v>154.43987283444173</v>
      </c>
      <c r="N62" s="1639">
        <v>158.69786829401963</v>
      </c>
      <c r="O62" s="1640">
        <v>153.14964201630053</v>
      </c>
      <c r="P62" s="1612">
        <v>158.07691787140357</v>
      </c>
      <c r="Q62" s="1612">
        <v>158.58449844738334</v>
      </c>
      <c r="R62" s="1612">
        <v>149.0423155429441</v>
      </c>
      <c r="S62" s="1639">
        <v>156.44885053538948</v>
      </c>
      <c r="T62" s="1603">
        <v>156.03338404627749</v>
      </c>
    </row>
    <row r="63" spans="1:20">
      <c r="A63" s="1600"/>
      <c r="B63" s="1599"/>
      <c r="C63" s="1385" t="s">
        <v>765</v>
      </c>
      <c r="D63" s="1642">
        <v>163.01337689029336</v>
      </c>
      <c r="E63" s="1641">
        <v>165.60449693247963</v>
      </c>
      <c r="F63" s="1612">
        <v>147.8301213497418</v>
      </c>
      <c r="G63" s="1612">
        <v>160.32595712720399</v>
      </c>
      <c r="H63" s="1612">
        <v>169.14983864705729</v>
      </c>
      <c r="I63" s="1639">
        <v>160.36350424387635</v>
      </c>
      <c r="J63" s="1640">
        <v>160.69594039009812</v>
      </c>
      <c r="K63" s="1612">
        <v>166.54632167676559</v>
      </c>
      <c r="L63" s="1612">
        <v>161.18944850227592</v>
      </c>
      <c r="M63" s="1612">
        <v>158.64978759160999</v>
      </c>
      <c r="N63" s="1639">
        <v>160.7764489838415</v>
      </c>
      <c r="O63" s="1640">
        <v>153.93593657545469</v>
      </c>
      <c r="P63" s="1612">
        <v>160.20041081773769</v>
      </c>
      <c r="Q63" s="1612">
        <v>167.05191225504393</v>
      </c>
      <c r="R63" s="1612">
        <v>160.4161652794285</v>
      </c>
      <c r="S63" s="1639">
        <v>159.06214012515716</v>
      </c>
      <c r="T63" s="1603">
        <v>160.30931398026001</v>
      </c>
    </row>
    <row r="64" spans="1:20">
      <c r="A64" s="1600"/>
      <c r="B64" s="1599"/>
      <c r="C64" s="1385" t="s">
        <v>764</v>
      </c>
      <c r="D64" s="1642">
        <v>165.27579126734815</v>
      </c>
      <c r="E64" s="1641">
        <v>167.78412217499044</v>
      </c>
      <c r="F64" s="1612">
        <v>150.05859119905801</v>
      </c>
      <c r="G64" s="1612">
        <v>157.94542561371833</v>
      </c>
      <c r="H64" s="1612">
        <v>170.41955180619115</v>
      </c>
      <c r="I64" s="1639">
        <v>162.09313946881002</v>
      </c>
      <c r="J64" s="1640">
        <v>160.5398508030172</v>
      </c>
      <c r="K64" s="1612">
        <v>167.15587401030228</v>
      </c>
      <c r="L64" s="1612">
        <v>161.09794453454757</v>
      </c>
      <c r="M64" s="1612">
        <v>158.26199716725156</v>
      </c>
      <c r="N64" s="1639">
        <v>160.63676292873569</v>
      </c>
      <c r="O64" s="1640">
        <v>154.41591892023357</v>
      </c>
      <c r="P64" s="1612">
        <v>162.25647149440832</v>
      </c>
      <c r="Q64" s="1612">
        <v>166.83752388892077</v>
      </c>
      <c r="R64" s="1612">
        <v>163.23057344302674</v>
      </c>
      <c r="S64" s="1639">
        <v>160.46588853936578</v>
      </c>
      <c r="T64" s="1603">
        <v>160.98164739578291</v>
      </c>
    </row>
    <row r="65" spans="1:20">
      <c r="A65" s="1600"/>
      <c r="B65" s="1599"/>
      <c r="C65" s="1385" t="s">
        <v>763</v>
      </c>
      <c r="D65" s="1642">
        <v>171.73274421782529</v>
      </c>
      <c r="E65" s="1641">
        <v>172.39160488288172</v>
      </c>
      <c r="F65" s="1612">
        <v>152.74618650698227</v>
      </c>
      <c r="G65" s="1612">
        <v>164.75328419255317</v>
      </c>
      <c r="H65" s="1612">
        <v>173.73189291456862</v>
      </c>
      <c r="I65" s="1639">
        <v>165.92638939687129</v>
      </c>
      <c r="J65" s="1640">
        <v>165.67129358959644</v>
      </c>
      <c r="K65" s="1612">
        <v>170.73006723876722</v>
      </c>
      <c r="L65" s="1612">
        <v>166.09802574793056</v>
      </c>
      <c r="M65" s="1612">
        <v>163.16782089482388</v>
      </c>
      <c r="N65" s="1639">
        <v>165.62151599492972</v>
      </c>
      <c r="O65" s="1640">
        <v>161.41055323639611</v>
      </c>
      <c r="P65" s="1612">
        <v>164.01273916770674</v>
      </c>
      <c r="Q65" s="1612">
        <v>168.80142220298131</v>
      </c>
      <c r="R65" s="1612">
        <v>166.903041246621</v>
      </c>
      <c r="S65" s="1639">
        <v>163.8070687533357</v>
      </c>
      <c r="T65" s="1603">
        <v>165.32103224589414</v>
      </c>
    </row>
    <row r="66" spans="1:20">
      <c r="A66" s="1600"/>
      <c r="B66" s="1599"/>
      <c r="C66" s="1385" t="s">
        <v>1327</v>
      </c>
      <c r="D66" s="1642">
        <v>174.91893565588677</v>
      </c>
      <c r="E66" s="1641">
        <v>172.9433129938771</v>
      </c>
      <c r="F66" s="1612">
        <v>154.8936115247339</v>
      </c>
      <c r="G66" s="1612">
        <v>166.71708955183249</v>
      </c>
      <c r="H66" s="1612">
        <v>174.60516073127548</v>
      </c>
      <c r="I66" s="1639">
        <v>167.61889633292876</v>
      </c>
      <c r="J66" s="1640">
        <v>163.61925748913274</v>
      </c>
      <c r="K66" s="1612">
        <v>170.86860186002554</v>
      </c>
      <c r="L66" s="1612">
        <v>164.23077494068056</v>
      </c>
      <c r="M66" s="1612">
        <v>161.7518894884123</v>
      </c>
      <c r="N66" s="1639">
        <v>163.82765872396786</v>
      </c>
      <c r="O66" s="1640">
        <v>158.79475122219188</v>
      </c>
      <c r="P66" s="1612">
        <v>165.31577647370236</v>
      </c>
      <c r="Q66" s="1612">
        <v>168.48262968151488</v>
      </c>
      <c r="R66" s="1612">
        <v>161.13748272286347</v>
      </c>
      <c r="S66" s="1639">
        <v>163.62286283661805</v>
      </c>
      <c r="T66" s="1603">
        <v>164.77575306996789</v>
      </c>
    </row>
    <row r="67" spans="1:20">
      <c r="A67" s="1600"/>
      <c r="B67" s="1599"/>
      <c r="C67" s="1385" t="s">
        <v>761</v>
      </c>
      <c r="D67" s="1642">
        <v>174.30120727916699</v>
      </c>
      <c r="E67" s="1641">
        <v>173.83402658699632</v>
      </c>
      <c r="F67" s="1612">
        <v>154.8537203538535</v>
      </c>
      <c r="G67" s="1612">
        <v>169.31352870538356</v>
      </c>
      <c r="H67" s="1612">
        <v>174.55948854803515</v>
      </c>
      <c r="I67" s="1639">
        <v>167.63596516662398</v>
      </c>
      <c r="J67" s="1640">
        <v>164.91357139927388</v>
      </c>
      <c r="K67" s="1612">
        <v>171.28420572380057</v>
      </c>
      <c r="L67" s="1612">
        <v>165.45096538520724</v>
      </c>
      <c r="M67" s="1612">
        <v>162.75462576475687</v>
      </c>
      <c r="N67" s="1639">
        <v>165.01248678355424</v>
      </c>
      <c r="O67" s="1640">
        <v>159.28834759816777</v>
      </c>
      <c r="P67" s="1612">
        <v>166.78877516743646</v>
      </c>
      <c r="Q67" s="1612">
        <v>167.76812694958224</v>
      </c>
      <c r="R67" s="1612">
        <v>165.53127373703788</v>
      </c>
      <c r="S67" s="1639">
        <v>164.68496715428591</v>
      </c>
      <c r="T67" s="1603">
        <v>165.62962260252888</v>
      </c>
    </row>
    <row r="69" spans="1:20">
      <c r="A69" s="1597" t="s">
        <v>1487</v>
      </c>
      <c r="B69" s="823"/>
      <c r="C69" s="1385" t="s">
        <v>772</v>
      </c>
      <c r="D69" s="1642">
        <v>178.43599050751035</v>
      </c>
      <c r="E69" s="1641">
        <v>176.2348189357441</v>
      </c>
      <c r="F69" s="1612">
        <v>153.75933457444225</v>
      </c>
      <c r="G69" s="1612">
        <v>165.09944649317194</v>
      </c>
      <c r="H69" s="1612">
        <v>174.1535513065725</v>
      </c>
      <c r="I69" s="1639">
        <v>167.87660830019826</v>
      </c>
      <c r="J69" s="1640">
        <v>165.77762182119315</v>
      </c>
      <c r="K69" s="1612">
        <v>172.91891425464885</v>
      </c>
      <c r="L69" s="1612">
        <v>166.38002456635715</v>
      </c>
      <c r="M69" s="1612">
        <v>164.39028407075222</v>
      </c>
      <c r="N69" s="1639">
        <v>166.05645307575256</v>
      </c>
      <c r="O69" s="1640">
        <v>160.18102543851214</v>
      </c>
      <c r="P69" s="1612">
        <v>166.78877516743646</v>
      </c>
      <c r="Q69" s="1612">
        <v>169.59198105057251</v>
      </c>
      <c r="R69" s="1612">
        <v>163.2519887427041</v>
      </c>
      <c r="S69" s="1639">
        <v>165.05392039615325</v>
      </c>
      <c r="T69" s="1603">
        <v>166.32217205027976</v>
      </c>
    </row>
    <row r="70" spans="1:20">
      <c r="A70" s="1597"/>
      <c r="B70" s="823"/>
      <c r="C70" s="1385" t="s">
        <v>771</v>
      </c>
      <c r="D70" s="1642">
        <v>176.95360004114303</v>
      </c>
      <c r="E70" s="1641">
        <v>172.49633711353144</v>
      </c>
      <c r="F70" s="1612">
        <v>155.99355576619746</v>
      </c>
      <c r="G70" s="1612">
        <v>167.11428860190139</v>
      </c>
      <c r="H70" s="1612">
        <v>175.54629584291814</v>
      </c>
      <c r="I70" s="1639">
        <v>168.66222703594011</v>
      </c>
      <c r="J70" s="1640">
        <v>167.26328220278478</v>
      </c>
      <c r="K70" s="1612">
        <v>174.8306920280138</v>
      </c>
      <c r="L70" s="1612">
        <v>167.90163002217139</v>
      </c>
      <c r="M70" s="1612">
        <v>165.72723304094518</v>
      </c>
      <c r="N70" s="1639">
        <v>167.54802970397137</v>
      </c>
      <c r="O70" s="1640">
        <v>160.11673210996656</v>
      </c>
      <c r="P70" s="1612">
        <v>166.22223720830794</v>
      </c>
      <c r="Q70" s="1612">
        <v>171.80465517188702</v>
      </c>
      <c r="R70" s="1612">
        <v>162.07600328689298</v>
      </c>
      <c r="S70" s="1639">
        <v>164.88343386426081</v>
      </c>
      <c r="T70" s="1603">
        <v>167.28096884488735</v>
      </c>
    </row>
    <row r="71" spans="1:20">
      <c r="A71" s="1597"/>
      <c r="B71" s="823"/>
      <c r="C71" s="1385" t="s">
        <v>770</v>
      </c>
      <c r="D71" s="1642">
        <v>178.60570701782436</v>
      </c>
      <c r="E71" s="1641">
        <v>177.49917483262004</v>
      </c>
      <c r="F71" s="1612">
        <v>155.27761884002246</v>
      </c>
      <c r="G71" s="1612">
        <v>167.49595472822458</v>
      </c>
      <c r="H71" s="1612">
        <v>174.746557518331</v>
      </c>
      <c r="I71" s="1639">
        <v>168.82143955727912</v>
      </c>
      <c r="J71" s="1640">
        <v>168.15637081436051</v>
      </c>
      <c r="K71" s="1612">
        <v>174.55362278549714</v>
      </c>
      <c r="L71" s="1612">
        <v>168.69601012822818</v>
      </c>
      <c r="M71" s="1612">
        <v>167.01304791296485</v>
      </c>
      <c r="N71" s="1639">
        <v>168.42232690479943</v>
      </c>
      <c r="O71" s="1640">
        <v>161.78622279552093</v>
      </c>
      <c r="P71" s="1612">
        <v>167.35531312656499</v>
      </c>
      <c r="Q71" s="1612">
        <v>171.76959988160155</v>
      </c>
      <c r="R71" s="1612">
        <v>164.89745253828193</v>
      </c>
      <c r="S71" s="1639">
        <v>166.10622539321244</v>
      </c>
      <c r="T71" s="1603">
        <v>168.04136657186754</v>
      </c>
    </row>
    <row r="72" spans="1:20">
      <c r="A72" s="1600"/>
      <c r="B72" s="1599"/>
      <c r="C72" s="1385" t="s">
        <v>769</v>
      </c>
      <c r="D72" s="1642">
        <v>180.53079248194456</v>
      </c>
      <c r="E72" s="1641">
        <v>178.60086652789573</v>
      </c>
      <c r="F72" s="1612">
        <v>155.57956431807131</v>
      </c>
      <c r="G72" s="1612">
        <v>167.28293177399772</v>
      </c>
      <c r="H72" s="1612">
        <v>176.83118648176341</v>
      </c>
      <c r="I72" s="1639">
        <v>170.12684653304532</v>
      </c>
      <c r="J72" s="1640">
        <v>169.25152136429045</v>
      </c>
      <c r="K72" s="1612">
        <v>175.74502052831878</v>
      </c>
      <c r="L72" s="1612">
        <v>169.79927959693262</v>
      </c>
      <c r="M72" s="1612">
        <v>167.19816793756635</v>
      </c>
      <c r="N72" s="1639">
        <v>169.37628696110446</v>
      </c>
      <c r="O72" s="1640">
        <v>161.33158264868914</v>
      </c>
      <c r="P72" s="1612">
        <v>168.26177386117061</v>
      </c>
      <c r="Q72" s="1612">
        <v>173.74447856244475</v>
      </c>
      <c r="R72" s="1612">
        <v>165.76822982739853</v>
      </c>
      <c r="S72" s="1639">
        <v>166.72242702267178</v>
      </c>
      <c r="T72" s="1603">
        <v>169.01642304091223</v>
      </c>
    </row>
    <row r="73" spans="1:20">
      <c r="A73" s="1600"/>
      <c r="B73" s="1599"/>
      <c r="C73" s="1385" t="s">
        <v>768</v>
      </c>
      <c r="D73" s="1642">
        <v>177.36085281580952</v>
      </c>
      <c r="E73" s="1641">
        <v>178.31279896244388</v>
      </c>
      <c r="F73" s="1612">
        <v>156.55560921296734</v>
      </c>
      <c r="G73" s="1612">
        <v>166.70599460629981</v>
      </c>
      <c r="H73" s="1612">
        <v>177.31627137999183</v>
      </c>
      <c r="I73" s="1639">
        <v>170.07574612406452</v>
      </c>
      <c r="J73" s="1640">
        <v>170.7583546699521</v>
      </c>
      <c r="K73" s="1612">
        <v>176.16062439209381</v>
      </c>
      <c r="L73" s="1612">
        <v>171.21406239247696</v>
      </c>
      <c r="M73" s="1612">
        <v>167.82216528924485</v>
      </c>
      <c r="N73" s="1639">
        <v>170.66247227100416</v>
      </c>
      <c r="O73" s="1640">
        <v>163.38602883205644</v>
      </c>
      <c r="P73" s="1612">
        <v>170.0746953303819</v>
      </c>
      <c r="Q73" s="1612">
        <v>174.55525023217746</v>
      </c>
      <c r="R73" s="1612">
        <v>166.46368868401515</v>
      </c>
      <c r="S73" s="1639">
        <v>168.47646325495808</v>
      </c>
      <c r="T73" s="1603">
        <v>170.05107803882012</v>
      </c>
    </row>
    <row r="74" spans="1:20">
      <c r="A74" s="1600"/>
      <c r="B74" s="1599"/>
      <c r="C74" s="1385" t="s">
        <v>767</v>
      </c>
      <c r="D74" s="1642">
        <v>178.26808731797502</v>
      </c>
      <c r="E74" s="1641">
        <v>178.16274819117729</v>
      </c>
      <c r="F74" s="1612">
        <v>157.10763287963013</v>
      </c>
      <c r="G74" s="1612">
        <v>167.48485978269196</v>
      </c>
      <c r="H74" s="1612">
        <v>177.74474433489297</v>
      </c>
      <c r="I74" s="1639">
        <v>170.5867790548692</v>
      </c>
      <c r="J74" s="1640">
        <v>170.14234835926243</v>
      </c>
      <c r="K74" s="1612">
        <v>177.04724596814714</v>
      </c>
      <c r="L74" s="1612">
        <v>170.72481005137595</v>
      </c>
      <c r="M74" s="1612">
        <v>168.74599716233342</v>
      </c>
      <c r="N74" s="1639">
        <v>170.4030156075531</v>
      </c>
      <c r="O74" s="1640">
        <v>165.95818346728606</v>
      </c>
      <c r="P74" s="1612">
        <v>172.00092439141886</v>
      </c>
      <c r="Q74" s="1612">
        <v>178.06737467055513</v>
      </c>
      <c r="R74" s="1612">
        <v>170.99514682553411</v>
      </c>
      <c r="S74" s="1639">
        <v>170.81608446678254</v>
      </c>
      <c r="T74" s="1603">
        <v>170.53759923701102</v>
      </c>
    </row>
    <row r="75" spans="1:20">
      <c r="A75" s="1600"/>
      <c r="B75" s="1599"/>
      <c r="C75" s="1385" t="s">
        <v>766</v>
      </c>
      <c r="D75" s="1642">
        <v>178.17255591607218</v>
      </c>
      <c r="E75" s="1641">
        <v>179.10973061210098</v>
      </c>
      <c r="F75" s="1612">
        <v>157.67747168018937</v>
      </c>
      <c r="G75" s="1612">
        <v>166.3465183710419</v>
      </c>
      <c r="H75" s="1612">
        <v>176.88598821150742</v>
      </c>
      <c r="I75" s="1639">
        <v>170.4822321366531</v>
      </c>
      <c r="J75" s="1640">
        <v>170.85930097968404</v>
      </c>
      <c r="K75" s="1612">
        <v>176.82559057413377</v>
      </c>
      <c r="L75" s="1612">
        <v>171.36258652129018</v>
      </c>
      <c r="M75" s="1612">
        <v>168.154244599523</v>
      </c>
      <c r="N75" s="1639">
        <v>170.84084613339118</v>
      </c>
      <c r="O75" s="1640">
        <v>166.7486224044342</v>
      </c>
      <c r="P75" s="1612">
        <v>173.70053826880439</v>
      </c>
      <c r="Q75" s="1612">
        <v>178.18267411381146</v>
      </c>
      <c r="R75" s="1612">
        <v>170.14835588912274</v>
      </c>
      <c r="S75" s="1639">
        <v>172.0282197497512</v>
      </c>
      <c r="T75" s="1603">
        <v>170.99589359994764</v>
      </c>
    </row>
    <row r="76" spans="1:20">
      <c r="A76" s="1600"/>
      <c r="B76" s="1599"/>
      <c r="C76" s="1385" t="s">
        <v>765</v>
      </c>
      <c r="D76" s="1642">
        <v>178.37269554103344</v>
      </c>
      <c r="E76" s="1641">
        <v>179.2409073227725</v>
      </c>
      <c r="F76" s="1612">
        <v>157.56553091759568</v>
      </c>
      <c r="G76" s="1612">
        <v>167.7072024911663</v>
      </c>
      <c r="H76" s="1612">
        <v>176.79848839584699</v>
      </c>
      <c r="I76" s="1639">
        <v>170.49464042326866</v>
      </c>
      <c r="J76" s="1640">
        <v>171.95720900868173</v>
      </c>
      <c r="K76" s="1612">
        <v>177.2134875136571</v>
      </c>
      <c r="L76" s="1612">
        <v>172.40060166207732</v>
      </c>
      <c r="M76" s="1612">
        <v>169.18319879341442</v>
      </c>
      <c r="N76" s="1639">
        <v>171.87738778348952</v>
      </c>
      <c r="O76" s="1640">
        <v>166.88921819274333</v>
      </c>
      <c r="P76" s="1612">
        <v>173.92715345245583</v>
      </c>
      <c r="Q76" s="1612">
        <v>179.96954926331486</v>
      </c>
      <c r="R76" s="1612">
        <v>169.5907822176024</v>
      </c>
      <c r="S76" s="1639">
        <v>172.35853058627652</v>
      </c>
      <c r="T76" s="1603">
        <v>171.61675910462409</v>
      </c>
    </row>
    <row r="77" spans="1:20">
      <c r="A77" s="1600"/>
      <c r="B77" s="1599"/>
      <c r="C77" s="1385" t="s">
        <v>764</v>
      </c>
      <c r="D77" s="1642">
        <v>179.42003303526377</v>
      </c>
      <c r="E77" s="1641">
        <v>179.99341598606338</v>
      </c>
      <c r="F77" s="1612">
        <v>159.42661623403856</v>
      </c>
      <c r="G77" s="1612">
        <v>168.3968643054759</v>
      </c>
      <c r="H77" s="1612">
        <v>176.6261037015459</v>
      </c>
      <c r="I77" s="1639">
        <v>171.31562837018274</v>
      </c>
      <c r="J77" s="1640">
        <v>171.76688651337633</v>
      </c>
      <c r="K77" s="1612">
        <v>178.87590296875709</v>
      </c>
      <c r="L77" s="1612">
        <v>172.36656662283022</v>
      </c>
      <c r="M77" s="1612">
        <v>170.07688760575837</v>
      </c>
      <c r="N77" s="1639">
        <v>171.99421914626413</v>
      </c>
      <c r="O77" s="1640">
        <v>167.92010404823387</v>
      </c>
      <c r="P77" s="1612">
        <v>173.92715345245583</v>
      </c>
      <c r="Q77" s="1612">
        <v>180.98357634962665</v>
      </c>
      <c r="R77" s="1612">
        <v>173.0996948747063</v>
      </c>
      <c r="S77" s="1639">
        <v>172.85331280243199</v>
      </c>
      <c r="T77" s="1603">
        <v>171.99684327511272</v>
      </c>
    </row>
    <row r="78" spans="1:20">
      <c r="A78" s="1600"/>
      <c r="B78" s="1599"/>
      <c r="C78" s="1385" t="s">
        <v>763</v>
      </c>
      <c r="D78" s="1642">
        <v>180.53919009842966</v>
      </c>
      <c r="E78" s="1641">
        <v>181.22370839359303</v>
      </c>
      <c r="F78" s="1612">
        <v>157.99383058349702</v>
      </c>
      <c r="G78" s="1612">
        <v>168.3968643054759</v>
      </c>
      <c r="H78" s="1612">
        <v>179.51642573061176</v>
      </c>
      <c r="I78" s="1639">
        <v>172.22555535741299</v>
      </c>
      <c r="J78" s="1640">
        <v>173.61085388628862</v>
      </c>
      <c r="K78" s="1612">
        <v>179.54086915079708</v>
      </c>
      <c r="L78" s="1612">
        <v>174.11107951176069</v>
      </c>
      <c r="M78" s="1612">
        <v>168.06570774510277</v>
      </c>
      <c r="N78" s="1639">
        <v>173.1279814856025</v>
      </c>
      <c r="O78" s="1640">
        <v>167.37488035882023</v>
      </c>
      <c r="P78" s="1612">
        <v>176.19330528896992</v>
      </c>
      <c r="Q78" s="1612">
        <v>181.7893671108915</v>
      </c>
      <c r="R78" s="1612">
        <v>171.13746585158509</v>
      </c>
      <c r="S78" s="1639">
        <v>174.04774113711542</v>
      </c>
      <c r="T78" s="1603">
        <v>173.0848076864543</v>
      </c>
    </row>
    <row r="79" spans="1:20">
      <c r="A79" s="1600"/>
      <c r="B79" s="1599"/>
      <c r="C79" s="1385" t="s">
        <v>1327</v>
      </c>
      <c r="D79" s="1642">
        <v>186.23446819469146</v>
      </c>
      <c r="E79" s="1641">
        <v>184.20676338426327</v>
      </c>
      <c r="F79" s="1612">
        <v>158.5022282136101</v>
      </c>
      <c r="G79" s="1612">
        <v>168.3968643054759</v>
      </c>
      <c r="H79" s="1612">
        <v>181.21531500135055</v>
      </c>
      <c r="I79" s="1639">
        <v>174.24359144385727</v>
      </c>
      <c r="J79" s="1640">
        <v>175.36759381097124</v>
      </c>
      <c r="K79" s="1612">
        <v>179.98417993882373</v>
      </c>
      <c r="L79" s="1612">
        <v>175.75702530150585</v>
      </c>
      <c r="M79" s="1612">
        <v>171.77848776243491</v>
      </c>
      <c r="N79" s="1639">
        <v>175.110035744432</v>
      </c>
      <c r="O79" s="1640">
        <v>169.46484508569711</v>
      </c>
      <c r="P79" s="1612">
        <v>177.89291916635548</v>
      </c>
      <c r="Q79" s="1612">
        <v>181.9781091907283</v>
      </c>
      <c r="R79" s="1612">
        <v>173.08762901243637</v>
      </c>
      <c r="S79" s="1639">
        <v>175.72104512349046</v>
      </c>
      <c r="T79" s="1603">
        <v>175.01157584602257</v>
      </c>
    </row>
    <row r="80" spans="1:20">
      <c r="A80" s="1600"/>
      <c r="B80" s="1599"/>
      <c r="C80" s="1385" t="s">
        <v>761</v>
      </c>
      <c r="D80" s="1642">
        <v>187.30821682526454</v>
      </c>
      <c r="E80" s="1641">
        <v>184.15349356988168</v>
      </c>
      <c r="F80" s="1612">
        <v>157.84685572885093</v>
      </c>
      <c r="G80" s="1612">
        <v>168.11727167805307</v>
      </c>
      <c r="H80" s="1612">
        <v>180.00019694809473</v>
      </c>
      <c r="I80" s="1639">
        <v>173.72268624485847</v>
      </c>
      <c r="J80" s="1640">
        <v>176.04917894036737</v>
      </c>
      <c r="K80" s="1612">
        <v>181.36952615140706</v>
      </c>
      <c r="L80" s="1612">
        <v>176.49797610068819</v>
      </c>
      <c r="M80" s="1612">
        <v>172.11575345652614</v>
      </c>
      <c r="N80" s="1639">
        <v>175.78533929389627</v>
      </c>
      <c r="O80" s="1640">
        <v>169.08732805513543</v>
      </c>
      <c r="P80" s="1612">
        <v>178.74272610504829</v>
      </c>
      <c r="Q80" s="1612">
        <v>182.47221531073396</v>
      </c>
      <c r="R80" s="1612">
        <v>174.4731679677904</v>
      </c>
      <c r="S80" s="1639">
        <v>176.19778510144809</v>
      </c>
      <c r="T80" s="1603">
        <v>175.33259385953505</v>
      </c>
    </row>
    <row r="81" spans="1:20">
      <c r="A81" s="1600"/>
      <c r="B81" s="1599"/>
      <c r="C81" s="823"/>
      <c r="D81" s="1642"/>
      <c r="E81" s="1641"/>
      <c r="F81" s="1612"/>
      <c r="G81" s="1612"/>
      <c r="H81" s="1612"/>
      <c r="I81" s="1639"/>
      <c r="J81" s="1640"/>
      <c r="K81" s="1612"/>
      <c r="L81" s="1612"/>
      <c r="M81" s="1612"/>
      <c r="N81" s="1639"/>
      <c r="O81" s="1640"/>
      <c r="P81" s="1612"/>
      <c r="Q81" s="1612"/>
      <c r="R81" s="1612"/>
      <c r="S81" s="1639"/>
      <c r="T81" s="1603"/>
    </row>
    <row r="82" spans="1:20">
      <c r="A82" s="1597" t="s">
        <v>1490</v>
      </c>
      <c r="B82" s="823"/>
      <c r="C82" s="1385" t="s">
        <v>772</v>
      </c>
      <c r="D82" s="1642">
        <v>188.4441379830775</v>
      </c>
      <c r="E82" s="1641">
        <v>186.8616758892272</v>
      </c>
      <c r="F82" s="1612">
        <v>160.34006267616837</v>
      </c>
      <c r="G82" s="1612">
        <v>169.98122252753853</v>
      </c>
      <c r="H82" s="1612">
        <v>184.42659953948981</v>
      </c>
      <c r="I82" s="1639">
        <v>176.72989811653855</v>
      </c>
      <c r="J82" s="1640">
        <v>178.55836394996359</v>
      </c>
      <c r="K82" s="1612">
        <v>182.36697542446706</v>
      </c>
      <c r="L82" s="1612">
        <v>178.8796388492739</v>
      </c>
      <c r="M82" s="1612">
        <v>173.7242979017831</v>
      </c>
      <c r="N82" s="1639">
        <v>178.04127758626552</v>
      </c>
      <c r="O82" s="1640">
        <v>171.70908368608033</v>
      </c>
      <c r="P82" s="1612">
        <v>181.91533867616798</v>
      </c>
      <c r="Q82" s="1612">
        <v>185.52640532991001</v>
      </c>
      <c r="R82" s="1612">
        <v>175.28986693444432</v>
      </c>
      <c r="S82" s="1639">
        <v>179.1332752555019</v>
      </c>
      <c r="T82" s="1603">
        <v>177.92729458162415</v>
      </c>
    </row>
    <row r="83" spans="1:20">
      <c r="A83" s="1597"/>
      <c r="B83" s="823"/>
      <c r="C83" s="1385" t="s">
        <v>771</v>
      </c>
      <c r="D83" s="1642">
        <v>189.39664955303562</v>
      </c>
      <c r="E83" s="1641">
        <v>188.80090862283032</v>
      </c>
      <c r="F83" s="1612">
        <v>163.80873587722178</v>
      </c>
      <c r="G83" s="1612">
        <v>171.41025151214404</v>
      </c>
      <c r="H83" s="1612">
        <v>186.28585983740624</v>
      </c>
      <c r="I83" s="1639">
        <v>178.97755648668451</v>
      </c>
      <c r="J83" s="1640">
        <v>179.69419134754509</v>
      </c>
      <c r="K83" s="1612">
        <v>184.7497709101103</v>
      </c>
      <c r="L83" s="1612">
        <v>180.12065406914104</v>
      </c>
      <c r="M83" s="1612">
        <v>174.9635960551073</v>
      </c>
      <c r="N83" s="1639">
        <v>179.28201357686532</v>
      </c>
      <c r="O83" s="1640">
        <v>172.8610031739355</v>
      </c>
      <c r="P83" s="1612">
        <v>181.63206969660374</v>
      </c>
      <c r="Q83" s="1612">
        <v>185.28447058274648</v>
      </c>
      <c r="R83" s="1612">
        <v>176.3611119834427</v>
      </c>
      <c r="S83" s="1639">
        <v>179.30626698309663</v>
      </c>
      <c r="T83" s="1603">
        <v>179.20751223616884</v>
      </c>
    </row>
    <row r="84" spans="1:20">
      <c r="A84" s="1597"/>
      <c r="B84" s="823"/>
      <c r="C84" s="1385" t="s">
        <v>770</v>
      </c>
      <c r="D84" s="1642">
        <v>188.19242356449612</v>
      </c>
      <c r="E84" s="1641">
        <v>188.68897189125335</v>
      </c>
      <c r="F84" s="1612">
        <v>164.24867850464602</v>
      </c>
      <c r="G84" s="1612">
        <v>171.09959303722979</v>
      </c>
      <c r="H84" s="1612">
        <v>185.33042578226281</v>
      </c>
      <c r="I84" s="1639">
        <v>178.54285354966598</v>
      </c>
      <c r="J84" s="1640">
        <v>179.03541186008806</v>
      </c>
      <c r="K84" s="1612">
        <v>181.92366463644038</v>
      </c>
      <c r="L84" s="1612">
        <v>179.27905002746672</v>
      </c>
      <c r="M84" s="1612">
        <v>175.0099099297739</v>
      </c>
      <c r="N84" s="1639">
        <v>178.5848026981987</v>
      </c>
      <c r="O84" s="1640">
        <v>173.32960780113274</v>
      </c>
      <c r="P84" s="1612">
        <v>183.95487532903064</v>
      </c>
      <c r="Q84" s="1612">
        <v>183.98414431281483</v>
      </c>
      <c r="R84" s="1612">
        <v>175.00259322777643</v>
      </c>
      <c r="S84" s="1639">
        <v>180.63991085757291</v>
      </c>
      <c r="T84" s="1603">
        <v>179.00443807589227</v>
      </c>
    </row>
    <row r="85" spans="1:20">
      <c r="A85" s="1600"/>
      <c r="B85" s="1599"/>
      <c r="C85" s="1385" t="s">
        <v>769</v>
      </c>
      <c r="D85" s="1642">
        <v>190.34094595761997</v>
      </c>
      <c r="E85" s="1641">
        <v>188.70054240585071</v>
      </c>
      <c r="F85" s="1612">
        <v>164.59723089794767</v>
      </c>
      <c r="G85" s="1612">
        <v>171.54782883674889</v>
      </c>
      <c r="H85" s="1612">
        <v>186.70357014199433</v>
      </c>
      <c r="I85" s="1639">
        <v>179.55621643050452</v>
      </c>
      <c r="J85" s="1640">
        <v>180.57483082803847</v>
      </c>
      <c r="K85" s="1612">
        <v>183.69690778854701</v>
      </c>
      <c r="L85" s="1612">
        <v>180.83819320244743</v>
      </c>
      <c r="M85" s="1612">
        <v>175.75556499281782</v>
      </c>
      <c r="N85" s="1639">
        <v>180.0116564808944</v>
      </c>
      <c r="O85" s="1640">
        <v>174.9871609010051</v>
      </c>
      <c r="P85" s="1612">
        <v>186.44764234919617</v>
      </c>
      <c r="Q85" s="1612">
        <v>184.91796159724862</v>
      </c>
      <c r="R85" s="1612">
        <v>176.06240446595956</v>
      </c>
      <c r="S85" s="1639">
        <v>182.70056687867944</v>
      </c>
      <c r="T85" s="1603">
        <v>180.45600672262825</v>
      </c>
    </row>
    <row r="86" spans="1:20">
      <c r="A86" s="1600"/>
      <c r="B86" s="1599"/>
      <c r="C86" s="1385" t="s">
        <v>768</v>
      </c>
      <c r="D86" s="1642">
        <v>189.40128916316317</v>
      </c>
      <c r="E86" s="1641">
        <v>188.26290487355718</v>
      </c>
      <c r="F86" s="1612">
        <v>165.19340663857832</v>
      </c>
      <c r="G86" s="1612">
        <v>175.13593422200836</v>
      </c>
      <c r="H86" s="1612">
        <v>185.22019883732835</v>
      </c>
      <c r="I86" s="1639">
        <v>179.10200305463655</v>
      </c>
      <c r="J86" s="1640">
        <v>181.31637113140366</v>
      </c>
      <c r="K86" s="1612">
        <v>184.69435706160701</v>
      </c>
      <c r="L86" s="1612">
        <v>181.6013206719023</v>
      </c>
      <c r="M86" s="1612">
        <v>176.28046899111035</v>
      </c>
      <c r="N86" s="1639">
        <v>180.73604406249396</v>
      </c>
      <c r="O86" s="1640">
        <v>174.55769452264613</v>
      </c>
      <c r="P86" s="1612">
        <v>186.16437336963187</v>
      </c>
      <c r="Q86" s="1612">
        <v>184.51351182966326</v>
      </c>
      <c r="R86" s="1612">
        <v>177.3049386194343</v>
      </c>
      <c r="S86" s="1639">
        <v>182.40672295803202</v>
      </c>
      <c r="T86" s="1603">
        <v>180.65896878171105</v>
      </c>
    </row>
    <row r="87" spans="1:20">
      <c r="A87" s="1600"/>
      <c r="B87" s="1599"/>
      <c r="C87" s="1385" t="s">
        <v>767</v>
      </c>
      <c r="D87" s="1642">
        <v>190.60538281382983</v>
      </c>
      <c r="E87" s="1641">
        <v>189.96927911483661</v>
      </c>
      <c r="F87" s="1612">
        <v>168.07433823227296</v>
      </c>
      <c r="G87" s="1612">
        <v>175.64186373829725</v>
      </c>
      <c r="H87" s="1612">
        <v>186.82308662504596</v>
      </c>
      <c r="I87" s="1639">
        <v>181.04806644211385</v>
      </c>
      <c r="J87" s="1640">
        <v>180.10449729881594</v>
      </c>
      <c r="K87" s="1612">
        <v>182.75487236399033</v>
      </c>
      <c r="L87" s="1612">
        <v>180.32806932444754</v>
      </c>
      <c r="M87" s="1612">
        <v>175.60978895680677</v>
      </c>
      <c r="N87" s="1639">
        <v>179.56078282903772</v>
      </c>
      <c r="O87" s="1640">
        <v>175.13500579536054</v>
      </c>
      <c r="P87" s="1612">
        <v>185.93775818598047</v>
      </c>
      <c r="Q87" s="1612">
        <v>184.44094514595136</v>
      </c>
      <c r="R87" s="1612">
        <v>180.03171604368356</v>
      </c>
      <c r="S87" s="1639">
        <v>182.51059640528433</v>
      </c>
      <c r="T87" s="1603">
        <v>180.56761453207702</v>
      </c>
    </row>
    <row r="88" spans="1:20">
      <c r="A88" s="1600"/>
      <c r="B88" s="1599"/>
      <c r="C88" s="1385" t="s">
        <v>766</v>
      </c>
      <c r="D88" s="1642">
        <v>191.30621110352953</v>
      </c>
      <c r="E88" s="1641">
        <v>190.77804553026701</v>
      </c>
      <c r="F88" s="1612">
        <v>168.32399559095234</v>
      </c>
      <c r="G88" s="1612">
        <v>174.46136153362312</v>
      </c>
      <c r="H88" s="1612">
        <v>189.05913764609693</v>
      </c>
      <c r="I88" s="1639">
        <v>182.13783606905434</v>
      </c>
      <c r="J88" s="1640">
        <v>179.53588834441112</v>
      </c>
      <c r="K88" s="1612">
        <v>182.81028621249371</v>
      </c>
      <c r="L88" s="1612">
        <v>179.81209972811683</v>
      </c>
      <c r="M88" s="1612">
        <v>175.71852215947737</v>
      </c>
      <c r="N88" s="1639">
        <v>179.14640236772448</v>
      </c>
      <c r="O88" s="1640">
        <v>174.5966087380929</v>
      </c>
      <c r="P88" s="1612">
        <v>187.41075687971465</v>
      </c>
      <c r="Q88" s="1612">
        <v>184.95188330146897</v>
      </c>
      <c r="R88" s="1612">
        <v>176.56839641826321</v>
      </c>
      <c r="S88" s="1639">
        <v>183.17060545126478</v>
      </c>
      <c r="T88" s="1603">
        <v>180.77152261515405</v>
      </c>
    </row>
    <row r="89" spans="1:20">
      <c r="A89" s="1600"/>
      <c r="B89" s="1599"/>
      <c r="C89" s="1385" t="s">
        <v>765</v>
      </c>
      <c r="D89" s="1642">
        <v>191.34381062855653</v>
      </c>
      <c r="E89" s="1641">
        <v>191.40904397295085</v>
      </c>
      <c r="F89" s="1612">
        <v>169.82446472263612</v>
      </c>
      <c r="G89" s="1612">
        <v>177.07089272290276</v>
      </c>
      <c r="H89" s="1612">
        <v>188.78778691032363</v>
      </c>
      <c r="I89" s="1639">
        <v>182.67693367506706</v>
      </c>
      <c r="J89" s="1640">
        <v>180.12484588177517</v>
      </c>
      <c r="K89" s="1612">
        <v>182.42238927297038</v>
      </c>
      <c r="L89" s="1612">
        <v>180.3186548398715</v>
      </c>
      <c r="M89" s="1612">
        <v>175.81036961773927</v>
      </c>
      <c r="N89" s="1639">
        <v>179.58551774354262</v>
      </c>
      <c r="O89" s="1640">
        <v>175.28174153142578</v>
      </c>
      <c r="P89" s="1612">
        <v>188.54383279797167</v>
      </c>
      <c r="Q89" s="1612">
        <v>184.9806695173036</v>
      </c>
      <c r="R89" s="1612">
        <v>178.04409435337047</v>
      </c>
      <c r="S89" s="1639">
        <v>184.07754395839976</v>
      </c>
      <c r="T89" s="1603">
        <v>181.33479425791259</v>
      </c>
    </row>
    <row r="90" spans="1:20">
      <c r="A90" s="1600"/>
      <c r="B90" s="1599"/>
      <c r="C90" s="1385" t="s">
        <v>764</v>
      </c>
      <c r="D90" s="1642">
        <v>191.77310593015554</v>
      </c>
      <c r="E90" s="1641">
        <v>192.18828433823819</v>
      </c>
      <c r="F90" s="1612">
        <v>170.54110303203541</v>
      </c>
      <c r="G90" s="1612">
        <v>179.15230450482812</v>
      </c>
      <c r="H90" s="1612">
        <v>189.47525280788255</v>
      </c>
      <c r="I90" s="1639">
        <v>183.37963394307087</v>
      </c>
      <c r="J90" s="1640">
        <v>180.45245374575524</v>
      </c>
      <c r="K90" s="1612">
        <v>184.02939087956699</v>
      </c>
      <c r="L90" s="1612">
        <v>180.75418578778624</v>
      </c>
      <c r="M90" s="1612">
        <v>176.81681353788881</v>
      </c>
      <c r="N90" s="1639">
        <v>180.11389052778702</v>
      </c>
      <c r="O90" s="1640">
        <v>177.17973021788836</v>
      </c>
      <c r="P90" s="1612">
        <v>187.97729483884316</v>
      </c>
      <c r="Q90" s="1612">
        <v>184.91195015599436</v>
      </c>
      <c r="R90" s="1612">
        <v>179.8294753794714</v>
      </c>
      <c r="S90" s="1639">
        <v>184.33647916414699</v>
      </c>
      <c r="T90" s="1603">
        <v>181.85228065886301</v>
      </c>
    </row>
    <row r="91" spans="1:20">
      <c r="A91" s="1600"/>
      <c r="B91" s="1599"/>
      <c r="C91" s="1385" t="s">
        <v>763</v>
      </c>
      <c r="D91" s="1642">
        <v>192.62536183076756</v>
      </c>
      <c r="E91" s="1641">
        <v>192.81673302531865</v>
      </c>
      <c r="F91" s="1612">
        <v>172.10308347248773</v>
      </c>
      <c r="G91" s="1612">
        <v>179.68486189039538</v>
      </c>
      <c r="H91" s="1612">
        <v>189.47431654434027</v>
      </c>
      <c r="I91" s="1639">
        <v>184.11759978589421</v>
      </c>
      <c r="J91" s="1640">
        <v>181.70787462306629</v>
      </c>
      <c r="K91" s="1612">
        <v>185.08225400113034</v>
      </c>
      <c r="L91" s="1612">
        <v>181.99251993335321</v>
      </c>
      <c r="M91" s="1612">
        <v>176.66705574857721</v>
      </c>
      <c r="N91" s="1639">
        <v>181.12649323879913</v>
      </c>
      <c r="O91" s="1640">
        <v>176.07644815295026</v>
      </c>
      <c r="P91" s="1612">
        <v>190.24344667535723</v>
      </c>
      <c r="Q91" s="1612">
        <v>186.75777178088225</v>
      </c>
      <c r="R91" s="1612">
        <v>177.73476521119142</v>
      </c>
      <c r="S91" s="1639">
        <v>185.46671723524224</v>
      </c>
      <c r="T91" s="1603">
        <v>182.81774287827926</v>
      </c>
    </row>
    <row r="92" spans="1:20">
      <c r="A92" s="1600"/>
      <c r="B92" s="1599"/>
      <c r="C92" s="1385" t="s">
        <v>1327</v>
      </c>
      <c r="D92" s="1642">
        <v>193.3415578559422</v>
      </c>
      <c r="E92" s="1641">
        <v>193.95492160451698</v>
      </c>
      <c r="F92" s="1612">
        <v>172.04381659003678</v>
      </c>
      <c r="G92" s="1612">
        <v>178.22032908008541</v>
      </c>
      <c r="H92" s="1612">
        <v>191.1255927568892</v>
      </c>
      <c r="I92" s="1639">
        <v>184.90133820824383</v>
      </c>
      <c r="J92" s="1640">
        <v>184.47031844319591</v>
      </c>
      <c r="K92" s="1612">
        <v>185.19308169813698</v>
      </c>
      <c r="L92" s="1612">
        <v>184.53128703857794</v>
      </c>
      <c r="M92" s="1612">
        <v>177.53020015476073</v>
      </c>
      <c r="N92" s="1639">
        <v>183.39277067232186</v>
      </c>
      <c r="O92" s="1640">
        <v>176.5207022020403</v>
      </c>
      <c r="P92" s="1612">
        <v>188.54383279797167</v>
      </c>
      <c r="Q92" s="1612">
        <v>186.61768802411197</v>
      </c>
      <c r="R92" s="1612">
        <v>177.23771830389501</v>
      </c>
      <c r="S92" s="1639">
        <v>184.57008517378617</v>
      </c>
      <c r="T92" s="1603">
        <v>184.03377947188369</v>
      </c>
    </row>
    <row r="93" spans="1:20">
      <c r="A93" s="1600"/>
      <c r="B93" s="1599"/>
      <c r="C93" s="1385" t="s">
        <v>761</v>
      </c>
      <c r="D93" s="1642">
        <v>194.40600313405986</v>
      </c>
      <c r="E93" s="1641">
        <v>195.62819783654379</v>
      </c>
      <c r="F93" s="1612">
        <v>172.67639412000716</v>
      </c>
      <c r="G93" s="1612">
        <v>179.84462910606558</v>
      </c>
      <c r="H93" s="1612">
        <v>192.47950581936823</v>
      </c>
      <c r="I93" s="1639">
        <v>185.99797477474195</v>
      </c>
      <c r="J93" s="1640">
        <v>184.78055096392737</v>
      </c>
      <c r="K93" s="1612">
        <v>186.80008330473362</v>
      </c>
      <c r="L93" s="1612">
        <v>184.95090833794407</v>
      </c>
      <c r="M93" s="1612">
        <v>178.16670539475396</v>
      </c>
      <c r="N93" s="1639">
        <v>183.84766162625445</v>
      </c>
      <c r="O93" s="1640">
        <v>177.5412172559389</v>
      </c>
      <c r="P93" s="1612">
        <v>187.41075687971465</v>
      </c>
      <c r="Q93" s="1612">
        <v>187.72863671898858</v>
      </c>
      <c r="R93" s="1612">
        <v>180.44732463796754</v>
      </c>
      <c r="S93" s="1639">
        <v>184.39801847362139</v>
      </c>
      <c r="T93" s="1603">
        <v>184.52505396906983</v>
      </c>
    </row>
    <row r="94" spans="1:20">
      <c r="A94" s="1600"/>
      <c r="B94" s="1599"/>
      <c r="C94" s="1379"/>
      <c r="D94" s="1642"/>
      <c r="E94" s="1641"/>
      <c r="F94" s="1612"/>
      <c r="G94" s="1612"/>
      <c r="H94" s="1612"/>
      <c r="I94" s="1639"/>
      <c r="J94" s="1640"/>
      <c r="K94" s="1612"/>
      <c r="L94" s="1612"/>
      <c r="M94" s="1612"/>
      <c r="N94" s="1639"/>
      <c r="O94" s="1640"/>
      <c r="P94" s="1612"/>
      <c r="Q94" s="1612"/>
      <c r="R94" s="1612"/>
      <c r="S94" s="1639"/>
      <c r="T94" s="1603"/>
    </row>
    <row r="95" spans="1:20">
      <c r="A95" s="1597" t="s">
        <v>458</v>
      </c>
      <c r="B95" s="823"/>
      <c r="C95" s="1385" t="s">
        <v>772</v>
      </c>
      <c r="D95" s="1638">
        <v>196.73197241810513</v>
      </c>
      <c r="E95" s="1637">
        <v>195.94652675139025</v>
      </c>
      <c r="F95" s="1610">
        <v>172.39945295390362</v>
      </c>
      <c r="G95" s="1610">
        <v>179.84462910606558</v>
      </c>
      <c r="H95" s="1610">
        <v>192.31200932615104</v>
      </c>
      <c r="I95" s="1635">
        <v>186.25288487143058</v>
      </c>
      <c r="J95" s="1636">
        <v>185.71764636132724</v>
      </c>
      <c r="K95" s="1610">
        <v>188.13001566881366</v>
      </c>
      <c r="L95" s="1610">
        <v>185.92114144386593</v>
      </c>
      <c r="M95" s="1610">
        <v>179.72029114718461</v>
      </c>
      <c r="N95" s="1635">
        <v>184.91275950765626</v>
      </c>
      <c r="O95" s="1636">
        <v>177.9510844140471</v>
      </c>
      <c r="P95" s="1610">
        <v>189.45029353257726</v>
      </c>
      <c r="Q95" s="1610">
        <v>188.14538417782546</v>
      </c>
      <c r="R95" s="1610">
        <v>179.56856769923556</v>
      </c>
      <c r="S95" s="1635">
        <v>185.72805309906281</v>
      </c>
      <c r="T95" s="1609">
        <v>185.43388548116849</v>
      </c>
    </row>
    <row r="96" spans="1:20">
      <c r="A96" s="1597"/>
      <c r="B96" s="823"/>
      <c r="C96" s="1385" t="s">
        <v>771</v>
      </c>
      <c r="D96" s="1638">
        <v>198.89536773928995</v>
      </c>
      <c r="E96" s="1637">
        <v>198.04572126414479</v>
      </c>
      <c r="F96" s="1610">
        <v>173.17006270241055</v>
      </c>
      <c r="G96" s="1610">
        <v>180.1641635374059</v>
      </c>
      <c r="H96" s="1610">
        <v>194.75264923876401</v>
      </c>
      <c r="I96" s="1635">
        <v>187.99214911849248</v>
      </c>
      <c r="J96" s="1636">
        <v>187.14173804055488</v>
      </c>
      <c r="K96" s="1610">
        <v>191.67650197302686</v>
      </c>
      <c r="L96" s="1610">
        <v>187.52426743100438</v>
      </c>
      <c r="M96" s="1610">
        <v>180.73372400322344</v>
      </c>
      <c r="N96" s="1635">
        <v>186.4199896300573</v>
      </c>
      <c r="O96" s="1636">
        <v>180.17398320424957</v>
      </c>
      <c r="P96" s="1610">
        <v>189.7902163080544</v>
      </c>
      <c r="Q96" s="1610">
        <v>189.68228642443108</v>
      </c>
      <c r="R96" s="1610">
        <v>177.79786290791239</v>
      </c>
      <c r="S96" s="1635">
        <v>186.66670039348656</v>
      </c>
      <c r="T96" s="1609">
        <v>186.8826343559914</v>
      </c>
    </row>
    <row r="97" spans="1:20">
      <c r="A97" s="1597"/>
      <c r="B97" s="823"/>
      <c r="C97" s="1385" t="s">
        <v>770</v>
      </c>
      <c r="D97" s="1638">
        <v>199.23531892107422</v>
      </c>
      <c r="E97" s="1637">
        <v>200.33108430526084</v>
      </c>
      <c r="F97" s="1610">
        <v>175.45359113483207</v>
      </c>
      <c r="G97" s="1610">
        <v>185.73826417300995</v>
      </c>
      <c r="H97" s="1610">
        <v>196.34240506138542</v>
      </c>
      <c r="I97" s="1635">
        <v>189.78362975071605</v>
      </c>
      <c r="J97" s="1636">
        <v>188.32225062831353</v>
      </c>
      <c r="K97" s="1610">
        <v>191.67650197302686</v>
      </c>
      <c r="L97" s="1610">
        <v>188.60519804110382</v>
      </c>
      <c r="M97" s="1610">
        <v>181.95881784312442</v>
      </c>
      <c r="N97" s="1635">
        <v>187.5243640567048</v>
      </c>
      <c r="O97" s="1636">
        <v>182.27807406413322</v>
      </c>
      <c r="P97" s="1610">
        <v>190.58336945083434</v>
      </c>
      <c r="Q97" s="1610">
        <v>190.73703673135375</v>
      </c>
      <c r="R97" s="1610">
        <v>179.47500828265612</v>
      </c>
      <c r="S97" s="1635">
        <v>187.88821824752847</v>
      </c>
      <c r="T97" s="1609">
        <v>188.19115854062446</v>
      </c>
    </row>
    <row r="98" spans="1:20">
      <c r="A98" s="1597"/>
      <c r="B98" s="823"/>
      <c r="C98" s="1385" t="s">
        <v>769</v>
      </c>
      <c r="D98" s="1638">
        <v>199.52903455856094</v>
      </c>
      <c r="E98" s="1637">
        <v>201.40265205415221</v>
      </c>
      <c r="F98" s="1610">
        <v>175.30770342418361</v>
      </c>
      <c r="G98" s="1610">
        <v>185.38766389417819</v>
      </c>
      <c r="H98" s="1610">
        <v>197.0109464346265</v>
      </c>
      <c r="I98" s="1635">
        <v>190.11888697874676</v>
      </c>
      <c r="J98" s="1636">
        <v>189.2115456904701</v>
      </c>
      <c r="K98" s="1610">
        <v>192.84019279159682</v>
      </c>
      <c r="L98" s="1610">
        <v>189.51763971971184</v>
      </c>
      <c r="M98" s="1610">
        <v>184.08666728141932</v>
      </c>
      <c r="N98" s="1635">
        <v>188.63445527873964</v>
      </c>
      <c r="O98" s="1636">
        <v>183.56952613032945</v>
      </c>
      <c r="P98" s="1610">
        <v>192.16967573639423</v>
      </c>
      <c r="Q98" s="1610">
        <v>190.56455989399637</v>
      </c>
      <c r="R98" s="1610">
        <v>179.74460667039386</v>
      </c>
      <c r="S98" s="1635">
        <v>189.18221737494451</v>
      </c>
      <c r="T98" s="1609">
        <v>189.13724691405301</v>
      </c>
    </row>
    <row r="99" spans="1:20">
      <c r="A99" s="1597"/>
      <c r="B99" s="823"/>
      <c r="C99" s="1385" t="s">
        <v>768</v>
      </c>
      <c r="D99" s="1638">
        <v>200.0301815404911</v>
      </c>
      <c r="E99" s="1637">
        <v>201.38020619208535</v>
      </c>
      <c r="F99" s="1610">
        <v>176.4239548256115</v>
      </c>
      <c r="G99" s="1610">
        <v>186.71905735809636</v>
      </c>
      <c r="H99" s="1610">
        <v>198.65674042894193</v>
      </c>
      <c r="I99" s="1635">
        <v>191.24576288371691</v>
      </c>
      <c r="J99" s="1636">
        <v>190.20149277000195</v>
      </c>
      <c r="K99" s="1610">
        <v>193.39433127663017</v>
      </c>
      <c r="L99" s="1610">
        <v>190.47082422494245</v>
      </c>
      <c r="M99" s="1610">
        <v>184.07193525820418</v>
      </c>
      <c r="N99" s="1635">
        <v>189.43023725103606</v>
      </c>
      <c r="O99" s="1636">
        <v>183.41678605972891</v>
      </c>
      <c r="P99" s="1610">
        <v>191.26321500178855</v>
      </c>
      <c r="Q99" s="1610">
        <v>192.87872431922889</v>
      </c>
      <c r="R99" s="1610">
        <v>182.05694163529296</v>
      </c>
      <c r="S99" s="1635">
        <v>188.89558246433734</v>
      </c>
      <c r="T99" s="1609">
        <v>189.79277912336335</v>
      </c>
    </row>
    <row r="100" spans="1:20">
      <c r="A100" s="1597"/>
      <c r="B100" s="823"/>
      <c r="C100" s="1385" t="s">
        <v>767</v>
      </c>
      <c r="D100" s="1638">
        <v>200.44258356232544</v>
      </c>
      <c r="E100" s="1637">
        <v>202.99931675073958</v>
      </c>
      <c r="F100" s="1610">
        <v>177.61455284881217</v>
      </c>
      <c r="G100" s="1610">
        <v>189.63480904407714</v>
      </c>
      <c r="H100" s="1610">
        <v>198.22993882026603</v>
      </c>
      <c r="I100" s="1635">
        <v>191.77500644312025</v>
      </c>
      <c r="J100" s="1636">
        <v>189.89668651655882</v>
      </c>
      <c r="K100" s="1610">
        <v>195.44464367125352</v>
      </c>
      <c r="L100" s="1610">
        <v>190.3646836825036</v>
      </c>
      <c r="M100" s="1610">
        <v>184.88110028701158</v>
      </c>
      <c r="N100" s="1635">
        <v>189.47294365054819</v>
      </c>
      <c r="O100" s="1636">
        <v>185.05001269205587</v>
      </c>
      <c r="P100" s="1610">
        <v>192.34870173147883</v>
      </c>
      <c r="Q100" s="1610">
        <v>193.5323569145757</v>
      </c>
      <c r="R100" s="1610">
        <v>181.76349278591283</v>
      </c>
      <c r="S100" s="1635">
        <v>190.05816331620412</v>
      </c>
      <c r="T100" s="1609">
        <v>190.19730705472335</v>
      </c>
    </row>
    <row r="101" spans="1:20">
      <c r="A101" s="1597"/>
      <c r="B101" s="823"/>
      <c r="C101" s="1385" t="s">
        <v>766</v>
      </c>
      <c r="D101" s="1638">
        <v>200.27051587508723</v>
      </c>
      <c r="E101" s="1637">
        <v>202.48959774253882</v>
      </c>
      <c r="F101" s="1610">
        <v>178.9703266213287</v>
      </c>
      <c r="G101" s="1610">
        <v>189.63480904407714</v>
      </c>
      <c r="H101" s="1610">
        <v>200.01273954737738</v>
      </c>
      <c r="I101" s="1635">
        <v>192.84390537406131</v>
      </c>
      <c r="J101" s="1636">
        <v>191.12786060629173</v>
      </c>
      <c r="K101" s="1610">
        <v>194.33636670118685</v>
      </c>
      <c r="L101" s="1610">
        <v>191.39851369849467</v>
      </c>
      <c r="M101" s="1610">
        <v>185.36229054666174</v>
      </c>
      <c r="N101" s="1635">
        <v>190.41690341957911</v>
      </c>
      <c r="O101" s="1636">
        <v>186.25424337590636</v>
      </c>
      <c r="P101" s="1610">
        <v>192.5095985118713</v>
      </c>
      <c r="Q101" s="1610">
        <v>194.59129805482988</v>
      </c>
      <c r="R101" s="1610">
        <v>185.60792363722058</v>
      </c>
      <c r="S101" s="1635">
        <v>190.71118005580379</v>
      </c>
      <c r="T101" s="1609">
        <v>191.11296468528823</v>
      </c>
    </row>
    <row r="102" spans="1:20">
      <c r="A102" s="1597"/>
      <c r="B102" s="823"/>
      <c r="C102" s="1385" t="s">
        <v>765</v>
      </c>
      <c r="D102" s="1638">
        <v>200.67336792894795</v>
      </c>
      <c r="E102" s="1637">
        <v>202.77509609412667</v>
      </c>
      <c r="F102" s="1610">
        <v>178.83474924407705</v>
      </c>
      <c r="G102" s="1610">
        <v>190.34497431773113</v>
      </c>
      <c r="H102" s="1610">
        <v>200.74044784174211</v>
      </c>
      <c r="I102" s="1635">
        <v>193.18782177797905</v>
      </c>
      <c r="J102" s="1636">
        <v>192.38112274838176</v>
      </c>
      <c r="K102" s="1610">
        <v>194.83509133771682</v>
      </c>
      <c r="L102" s="1610">
        <v>192.58812693264343</v>
      </c>
      <c r="M102" s="1610">
        <v>186.28681807570518</v>
      </c>
      <c r="N102" s="1635">
        <v>191.56340843085746</v>
      </c>
      <c r="O102" s="1636">
        <v>186.96857668394739</v>
      </c>
      <c r="P102" s="1610">
        <v>193.07613647099984</v>
      </c>
      <c r="Q102" s="1610">
        <v>194.87253045224978</v>
      </c>
      <c r="R102" s="1610">
        <v>186.50121459915297</v>
      </c>
      <c r="S102" s="1635">
        <v>191.30203993476522</v>
      </c>
      <c r="T102" s="1609">
        <v>191.93325565856225</v>
      </c>
    </row>
    <row r="103" spans="1:20">
      <c r="A103" s="1597"/>
      <c r="B103" s="823"/>
      <c r="C103" s="1385" t="s">
        <v>764</v>
      </c>
      <c r="D103" s="1638">
        <v>202.1358668453515</v>
      </c>
      <c r="E103" s="1637">
        <v>202.68689335135969</v>
      </c>
      <c r="F103" s="1610">
        <v>179.78933181231037</v>
      </c>
      <c r="G103" s="1610">
        <v>190.49355782830435</v>
      </c>
      <c r="H103" s="1610">
        <v>201.3380075584474</v>
      </c>
      <c r="I103" s="1635">
        <v>193.97874761896657</v>
      </c>
      <c r="J103" s="1636">
        <v>194.68739116236898</v>
      </c>
      <c r="K103" s="1610">
        <v>195.50005751975681</v>
      </c>
      <c r="L103" s="1610">
        <v>194.75594352164492</v>
      </c>
      <c r="M103" s="1610">
        <v>187.37303246227094</v>
      </c>
      <c r="N103" s="1635">
        <v>193.55533492883637</v>
      </c>
      <c r="O103" s="1636">
        <v>188.11641188380273</v>
      </c>
      <c r="P103" s="1610">
        <v>193.64267443012835</v>
      </c>
      <c r="Q103" s="1610">
        <v>196.03486838207689</v>
      </c>
      <c r="R103" s="1610">
        <v>184.38017000701362</v>
      </c>
      <c r="S103" s="1635">
        <v>192.01750912246951</v>
      </c>
      <c r="T103" s="1609">
        <v>193.34379622554999</v>
      </c>
    </row>
    <row r="104" spans="1:20">
      <c r="A104" s="1597"/>
      <c r="B104" s="823"/>
      <c r="C104" s="1385" t="s">
        <v>763</v>
      </c>
      <c r="D104" s="1638">
        <v>202.98351407954439</v>
      </c>
      <c r="E104" s="1637">
        <v>204.56938772281271</v>
      </c>
      <c r="F104" s="1610">
        <v>180.47563529725988</v>
      </c>
      <c r="G104" s="1610">
        <v>189.98762831201546</v>
      </c>
      <c r="H104" s="1610">
        <v>202.48356538156349</v>
      </c>
      <c r="I104" s="1635">
        <v>194.93377996210774</v>
      </c>
      <c r="J104" s="1636">
        <v>196.03357309251862</v>
      </c>
      <c r="K104" s="1610">
        <v>196.44209294431346</v>
      </c>
      <c r="L104" s="1610">
        <v>196.06803372866653</v>
      </c>
      <c r="M104" s="1610">
        <v>188.0333692848186</v>
      </c>
      <c r="N104" s="1635">
        <v>194.76143703610998</v>
      </c>
      <c r="O104" s="1636">
        <v>189.35738982704316</v>
      </c>
      <c r="P104" s="1610">
        <v>194.83240414429824</v>
      </c>
      <c r="Q104" s="1610">
        <v>196.64762317689483</v>
      </c>
      <c r="R104" s="1610">
        <v>186.66484956051309</v>
      </c>
      <c r="S104" s="1635">
        <v>193.19733594139058</v>
      </c>
      <c r="T104" s="1609">
        <v>194.47876496364529</v>
      </c>
    </row>
    <row r="105" spans="1:20">
      <c r="A105" s="1597"/>
      <c r="B105" s="823"/>
      <c r="C105" s="1385" t="s">
        <v>1327</v>
      </c>
      <c r="D105" s="1638">
        <v>204.18959396598967</v>
      </c>
      <c r="E105" s="1637">
        <v>204.96054473079289</v>
      </c>
      <c r="F105" s="1610">
        <v>179.9015531281938</v>
      </c>
      <c r="G105" s="1610">
        <v>190.0231321377199</v>
      </c>
      <c r="H105" s="1610">
        <v>204.31568328820765</v>
      </c>
      <c r="I105" s="1635">
        <v>195.67422552503874</v>
      </c>
      <c r="J105" s="1636">
        <v>195.28571961339301</v>
      </c>
      <c r="K105" s="1610">
        <v>196.44209294431346</v>
      </c>
      <c r="L105" s="1610">
        <v>195.38326532734774</v>
      </c>
      <c r="M105" s="1610">
        <v>188.12978277839565</v>
      </c>
      <c r="N105" s="1635">
        <v>194.20370439182736</v>
      </c>
      <c r="O105" s="1636">
        <v>189.08310063952905</v>
      </c>
      <c r="P105" s="1610">
        <v>194.32251998108259</v>
      </c>
      <c r="Q105" s="1610">
        <v>196.79308287970102</v>
      </c>
      <c r="R105" s="1610">
        <v>186.20199195973427</v>
      </c>
      <c r="S105" s="1635">
        <v>192.82003747132484</v>
      </c>
      <c r="T105" s="1609">
        <v>194.298173404203</v>
      </c>
    </row>
    <row r="106" spans="1:20">
      <c r="A106" s="1597"/>
      <c r="B106" s="823"/>
      <c r="C106" s="1385" t="s">
        <v>761</v>
      </c>
      <c r="D106" s="1638">
        <v>204.62672250196934</v>
      </c>
      <c r="E106" s="1637">
        <v>204.92025663588245</v>
      </c>
      <c r="F106" s="1610">
        <v>180.90944082147175</v>
      </c>
      <c r="G106" s="1610">
        <v>190.49133883919782</v>
      </c>
      <c r="H106" s="1610">
        <v>204.32813244897235</v>
      </c>
      <c r="I106" s="1635">
        <v>196.10268451407393</v>
      </c>
      <c r="J106" s="1636">
        <v>195.45609086073469</v>
      </c>
      <c r="K106" s="1610">
        <v>198.32616379342679</v>
      </c>
      <c r="L106" s="1610">
        <v>195.69819546989123</v>
      </c>
      <c r="M106" s="1610">
        <v>188.81321242411545</v>
      </c>
      <c r="N106" s="1635">
        <v>194.57855990342941</v>
      </c>
      <c r="O106" s="1636">
        <v>190.74980641398568</v>
      </c>
      <c r="P106" s="1610">
        <v>193.41605924647695</v>
      </c>
      <c r="Q106" s="1610">
        <v>197.26232911378852</v>
      </c>
      <c r="R106" s="1610">
        <v>187.93670774122782</v>
      </c>
      <c r="S106" s="1635">
        <v>192.86340209977027</v>
      </c>
      <c r="T106" s="1609">
        <v>194.61758422854615</v>
      </c>
    </row>
    <row r="107" spans="1:20">
      <c r="A107" s="1600"/>
      <c r="B107" s="1599"/>
      <c r="C107" s="823"/>
      <c r="D107" s="1642"/>
      <c r="E107" s="1641"/>
      <c r="F107" s="1612"/>
      <c r="G107" s="1612"/>
      <c r="H107" s="1612"/>
      <c r="I107" s="1639"/>
      <c r="J107" s="1640"/>
      <c r="K107" s="1612"/>
      <c r="L107" s="1612"/>
      <c r="M107" s="1612"/>
      <c r="N107" s="1639"/>
      <c r="O107" s="1640"/>
      <c r="P107" s="1612"/>
      <c r="Q107" s="1612"/>
      <c r="R107" s="1612"/>
      <c r="S107" s="1639"/>
      <c r="T107" s="1603"/>
    </row>
    <row r="108" spans="1:20" ht="12" customHeight="1">
      <c r="A108" s="1643" t="s">
        <v>1505</v>
      </c>
      <c r="B108" s="823"/>
      <c r="C108" s="823"/>
      <c r="D108" s="1642"/>
      <c r="E108" s="1641"/>
      <c r="F108" s="1612"/>
      <c r="G108" s="1612"/>
      <c r="H108" s="1612"/>
      <c r="I108" s="1639"/>
      <c r="J108" s="1640"/>
      <c r="K108" s="1612"/>
      <c r="L108" s="1612"/>
      <c r="M108" s="1612"/>
      <c r="N108" s="1639"/>
      <c r="O108" s="1640"/>
      <c r="P108" s="1612"/>
      <c r="Q108" s="1612"/>
      <c r="R108" s="1612"/>
      <c r="S108" s="1639"/>
      <c r="T108" s="1603"/>
    </row>
    <row r="109" spans="1:20">
      <c r="A109" s="1597" t="s">
        <v>162</v>
      </c>
      <c r="B109" s="823"/>
      <c r="C109" s="823"/>
      <c r="D109" s="1642"/>
      <c r="E109" s="1641"/>
      <c r="F109" s="1612"/>
      <c r="G109" s="1612"/>
      <c r="H109" s="1612"/>
      <c r="I109" s="1639"/>
      <c r="J109" s="1612"/>
      <c r="K109" s="1612"/>
      <c r="L109" s="1612"/>
      <c r="M109" s="1612"/>
      <c r="N109" s="1639"/>
      <c r="O109" s="1612"/>
      <c r="P109" s="1612"/>
      <c r="Q109" s="1612"/>
      <c r="R109" s="1612"/>
      <c r="S109" s="1639"/>
      <c r="T109" s="1612"/>
    </row>
    <row r="110" spans="1:20">
      <c r="A110" s="1597" t="s">
        <v>161</v>
      </c>
      <c r="B110" s="823"/>
      <c r="C110" s="1011"/>
      <c r="D110" s="1642">
        <v>101.3227589392864</v>
      </c>
      <c r="E110" s="1641">
        <v>102.18830120621452</v>
      </c>
      <c r="F110" s="1612">
        <v>106.25549565615698</v>
      </c>
      <c r="G110" s="1612">
        <v>104.90981242914933</v>
      </c>
      <c r="H110" s="1612">
        <v>101.7320850478111</v>
      </c>
      <c r="I110" s="1639">
        <v>103.32533740050907</v>
      </c>
      <c r="J110" s="1640">
        <v>102.47916002693643</v>
      </c>
      <c r="K110" s="1612">
        <v>102.78098470184564</v>
      </c>
      <c r="L110" s="1612">
        <v>102.50462040605095</v>
      </c>
      <c r="M110" s="1612">
        <v>100.9109234957928</v>
      </c>
      <c r="N110" s="1639">
        <v>102.24545350164148</v>
      </c>
      <c r="O110" s="1640">
        <v>101.02411099115308</v>
      </c>
      <c r="P110" s="1612">
        <v>100.90425048517397</v>
      </c>
      <c r="Q110" s="1612">
        <v>105.60008001473294</v>
      </c>
      <c r="R110" s="1612">
        <v>99.269668902068815</v>
      </c>
      <c r="S110" s="1639">
        <v>101.34613490583199</v>
      </c>
      <c r="T110" s="1603">
        <v>102.33929654920549</v>
      </c>
    </row>
    <row r="111" spans="1:20">
      <c r="A111" s="1597" t="s">
        <v>1491</v>
      </c>
      <c r="B111" s="823"/>
      <c r="C111" s="1011"/>
      <c r="D111" s="1642">
        <v>98.951734366657675</v>
      </c>
      <c r="E111" s="1641">
        <v>101.59625231448996</v>
      </c>
      <c r="F111" s="1612">
        <v>103.28962300270679</v>
      </c>
      <c r="G111" s="1612">
        <v>104.74969897114386</v>
      </c>
      <c r="H111" s="1612">
        <v>100.92476159222861</v>
      </c>
      <c r="I111" s="1639">
        <v>101.56526645149692</v>
      </c>
      <c r="J111" s="1640">
        <v>104.1173432171036</v>
      </c>
      <c r="K111" s="1612">
        <v>106.46826524246531</v>
      </c>
      <c r="L111" s="1612">
        <v>104.31565492257441</v>
      </c>
      <c r="M111" s="1612">
        <v>100.87701025993037</v>
      </c>
      <c r="N111" s="1639">
        <v>103.75646271554599</v>
      </c>
      <c r="O111" s="1640">
        <v>100.54161027330065</v>
      </c>
      <c r="P111" s="1612">
        <v>100.25904262256059</v>
      </c>
      <c r="Q111" s="1612">
        <v>105.82172034427028</v>
      </c>
      <c r="R111" s="1612">
        <v>97.138756579012522</v>
      </c>
      <c r="S111" s="1639">
        <v>100.78944456814186</v>
      </c>
      <c r="T111" s="1603">
        <v>102.56202804697597</v>
      </c>
    </row>
    <row r="112" spans="1:20">
      <c r="A112" s="1597" t="s">
        <v>1488</v>
      </c>
      <c r="B112" s="823"/>
      <c r="C112" s="1011"/>
      <c r="D112" s="1642">
        <v>98.495710210202375</v>
      </c>
      <c r="E112" s="1641">
        <v>102.91646650653495</v>
      </c>
      <c r="F112" s="1612">
        <v>100.02233559855769</v>
      </c>
      <c r="G112" s="1612">
        <v>102.57440151644103</v>
      </c>
      <c r="H112" s="1612">
        <v>101.44589840297947</v>
      </c>
      <c r="I112" s="1639">
        <v>100.63174617835229</v>
      </c>
      <c r="J112" s="1640">
        <v>108.53241453398086</v>
      </c>
      <c r="K112" s="1612">
        <v>110.99268206814635</v>
      </c>
      <c r="L112" s="1612">
        <v>108.73995006487105</v>
      </c>
      <c r="M112" s="1612">
        <v>104.04421433017944</v>
      </c>
      <c r="N112" s="1639">
        <v>107.97632977643876</v>
      </c>
      <c r="O112" s="1640">
        <v>102.02432728612068</v>
      </c>
      <c r="P112" s="1612">
        <v>99.612153343831366</v>
      </c>
      <c r="Q112" s="1612">
        <v>110.54736042555396</v>
      </c>
      <c r="R112" s="1612">
        <v>98.08467797589627</v>
      </c>
      <c r="S112" s="1639">
        <v>101.32089802630456</v>
      </c>
      <c r="T112" s="1603">
        <v>104.66201133694653</v>
      </c>
    </row>
    <row r="113" spans="1:20">
      <c r="A113" s="1597" t="s">
        <v>1504</v>
      </c>
      <c r="B113" s="823"/>
      <c r="C113" s="1011"/>
      <c r="D113" s="1642">
        <v>87.508932689622995</v>
      </c>
      <c r="E113" s="1641">
        <v>89.892814909722162</v>
      </c>
      <c r="F113" s="1612">
        <v>82.268584193218118</v>
      </c>
      <c r="G113" s="1612">
        <v>85.985850999370726</v>
      </c>
      <c r="H113" s="1612">
        <v>89.629569733712358</v>
      </c>
      <c r="I113" s="1639">
        <v>86.703806587964991</v>
      </c>
      <c r="J113" s="1640">
        <v>90.013486630001012</v>
      </c>
      <c r="K113" s="1612">
        <v>91.415157979723588</v>
      </c>
      <c r="L113" s="1612">
        <v>90.131724424736149</v>
      </c>
      <c r="M113" s="1612">
        <v>87.800800126139862</v>
      </c>
      <c r="N113" s="1639">
        <v>89.752669642743641</v>
      </c>
      <c r="O113" s="1640">
        <v>84.75902184451877</v>
      </c>
      <c r="P113" s="1612">
        <v>86.503003556182918</v>
      </c>
      <c r="Q113" s="1612">
        <v>91.72015740352937</v>
      </c>
      <c r="R113" s="1612">
        <v>85.325147221700433</v>
      </c>
      <c r="S113" s="1639">
        <v>86.470774782563069</v>
      </c>
      <c r="T113" s="1603">
        <v>88.268071341013126</v>
      </c>
    </row>
    <row r="114" spans="1:20">
      <c r="A114" s="1597" t="s">
        <v>1503</v>
      </c>
      <c r="B114" s="823"/>
      <c r="C114" s="1011"/>
      <c r="D114" s="1642">
        <v>86.459303444786414</v>
      </c>
      <c r="E114" s="1641">
        <v>86.024287267809996</v>
      </c>
      <c r="F114" s="1612">
        <v>75.384132000014276</v>
      </c>
      <c r="G114" s="1612">
        <v>80.397863330572392</v>
      </c>
      <c r="H114" s="1612">
        <v>85.151825980983006</v>
      </c>
      <c r="I114" s="1639">
        <v>81.999579342898741</v>
      </c>
      <c r="J114" s="1640">
        <v>82.090009302576547</v>
      </c>
      <c r="K114" s="1612">
        <v>85.057763873508961</v>
      </c>
      <c r="L114" s="1612">
        <v>82.340353832948537</v>
      </c>
      <c r="M114" s="1612">
        <v>80.863394484632167</v>
      </c>
      <c r="N114" s="1639">
        <v>82.100170784479317</v>
      </c>
      <c r="O114" s="1640">
        <v>79.261249326827311</v>
      </c>
      <c r="P114" s="1612">
        <v>82.654300214089261</v>
      </c>
      <c r="Q114" s="1612">
        <v>85.050198898211008</v>
      </c>
      <c r="R114" s="1612">
        <v>81.050535378154621</v>
      </c>
      <c r="S114" s="1639">
        <v>81.861895732558608</v>
      </c>
      <c r="T114" s="1603">
        <v>82.023951789903364</v>
      </c>
    </row>
    <row r="115" spans="1:20">
      <c r="A115" s="1597" t="s">
        <v>1502</v>
      </c>
      <c r="B115" s="823"/>
      <c r="C115" s="1011"/>
      <c r="D115" s="1642">
        <v>90.293643418737801</v>
      </c>
      <c r="E115" s="1641">
        <v>90.175683255409353</v>
      </c>
      <c r="F115" s="1612">
        <v>79.302927051171977</v>
      </c>
      <c r="G115" s="1612">
        <v>82.904284742929505</v>
      </c>
      <c r="H115" s="1612">
        <v>88.879288740708418</v>
      </c>
      <c r="I115" s="1639">
        <v>85.809852946475289</v>
      </c>
      <c r="J115" s="1640">
        <v>85.530755873831254</v>
      </c>
      <c r="K115" s="1612">
        <v>86.949908796398617</v>
      </c>
      <c r="L115" s="1612">
        <v>85.650468324249459</v>
      </c>
      <c r="M115" s="1612">
        <v>83.230996268979965</v>
      </c>
      <c r="N115" s="1639">
        <v>85.257013910908185</v>
      </c>
      <c r="O115" s="1640">
        <v>82.752215428713555</v>
      </c>
      <c r="P115" s="1612">
        <v>88.136108931924653</v>
      </c>
      <c r="Q115" s="1612">
        <v>87.661139375124208</v>
      </c>
      <c r="R115" s="1612">
        <v>83.935137179886226</v>
      </c>
      <c r="S115" s="1639">
        <v>86.418581677873988</v>
      </c>
      <c r="T115" s="1603">
        <v>85.644902191952454</v>
      </c>
    </row>
    <row r="116" spans="1:20">
      <c r="A116" s="1597"/>
      <c r="B116" s="823"/>
      <c r="C116" s="823"/>
      <c r="D116" s="1642">
        <v>94.774251896356574</v>
      </c>
      <c r="E116" s="1641">
        <v>95.275544145037841</v>
      </c>
      <c r="F116" s="1612">
        <v>83.740854003661696</v>
      </c>
      <c r="G116" s="1612">
        <v>88.428284136199053</v>
      </c>
      <c r="H116" s="1612">
        <v>94.015904961423928</v>
      </c>
      <c r="I116" s="1639">
        <v>90.609401976653544</v>
      </c>
      <c r="J116" s="1640">
        <v>90.278145869546236</v>
      </c>
      <c r="K116" s="1612">
        <v>91.598737512027697</v>
      </c>
      <c r="L116" s="1612">
        <v>90.389544196681598</v>
      </c>
      <c r="M116" s="1612">
        <v>87.288532706410933</v>
      </c>
      <c r="N116" s="1639">
        <v>89.885257877684168</v>
      </c>
      <c r="O116" s="1640">
        <v>87.425167236209475</v>
      </c>
      <c r="P116" s="1612">
        <v>90.750751266436055</v>
      </c>
      <c r="Q116" s="1612">
        <v>91.311421172578036</v>
      </c>
      <c r="R116" s="1612">
        <v>86.431910070339839</v>
      </c>
      <c r="S116" s="1639">
        <v>87.425167236209475</v>
      </c>
      <c r="T116" s="1603">
        <v>86.223961346718383</v>
      </c>
    </row>
    <row r="117" spans="1:20">
      <c r="A117" s="1597" t="s">
        <v>162</v>
      </c>
      <c r="B117" s="823"/>
      <c r="C117" s="1385" t="s">
        <v>772</v>
      </c>
      <c r="D117" s="1642"/>
      <c r="E117" s="1641"/>
      <c r="F117" s="1612"/>
      <c r="G117" s="1612"/>
      <c r="H117" s="1612"/>
      <c r="I117" s="1639"/>
      <c r="J117" s="1640"/>
      <c r="K117" s="1612"/>
      <c r="L117" s="1612"/>
      <c r="M117" s="1612"/>
      <c r="N117" s="1639"/>
      <c r="O117" s="1640"/>
      <c r="P117" s="1612"/>
      <c r="Q117" s="1612"/>
      <c r="R117" s="1612"/>
      <c r="S117" s="1639"/>
      <c r="T117" s="1603"/>
    </row>
    <row r="118" spans="1:20">
      <c r="A118" s="1597"/>
      <c r="B118" s="823"/>
      <c r="C118" s="1385" t="s">
        <v>771</v>
      </c>
      <c r="D118" s="1642">
        <v>100.14594867957507</v>
      </c>
      <c r="E118" s="1641">
        <v>100.723593613028</v>
      </c>
      <c r="F118" s="1612">
        <v>105.47989842975782</v>
      </c>
      <c r="G118" s="1612">
        <v>102.54893065131874</v>
      </c>
      <c r="H118" s="1612">
        <v>100.23017232437731</v>
      </c>
      <c r="I118" s="1639">
        <v>102.10130924156002</v>
      </c>
      <c r="J118" s="1640">
        <v>100.84406950767594</v>
      </c>
      <c r="K118" s="1612">
        <v>101.49884859715581</v>
      </c>
      <c r="L118" s="1612">
        <v>100.8993033080915</v>
      </c>
      <c r="M118" s="1612">
        <v>99.999471269008765</v>
      </c>
      <c r="N118" s="1639">
        <v>100.75297267109495</v>
      </c>
      <c r="O118" s="1640">
        <v>99.734133145605696</v>
      </c>
      <c r="P118" s="1612">
        <v>100.52105678123938</v>
      </c>
      <c r="Q118" s="1612">
        <v>102.65535272935873</v>
      </c>
      <c r="R118" s="1612">
        <v>99.362894991968162</v>
      </c>
      <c r="S118" s="1639">
        <v>100.46749784906605</v>
      </c>
      <c r="T118" s="1603">
        <v>101.04560431694208</v>
      </c>
    </row>
    <row r="119" spans="1:20">
      <c r="A119" s="1597"/>
      <c r="B119" s="823"/>
      <c r="C119" s="1385" t="s">
        <v>770</v>
      </c>
      <c r="D119" s="1642">
        <v>102.17840980631487</v>
      </c>
      <c r="E119" s="1641">
        <v>102.22301404211592</v>
      </c>
      <c r="F119" s="1612">
        <v>109.25446507483191</v>
      </c>
      <c r="G119" s="1612">
        <v>107.80595021960151</v>
      </c>
      <c r="H119" s="1612">
        <v>101.41495766647451</v>
      </c>
      <c r="I119" s="1639">
        <v>104.44761911817834</v>
      </c>
      <c r="J119" s="1640">
        <v>102.00396875591603</v>
      </c>
      <c r="K119" s="1612">
        <v>101.94445161995176</v>
      </c>
      <c r="L119" s="1612">
        <v>101.99894819606315</v>
      </c>
      <c r="M119" s="1612">
        <v>101.4186911382598</v>
      </c>
      <c r="N119" s="1639">
        <v>101.90458682504924</v>
      </c>
      <c r="O119" s="1640">
        <v>102.82893220343212</v>
      </c>
      <c r="P119" s="1612">
        <v>100.58569046812821</v>
      </c>
      <c r="Q119" s="1612">
        <v>104.91409568514561</v>
      </c>
      <c r="R119" s="1612">
        <v>100.43006790148007</v>
      </c>
      <c r="S119" s="1639">
        <v>101.64631398585985</v>
      </c>
      <c r="T119" s="1603">
        <v>102.51520363539754</v>
      </c>
    </row>
    <row r="120" spans="1:20">
      <c r="A120" s="1597"/>
      <c r="B120" s="823"/>
      <c r="C120" s="1385" t="s">
        <v>769</v>
      </c>
      <c r="D120" s="1642">
        <v>101.93887030938406</v>
      </c>
      <c r="E120" s="1641">
        <v>102.47770453203459</v>
      </c>
      <c r="F120" s="1612">
        <v>108.20699638319863</v>
      </c>
      <c r="G120" s="1612">
        <v>108.43099606281943</v>
      </c>
      <c r="H120" s="1612">
        <v>101.30739508024088</v>
      </c>
      <c r="I120" s="1639">
        <v>104.05198033374521</v>
      </c>
      <c r="J120" s="1640">
        <v>100.26444574037487</v>
      </c>
      <c r="K120" s="1612">
        <v>102.67603755812041</v>
      </c>
      <c r="L120" s="1612">
        <v>100.46787523787297</v>
      </c>
      <c r="M120" s="1612">
        <v>101.09050046642517</v>
      </c>
      <c r="N120" s="1639">
        <v>100.56912651849757</v>
      </c>
      <c r="O120" s="1640">
        <v>102.05853013207501</v>
      </c>
      <c r="P120" s="1612">
        <v>100.77906164761434</v>
      </c>
      <c r="Q120" s="1612">
        <v>104.40850873862767</v>
      </c>
      <c r="R120" s="1612">
        <v>101.48496175916753</v>
      </c>
      <c r="S120" s="1639">
        <v>101.51869181821013</v>
      </c>
      <c r="T120" s="1603">
        <v>101.67848118154505</v>
      </c>
    </row>
    <row r="121" spans="1:20">
      <c r="A121" s="1597"/>
      <c r="B121" s="823"/>
      <c r="C121" s="1385" t="s">
        <v>768</v>
      </c>
      <c r="D121" s="1642">
        <v>101.35299249263309</v>
      </c>
      <c r="E121" s="1641">
        <v>102.22746316755587</v>
      </c>
      <c r="F121" s="1612">
        <v>108.17314136674884</v>
      </c>
      <c r="G121" s="1612">
        <v>104.39507672790113</v>
      </c>
      <c r="H121" s="1612">
        <v>102.56241302777251</v>
      </c>
      <c r="I121" s="1639">
        <v>104.28505603585116</v>
      </c>
      <c r="J121" s="1640">
        <v>101.73394487572786</v>
      </c>
      <c r="K121" s="1612">
        <v>101.30654712541195</v>
      </c>
      <c r="L121" s="1612">
        <v>101.69789179703569</v>
      </c>
      <c r="M121" s="1612">
        <v>100.17201230831071</v>
      </c>
      <c r="N121" s="1639">
        <v>101.44975335800797</v>
      </c>
      <c r="O121" s="1640">
        <v>100.2534157454392</v>
      </c>
      <c r="P121" s="1612">
        <v>99.429178364063631</v>
      </c>
      <c r="Q121" s="1612">
        <v>105.01536869865384</v>
      </c>
      <c r="R121" s="1612">
        <v>100.12548321713443</v>
      </c>
      <c r="S121" s="1639">
        <v>100.22632526027249</v>
      </c>
      <c r="T121" s="1603">
        <v>101.93454165914167</v>
      </c>
    </row>
    <row r="122" spans="1:20">
      <c r="A122" s="1597"/>
      <c r="B122" s="823"/>
      <c r="C122" s="1385" t="s">
        <v>767</v>
      </c>
      <c r="D122" s="1642">
        <v>101.49821403196388</v>
      </c>
      <c r="E122" s="1641">
        <v>100.85526364116106</v>
      </c>
      <c r="F122" s="1612">
        <v>106.75168425794551</v>
      </c>
      <c r="G122" s="1612">
        <v>105.32185390664445</v>
      </c>
      <c r="H122" s="1612">
        <v>101.24612472141473</v>
      </c>
      <c r="I122" s="1639">
        <v>103.2359578158776</v>
      </c>
      <c r="J122" s="1640">
        <v>100.98142508172141</v>
      </c>
      <c r="K122" s="1612">
        <v>100.18117842569931</v>
      </c>
      <c r="L122" s="1612">
        <v>100.9139203846532</v>
      </c>
      <c r="M122" s="1612">
        <v>99.583329074173733</v>
      </c>
      <c r="N122" s="1639">
        <v>100.69753969849421</v>
      </c>
      <c r="O122" s="1640">
        <v>100.31108099152385</v>
      </c>
      <c r="P122" s="1612">
        <v>100.77758882194917</v>
      </c>
      <c r="Q122" s="1612">
        <v>104.21213738772141</v>
      </c>
      <c r="R122" s="1612">
        <v>100.55110182776494</v>
      </c>
      <c r="S122" s="1639">
        <v>100.96848182720819</v>
      </c>
      <c r="T122" s="1603">
        <v>101.4178352084773</v>
      </c>
    </row>
    <row r="123" spans="1:20">
      <c r="A123" s="1597"/>
      <c r="B123" s="823"/>
      <c r="C123" s="1385" t="s">
        <v>766</v>
      </c>
      <c r="D123" s="1642">
        <v>102.30328301532624</v>
      </c>
      <c r="E123" s="1641">
        <v>101.31944820046711</v>
      </c>
      <c r="F123" s="1612">
        <v>105.69232163976442</v>
      </c>
      <c r="G123" s="1612">
        <v>104.5793133451817</v>
      </c>
      <c r="H123" s="1612">
        <v>101.86819592433756</v>
      </c>
      <c r="I123" s="1639">
        <v>103.26657055492547</v>
      </c>
      <c r="J123" s="1640">
        <v>101.800905673562</v>
      </c>
      <c r="K123" s="1612">
        <v>102.42237960478676</v>
      </c>
      <c r="L123" s="1612">
        <v>101.85333002191437</v>
      </c>
      <c r="M123" s="1612">
        <v>100.88542802731779</v>
      </c>
      <c r="N123" s="1639">
        <v>101.69592985247395</v>
      </c>
      <c r="O123" s="1640">
        <v>100.18904153697478</v>
      </c>
      <c r="P123" s="1612">
        <v>99.311761291628414</v>
      </c>
      <c r="Q123" s="1612">
        <v>106.66619662663402</v>
      </c>
      <c r="R123" s="1612">
        <v>97.718777147684193</v>
      </c>
      <c r="S123" s="1639">
        <v>100.23009552166303</v>
      </c>
      <c r="T123" s="1603">
        <v>101.79935317319168</v>
      </c>
    </row>
    <row r="124" spans="1:20">
      <c r="A124" s="1597"/>
      <c r="B124" s="823"/>
      <c r="C124" s="1385" t="s">
        <v>765</v>
      </c>
      <c r="D124" s="1642">
        <v>102.8483448773431</v>
      </c>
      <c r="E124" s="1641">
        <v>102.66634413720287</v>
      </c>
      <c r="F124" s="1612">
        <v>106.6519653368678</v>
      </c>
      <c r="G124" s="1612">
        <v>107.71454312772008</v>
      </c>
      <c r="H124" s="1612">
        <v>103.10573611024101</v>
      </c>
      <c r="I124" s="1639">
        <v>104.35951262557056</v>
      </c>
      <c r="J124" s="1640">
        <v>103.5055154474324</v>
      </c>
      <c r="K124" s="1612">
        <v>103.55713689579639</v>
      </c>
      <c r="L124" s="1612">
        <v>103.50986996763913</v>
      </c>
      <c r="M124" s="1612">
        <v>101.82497332267246</v>
      </c>
      <c r="N124" s="1639">
        <v>103.2358721673578</v>
      </c>
      <c r="O124" s="1640">
        <v>102.8335956111865</v>
      </c>
      <c r="P124" s="1612">
        <v>100.23242412198498</v>
      </c>
      <c r="Q124" s="1612">
        <v>106.92796472925505</v>
      </c>
      <c r="R124" s="1612">
        <v>100.20804351583172</v>
      </c>
      <c r="S124" s="1639">
        <v>101.62868653857237</v>
      </c>
      <c r="T124" s="1603">
        <v>103.19283564931253</v>
      </c>
    </row>
    <row r="125" spans="1:20">
      <c r="A125" s="1597"/>
      <c r="B125" s="823"/>
      <c r="C125" s="1385" t="s">
        <v>764</v>
      </c>
      <c r="D125" s="1642">
        <v>102.48097298820969</v>
      </c>
      <c r="E125" s="1641">
        <v>102.59053711084475</v>
      </c>
      <c r="F125" s="1612">
        <v>106.3566968412182</v>
      </c>
      <c r="G125" s="1612">
        <v>107.0079562511166</v>
      </c>
      <c r="H125" s="1612">
        <v>103.78356036657752</v>
      </c>
      <c r="I125" s="1639">
        <v>104.43097802222428</v>
      </c>
      <c r="J125" s="1640">
        <v>104.27685680994063</v>
      </c>
      <c r="K125" s="1612">
        <v>104.69651320064649</v>
      </c>
      <c r="L125" s="1612">
        <v>104.31225686730315</v>
      </c>
      <c r="M125" s="1612">
        <v>101.81010668535643</v>
      </c>
      <c r="N125" s="1639">
        <v>103.90535734152211</v>
      </c>
      <c r="O125" s="1640">
        <v>101.92054602755729</v>
      </c>
      <c r="P125" s="1612">
        <v>102.1439315836376</v>
      </c>
      <c r="Q125" s="1612">
        <v>107.46377546181759</v>
      </c>
      <c r="R125" s="1612">
        <v>100.29664189757564</v>
      </c>
      <c r="S125" s="1639">
        <v>102.54109648062675</v>
      </c>
      <c r="T125" s="1603">
        <v>103.75690167481395</v>
      </c>
    </row>
    <row r="126" spans="1:20">
      <c r="A126" s="1597"/>
      <c r="B126" s="823"/>
      <c r="C126" s="1385" t="s">
        <v>763</v>
      </c>
      <c r="D126" s="1642">
        <v>101.00591195543048</v>
      </c>
      <c r="E126" s="1641">
        <v>102.55141411504832</v>
      </c>
      <c r="F126" s="1612">
        <v>106.27443938237938</v>
      </c>
      <c r="G126" s="1612">
        <v>103.7570661544837</v>
      </c>
      <c r="H126" s="1612">
        <v>101.79416255372433</v>
      </c>
      <c r="I126" s="1639">
        <v>103.30012812673553</v>
      </c>
      <c r="J126" s="1640">
        <v>103.33604643191414</v>
      </c>
      <c r="K126" s="1612">
        <v>105.16229882034833</v>
      </c>
      <c r="L126" s="1612">
        <v>103.49009970201985</v>
      </c>
      <c r="M126" s="1612">
        <v>101.17730793356367</v>
      </c>
      <c r="N126" s="1639">
        <v>103.11399363108733</v>
      </c>
      <c r="O126" s="1640">
        <v>101.46550485917601</v>
      </c>
      <c r="P126" s="1612">
        <v>104.21117213150086</v>
      </c>
      <c r="Q126" s="1612">
        <v>109.2662416901498</v>
      </c>
      <c r="R126" s="1612">
        <v>99.018696241697853</v>
      </c>
      <c r="S126" s="1639">
        <v>103.76054576536805</v>
      </c>
      <c r="T126" s="1603">
        <v>103.29811808289345</v>
      </c>
    </row>
    <row r="127" spans="1:20">
      <c r="A127" s="1597"/>
      <c r="B127" s="823"/>
      <c r="C127" s="1385" t="s">
        <v>1327</v>
      </c>
      <c r="D127" s="1642">
        <v>100.40606761425829</v>
      </c>
      <c r="E127" s="1641">
        <v>103.07372942536594</v>
      </c>
      <c r="F127" s="1612">
        <v>104.86054504116716</v>
      </c>
      <c r="G127" s="1612">
        <v>102.95555607068697</v>
      </c>
      <c r="H127" s="1612">
        <v>101.91120366311344</v>
      </c>
      <c r="I127" s="1639">
        <v>102.78783364121684</v>
      </c>
      <c r="J127" s="1640">
        <v>104.41920278603217</v>
      </c>
      <c r="K127" s="1612">
        <v>104.99740340268428</v>
      </c>
      <c r="L127" s="1612">
        <v>104.46797681986043</v>
      </c>
      <c r="M127" s="1612">
        <v>101.47866815884079</v>
      </c>
      <c r="N127" s="1639">
        <v>103.98185560884838</v>
      </c>
      <c r="O127" s="1640">
        <v>101.20053311845106</v>
      </c>
      <c r="P127" s="1612">
        <v>101.40578562277744</v>
      </c>
      <c r="Q127" s="1612">
        <v>106.23314251458113</v>
      </c>
      <c r="R127" s="1612">
        <v>98.672733949931398</v>
      </c>
      <c r="S127" s="1639">
        <v>101.7354660646746</v>
      </c>
      <c r="T127" s="1603">
        <v>103.19906688804583</v>
      </c>
    </row>
    <row r="128" spans="1:20">
      <c r="A128" s="1597"/>
      <c r="B128" s="823"/>
      <c r="C128" s="1385" t="s">
        <v>761</v>
      </c>
      <c r="D128" s="1642">
        <v>100.75727213167831</v>
      </c>
      <c r="E128" s="1641">
        <v>104.31207040337985</v>
      </c>
      <c r="F128" s="1612">
        <v>104.72460396938881</v>
      </c>
      <c r="G128" s="1612">
        <v>102.27972901804588</v>
      </c>
      <c r="H128" s="1612">
        <v>101.61282864729836</v>
      </c>
      <c r="I128" s="1639">
        <v>102.77088329661714</v>
      </c>
      <c r="J128" s="1640">
        <v>103.44760203403132</v>
      </c>
      <c r="K128" s="1612">
        <v>102.76741274655321</v>
      </c>
      <c r="L128" s="1612">
        <v>103.39022475984378</v>
      </c>
      <c r="M128" s="1612">
        <v>100.92386523446154</v>
      </c>
      <c r="N128" s="1639">
        <v>102.98914550867637</v>
      </c>
      <c r="O128" s="1640">
        <v>99.788954883685307</v>
      </c>
      <c r="P128" s="1612">
        <v>100.3812949060777</v>
      </c>
      <c r="Q128" s="1612">
        <v>104.64909035851754</v>
      </c>
      <c r="R128" s="1612">
        <v>96.586674831048654</v>
      </c>
      <c r="S128" s="1639">
        <v>100.51517684219492</v>
      </c>
      <c r="T128" s="1603">
        <v>102.41373001260594</v>
      </c>
    </row>
    <row r="129" spans="1:20">
      <c r="A129" s="1597"/>
      <c r="B129" s="823"/>
      <c r="C129" s="823"/>
      <c r="D129" s="1642">
        <v>98.956819369319689</v>
      </c>
      <c r="E129" s="1641">
        <v>101.23903208636993</v>
      </c>
      <c r="F129" s="1612">
        <v>102.63919015061505</v>
      </c>
      <c r="G129" s="1612">
        <v>102.12077761427173</v>
      </c>
      <c r="H129" s="1612">
        <v>99.948270488161043</v>
      </c>
      <c r="I129" s="1639">
        <v>100.86621999360685</v>
      </c>
      <c r="J129" s="1640">
        <v>103.13593717890821</v>
      </c>
      <c r="K129" s="1612">
        <v>102.16160842499302</v>
      </c>
      <c r="L129" s="1612">
        <v>103.05374781031425</v>
      </c>
      <c r="M129" s="1612">
        <v>100.56672833112269</v>
      </c>
      <c r="N129" s="1639">
        <v>102.64930883858797</v>
      </c>
      <c r="O129" s="1640">
        <v>99.705063638729996</v>
      </c>
      <c r="P129" s="1612">
        <v>101.07206008148616</v>
      </c>
      <c r="Q129" s="1612">
        <v>104.78908555633276</v>
      </c>
      <c r="R129" s="1612">
        <v>96.779949543540994</v>
      </c>
      <c r="S129" s="1639">
        <v>100.91524091626742</v>
      </c>
      <c r="T129" s="1603">
        <v>101.81988710809888</v>
      </c>
    </row>
    <row r="130" spans="1:20">
      <c r="A130" s="1597" t="s">
        <v>161</v>
      </c>
      <c r="B130" s="823"/>
      <c r="C130" s="1385" t="s">
        <v>772</v>
      </c>
      <c r="D130" s="1642"/>
      <c r="E130" s="1641"/>
      <c r="F130" s="1612"/>
      <c r="G130" s="1612"/>
      <c r="H130" s="1612"/>
      <c r="I130" s="1639"/>
      <c r="J130" s="1640"/>
      <c r="K130" s="1612"/>
      <c r="L130" s="1612"/>
      <c r="M130" s="1612"/>
      <c r="N130" s="1639"/>
      <c r="O130" s="1640"/>
      <c r="P130" s="1612"/>
      <c r="Q130" s="1612"/>
      <c r="R130" s="1612"/>
      <c r="S130" s="1639"/>
      <c r="T130" s="1603"/>
    </row>
    <row r="131" spans="1:20">
      <c r="A131" s="1597"/>
      <c r="B131" s="823"/>
      <c r="C131" s="1385" t="s">
        <v>771</v>
      </c>
      <c r="D131" s="1642">
        <v>97.697869931892484</v>
      </c>
      <c r="E131" s="1641">
        <v>100.99917339602439</v>
      </c>
      <c r="F131" s="1612">
        <v>102.17169006230468</v>
      </c>
      <c r="G131" s="1612">
        <v>106.37725570617812</v>
      </c>
      <c r="H131" s="1612">
        <v>99.907705077162277</v>
      </c>
      <c r="I131" s="1639">
        <v>100.58696659983289</v>
      </c>
      <c r="J131" s="1640">
        <v>103.14007983311132</v>
      </c>
      <c r="K131" s="1612">
        <v>103.5277422137934</v>
      </c>
      <c r="L131" s="1612">
        <v>103.17278104014012</v>
      </c>
      <c r="M131" s="1612">
        <v>100.25869932482186</v>
      </c>
      <c r="N131" s="1639">
        <v>102.69889323092492</v>
      </c>
      <c r="O131" s="1640">
        <v>100.59952556925765</v>
      </c>
      <c r="P131" s="1612">
        <v>99.871757731609549</v>
      </c>
      <c r="Q131" s="1612">
        <v>105.24783767291616</v>
      </c>
      <c r="R131" s="1612">
        <v>95.880358586849596</v>
      </c>
      <c r="S131" s="1639">
        <v>100.48779008568985</v>
      </c>
      <c r="T131" s="1603">
        <v>101.68356371255533</v>
      </c>
    </row>
    <row r="132" spans="1:20">
      <c r="A132" s="1597"/>
      <c r="B132" s="823"/>
      <c r="C132" s="1385" t="s">
        <v>770</v>
      </c>
      <c r="D132" s="1642">
        <v>97.92883774905826</v>
      </c>
      <c r="E132" s="1641">
        <v>100.50648537986852</v>
      </c>
      <c r="F132" s="1612">
        <v>102.52275066384406</v>
      </c>
      <c r="G132" s="1612">
        <v>103.33261966640229</v>
      </c>
      <c r="H132" s="1612">
        <v>99.936534959770341</v>
      </c>
      <c r="I132" s="1639">
        <v>100.62517210832685</v>
      </c>
      <c r="J132" s="1640">
        <v>103.14186242798243</v>
      </c>
      <c r="K132" s="1612">
        <v>104.56440917188927</v>
      </c>
      <c r="L132" s="1612">
        <v>103.26186116373493</v>
      </c>
      <c r="M132" s="1612">
        <v>100.40914797555938</v>
      </c>
      <c r="N132" s="1639">
        <v>102.79795310104831</v>
      </c>
      <c r="O132" s="1640">
        <v>99.858539491971698</v>
      </c>
      <c r="P132" s="1612">
        <v>98.666955574847265</v>
      </c>
      <c r="Q132" s="1612">
        <v>103.84739310615325</v>
      </c>
      <c r="R132" s="1612">
        <v>96.147133204858534</v>
      </c>
      <c r="S132" s="1639">
        <v>99.439578003968151</v>
      </c>
      <c r="T132" s="1603">
        <v>101.52633222303842</v>
      </c>
    </row>
    <row r="133" spans="1:20">
      <c r="A133" s="1597"/>
      <c r="B133" s="823"/>
      <c r="C133" s="1385" t="s">
        <v>769</v>
      </c>
      <c r="D133" s="1642">
        <v>99.86889305445186</v>
      </c>
      <c r="E133" s="1641">
        <v>101.59625782895982</v>
      </c>
      <c r="F133" s="1612">
        <v>103.71847702645178</v>
      </c>
      <c r="G133" s="1612">
        <v>104.7083498098899</v>
      </c>
      <c r="H133" s="1612">
        <v>101.26705095775546</v>
      </c>
      <c r="I133" s="1639">
        <v>101.99218186705843</v>
      </c>
      <c r="J133" s="1640">
        <v>104.71787241850076</v>
      </c>
      <c r="K133" s="1612">
        <v>105.99359245077343</v>
      </c>
      <c r="L133" s="1612">
        <v>104.82548560710251</v>
      </c>
      <c r="M133" s="1612">
        <v>101.92895783275425</v>
      </c>
      <c r="N133" s="1639">
        <v>104.35445241880807</v>
      </c>
      <c r="O133" s="1640">
        <v>101.30991623349088</v>
      </c>
      <c r="P133" s="1612">
        <v>100.36609807465979</v>
      </c>
      <c r="Q133" s="1612">
        <v>105.44923389307326</v>
      </c>
      <c r="R133" s="1612">
        <v>97.427198587763456</v>
      </c>
      <c r="S133" s="1639">
        <v>101.0459862189595</v>
      </c>
      <c r="T133" s="1603">
        <v>103.04375747523019</v>
      </c>
    </row>
    <row r="134" spans="1:20">
      <c r="A134" s="1597"/>
      <c r="B134" s="823"/>
      <c r="C134" s="1385" t="s">
        <v>768</v>
      </c>
      <c r="D134" s="1642">
        <v>100.26416530049538</v>
      </c>
      <c r="E134" s="1641">
        <v>101.3862573803241</v>
      </c>
      <c r="F134" s="1612">
        <v>105.22559371760286</v>
      </c>
      <c r="G134" s="1612">
        <v>104.66206702138608</v>
      </c>
      <c r="H134" s="1612">
        <v>101.77532630832705</v>
      </c>
      <c r="I134" s="1639">
        <v>102.74296281127987</v>
      </c>
      <c r="J134" s="1640">
        <v>105.16067287719422</v>
      </c>
      <c r="K134" s="1612">
        <v>106.93989337442201</v>
      </c>
      <c r="L134" s="1612">
        <v>105.31075877855862</v>
      </c>
      <c r="M134" s="1612">
        <v>102.45833502492968</v>
      </c>
      <c r="N134" s="1639">
        <v>104.84689778370212</v>
      </c>
      <c r="O134" s="1640">
        <v>101.58650505253063</v>
      </c>
      <c r="P134" s="1612">
        <v>100.79281138729459</v>
      </c>
      <c r="Q134" s="1612">
        <v>106.19635241717326</v>
      </c>
      <c r="R134" s="1612">
        <v>97.128274986564605</v>
      </c>
      <c r="S134" s="1639">
        <v>101.4397802973228</v>
      </c>
      <c r="T134" s="1603">
        <v>103.58305995750951</v>
      </c>
    </row>
    <row r="135" spans="1:20">
      <c r="A135" s="1597"/>
      <c r="B135" s="823"/>
      <c r="C135" s="1385" t="s">
        <v>767</v>
      </c>
      <c r="D135" s="1642">
        <v>99.196986063733348</v>
      </c>
      <c r="E135" s="1641">
        <v>101.64743595858985</v>
      </c>
      <c r="F135" s="1612">
        <v>105.95099122536824</v>
      </c>
      <c r="G135" s="1612">
        <v>104.77626342031085</v>
      </c>
      <c r="H135" s="1612">
        <v>101.83133953275994</v>
      </c>
      <c r="I135" s="1639">
        <v>102.85815758373444</v>
      </c>
      <c r="J135" s="1640">
        <v>103.72731832749186</v>
      </c>
      <c r="K135" s="1612">
        <v>107.06576024070149</v>
      </c>
      <c r="L135" s="1612">
        <v>104.0089321378529</v>
      </c>
      <c r="M135" s="1612">
        <v>100.90630372136309</v>
      </c>
      <c r="N135" s="1639">
        <v>103.50438287440211</v>
      </c>
      <c r="O135" s="1640">
        <v>101.3799984836171</v>
      </c>
      <c r="P135" s="1612">
        <v>99.31960747784963</v>
      </c>
      <c r="Q135" s="1612">
        <v>107.0010563257796</v>
      </c>
      <c r="R135" s="1612">
        <v>98.442778131189655</v>
      </c>
      <c r="S135" s="1639">
        <v>100.6310059817966</v>
      </c>
      <c r="T135" s="1603">
        <v>102.73341384037927</v>
      </c>
    </row>
    <row r="136" spans="1:20">
      <c r="A136" s="1597"/>
      <c r="B136" s="823"/>
      <c r="C136" s="1385" t="s">
        <v>766</v>
      </c>
      <c r="D136" s="1642">
        <v>98.783352135486084</v>
      </c>
      <c r="E136" s="1641">
        <v>102.4090044199142</v>
      </c>
      <c r="F136" s="1612">
        <v>103.21522177191248</v>
      </c>
      <c r="G136" s="1612">
        <v>102.48465552123444</v>
      </c>
      <c r="H136" s="1612">
        <v>101.06950585509996</v>
      </c>
      <c r="I136" s="1639">
        <v>101.57038359588682</v>
      </c>
      <c r="J136" s="1640">
        <v>102.85607658007538</v>
      </c>
      <c r="K136" s="1612">
        <v>105.63304339357079</v>
      </c>
      <c r="L136" s="1612">
        <v>103.09032723529877</v>
      </c>
      <c r="M136" s="1612">
        <v>99.677563798248002</v>
      </c>
      <c r="N136" s="1639">
        <v>102.53534383176125</v>
      </c>
      <c r="O136" s="1640">
        <v>101.02591362167178</v>
      </c>
      <c r="P136" s="1612">
        <v>100.98225214872723</v>
      </c>
      <c r="Q136" s="1612">
        <v>106.61393559163118</v>
      </c>
      <c r="R136" s="1612">
        <v>98.464669492987255</v>
      </c>
      <c r="S136" s="1639">
        <v>101.46753208795789</v>
      </c>
      <c r="T136" s="1603">
        <v>102.05937419231371</v>
      </c>
    </row>
    <row r="137" spans="1:20">
      <c r="A137" s="1597"/>
      <c r="B137" s="823"/>
      <c r="C137" s="1385" t="s">
        <v>765</v>
      </c>
      <c r="D137" s="1642">
        <v>99.899503192018386</v>
      </c>
      <c r="E137" s="1641">
        <v>102.3167929500836</v>
      </c>
      <c r="F137" s="1612">
        <v>103.18850755043009</v>
      </c>
      <c r="G137" s="1612">
        <v>102.31755327788076</v>
      </c>
      <c r="H137" s="1612">
        <v>101.42335846141135</v>
      </c>
      <c r="I137" s="1639">
        <v>101.8691593739953</v>
      </c>
      <c r="J137" s="1640">
        <v>104.67516842960445</v>
      </c>
      <c r="K137" s="1612">
        <v>106.29710383699694</v>
      </c>
      <c r="L137" s="1612">
        <v>104.81198656875733</v>
      </c>
      <c r="M137" s="1612">
        <v>100.79552598297686</v>
      </c>
      <c r="N137" s="1639">
        <v>104.15882996790106</v>
      </c>
      <c r="O137" s="1640">
        <v>101.61651579823759</v>
      </c>
      <c r="P137" s="1612">
        <v>102.12114972935197</v>
      </c>
      <c r="Q137" s="1612">
        <v>106.60825608880428</v>
      </c>
      <c r="R137" s="1612">
        <v>99.531913987372889</v>
      </c>
      <c r="S137" s="1639">
        <v>102.33570955134776</v>
      </c>
      <c r="T137" s="1603">
        <v>103.17833219514739</v>
      </c>
    </row>
    <row r="138" spans="1:20">
      <c r="A138" s="1597"/>
      <c r="B138" s="823"/>
      <c r="C138" s="1385" t="s">
        <v>764</v>
      </c>
      <c r="D138" s="1642">
        <v>98.899878293654609</v>
      </c>
      <c r="E138" s="1641">
        <v>102.94713629735183</v>
      </c>
      <c r="F138" s="1612">
        <v>104.2345607940524</v>
      </c>
      <c r="G138" s="1612">
        <v>105.82448533240732</v>
      </c>
      <c r="H138" s="1612">
        <v>101.84040714773403</v>
      </c>
      <c r="I138" s="1639">
        <v>102.37169148796337</v>
      </c>
      <c r="J138" s="1640">
        <v>103.4854859771973</v>
      </c>
      <c r="K138" s="1612">
        <v>106.96932483436586</v>
      </c>
      <c r="L138" s="1612">
        <v>103.77936472685265</v>
      </c>
      <c r="M138" s="1612">
        <v>100.71649787828584</v>
      </c>
      <c r="N138" s="1639">
        <v>103.28128148740352</v>
      </c>
      <c r="O138" s="1640">
        <v>100.16235801750373</v>
      </c>
      <c r="P138" s="1612">
        <v>102.06582108942885</v>
      </c>
      <c r="Q138" s="1612">
        <v>106.70031596020506</v>
      </c>
      <c r="R138" s="1612">
        <v>101.71909101448573</v>
      </c>
      <c r="S138" s="1639">
        <v>101.95489115992493</v>
      </c>
      <c r="T138" s="1603">
        <v>102.76560607393134</v>
      </c>
    </row>
    <row r="139" spans="1:20">
      <c r="A139" s="1597"/>
      <c r="B139" s="823"/>
      <c r="C139" s="1385" t="s">
        <v>763</v>
      </c>
      <c r="D139" s="1642">
        <v>99.409688498432615</v>
      </c>
      <c r="E139" s="1641">
        <v>101.60232960972054</v>
      </c>
      <c r="F139" s="1612">
        <v>102.46420708313623</v>
      </c>
      <c r="G139" s="1612">
        <v>106.30624170868451</v>
      </c>
      <c r="H139" s="1612">
        <v>100.85199027187338</v>
      </c>
      <c r="I139" s="1639">
        <v>101.37979752816624</v>
      </c>
      <c r="J139" s="1640">
        <v>104.13065300582086</v>
      </c>
      <c r="K139" s="1612">
        <v>106.04284915784733</v>
      </c>
      <c r="L139" s="1612">
        <v>104.29195605033368</v>
      </c>
      <c r="M139" s="1612">
        <v>101.58759004718956</v>
      </c>
      <c r="N139" s="1639">
        <v>103.85217219876586</v>
      </c>
      <c r="O139" s="1640">
        <v>101.7053564469378</v>
      </c>
      <c r="P139" s="1612">
        <v>100.31937567511507</v>
      </c>
      <c r="Q139" s="1612">
        <v>106.64288551025103</v>
      </c>
      <c r="R139" s="1612">
        <v>99.268462386004359</v>
      </c>
      <c r="S139" s="1639">
        <v>101.30016821163203</v>
      </c>
      <c r="T139" s="1603">
        <v>102.67119600584692</v>
      </c>
    </row>
    <row r="140" spans="1:20">
      <c r="A140" s="1597"/>
      <c r="B140" s="823"/>
      <c r="C140" s="1385" t="s">
        <v>1327</v>
      </c>
      <c r="D140" s="1642">
        <v>98.886490915131603</v>
      </c>
      <c r="E140" s="1641">
        <v>101.60153133854659</v>
      </c>
      <c r="F140" s="1612">
        <v>102.75420855470023</v>
      </c>
      <c r="G140" s="1612">
        <v>106.15339305058434</v>
      </c>
      <c r="H140" s="1612">
        <v>100.6401134511901</v>
      </c>
      <c r="I140" s="1639">
        <v>101.3056134086133</v>
      </c>
      <c r="J140" s="1640">
        <v>104.65776765633187</v>
      </c>
      <c r="K140" s="1612">
        <v>107.15089321262242</v>
      </c>
      <c r="L140" s="1612">
        <v>104.86807492117821</v>
      </c>
      <c r="M140" s="1612">
        <v>100.74349941773596</v>
      </c>
      <c r="N140" s="1639">
        <v>104.19733667832304</v>
      </c>
      <c r="O140" s="1640">
        <v>100.40709054660947</v>
      </c>
      <c r="P140" s="1612">
        <v>98.467661085122629</v>
      </c>
      <c r="Q140" s="1612">
        <v>105.23306721211905</v>
      </c>
      <c r="R140" s="1612">
        <v>95.226318312432852</v>
      </c>
      <c r="S140" s="1639">
        <v>99.588589932636637</v>
      </c>
      <c r="T140" s="1603">
        <v>102.47580241364864</v>
      </c>
    </row>
    <row r="141" spans="1:20">
      <c r="A141" s="1597"/>
      <c r="B141" s="823"/>
      <c r="C141" s="1385" t="s">
        <v>761</v>
      </c>
      <c r="D141" s="1642">
        <v>98.810378859000707</v>
      </c>
      <c r="E141" s="1641">
        <v>101.52314040506265</v>
      </c>
      <c r="F141" s="1612">
        <v>102.20915386641157</v>
      </c>
      <c r="G141" s="1612">
        <v>105.64411950861282</v>
      </c>
      <c r="H141" s="1612">
        <v>100.21764506280371</v>
      </c>
      <c r="I141" s="1639">
        <v>100.92563397080863</v>
      </c>
      <c r="J141" s="1640">
        <v>105.02764487118905</v>
      </c>
      <c r="K141" s="1612">
        <v>107.82557347905349</v>
      </c>
      <c r="L141" s="1612">
        <v>105.26366375570555</v>
      </c>
      <c r="M141" s="1612">
        <v>100.05762464088377</v>
      </c>
      <c r="N141" s="1639">
        <v>104.41705795949775</v>
      </c>
      <c r="O141" s="1640">
        <v>98.532645177782214</v>
      </c>
      <c r="P141" s="1612">
        <v>98.865714819291668</v>
      </c>
      <c r="Q141" s="1612">
        <v>103.8566885982837</v>
      </c>
      <c r="R141" s="1612">
        <v>93.063826512463052</v>
      </c>
      <c r="S141" s="1639">
        <v>99.087279817562504</v>
      </c>
      <c r="T141" s="1603">
        <v>102.38769033358605</v>
      </c>
    </row>
    <row r="142" spans="1:20">
      <c r="A142" s="1597"/>
      <c r="B142" s="823"/>
      <c r="C142" s="823"/>
      <c r="D142" s="1642">
        <v>97.774768406536822</v>
      </c>
      <c r="E142" s="1641">
        <v>100.61948280943361</v>
      </c>
      <c r="F142" s="1612">
        <v>101.8201137162669</v>
      </c>
      <c r="G142" s="1612">
        <v>104.40938363015474</v>
      </c>
      <c r="H142" s="1612">
        <v>100.3361620208558</v>
      </c>
      <c r="I142" s="1639">
        <v>100.55547708229697</v>
      </c>
      <c r="J142" s="1640">
        <v>104.68751620074374</v>
      </c>
      <c r="K142" s="1612">
        <v>109.60899754354755</v>
      </c>
      <c r="L142" s="1612">
        <v>105.10266708537758</v>
      </c>
      <c r="M142" s="1612">
        <v>100.98437747441599</v>
      </c>
      <c r="N142" s="1639">
        <v>104.43295105401393</v>
      </c>
      <c r="O142" s="1640">
        <v>98.31495883999726</v>
      </c>
      <c r="P142" s="1612">
        <v>101.2693066774289</v>
      </c>
      <c r="Q142" s="1612">
        <v>106.46362175485335</v>
      </c>
      <c r="R142" s="1612">
        <v>93.365053745178386</v>
      </c>
      <c r="S142" s="1639">
        <v>100.69502346890357</v>
      </c>
      <c r="T142" s="1603">
        <v>102.63620814052472</v>
      </c>
    </row>
    <row r="143" spans="1:20">
      <c r="A143" s="1597" t="s">
        <v>160</v>
      </c>
      <c r="B143" s="823"/>
      <c r="C143" s="1385" t="s">
        <v>772</v>
      </c>
      <c r="D143" s="1642"/>
      <c r="E143" s="1641"/>
      <c r="F143" s="1612"/>
      <c r="G143" s="1612"/>
      <c r="H143" s="1612"/>
      <c r="I143" s="1639"/>
      <c r="J143" s="1640"/>
      <c r="K143" s="1612"/>
      <c r="L143" s="1612"/>
      <c r="M143" s="1612"/>
      <c r="N143" s="1639"/>
      <c r="O143" s="1640"/>
      <c r="P143" s="1612"/>
      <c r="Q143" s="1612"/>
      <c r="R143" s="1612"/>
      <c r="S143" s="1639"/>
      <c r="T143" s="1603"/>
    </row>
    <row r="144" spans="1:20">
      <c r="A144" s="1597"/>
      <c r="B144" s="823"/>
      <c r="C144" s="1385" t="s">
        <v>771</v>
      </c>
      <c r="D144" s="1642">
        <v>97.3783359458956</v>
      </c>
      <c r="E144" s="1641">
        <v>100.01414221207297</v>
      </c>
      <c r="F144" s="1612">
        <v>102.24584549769108</v>
      </c>
      <c r="G144" s="1612">
        <v>104.99343500487059</v>
      </c>
      <c r="H144" s="1612">
        <v>100.83380039329765</v>
      </c>
      <c r="I144" s="1639">
        <v>100.78992390958892</v>
      </c>
      <c r="J144" s="1640">
        <v>106.01042505270756</v>
      </c>
      <c r="K144" s="1612">
        <v>109.16861281687697</v>
      </c>
      <c r="L144" s="1612">
        <v>106.27683354901362</v>
      </c>
      <c r="M144" s="1612">
        <v>101.29626824291977</v>
      </c>
      <c r="N144" s="1639">
        <v>105.46689429125321</v>
      </c>
      <c r="O144" s="1640">
        <v>98.899699726260565</v>
      </c>
      <c r="P144" s="1612">
        <v>99.527483920008351</v>
      </c>
      <c r="Q144" s="1612">
        <v>104.69866576302812</v>
      </c>
      <c r="R144" s="1612">
        <v>96.10725314333844</v>
      </c>
      <c r="S144" s="1639">
        <v>99.749050195289072</v>
      </c>
      <c r="T144" s="1603">
        <v>103.04632233685862</v>
      </c>
    </row>
    <row r="145" spans="1:20">
      <c r="A145" s="1597"/>
      <c r="B145" s="823"/>
      <c r="C145" s="1385" t="s">
        <v>770</v>
      </c>
      <c r="D145" s="1642">
        <v>96.530507664195625</v>
      </c>
      <c r="E145" s="1641">
        <v>99.402595466436139</v>
      </c>
      <c r="F145" s="1612">
        <v>99.591452078858225</v>
      </c>
      <c r="G145" s="1612">
        <v>103.59083917500037</v>
      </c>
      <c r="H145" s="1612">
        <v>100.16793658819984</v>
      </c>
      <c r="I145" s="1639">
        <v>99.404286594450838</v>
      </c>
      <c r="J145" s="1640">
        <v>105.49691639000088</v>
      </c>
      <c r="K145" s="1612">
        <v>108.68097295254647</v>
      </c>
      <c r="L145" s="1612">
        <v>105.76550704525101</v>
      </c>
      <c r="M145" s="1612">
        <v>100.9195651133373</v>
      </c>
      <c r="N145" s="1639">
        <v>104.97746023323914</v>
      </c>
      <c r="O145" s="1640">
        <v>100.11241014450228</v>
      </c>
      <c r="P145" s="1612">
        <v>98.552922995657909</v>
      </c>
      <c r="Q145" s="1612">
        <v>104.61344512679027</v>
      </c>
      <c r="R145" s="1612">
        <v>95.523204662889214</v>
      </c>
      <c r="S145" s="1639">
        <v>99.502195389799539</v>
      </c>
      <c r="T145" s="1603">
        <v>102.37345353228841</v>
      </c>
    </row>
    <row r="146" spans="1:20">
      <c r="A146" s="1597"/>
      <c r="B146" s="823"/>
      <c r="C146" s="1385" t="s">
        <v>769</v>
      </c>
      <c r="D146" s="1642">
        <v>98.651434508132937</v>
      </c>
      <c r="E146" s="1641">
        <v>100.55233760391923</v>
      </c>
      <c r="F146" s="1612">
        <v>99.860582213345879</v>
      </c>
      <c r="G146" s="1612">
        <v>102.72501307512944</v>
      </c>
      <c r="H146" s="1612">
        <v>98.945943708270335</v>
      </c>
      <c r="I146" s="1639">
        <v>99.451747741329129</v>
      </c>
      <c r="J146" s="1640">
        <v>106.03132952709883</v>
      </c>
      <c r="K146" s="1612">
        <v>109.65512281392948</v>
      </c>
      <c r="L146" s="1612">
        <v>106.33701411350039</v>
      </c>
      <c r="M146" s="1612">
        <v>103.55817620971777</v>
      </c>
      <c r="N146" s="1639">
        <v>105.88511964552254</v>
      </c>
      <c r="O146" s="1640">
        <v>103.82776404517421</v>
      </c>
      <c r="P146" s="1612">
        <v>100.13883210133518</v>
      </c>
      <c r="Q146" s="1612">
        <v>109.41592951256317</v>
      </c>
      <c r="R146" s="1612">
        <v>97.406333176262649</v>
      </c>
      <c r="S146" s="1639">
        <v>102.02134045677332</v>
      </c>
      <c r="T146" s="1603">
        <v>103.39391249297735</v>
      </c>
    </row>
    <row r="147" spans="1:20">
      <c r="A147" s="1597"/>
      <c r="B147" s="823"/>
      <c r="C147" s="1385" t="s">
        <v>768</v>
      </c>
      <c r="D147" s="1642">
        <v>98.760578906078365</v>
      </c>
      <c r="E147" s="1641">
        <v>101.85587580805141</v>
      </c>
      <c r="F147" s="1612">
        <v>99.929540537407689</v>
      </c>
      <c r="G147" s="1612">
        <v>103.3168040559578</v>
      </c>
      <c r="H147" s="1612">
        <v>102.03627857758299</v>
      </c>
      <c r="I147" s="1639">
        <v>100.80208388108056</v>
      </c>
      <c r="J147" s="1640">
        <v>109.11145687668247</v>
      </c>
      <c r="K147" s="1612">
        <v>111.82917810483092</v>
      </c>
      <c r="L147" s="1612">
        <v>109.34070987866811</v>
      </c>
      <c r="M147" s="1612">
        <v>103.77496378499183</v>
      </c>
      <c r="N147" s="1639">
        <v>108.43560855322626</v>
      </c>
      <c r="O147" s="1640">
        <v>103.71191904132225</v>
      </c>
      <c r="P147" s="1612">
        <v>99.885135503725493</v>
      </c>
      <c r="Q147" s="1612">
        <v>109.8820527949259</v>
      </c>
      <c r="R147" s="1612">
        <v>98.762271823011829</v>
      </c>
      <c r="S147" s="1639">
        <v>101.92260823488942</v>
      </c>
      <c r="T147" s="1603">
        <v>105.07560604273675</v>
      </c>
    </row>
    <row r="148" spans="1:20">
      <c r="A148" s="1597"/>
      <c r="B148" s="823"/>
      <c r="C148" s="1385" t="s">
        <v>767</v>
      </c>
      <c r="D148" s="1642">
        <v>97.055094204432763</v>
      </c>
      <c r="E148" s="1641">
        <v>102.00248517619964</v>
      </c>
      <c r="F148" s="1612">
        <v>99.495793214690238</v>
      </c>
      <c r="G148" s="1612">
        <v>101.19964988370597</v>
      </c>
      <c r="H148" s="1612">
        <v>100.30167091389001</v>
      </c>
      <c r="I148" s="1639">
        <v>99.660087199416523</v>
      </c>
      <c r="J148" s="1640">
        <v>107.69769813436167</v>
      </c>
      <c r="K148" s="1612">
        <v>110.06910852944856</v>
      </c>
      <c r="L148" s="1612">
        <v>107.8977381334546</v>
      </c>
      <c r="M148" s="1612">
        <v>101.96406751077116</v>
      </c>
      <c r="N148" s="1639">
        <v>106.93280494122222</v>
      </c>
      <c r="O148" s="1640">
        <v>101.28684496338307</v>
      </c>
      <c r="P148" s="1612">
        <v>97.519911856035634</v>
      </c>
      <c r="Q148" s="1612">
        <v>107.819552976418</v>
      </c>
      <c r="R148" s="1612">
        <v>96.961267610068589</v>
      </c>
      <c r="S148" s="1639">
        <v>99.585382771587518</v>
      </c>
      <c r="T148" s="1603">
        <v>103.49228110061813</v>
      </c>
    </row>
    <row r="149" spans="1:20">
      <c r="A149" s="1597"/>
      <c r="B149" s="823"/>
      <c r="C149" s="1385" t="s">
        <v>766</v>
      </c>
      <c r="D149" s="1642">
        <v>97.665573866759658</v>
      </c>
      <c r="E149" s="1641">
        <v>101.98130531079455</v>
      </c>
      <c r="F149" s="1612">
        <v>98.478548062095101</v>
      </c>
      <c r="G149" s="1612">
        <v>100.83979292902399</v>
      </c>
      <c r="H149" s="1612">
        <v>99.693043361066586</v>
      </c>
      <c r="I149" s="1639">
        <v>99.172204441964524</v>
      </c>
      <c r="J149" s="1640">
        <v>106.94461726537456</v>
      </c>
      <c r="K149" s="1612">
        <v>110.37718121395949</v>
      </c>
      <c r="L149" s="1612">
        <v>107.23417072713886</v>
      </c>
      <c r="M149" s="1612">
        <v>102.10922186197924</v>
      </c>
      <c r="N149" s="1639">
        <v>106.40075182289748</v>
      </c>
      <c r="O149" s="1640">
        <v>100.60435056890401</v>
      </c>
      <c r="P149" s="1612">
        <v>97.187577078562086</v>
      </c>
      <c r="Q149" s="1612">
        <v>110.91622806771923</v>
      </c>
      <c r="R149" s="1612">
        <v>96.65743618347264</v>
      </c>
      <c r="S149" s="1639">
        <v>99.484189406307451</v>
      </c>
      <c r="T149" s="1603">
        <v>103.06205056808447</v>
      </c>
    </row>
    <row r="150" spans="1:20">
      <c r="A150" s="1597"/>
      <c r="B150" s="823"/>
      <c r="C150" s="1385" t="s">
        <v>765</v>
      </c>
      <c r="D150" s="1642">
        <v>97.359913291294703</v>
      </c>
      <c r="E150" s="1641">
        <v>101.82707292370931</v>
      </c>
      <c r="F150" s="1612">
        <v>98.279177932875683</v>
      </c>
      <c r="G150" s="1612">
        <v>101.40642063580576</v>
      </c>
      <c r="H150" s="1612">
        <v>99.739367650825088</v>
      </c>
      <c r="I150" s="1639">
        <v>99.075189375060575</v>
      </c>
      <c r="J150" s="1640">
        <v>106.83473756110153</v>
      </c>
      <c r="K150" s="1612">
        <v>110.5470289509425</v>
      </c>
      <c r="L150" s="1612">
        <v>107.14788739286196</v>
      </c>
      <c r="M150" s="1612">
        <v>101.54377734624491</v>
      </c>
      <c r="N150" s="1639">
        <v>106.23654732349047</v>
      </c>
      <c r="O150" s="1640">
        <v>101.66490598977619</v>
      </c>
      <c r="P150" s="1612">
        <v>96.70944403587859</v>
      </c>
      <c r="Q150" s="1612">
        <v>109.80295934701103</v>
      </c>
      <c r="R150" s="1612">
        <v>95.442274782616579</v>
      </c>
      <c r="S150" s="1639">
        <v>99.367462505432371</v>
      </c>
      <c r="T150" s="1603">
        <v>102.9253567829499</v>
      </c>
    </row>
    <row r="151" spans="1:20">
      <c r="A151" s="1597"/>
      <c r="B151" s="823"/>
      <c r="C151" s="1385" t="s">
        <v>764</v>
      </c>
      <c r="D151" s="1642">
        <v>97.447739974841753</v>
      </c>
      <c r="E151" s="1641">
        <v>101.76752485617244</v>
      </c>
      <c r="F151" s="1612">
        <v>97.397551117847541</v>
      </c>
      <c r="G151" s="1612">
        <v>100.05152016216732</v>
      </c>
      <c r="H151" s="1612">
        <v>100.13328080072999</v>
      </c>
      <c r="I151" s="1639">
        <v>98.897763860281387</v>
      </c>
      <c r="J151" s="1640">
        <v>106.58323335434302</v>
      </c>
      <c r="K151" s="1612">
        <v>110.96137428327165</v>
      </c>
      <c r="L151" s="1612">
        <v>106.95255083277948</v>
      </c>
      <c r="M151" s="1612">
        <v>102.66110527135933</v>
      </c>
      <c r="N151" s="1639">
        <v>106.2546761902197</v>
      </c>
      <c r="O151" s="1640">
        <v>101.33415240676442</v>
      </c>
      <c r="P151" s="1612">
        <v>99.806019304865757</v>
      </c>
      <c r="Q151" s="1612">
        <v>110.0735703875699</v>
      </c>
      <c r="R151" s="1612">
        <v>96.64051301565209</v>
      </c>
      <c r="S151" s="1639">
        <v>101.14886976829538</v>
      </c>
      <c r="T151" s="1603">
        <v>103.26182341890474</v>
      </c>
    </row>
    <row r="152" spans="1:20">
      <c r="A152" s="1597"/>
      <c r="B152" s="823"/>
      <c r="C152" s="1385" t="s">
        <v>763</v>
      </c>
      <c r="D152" s="1642">
        <v>98.846002679320989</v>
      </c>
      <c r="E152" s="1641">
        <v>106.39323955513207</v>
      </c>
      <c r="F152" s="1612">
        <v>102.77660021176536</v>
      </c>
      <c r="G152" s="1612">
        <v>104.63481399506126</v>
      </c>
      <c r="H152" s="1612">
        <v>104.61531445477418</v>
      </c>
      <c r="I152" s="1639">
        <v>103.18686443775816</v>
      </c>
      <c r="J152" s="1640">
        <v>113.55817981000602</v>
      </c>
      <c r="K152" s="1612">
        <v>115.81871892586815</v>
      </c>
      <c r="L152" s="1612">
        <v>113.74886727752468</v>
      </c>
      <c r="M152" s="1612">
        <v>108.42453210360536</v>
      </c>
      <c r="N152" s="1639">
        <v>112.88302418265438</v>
      </c>
      <c r="O152" s="1640">
        <v>105.14848633077253</v>
      </c>
      <c r="P152" s="1612">
        <v>104.24709187985151</v>
      </c>
      <c r="Q152" s="1612">
        <v>115.19379331331299</v>
      </c>
      <c r="R152" s="1612">
        <v>99.084922588542369</v>
      </c>
      <c r="S152" s="1639">
        <v>105.41819116009515</v>
      </c>
      <c r="T152" s="1603">
        <v>108.78442777798517</v>
      </c>
    </row>
    <row r="153" spans="1:20">
      <c r="A153" s="1597"/>
      <c r="B153" s="823"/>
      <c r="C153" s="1385" t="s">
        <v>1327</v>
      </c>
      <c r="D153" s="1642">
        <v>101.45685121194555</v>
      </c>
      <c r="E153" s="1641">
        <v>108.80647647742295</v>
      </c>
      <c r="F153" s="1612">
        <v>101.08915438694071</v>
      </c>
      <c r="G153" s="1612">
        <v>104.56373014072837</v>
      </c>
      <c r="H153" s="1612">
        <v>104.9624209228853</v>
      </c>
      <c r="I153" s="1639">
        <v>103.38329179571821</v>
      </c>
      <c r="J153" s="1640">
        <v>113.27353761607968</v>
      </c>
      <c r="K153" s="1612">
        <v>114.40239726557846</v>
      </c>
      <c r="L153" s="1612">
        <v>113.3687624172063</v>
      </c>
      <c r="M153" s="1612">
        <v>110.34321830628693</v>
      </c>
      <c r="N153" s="1639">
        <v>112.87674859931273</v>
      </c>
      <c r="O153" s="1640">
        <v>105.52301741541066</v>
      </c>
      <c r="P153" s="1612">
        <v>103.37029031025557</v>
      </c>
      <c r="Q153" s="1612">
        <v>117.71209855106217</v>
      </c>
      <c r="R153" s="1612">
        <v>103.63344963057021</v>
      </c>
      <c r="S153" s="1639">
        <v>105.38416273696076</v>
      </c>
      <c r="T153" s="1603">
        <v>108.82532244339274</v>
      </c>
    </row>
    <row r="154" spans="1:20">
      <c r="A154" s="1597"/>
      <c r="B154" s="823"/>
      <c r="C154" s="1385" t="s">
        <v>761</v>
      </c>
      <c r="D154" s="1642">
        <v>101.83889147140522</v>
      </c>
      <c r="E154" s="1641">
        <v>106.8879905467688</v>
      </c>
      <c r="F154" s="1612">
        <v>100.17703455656168</v>
      </c>
      <c r="G154" s="1612">
        <v>104.60680013384581</v>
      </c>
      <c r="H154" s="1612">
        <v>103.57204995697693</v>
      </c>
      <c r="I154" s="1639">
        <v>102.44573820765183</v>
      </c>
      <c r="J154" s="1640">
        <v>112.2976870640219</v>
      </c>
      <c r="K154" s="1612">
        <v>111.45171445603009</v>
      </c>
      <c r="L154" s="1612">
        <v>112.22632516053784</v>
      </c>
      <c r="M154" s="1612">
        <v>106.78514250447067</v>
      </c>
      <c r="N154" s="1639">
        <v>111.34148033450938</v>
      </c>
      <c r="O154" s="1640">
        <v>102.7658308233673</v>
      </c>
      <c r="P154" s="1612">
        <v>102.03192508523776</v>
      </c>
      <c r="Q154" s="1612">
        <v>115.0982200622088</v>
      </c>
      <c r="R154" s="1612">
        <v>102.80849352719586</v>
      </c>
      <c r="S154" s="1639">
        <v>103.52800907806798</v>
      </c>
      <c r="T154" s="1603">
        <v>107.37905872121884</v>
      </c>
    </row>
    <row r="155" spans="1:20">
      <c r="A155" s="1597"/>
      <c r="B155" s="823"/>
      <c r="C155" s="823"/>
      <c r="D155" s="1642">
        <v>98.957598798125233</v>
      </c>
      <c r="E155" s="1641">
        <v>103.5065521417399</v>
      </c>
      <c r="F155" s="1612">
        <v>100.94674737261307</v>
      </c>
      <c r="G155" s="1612">
        <v>98.963999005995987</v>
      </c>
      <c r="H155" s="1612">
        <v>102.34967350725466</v>
      </c>
      <c r="I155" s="1639">
        <v>101.31177269592676</v>
      </c>
      <c r="J155" s="1640">
        <v>108.54915575599235</v>
      </c>
      <c r="K155" s="1612">
        <v>108.9507745044737</v>
      </c>
      <c r="L155" s="1612">
        <v>108.58303425051542</v>
      </c>
      <c r="M155" s="1612">
        <v>105.15053370646886</v>
      </c>
      <c r="N155" s="1639">
        <v>108.02484119971741</v>
      </c>
      <c r="O155" s="1640">
        <v>99.41254597781041</v>
      </c>
      <c r="P155" s="1612">
        <v>96.369206054562497</v>
      </c>
      <c r="Q155" s="1612">
        <v>111.34180920403783</v>
      </c>
      <c r="R155" s="1612">
        <v>97.988715567134676</v>
      </c>
      <c r="S155" s="1639">
        <v>98.73931461215679</v>
      </c>
      <c r="T155" s="1603">
        <v>104.32452082534327</v>
      </c>
    </row>
    <row r="156" spans="1:20">
      <c r="A156" s="1597" t="s">
        <v>1501</v>
      </c>
      <c r="B156" s="1597"/>
      <c r="C156" s="1385" t="s">
        <v>772</v>
      </c>
      <c r="D156" s="1642"/>
      <c r="E156" s="1641"/>
      <c r="F156" s="1612"/>
      <c r="G156" s="1612"/>
      <c r="H156" s="1612"/>
      <c r="I156" s="1639"/>
      <c r="J156" s="1640"/>
      <c r="K156" s="1612"/>
      <c r="L156" s="1612"/>
      <c r="M156" s="1612"/>
      <c r="N156" s="1639"/>
      <c r="O156" s="1640"/>
      <c r="P156" s="1612"/>
      <c r="Q156" s="1612"/>
      <c r="R156" s="1612"/>
      <c r="S156" s="1639"/>
      <c r="T156" s="1603"/>
    </row>
    <row r="157" spans="1:20">
      <c r="A157" s="1597"/>
      <c r="B157" s="823"/>
      <c r="C157" s="1385" t="s">
        <v>771</v>
      </c>
      <c r="D157" s="1642">
        <v>98.509911580228206</v>
      </c>
      <c r="E157" s="1641">
        <v>102.75099373801575</v>
      </c>
      <c r="F157" s="1612">
        <v>98.75117370603499</v>
      </c>
      <c r="G157" s="1612">
        <v>90.618501298126475</v>
      </c>
      <c r="H157" s="1612">
        <v>102.52458749359995</v>
      </c>
      <c r="I157" s="1639">
        <v>100.25567179580507</v>
      </c>
      <c r="J157" s="1640">
        <v>107.41127775026361</v>
      </c>
      <c r="K157" s="1612">
        <v>106.08093981939388</v>
      </c>
      <c r="L157" s="1612">
        <v>107.29905727630609</v>
      </c>
      <c r="M157" s="1612">
        <v>103.58445896409962</v>
      </c>
      <c r="N157" s="1639">
        <v>106.69498950187383</v>
      </c>
      <c r="O157" s="1640">
        <v>97.896035891780528</v>
      </c>
      <c r="P157" s="1612">
        <v>96.397160262392788</v>
      </c>
      <c r="Q157" s="1612">
        <v>109.22559025843796</v>
      </c>
      <c r="R157" s="1612">
        <v>95.762877796577484</v>
      </c>
      <c r="S157" s="1639">
        <v>98.050813994616988</v>
      </c>
      <c r="T157" s="1603">
        <v>103.20060614406276</v>
      </c>
    </row>
    <row r="158" spans="1:20">
      <c r="A158" s="1597"/>
      <c r="B158" s="823"/>
      <c r="C158" s="1385" t="s">
        <v>770</v>
      </c>
      <c r="D158" s="1642">
        <v>98.265020882393372</v>
      </c>
      <c r="E158" s="1641">
        <v>101.13795138164416</v>
      </c>
      <c r="F158" s="1612">
        <v>98.207379547274002</v>
      </c>
      <c r="G158" s="1612">
        <v>103.64676002802071</v>
      </c>
      <c r="H158" s="1612">
        <v>100.60954026213544</v>
      </c>
      <c r="I158" s="1639">
        <v>99.540621255984561</v>
      </c>
      <c r="J158" s="1640">
        <v>105.51169201253479</v>
      </c>
      <c r="K158" s="1612">
        <v>107.23416117791636</v>
      </c>
      <c r="L158" s="1612">
        <v>105.6569906630739</v>
      </c>
      <c r="M158" s="1612">
        <v>103.50490239145375</v>
      </c>
      <c r="N158" s="1639">
        <v>105.30701818601025</v>
      </c>
      <c r="O158" s="1640">
        <v>99.002992552080741</v>
      </c>
      <c r="P158" s="1612">
        <v>94.431215528828503</v>
      </c>
      <c r="Q158" s="1612">
        <v>109.26076859969892</v>
      </c>
      <c r="R158" s="1612">
        <v>94.404598437331131</v>
      </c>
      <c r="S158" s="1639">
        <v>97.181525712558781</v>
      </c>
      <c r="T158" s="1603">
        <v>102.09720998981896</v>
      </c>
    </row>
    <row r="159" spans="1:20">
      <c r="A159" s="1600"/>
      <c r="B159" s="823"/>
      <c r="C159" s="1385" t="s">
        <v>769</v>
      </c>
      <c r="D159" s="1642">
        <v>99.443393269594395</v>
      </c>
      <c r="E159" s="1641">
        <v>102.37615160664519</v>
      </c>
      <c r="F159" s="1612">
        <v>95.525250502824605</v>
      </c>
      <c r="G159" s="1612">
        <v>99.737613524823132</v>
      </c>
      <c r="H159" s="1612">
        <v>101.14099100807297</v>
      </c>
      <c r="I159" s="1639">
        <v>99.022895066857942</v>
      </c>
      <c r="J159" s="1640">
        <v>109.13678753820365</v>
      </c>
      <c r="K159" s="1612">
        <v>107.25954197678966</v>
      </c>
      <c r="L159" s="1612">
        <v>108.97843274597518</v>
      </c>
      <c r="M159" s="1612">
        <v>104.11913244412638</v>
      </c>
      <c r="N159" s="1639">
        <v>108.18821359657483</v>
      </c>
      <c r="O159" s="1640">
        <v>98.473351074840963</v>
      </c>
      <c r="P159" s="1612">
        <v>99.196711632439275</v>
      </c>
      <c r="Q159" s="1612">
        <v>108.33846348778901</v>
      </c>
      <c r="R159" s="1612">
        <v>96.461695160172752</v>
      </c>
      <c r="S159" s="1639">
        <v>99.793784487053784</v>
      </c>
      <c r="T159" s="1603">
        <v>104.03360013673321</v>
      </c>
    </row>
    <row r="160" spans="1:20">
      <c r="A160" s="1600"/>
      <c r="B160" s="823"/>
      <c r="C160" s="1385" t="s">
        <v>768</v>
      </c>
      <c r="D160" s="1642">
        <v>93.947817132295313</v>
      </c>
      <c r="E160" s="1641">
        <v>98.061828500120328</v>
      </c>
      <c r="F160" s="1612">
        <v>90.349763140191072</v>
      </c>
      <c r="G160" s="1612">
        <v>93.272408257436354</v>
      </c>
      <c r="H160" s="1612">
        <v>95.841516182542847</v>
      </c>
      <c r="I160" s="1639">
        <v>93.782154348529161</v>
      </c>
      <c r="J160" s="1640">
        <v>100.23302680810802</v>
      </c>
      <c r="K160" s="1612">
        <v>98.741922885328322</v>
      </c>
      <c r="L160" s="1612">
        <v>100.10724494092118</v>
      </c>
      <c r="M160" s="1612">
        <v>97.124959941523755</v>
      </c>
      <c r="N160" s="1639">
        <v>99.622265917378101</v>
      </c>
      <c r="O160" s="1640">
        <v>92.581521541963198</v>
      </c>
      <c r="P160" s="1612">
        <v>94.130978917609809</v>
      </c>
      <c r="Q160" s="1612">
        <v>102.46894556709815</v>
      </c>
      <c r="R160" s="1612">
        <v>92.840103605622517</v>
      </c>
      <c r="S160" s="1639">
        <v>94.453159170083552</v>
      </c>
      <c r="T160" s="1603">
        <v>97.012631776551032</v>
      </c>
    </row>
    <row r="161" spans="1:20">
      <c r="A161" s="1600"/>
      <c r="B161" s="823"/>
      <c r="C161" s="1385" t="s">
        <v>767</v>
      </c>
      <c r="D161" s="1642">
        <v>86.994219912989351</v>
      </c>
      <c r="E161" s="1641">
        <v>93.364142409606657</v>
      </c>
      <c r="F161" s="1612">
        <v>85.035799683571042</v>
      </c>
      <c r="G161" s="1612">
        <v>87.566621071361567</v>
      </c>
      <c r="H161" s="1612">
        <v>89.783049201335899</v>
      </c>
      <c r="I161" s="1639">
        <v>87.952172079359769</v>
      </c>
      <c r="J161" s="1640">
        <v>92.018256564914566</v>
      </c>
      <c r="K161" s="1612">
        <v>92.374326429582368</v>
      </c>
      <c r="L161" s="1612">
        <v>92.048292789581836</v>
      </c>
      <c r="M161" s="1612">
        <v>89.919376131475374</v>
      </c>
      <c r="N161" s="1639">
        <v>91.702088479040867</v>
      </c>
      <c r="O161" s="1640">
        <v>85.480601469818097</v>
      </c>
      <c r="P161" s="1612">
        <v>88.745727474781745</v>
      </c>
      <c r="Q161" s="1612">
        <v>94.552971120143368</v>
      </c>
      <c r="R161" s="1612">
        <v>87.732577625308082</v>
      </c>
      <c r="S161" s="1639">
        <v>88.336561592477125</v>
      </c>
      <c r="T161" s="1603">
        <v>90.016716271414424</v>
      </c>
    </row>
    <row r="162" spans="1:20">
      <c r="A162" s="1600"/>
      <c r="B162" s="823"/>
      <c r="C162" s="1385" t="s">
        <v>766</v>
      </c>
      <c r="D162" s="1642">
        <v>79.402521656247785</v>
      </c>
      <c r="E162" s="1641">
        <v>83.12215666550199</v>
      </c>
      <c r="F162" s="1612">
        <v>74.217523075881431</v>
      </c>
      <c r="G162" s="1612">
        <v>78.502140298317926</v>
      </c>
      <c r="H162" s="1612">
        <v>82.089007924469215</v>
      </c>
      <c r="I162" s="1639">
        <v>78.963283822996218</v>
      </c>
      <c r="J162" s="1640">
        <v>84.374082749045158</v>
      </c>
      <c r="K162" s="1612">
        <v>86.488124518388716</v>
      </c>
      <c r="L162" s="1612">
        <v>84.552412452962287</v>
      </c>
      <c r="M162" s="1612">
        <v>81.633319050487486</v>
      </c>
      <c r="N162" s="1639">
        <v>84.077709643455705</v>
      </c>
      <c r="O162" s="1640">
        <v>78.840092211207846</v>
      </c>
      <c r="P162" s="1612">
        <v>82.69869956373293</v>
      </c>
      <c r="Q162" s="1612">
        <v>84.07806987900976</v>
      </c>
      <c r="R162" s="1612">
        <v>79.554352254603387</v>
      </c>
      <c r="S162" s="1639">
        <v>81.630128772293276</v>
      </c>
      <c r="T162" s="1603">
        <v>82.227998093261405</v>
      </c>
    </row>
    <row r="163" spans="1:20">
      <c r="A163" s="1600"/>
      <c r="B163" s="823"/>
      <c r="C163" s="1385" t="s">
        <v>765</v>
      </c>
      <c r="D163" s="1642">
        <v>77.069331059619699</v>
      </c>
      <c r="E163" s="1641">
        <v>79.776764104924908</v>
      </c>
      <c r="F163" s="1612">
        <v>72.215583685043654</v>
      </c>
      <c r="G163" s="1612">
        <v>76.778545205255853</v>
      </c>
      <c r="H163" s="1612">
        <v>80.563408858631107</v>
      </c>
      <c r="I163" s="1639">
        <v>76.983261624991044</v>
      </c>
      <c r="J163" s="1640">
        <v>81.531109118916305</v>
      </c>
      <c r="K163" s="1612">
        <v>83.583395632003501</v>
      </c>
      <c r="L163" s="1612">
        <v>81.704229466649863</v>
      </c>
      <c r="M163" s="1612">
        <v>79.099881677787408</v>
      </c>
      <c r="N163" s="1639">
        <v>81.28071057161992</v>
      </c>
      <c r="O163" s="1640">
        <v>78.43906071763675</v>
      </c>
      <c r="P163" s="1612">
        <v>80.962676737123331</v>
      </c>
      <c r="Q163" s="1612">
        <v>81.222645634824914</v>
      </c>
      <c r="R163" s="1612">
        <v>76.335400360425652</v>
      </c>
      <c r="S163" s="1639">
        <v>80.128825146347708</v>
      </c>
      <c r="T163" s="1603">
        <v>79.916034566255263</v>
      </c>
    </row>
    <row r="164" spans="1:20">
      <c r="A164" s="1600"/>
      <c r="B164" s="823"/>
      <c r="C164" s="1385" t="s">
        <v>764</v>
      </c>
      <c r="D164" s="1642">
        <v>81.490413147933197</v>
      </c>
      <c r="E164" s="1641">
        <v>82.785714470939055</v>
      </c>
      <c r="F164" s="1612">
        <v>73.900301277771291</v>
      </c>
      <c r="G164" s="1612">
        <v>80.146971579064541</v>
      </c>
      <c r="H164" s="1612">
        <v>84.558031360404954</v>
      </c>
      <c r="I164" s="1639">
        <v>80.165741388686996</v>
      </c>
      <c r="J164" s="1640">
        <v>80.331926271288069</v>
      </c>
      <c r="K164" s="1612">
        <v>83.256532811058847</v>
      </c>
      <c r="L164" s="1612">
        <v>80.578631055400919</v>
      </c>
      <c r="M164" s="1612">
        <v>79.309054160462381</v>
      </c>
      <c r="N164" s="1639">
        <v>80.37217253016118</v>
      </c>
      <c r="O164" s="1640">
        <v>76.952599284475014</v>
      </c>
      <c r="P164" s="1612">
        <v>80.084210958907022</v>
      </c>
      <c r="Q164" s="1612">
        <v>83.509277621905454</v>
      </c>
      <c r="R164" s="1612">
        <v>80.192066648771828</v>
      </c>
      <c r="S164" s="1639">
        <v>79.515189257853621</v>
      </c>
      <c r="T164" s="1603">
        <v>80.13865166724861</v>
      </c>
    </row>
    <row r="165" spans="1:20">
      <c r="A165" s="1600"/>
      <c r="B165" s="823"/>
      <c r="C165" s="1385" t="s">
        <v>763</v>
      </c>
      <c r="D165" s="1642">
        <v>80.750964761476624</v>
      </c>
      <c r="E165" s="1641">
        <v>81.976492947909563</v>
      </c>
      <c r="F165" s="1612">
        <v>73.316097397900421</v>
      </c>
      <c r="G165" s="1612">
        <v>77.169471706468357</v>
      </c>
      <c r="H165" s="1612">
        <v>83.264119427556523</v>
      </c>
      <c r="I165" s="1639">
        <v>79.195974758033941</v>
      </c>
      <c r="J165" s="1640">
        <v>78.437064107211867</v>
      </c>
      <c r="K165" s="1612">
        <v>81.66954148805462</v>
      </c>
      <c r="L165" s="1612">
        <v>78.709739293957824</v>
      </c>
      <c r="M165" s="1612">
        <v>77.324143229550018</v>
      </c>
      <c r="N165" s="1639">
        <v>78.484413737722448</v>
      </c>
      <c r="O165" s="1640">
        <v>75.445014249961901</v>
      </c>
      <c r="P165" s="1612">
        <v>79.275776031664961</v>
      </c>
      <c r="Q165" s="1612">
        <v>81.514000986712176</v>
      </c>
      <c r="R165" s="1612">
        <v>79.751705818621687</v>
      </c>
      <c r="S165" s="1639">
        <v>78.400927392330658</v>
      </c>
      <c r="T165" s="1603">
        <v>78.652918472939618</v>
      </c>
    </row>
    <row r="166" spans="1:20">
      <c r="A166" s="1600"/>
      <c r="B166" s="823"/>
      <c r="C166" s="1385" t="s">
        <v>1327</v>
      </c>
      <c r="D166" s="1642">
        <v>83.677097148564755</v>
      </c>
      <c r="E166" s="1641">
        <v>83.998128225826107</v>
      </c>
      <c r="F166" s="1612">
        <v>74.425861798409926</v>
      </c>
      <c r="G166" s="1612">
        <v>80.276342346449383</v>
      </c>
      <c r="H166" s="1612">
        <v>84.651186047415848</v>
      </c>
      <c r="I166" s="1639">
        <v>80.847940026287915</v>
      </c>
      <c r="J166" s="1640">
        <v>80.723644122529151</v>
      </c>
      <c r="K166" s="1612">
        <v>83.188540936600575</v>
      </c>
      <c r="L166" s="1612">
        <v>80.931570155691759</v>
      </c>
      <c r="M166" s="1612">
        <v>79.503822423159136</v>
      </c>
      <c r="N166" s="1639">
        <v>80.69938989749059</v>
      </c>
      <c r="O166" s="1640">
        <v>78.647590507457707</v>
      </c>
      <c r="P166" s="1612">
        <v>79.915510413848551</v>
      </c>
      <c r="Q166" s="1612">
        <v>82.248805076910045</v>
      </c>
      <c r="R166" s="1612">
        <v>81.323815445876946</v>
      </c>
      <c r="S166" s="1639">
        <v>79.815297124168154</v>
      </c>
      <c r="T166" s="1603">
        <v>80.552978635188026</v>
      </c>
    </row>
    <row r="167" spans="1:20">
      <c r="A167" s="1600"/>
      <c r="B167" s="823"/>
      <c r="C167" s="1385" t="s">
        <v>761</v>
      </c>
      <c r="D167" s="1642">
        <v>85.429097817891645</v>
      </c>
      <c r="E167" s="1641">
        <v>84.464218509592541</v>
      </c>
      <c r="F167" s="1612">
        <v>75.648879526369754</v>
      </c>
      <c r="G167" s="1612">
        <v>81.423377622515147</v>
      </c>
      <c r="H167" s="1612">
        <v>85.27585249526885</v>
      </c>
      <c r="I167" s="1639">
        <v>81.863813298768463</v>
      </c>
      <c r="J167" s="1640">
        <v>79.910419649637888</v>
      </c>
      <c r="K167" s="1612">
        <v>83.450945133939513</v>
      </c>
      <c r="L167" s="1612">
        <v>80.209080191961334</v>
      </c>
      <c r="M167" s="1612">
        <v>78.99841110695283</v>
      </c>
      <c r="N167" s="1639">
        <v>80.012201251551616</v>
      </c>
      <c r="O167" s="1640">
        <v>77.554166930307716</v>
      </c>
      <c r="P167" s="1612">
        <v>80.738986812702677</v>
      </c>
      <c r="Q167" s="1612">
        <v>82.285654195800333</v>
      </c>
      <c r="R167" s="1612">
        <v>78.698339445315781</v>
      </c>
      <c r="S167" s="1639">
        <v>79.912180474341255</v>
      </c>
      <c r="T167" s="1603">
        <v>80.47524342775354</v>
      </c>
    </row>
    <row r="168" spans="1:20">
      <c r="A168" s="1597"/>
      <c r="B168" s="823"/>
      <c r="C168" s="823"/>
      <c r="D168" s="1642">
        <v>85.127403906241625</v>
      </c>
      <c r="E168" s="1641">
        <v>84.899236355939394</v>
      </c>
      <c r="F168" s="1612">
        <v>75.629396977345351</v>
      </c>
      <c r="G168" s="1612">
        <v>82.691459054609396</v>
      </c>
      <c r="H168" s="1612">
        <v>85.253546543114723</v>
      </c>
      <c r="I168" s="1639">
        <v>81.872149589278806</v>
      </c>
      <c r="J168" s="1640">
        <v>80.542552867358992</v>
      </c>
      <c r="K168" s="1612">
        <v>83.653922947626754</v>
      </c>
      <c r="L168" s="1612">
        <v>80.805012064351615</v>
      </c>
      <c r="M168" s="1612">
        <v>79.488139992600239</v>
      </c>
      <c r="N168" s="1639">
        <v>80.590862400044486</v>
      </c>
      <c r="O168" s="1640">
        <v>77.795235702694711</v>
      </c>
      <c r="P168" s="1612">
        <v>81.45838834016331</v>
      </c>
      <c r="Q168" s="1612">
        <v>81.936696414022464</v>
      </c>
      <c r="R168" s="1612">
        <v>80.844234061778067</v>
      </c>
      <c r="S168" s="1639">
        <v>80.430904266631842</v>
      </c>
      <c r="T168" s="1603">
        <v>80.892266910930758</v>
      </c>
    </row>
    <row r="169" spans="1:20">
      <c r="A169" s="1597" t="s">
        <v>1487</v>
      </c>
      <c r="B169" s="823"/>
      <c r="C169" s="1385" t="s">
        <v>772</v>
      </c>
      <c r="D169" s="1642"/>
      <c r="E169" s="1641"/>
      <c r="F169" s="1612"/>
      <c r="G169" s="1612"/>
      <c r="H169" s="1612"/>
      <c r="I169" s="1639"/>
      <c r="J169" s="1640"/>
      <c r="K169" s="1612"/>
      <c r="L169" s="1612"/>
      <c r="M169" s="1612"/>
      <c r="N169" s="1639"/>
      <c r="O169" s="1640"/>
      <c r="P169" s="1612"/>
      <c r="Q169" s="1612"/>
      <c r="R169" s="1612"/>
      <c r="S169" s="1639"/>
      <c r="T169" s="1603"/>
    </row>
    <row r="170" spans="1:20">
      <c r="A170" s="1597"/>
      <c r="B170" s="823"/>
      <c r="C170" s="1385" t="s">
        <v>771</v>
      </c>
      <c r="D170" s="1642">
        <v>86.542214729939971</v>
      </c>
      <c r="E170" s="1641">
        <v>85.474637150554614</v>
      </c>
      <c r="F170" s="1612">
        <v>74.573931590970076</v>
      </c>
      <c r="G170" s="1612">
        <v>80.073934129364645</v>
      </c>
      <c r="H170" s="1612">
        <v>84.465213493578517</v>
      </c>
      <c r="I170" s="1639">
        <v>81.420869423975759</v>
      </c>
      <c r="J170" s="1640">
        <v>80.402852049427921</v>
      </c>
      <c r="K170" s="1612">
        <v>83.866409269401458</v>
      </c>
      <c r="L170" s="1612">
        <v>80.695019944355451</v>
      </c>
      <c r="M170" s="1612">
        <v>79.729987336652613</v>
      </c>
      <c r="N170" s="1639">
        <v>80.538086394454751</v>
      </c>
      <c r="O170" s="1640">
        <v>77.68847898752928</v>
      </c>
      <c r="P170" s="1612">
        <v>80.8932657253158</v>
      </c>
      <c r="Q170" s="1612">
        <v>82.252832507670632</v>
      </c>
      <c r="R170" s="1612">
        <v>79.177909258537085</v>
      </c>
      <c r="S170" s="1639">
        <v>80.051853778574426</v>
      </c>
      <c r="T170" s="1603">
        <v>80.666961227866707</v>
      </c>
    </row>
    <row r="171" spans="1:20">
      <c r="A171" s="1597"/>
      <c r="B171" s="823"/>
      <c r="C171" s="1385" t="s">
        <v>770</v>
      </c>
      <c r="D171" s="1642">
        <v>84.864282651482085</v>
      </c>
      <c r="E171" s="1641">
        <v>82.726646452767554</v>
      </c>
      <c r="F171" s="1612">
        <v>74.812160957868699</v>
      </c>
      <c r="G171" s="1612">
        <v>80.145497010039264</v>
      </c>
      <c r="H171" s="1612">
        <v>84.189360744117636</v>
      </c>
      <c r="I171" s="1639">
        <v>80.887864979737586</v>
      </c>
      <c r="J171" s="1640">
        <v>80.216952098015369</v>
      </c>
      <c r="K171" s="1612">
        <v>83.846167927467391</v>
      </c>
      <c r="L171" s="1612">
        <v>80.52309410225709</v>
      </c>
      <c r="M171" s="1612">
        <v>79.480286044278017</v>
      </c>
      <c r="N171" s="1639">
        <v>80.353512712884935</v>
      </c>
      <c r="O171" s="1640">
        <v>76.78957426044164</v>
      </c>
      <c r="P171" s="1612">
        <v>79.717682590960123</v>
      </c>
      <c r="Q171" s="1612">
        <v>82.394926206403582</v>
      </c>
      <c r="R171" s="1612">
        <v>77.72921122126597</v>
      </c>
      <c r="S171" s="1639">
        <v>79.075612662020859</v>
      </c>
      <c r="T171" s="1603">
        <v>80.225434345306184</v>
      </c>
    </row>
    <row r="172" spans="1:20">
      <c r="A172" s="1600"/>
      <c r="B172" s="1599"/>
      <c r="C172" s="1385" t="s">
        <v>769</v>
      </c>
      <c r="D172" s="1642">
        <v>85.36383667568542</v>
      </c>
      <c r="E172" s="1641">
        <v>84.834974332419179</v>
      </c>
      <c r="F172" s="1612">
        <v>74.214276326154504</v>
      </c>
      <c r="G172" s="1612">
        <v>80.053977904699607</v>
      </c>
      <c r="H172" s="1612">
        <v>83.519372615256898</v>
      </c>
      <c r="I172" s="1639">
        <v>80.687487731192547</v>
      </c>
      <c r="J172" s="1640">
        <v>80.369620959203331</v>
      </c>
      <c r="K172" s="1612">
        <v>83.427160281744776</v>
      </c>
      <c r="L172" s="1612">
        <v>80.627539270000554</v>
      </c>
      <c r="M172" s="1612">
        <v>79.82317464988931</v>
      </c>
      <c r="N172" s="1639">
        <v>80.496733539457367</v>
      </c>
      <c r="O172" s="1640">
        <v>77.325035855179223</v>
      </c>
      <c r="P172" s="1612">
        <v>79.986758850424508</v>
      </c>
      <c r="Q172" s="1612">
        <v>82.096548396841257</v>
      </c>
      <c r="R172" s="1612">
        <v>78.812034854573341</v>
      </c>
      <c r="S172" s="1639">
        <v>79.389762690313731</v>
      </c>
      <c r="T172" s="1603">
        <v>80.314655171507638</v>
      </c>
    </row>
    <row r="173" spans="1:20">
      <c r="A173" s="1600"/>
      <c r="B173" s="1599"/>
      <c r="C173" s="1385" t="s">
        <v>768</v>
      </c>
      <c r="D173" s="1642">
        <v>87.177836432822204</v>
      </c>
      <c r="E173" s="1641">
        <v>86.245880355764868</v>
      </c>
      <c r="F173" s="1612">
        <v>75.128955143577784</v>
      </c>
      <c r="G173" s="1612">
        <v>80.780479959700273</v>
      </c>
      <c r="H173" s="1612">
        <v>85.391306598683599</v>
      </c>
      <c r="I173" s="1639">
        <v>82.153798784066126</v>
      </c>
      <c r="J173" s="1640">
        <v>81.731106603202434</v>
      </c>
      <c r="K173" s="1612">
        <v>84.866799967285715</v>
      </c>
      <c r="L173" s="1612">
        <v>81.995617587470036</v>
      </c>
      <c r="M173" s="1612">
        <v>80.739547729988985</v>
      </c>
      <c r="N173" s="1639">
        <v>81.791355575923149</v>
      </c>
      <c r="O173" s="1640">
        <v>77.90658939805185</v>
      </c>
      <c r="P173" s="1612">
        <v>81.253160183367129</v>
      </c>
      <c r="Q173" s="1612">
        <v>83.900743607147561</v>
      </c>
      <c r="R173" s="1612">
        <v>80.049034444341402</v>
      </c>
      <c r="S173" s="1639">
        <v>80.509813715680991</v>
      </c>
      <c r="T173" s="1603">
        <v>81.61757825216975</v>
      </c>
    </row>
    <row r="174" spans="1:20">
      <c r="A174" s="1600"/>
      <c r="B174" s="1599"/>
      <c r="C174" s="1385" t="s">
        <v>767</v>
      </c>
      <c r="D174" s="1642">
        <v>85.478401425673724</v>
      </c>
      <c r="E174" s="1641">
        <v>85.937188320108319</v>
      </c>
      <c r="F174" s="1612">
        <v>75.451391878704797</v>
      </c>
      <c r="G174" s="1612">
        <v>80.343332256199574</v>
      </c>
      <c r="H174" s="1612">
        <v>85.456915568978431</v>
      </c>
      <c r="I174" s="1639">
        <v>81.967371430387573</v>
      </c>
      <c r="J174" s="1640">
        <v>82.296352072821492</v>
      </c>
      <c r="K174" s="1612">
        <v>84.89995581393876</v>
      </c>
      <c r="L174" s="1612">
        <v>82.515978709817944</v>
      </c>
      <c r="M174" s="1612">
        <v>80.881266553321083</v>
      </c>
      <c r="N174" s="1639">
        <v>82.250141908307683</v>
      </c>
      <c r="O174" s="1640">
        <v>78.743287135391625</v>
      </c>
      <c r="P174" s="1612">
        <v>81.966865004291876</v>
      </c>
      <c r="Q174" s="1612">
        <v>84.12625172591072</v>
      </c>
      <c r="R174" s="1612">
        <v>80.226553820800561</v>
      </c>
      <c r="S174" s="1639">
        <v>81.196603017243717</v>
      </c>
      <c r="T174" s="1603">
        <v>81.955482738720562</v>
      </c>
    </row>
    <row r="175" spans="1:20">
      <c r="A175" s="1600"/>
      <c r="B175" s="1599"/>
      <c r="C175" s="1385" t="s">
        <v>766</v>
      </c>
      <c r="D175" s="1642">
        <v>85.831118667330827</v>
      </c>
      <c r="E175" s="1641">
        <v>85.780400811832891</v>
      </c>
      <c r="F175" s="1612">
        <v>75.642949246336016</v>
      </c>
      <c r="G175" s="1612">
        <v>80.639294958879645</v>
      </c>
      <c r="H175" s="1612">
        <v>85.579143597869816</v>
      </c>
      <c r="I175" s="1639">
        <v>82.132782689366337</v>
      </c>
      <c r="J175" s="1640">
        <v>81.918801688347415</v>
      </c>
      <c r="K175" s="1612">
        <v>85.243317561998097</v>
      </c>
      <c r="L175" s="1612">
        <v>82.199240769548737</v>
      </c>
      <c r="M175" s="1612">
        <v>81.246497480185312</v>
      </c>
      <c r="N175" s="1639">
        <v>82.04430570792448</v>
      </c>
      <c r="O175" s="1640">
        <v>79.904242836171449</v>
      </c>
      <c r="P175" s="1612">
        <v>82.813654280128105</v>
      </c>
      <c r="Q175" s="1612">
        <v>85.734481118132237</v>
      </c>
      <c r="R175" s="1612">
        <v>82.329400396501626</v>
      </c>
      <c r="S175" s="1639">
        <v>82.243186858262192</v>
      </c>
      <c r="T175" s="1603">
        <v>82.109103976893849</v>
      </c>
    </row>
    <row r="176" spans="1:20">
      <c r="A176" s="1600"/>
      <c r="B176" s="1599"/>
      <c r="C176" s="1385" t="s">
        <v>765</v>
      </c>
      <c r="D176" s="1642">
        <v>86.379967792968031</v>
      </c>
      <c r="E176" s="1641">
        <v>86.834320146186144</v>
      </c>
      <c r="F176" s="1612">
        <v>76.443730940398822</v>
      </c>
      <c r="G176" s="1612">
        <v>80.646577838460459</v>
      </c>
      <c r="H176" s="1612">
        <v>85.756225958472911</v>
      </c>
      <c r="I176" s="1639">
        <v>82.651616268973328</v>
      </c>
      <c r="J176" s="1640">
        <v>82.834423291913993</v>
      </c>
      <c r="K176" s="1612">
        <v>85.726944535504686</v>
      </c>
      <c r="L176" s="1612">
        <v>83.078421525261916</v>
      </c>
      <c r="M176" s="1612">
        <v>81.522982919994206</v>
      </c>
      <c r="N176" s="1639">
        <v>82.825476184318191</v>
      </c>
      <c r="O176" s="1640">
        <v>80.841522190441424</v>
      </c>
      <c r="P176" s="1612">
        <v>84.211885630401198</v>
      </c>
      <c r="Q176" s="1612">
        <v>86.384873203851029</v>
      </c>
      <c r="R176" s="1612">
        <v>82.489749480004477</v>
      </c>
      <c r="S176" s="1639">
        <v>83.401127660001748</v>
      </c>
      <c r="T176" s="1603">
        <v>82.900644860541448</v>
      </c>
    </row>
    <row r="177" spans="1:20">
      <c r="A177" s="1600"/>
      <c r="B177" s="1599"/>
      <c r="C177" s="1385" t="s">
        <v>764</v>
      </c>
      <c r="D177" s="1642">
        <v>86.476997631650903</v>
      </c>
      <c r="E177" s="1641">
        <v>86.897916023703488</v>
      </c>
      <c r="F177" s="1612">
        <v>76.389460857007762</v>
      </c>
      <c r="G177" s="1612">
        <v>81.306252106859645</v>
      </c>
      <c r="H177" s="1612">
        <v>85.713805108528987</v>
      </c>
      <c r="I177" s="1639">
        <v>82.657631939527704</v>
      </c>
      <c r="J177" s="1640">
        <v>83.366700890429982</v>
      </c>
      <c r="K177" s="1612">
        <v>85.915001135864614</v>
      </c>
      <c r="L177" s="1612">
        <v>83.581662408622435</v>
      </c>
      <c r="M177" s="1612">
        <v>82.021830959030297</v>
      </c>
      <c r="N177" s="1639">
        <v>83.328002703574839</v>
      </c>
      <c r="O177" s="1640">
        <v>80.909684537911417</v>
      </c>
      <c r="P177" s="1612">
        <v>84.321751104152554</v>
      </c>
      <c r="Q177" s="1612">
        <v>87.251169458459771</v>
      </c>
      <c r="R177" s="1612">
        <v>82.219431778490332</v>
      </c>
      <c r="S177" s="1639">
        <v>83.561265899440627</v>
      </c>
      <c r="T177" s="1603">
        <v>83.201647122208399</v>
      </c>
    </row>
    <row r="178" spans="1:20">
      <c r="A178" s="1600"/>
      <c r="B178" s="1599"/>
      <c r="C178" s="1385" t="s">
        <v>763</v>
      </c>
      <c r="D178" s="1642">
        <v>86.300848446103785</v>
      </c>
      <c r="E178" s="1641">
        <v>86.576645046413262</v>
      </c>
      <c r="F178" s="1612">
        <v>76.684035852254823</v>
      </c>
      <c r="G178" s="1612">
        <v>80.998715803210573</v>
      </c>
      <c r="H178" s="1612">
        <v>84.95697135546186</v>
      </c>
      <c r="I178" s="1639">
        <v>82.402638269040736</v>
      </c>
      <c r="J178" s="1640">
        <v>82.619692964478048</v>
      </c>
      <c r="K178" s="1612">
        <v>86.039122452578127</v>
      </c>
      <c r="L178" s="1612">
        <v>82.908138470627023</v>
      </c>
      <c r="M178" s="1612">
        <v>81.806805255490971</v>
      </c>
      <c r="N178" s="1639">
        <v>82.729039723397918</v>
      </c>
      <c r="O178" s="1640">
        <v>80.769394617558547</v>
      </c>
      <c r="P178" s="1612">
        <v>83.65877910529926</v>
      </c>
      <c r="Q178" s="1612">
        <v>87.052911146845958</v>
      </c>
      <c r="R178" s="1612">
        <v>83.260772393865011</v>
      </c>
      <c r="S178" s="1639">
        <v>83.142262874501569</v>
      </c>
      <c r="T178" s="1603">
        <v>82.73030192663262</v>
      </c>
    </row>
    <row r="179" spans="1:20">
      <c r="A179" s="1600"/>
      <c r="B179" s="1599"/>
      <c r="C179" s="1385" t="s">
        <v>1327</v>
      </c>
      <c r="D179" s="1642">
        <v>86.796509976625444</v>
      </c>
      <c r="E179" s="1641">
        <v>87.125600846053516</v>
      </c>
      <c r="F179" s="1612">
        <v>75.957541877801134</v>
      </c>
      <c r="G179" s="1612">
        <v>80.958932543975209</v>
      </c>
      <c r="H179" s="1612">
        <v>86.304803009253746</v>
      </c>
      <c r="I179" s="1639">
        <v>82.799624423149439</v>
      </c>
      <c r="J179" s="1640">
        <v>83.465624295623698</v>
      </c>
      <c r="K179" s="1612">
        <v>86.316554494140888</v>
      </c>
      <c r="L179" s="1612">
        <v>83.706114122060697</v>
      </c>
      <c r="M179" s="1612">
        <v>80.799724819156111</v>
      </c>
      <c r="N179" s="1639">
        <v>83.233477252531614</v>
      </c>
      <c r="O179" s="1640">
        <v>80.467600773995017</v>
      </c>
      <c r="P179" s="1612">
        <v>84.707170625895657</v>
      </c>
      <c r="Q179" s="1612">
        <v>87.397548462926039</v>
      </c>
      <c r="R179" s="1612">
        <v>82.27651156551137</v>
      </c>
      <c r="S179" s="1639">
        <v>83.675663393530215</v>
      </c>
      <c r="T179" s="1603">
        <v>83.21272089992776</v>
      </c>
    </row>
    <row r="180" spans="1:20">
      <c r="A180" s="1600"/>
      <c r="B180" s="1599"/>
      <c r="C180" s="1385" t="s">
        <v>761</v>
      </c>
      <c r="D180" s="1642">
        <v>88.491465892991542</v>
      </c>
      <c r="E180" s="1641">
        <v>87.52797845260281</v>
      </c>
      <c r="F180" s="1612">
        <v>75.314170668261113</v>
      </c>
      <c r="G180" s="1612">
        <v>80.01572167938518</v>
      </c>
      <c r="H180" s="1612">
        <v>86.106557084618302</v>
      </c>
      <c r="I180" s="1639">
        <v>82.793861838761174</v>
      </c>
      <c r="J180" s="1640">
        <v>83.327944589915106</v>
      </c>
      <c r="K180" s="1612">
        <v>85.521568991644187</v>
      </c>
      <c r="L180" s="1612">
        <v>83.512987475887613</v>
      </c>
      <c r="M180" s="1612">
        <v>81.622539255665401</v>
      </c>
      <c r="N180" s="1639">
        <v>83.205562889676912</v>
      </c>
      <c r="O180" s="1640">
        <v>80.523185124275088</v>
      </c>
      <c r="P180" s="1612">
        <v>84.527882199321937</v>
      </c>
      <c r="Q180" s="1612">
        <v>86.469007583964782</v>
      </c>
      <c r="R180" s="1612">
        <v>82.244592892656513</v>
      </c>
      <c r="S180" s="1639">
        <v>83.495891077317893</v>
      </c>
      <c r="T180" s="1603">
        <v>83.158778527864698</v>
      </c>
    </row>
    <row r="181" spans="1:20">
      <c r="A181" s="1600"/>
      <c r="B181" s="1599"/>
      <c r="C181" s="823"/>
      <c r="D181" s="1642">
        <v>87.808161014163062</v>
      </c>
      <c r="E181" s="1641">
        <v>86.329259275313021</v>
      </c>
      <c r="F181" s="1612">
        <v>73.996978660835822</v>
      </c>
      <c r="G181" s="1612">
        <v>78.811643776094812</v>
      </c>
      <c r="H181" s="1612">
        <v>84.382236636975364</v>
      </c>
      <c r="I181" s="1639">
        <v>81.439404336606415</v>
      </c>
      <c r="J181" s="1640">
        <v>82.530040127539664</v>
      </c>
      <c r="K181" s="1612">
        <v>85.024164050538928</v>
      </c>
      <c r="L181" s="1612">
        <v>82.74043160947295</v>
      </c>
      <c r="M181" s="1612">
        <v>80.686090811933568</v>
      </c>
      <c r="N181" s="1639">
        <v>82.406354821299914</v>
      </c>
      <c r="O181" s="1640">
        <v>79.266396204981177</v>
      </c>
      <c r="P181" s="1612">
        <v>83.792747269512958</v>
      </c>
      <c r="Q181" s="1612">
        <v>85.541093360378426</v>
      </c>
      <c r="R181" s="1612">
        <v>81.791222431307872</v>
      </c>
      <c r="S181" s="1639">
        <v>82.599705163815386</v>
      </c>
      <c r="T181" s="1603">
        <v>82.194112429200771</v>
      </c>
    </row>
    <row r="182" spans="1:20">
      <c r="A182" s="1597" t="s">
        <v>1490</v>
      </c>
      <c r="B182" s="823"/>
      <c r="C182" s="1385" t="s">
        <v>772</v>
      </c>
      <c r="D182" s="1642"/>
      <c r="E182" s="1641"/>
      <c r="F182" s="1612"/>
      <c r="G182" s="1612"/>
      <c r="H182" s="1612"/>
      <c r="I182" s="1639"/>
      <c r="J182" s="1640"/>
      <c r="K182" s="1612"/>
      <c r="L182" s="1612"/>
      <c r="M182" s="1612"/>
      <c r="N182" s="1639"/>
      <c r="O182" s="1640"/>
      <c r="P182" s="1612"/>
      <c r="Q182" s="1612"/>
      <c r="R182" s="1612"/>
      <c r="S182" s="1639"/>
      <c r="T182" s="1603"/>
    </row>
    <row r="183" spans="1:20">
      <c r="A183" s="1597"/>
      <c r="B183" s="823"/>
      <c r="C183" s="1385" t="s">
        <v>771</v>
      </c>
      <c r="D183" s="1642">
        <v>85.793170776327429</v>
      </c>
      <c r="E183" s="1641">
        <v>85.072721511532805</v>
      </c>
      <c r="F183" s="1612">
        <v>72.998197379314973</v>
      </c>
      <c r="G183" s="1612">
        <v>77.387538870450925</v>
      </c>
      <c r="H183" s="1612">
        <v>83.964101613018499</v>
      </c>
      <c r="I183" s="1639">
        <v>80.460015857626317</v>
      </c>
      <c r="J183" s="1640">
        <v>81.292463516570237</v>
      </c>
      <c r="K183" s="1612">
        <v>83.026414267970608</v>
      </c>
      <c r="L183" s="1612">
        <v>81.438730694725436</v>
      </c>
      <c r="M183" s="1612">
        <v>79.091652929122617</v>
      </c>
      <c r="N183" s="1639">
        <v>81.057049036811549</v>
      </c>
      <c r="O183" s="1640">
        <v>78.174184127974797</v>
      </c>
      <c r="P183" s="1612">
        <v>82.820797106882964</v>
      </c>
      <c r="Q183" s="1612">
        <v>84.464811409609709</v>
      </c>
      <c r="R183" s="1612">
        <v>79.804411271296658</v>
      </c>
      <c r="S183" s="1639">
        <v>81.55420402144982</v>
      </c>
      <c r="T183" s="1603">
        <v>81.005155868430393</v>
      </c>
    </row>
    <row r="184" spans="1:20">
      <c r="A184" s="1597"/>
      <c r="B184" s="823"/>
      <c r="C184" s="1385" t="s">
        <v>770</v>
      </c>
      <c r="D184" s="1642">
        <v>86.427816693071165</v>
      </c>
      <c r="E184" s="1641">
        <v>86.155960839053392</v>
      </c>
      <c r="F184" s="1612">
        <v>74.751224113686106</v>
      </c>
      <c r="G184" s="1612">
        <v>78.220041547547865</v>
      </c>
      <c r="H184" s="1612">
        <v>85.008262736084063</v>
      </c>
      <c r="I184" s="1639">
        <v>81.673247550629796</v>
      </c>
      <c r="J184" s="1640">
        <v>82.000271215179779</v>
      </c>
      <c r="K184" s="1612">
        <v>84.307295678082269</v>
      </c>
      <c r="L184" s="1612">
        <v>82.194879947781473</v>
      </c>
      <c r="M184" s="1612">
        <v>79.841547585438761</v>
      </c>
      <c r="N184" s="1639">
        <v>81.812181167687712</v>
      </c>
      <c r="O184" s="1640">
        <v>78.882066451306102</v>
      </c>
      <c r="P184" s="1612">
        <v>82.884587781080867</v>
      </c>
      <c r="Q184" s="1612">
        <v>84.551296432063424</v>
      </c>
      <c r="R184" s="1612">
        <v>80.479279302260892</v>
      </c>
      <c r="S184" s="1639">
        <v>81.823248781359283</v>
      </c>
      <c r="T184" s="1603">
        <v>81.778183796391545</v>
      </c>
    </row>
    <row r="185" spans="1:20">
      <c r="A185" s="1600"/>
      <c r="B185" s="1599"/>
      <c r="C185" s="1385" t="s">
        <v>769</v>
      </c>
      <c r="D185" s="1642">
        <v>87.718538486351662</v>
      </c>
      <c r="E185" s="1641">
        <v>87.949985070045074</v>
      </c>
      <c r="F185" s="1612">
        <v>76.558098109643026</v>
      </c>
      <c r="G185" s="1612">
        <v>79.751383996028352</v>
      </c>
      <c r="H185" s="1612">
        <v>86.384530146092146</v>
      </c>
      <c r="I185" s="1639">
        <v>83.220768795678993</v>
      </c>
      <c r="J185" s="1640">
        <v>83.450355589297814</v>
      </c>
      <c r="K185" s="1612">
        <v>84.796601668295494</v>
      </c>
      <c r="L185" s="1612">
        <v>83.563917992911939</v>
      </c>
      <c r="M185" s="1612">
        <v>81.57402529229131</v>
      </c>
      <c r="N185" s="1639">
        <v>83.240321750736044</v>
      </c>
      <c r="O185" s="1640">
        <v>80.790818167646393</v>
      </c>
      <c r="P185" s="1612">
        <v>85.743371096825683</v>
      </c>
      <c r="Q185" s="1612">
        <v>85.757013688976315</v>
      </c>
      <c r="R185" s="1612">
        <v>81.570614897794016</v>
      </c>
      <c r="S185" s="1639">
        <v>84.198230048834475</v>
      </c>
      <c r="T185" s="1603">
        <v>83.435918371106013</v>
      </c>
    </row>
    <row r="186" spans="1:20">
      <c r="A186" s="1600"/>
      <c r="B186" s="1599"/>
      <c r="C186" s="1385" t="s">
        <v>768</v>
      </c>
      <c r="D186" s="1642">
        <v>89.487019774369912</v>
      </c>
      <c r="E186" s="1641">
        <v>88.715799350216898</v>
      </c>
      <c r="F186" s="1612">
        <v>77.383852339636391</v>
      </c>
      <c r="G186" s="1612">
        <v>80.651611108323436</v>
      </c>
      <c r="H186" s="1612">
        <v>87.776941473024408</v>
      </c>
      <c r="I186" s="1639">
        <v>84.416679813628676</v>
      </c>
      <c r="J186" s="1640">
        <v>84.89557186849359</v>
      </c>
      <c r="K186" s="1612">
        <v>86.363387221078511</v>
      </c>
      <c r="L186" s="1612">
        <v>85.019389231531221</v>
      </c>
      <c r="M186" s="1612">
        <v>82.62983900200696</v>
      </c>
      <c r="N186" s="1639">
        <v>84.630800703856636</v>
      </c>
      <c r="O186" s="1640">
        <v>82.268580987800902</v>
      </c>
      <c r="P186" s="1612">
        <v>87.656619409163056</v>
      </c>
      <c r="Q186" s="1612">
        <v>86.93745427625214</v>
      </c>
      <c r="R186" s="1612">
        <v>82.774096717352691</v>
      </c>
      <c r="S186" s="1639">
        <v>85.894966838618174</v>
      </c>
      <c r="T186" s="1603">
        <v>84.839707824017935</v>
      </c>
    </row>
    <row r="187" spans="1:20">
      <c r="A187" s="1600"/>
      <c r="B187" s="1599"/>
      <c r="C187" s="1385" t="s">
        <v>767</v>
      </c>
      <c r="D187" s="1642">
        <v>89.865345714761503</v>
      </c>
      <c r="E187" s="1641">
        <v>89.325215823388021</v>
      </c>
      <c r="F187" s="1612">
        <v>78.379416861235754</v>
      </c>
      <c r="G187" s="1612">
        <v>83.096854015498096</v>
      </c>
      <c r="H187" s="1612">
        <v>87.881541226123062</v>
      </c>
      <c r="I187" s="1639">
        <v>84.978637124511863</v>
      </c>
      <c r="J187" s="1640">
        <v>86.029289702631218</v>
      </c>
      <c r="K187" s="1612">
        <v>87.632044756615116</v>
      </c>
      <c r="L187" s="1612">
        <v>86.164489885699211</v>
      </c>
      <c r="M187" s="1612">
        <v>83.639902128646426</v>
      </c>
      <c r="N187" s="1639">
        <v>85.753941562681248</v>
      </c>
      <c r="O187" s="1640">
        <v>82.822496271056224</v>
      </c>
      <c r="P187" s="1612">
        <v>88.329524294957579</v>
      </c>
      <c r="Q187" s="1612">
        <v>87.546239008611508</v>
      </c>
      <c r="R187" s="1612">
        <v>84.125982860886282</v>
      </c>
      <c r="S187" s="1639">
        <v>86.546629601866385</v>
      </c>
      <c r="T187" s="1603">
        <v>85.717371606984429</v>
      </c>
    </row>
    <row r="188" spans="1:20">
      <c r="A188" s="1600"/>
      <c r="B188" s="1599"/>
      <c r="C188" s="1385" t="s">
        <v>766</v>
      </c>
      <c r="D188" s="1642">
        <v>89.654403968376599</v>
      </c>
      <c r="E188" s="1641">
        <v>89.355202040532731</v>
      </c>
      <c r="F188" s="1612">
        <v>79.056553357214142</v>
      </c>
      <c r="G188" s="1612">
        <v>82.616064524958901</v>
      </c>
      <c r="H188" s="1612">
        <v>87.87533820731943</v>
      </c>
      <c r="I188" s="1639">
        <v>85.158961656129208</v>
      </c>
      <c r="J188" s="1640">
        <v>84.715138255674916</v>
      </c>
      <c r="K188" s="1612">
        <v>85.961786137560537</v>
      </c>
      <c r="L188" s="1612">
        <v>84.820299067012456</v>
      </c>
      <c r="M188" s="1612">
        <v>82.600977619361117</v>
      </c>
      <c r="N188" s="1639">
        <v>84.459393134538644</v>
      </c>
      <c r="O188" s="1640">
        <v>82.37765548267592</v>
      </c>
      <c r="P188" s="1612">
        <v>87.45890928831983</v>
      </c>
      <c r="Q188" s="1612">
        <v>86.75485844266781</v>
      </c>
      <c r="R188" s="1612">
        <v>84.680904384875276</v>
      </c>
      <c r="S188" s="1639">
        <v>85.846886887821185</v>
      </c>
      <c r="T188" s="1603">
        <v>84.932973129499331</v>
      </c>
    </row>
    <row r="189" spans="1:20">
      <c r="A189" s="1600"/>
      <c r="B189" s="1599"/>
      <c r="C189" s="1385" t="s">
        <v>765</v>
      </c>
      <c r="D189" s="1642">
        <v>90.505948973984559</v>
      </c>
      <c r="E189" s="1641">
        <v>90.256076655946515</v>
      </c>
      <c r="F189" s="1612">
        <v>79.633185290610058</v>
      </c>
      <c r="G189" s="1612">
        <v>82.536740411156714</v>
      </c>
      <c r="H189" s="1612">
        <v>89.442870496259999</v>
      </c>
      <c r="I189" s="1639">
        <v>86.168439604801009</v>
      </c>
      <c r="J189" s="1640">
        <v>84.937472002436564</v>
      </c>
      <c r="K189" s="1612">
        <v>86.486572184075882</v>
      </c>
      <c r="L189" s="1612">
        <v>85.068146136096431</v>
      </c>
      <c r="M189" s="1612">
        <v>83.131496403653443</v>
      </c>
      <c r="N189" s="1639">
        <v>84.75320826249451</v>
      </c>
      <c r="O189" s="1640">
        <v>82.600725142839011</v>
      </c>
      <c r="P189" s="1612">
        <v>88.663030340149476</v>
      </c>
      <c r="Q189" s="1612">
        <v>87.499750353982421</v>
      </c>
      <c r="R189" s="1612">
        <v>83.533567386379389</v>
      </c>
      <c r="S189" s="1639">
        <v>86.657037295743962</v>
      </c>
      <c r="T189" s="1603">
        <v>85.522043991047255</v>
      </c>
    </row>
    <row r="190" spans="1:20">
      <c r="A190" s="1600"/>
      <c r="B190" s="1599"/>
      <c r="C190" s="1385" t="s">
        <v>764</v>
      </c>
      <c r="D190" s="1642">
        <v>91.765611013384131</v>
      </c>
      <c r="E190" s="1641">
        <v>91.796895943307518</v>
      </c>
      <c r="F190" s="1612">
        <v>81.445256677499273</v>
      </c>
      <c r="G190" s="1612">
        <v>84.920534455884436</v>
      </c>
      <c r="H190" s="1612">
        <v>90.539780517493824</v>
      </c>
      <c r="I190" s="1639">
        <v>87.609107301023727</v>
      </c>
      <c r="J190" s="1640">
        <v>86.385164415482194</v>
      </c>
      <c r="K190" s="1612">
        <v>87.487031637788505</v>
      </c>
      <c r="L190" s="1612">
        <v>86.478112274109833</v>
      </c>
      <c r="M190" s="1612">
        <v>84.316006551052638</v>
      </c>
      <c r="N190" s="1639">
        <v>86.126510759641207</v>
      </c>
      <c r="O190" s="1640">
        <v>84.062484479029294</v>
      </c>
      <c r="P190" s="1612">
        <v>90.422783797789819</v>
      </c>
      <c r="Q190" s="1612">
        <v>88.713944329625889</v>
      </c>
      <c r="R190" s="1612">
        <v>85.387267306901279</v>
      </c>
      <c r="S190" s="1639">
        <v>88.280818907578677</v>
      </c>
      <c r="T190" s="1603">
        <v>86.965437441644724</v>
      </c>
    </row>
    <row r="191" spans="1:20">
      <c r="A191" s="1600"/>
      <c r="B191" s="1599"/>
      <c r="C191" s="1385" t="s">
        <v>763</v>
      </c>
      <c r="D191" s="1642">
        <v>92.42433305375323</v>
      </c>
      <c r="E191" s="1641">
        <v>92.624426738836135</v>
      </c>
      <c r="F191" s="1612">
        <v>82.191648456316472</v>
      </c>
      <c r="G191" s="1612">
        <v>86.34178488474889</v>
      </c>
      <c r="H191" s="1612">
        <v>91.31689131289248</v>
      </c>
      <c r="I191" s="1639">
        <v>88.379130538786427</v>
      </c>
      <c r="J191" s="1640">
        <v>86.968386961615678</v>
      </c>
      <c r="K191" s="1612">
        <v>88.692278470616742</v>
      </c>
      <c r="L191" s="1612">
        <v>87.113805593755998</v>
      </c>
      <c r="M191" s="1612">
        <v>85.216203725047336</v>
      </c>
      <c r="N191" s="1639">
        <v>86.805217681619553</v>
      </c>
      <c r="O191" s="1640">
        <v>85.391110065226542</v>
      </c>
      <c r="P191" s="1612">
        <v>90.594956057375242</v>
      </c>
      <c r="Q191" s="1612">
        <v>89.117624621780962</v>
      </c>
      <c r="R191" s="1612">
        <v>86.668144861810148</v>
      </c>
      <c r="S191" s="1639">
        <v>88.840278523873764</v>
      </c>
      <c r="T191" s="1603">
        <v>87.643028320773738</v>
      </c>
    </row>
    <row r="192" spans="1:20">
      <c r="A192" s="1600"/>
      <c r="B192" s="1599"/>
      <c r="C192" s="1385" t="s">
        <v>1327</v>
      </c>
      <c r="D192" s="1642">
        <v>93.294426781170856</v>
      </c>
      <c r="E192" s="1641">
        <v>93.387113775907096</v>
      </c>
      <c r="F192" s="1612">
        <v>83.354851963595991</v>
      </c>
      <c r="G192" s="1612">
        <v>87.026941997627873</v>
      </c>
      <c r="H192" s="1612">
        <v>91.768277986615885</v>
      </c>
      <c r="I192" s="1639">
        <v>89.173854206390217</v>
      </c>
      <c r="J192" s="1640">
        <v>88.006749700371387</v>
      </c>
      <c r="K192" s="1612">
        <v>89.641066110353108</v>
      </c>
      <c r="L192" s="1612">
        <v>88.144612237301999</v>
      </c>
      <c r="M192" s="1612">
        <v>85.565325046143698</v>
      </c>
      <c r="N192" s="1639">
        <v>87.725168695300511</v>
      </c>
      <c r="O192" s="1640">
        <v>85.279275501250282</v>
      </c>
      <c r="P192" s="1612">
        <v>92.140791522794956</v>
      </c>
      <c r="Q192" s="1612">
        <v>90.452571248295158</v>
      </c>
      <c r="R192" s="1612">
        <v>86.082449797197711</v>
      </c>
      <c r="S192" s="1639">
        <v>89.827273558344388</v>
      </c>
      <c r="T192" s="1603">
        <v>88.544293259997161</v>
      </c>
    </row>
    <row r="193" spans="1:20">
      <c r="A193" s="1600"/>
      <c r="B193" s="1599"/>
      <c r="C193" s="1385" t="s">
        <v>761</v>
      </c>
      <c r="D193" s="1642">
        <v>93.547754936014186</v>
      </c>
      <c r="E193" s="1641">
        <v>93.844529216073823</v>
      </c>
      <c r="F193" s="1612">
        <v>83.242904273136773</v>
      </c>
      <c r="G193" s="1612">
        <v>86.231392020860483</v>
      </c>
      <c r="H193" s="1612">
        <v>92.475566616380249</v>
      </c>
      <c r="I193" s="1639">
        <v>89.463979011350744</v>
      </c>
      <c r="J193" s="1640">
        <v>89.255431341618376</v>
      </c>
      <c r="K193" s="1612">
        <v>89.605138257191911</v>
      </c>
      <c r="L193" s="1612">
        <v>89.284930820586283</v>
      </c>
      <c r="M193" s="1612">
        <v>85.897475131514696</v>
      </c>
      <c r="N193" s="1639">
        <v>88.734062961641428</v>
      </c>
      <c r="O193" s="1640">
        <v>85.409032459712776</v>
      </c>
      <c r="P193" s="1612">
        <v>91.226389509198853</v>
      </c>
      <c r="Q193" s="1612">
        <v>90.294429917714808</v>
      </c>
      <c r="R193" s="1612">
        <v>85.755958631847264</v>
      </c>
      <c r="S193" s="1639">
        <v>89.303703186365695</v>
      </c>
      <c r="T193" s="1603">
        <v>89.044213219859159</v>
      </c>
    </row>
    <row r="194" spans="1:20">
      <c r="A194" s="1600"/>
      <c r="B194" s="1599"/>
      <c r="C194" s="1379"/>
      <c r="D194" s="1642">
        <v>93.039350853288326</v>
      </c>
      <c r="E194" s="1641">
        <v>93.624272100072162</v>
      </c>
      <c r="F194" s="1612">
        <v>82.639935792174796</v>
      </c>
      <c r="G194" s="1612">
        <v>86.070529082068234</v>
      </c>
      <c r="H194" s="1612">
        <v>92.117362557196927</v>
      </c>
      <c r="I194" s="1639">
        <v>89.015413897146445</v>
      </c>
      <c r="J194" s="1640">
        <v>88.432775916603148</v>
      </c>
      <c r="K194" s="1612">
        <v>89.399289167154691</v>
      </c>
      <c r="L194" s="1612">
        <v>88.514306009481274</v>
      </c>
      <c r="M194" s="1612">
        <v>85.267503813480616</v>
      </c>
      <c r="N194" s="1639">
        <v>87.986311213889266</v>
      </c>
      <c r="O194" s="1640">
        <v>84.968156008044502</v>
      </c>
      <c r="P194" s="1612">
        <v>89.691546978557326</v>
      </c>
      <c r="Q194" s="1612">
        <v>89.843678771910419</v>
      </c>
      <c r="R194" s="1612">
        <v>86.358968740033262</v>
      </c>
      <c r="S194" s="1639">
        <v>88.249702482631989</v>
      </c>
      <c r="T194" s="1603">
        <v>88.310499473678078</v>
      </c>
    </row>
    <row r="195" spans="1:20">
      <c r="A195" s="1598" t="s">
        <v>1380</v>
      </c>
      <c r="B195" s="823"/>
      <c r="C195" s="1385" t="s">
        <v>772</v>
      </c>
      <c r="D195" s="1638"/>
      <c r="E195" s="1637"/>
      <c r="F195" s="1610"/>
      <c r="G195" s="1610"/>
      <c r="H195" s="1610"/>
      <c r="I195" s="1635"/>
      <c r="J195" s="1636"/>
      <c r="K195" s="1610"/>
      <c r="L195" s="1610"/>
      <c r="M195" s="1610"/>
      <c r="N195" s="1635"/>
      <c r="O195" s="1636"/>
      <c r="P195" s="1610"/>
      <c r="Q195" s="1610"/>
      <c r="R195" s="1610"/>
      <c r="S195" s="1635"/>
      <c r="T195" s="1609"/>
    </row>
    <row r="196" spans="1:20">
      <c r="A196" s="1597"/>
      <c r="B196" s="823"/>
      <c r="C196" s="1385" t="s">
        <v>771</v>
      </c>
      <c r="D196" s="1638">
        <v>93.312705178449221</v>
      </c>
      <c r="E196" s="1637">
        <v>92.940157396657611</v>
      </c>
      <c r="F196" s="1610">
        <v>81.771453458640025</v>
      </c>
      <c r="G196" s="1610">
        <v>85.302803847441268</v>
      </c>
      <c r="H196" s="1610">
        <v>91.21625533438116</v>
      </c>
      <c r="I196" s="1635">
        <v>88.342328504220291</v>
      </c>
      <c r="J196" s="1636">
        <v>88.088457449711257</v>
      </c>
      <c r="K196" s="1610">
        <v>89.232677696192681</v>
      </c>
      <c r="L196" s="1610">
        <v>88.18497799189258</v>
      </c>
      <c r="M196" s="1610">
        <v>85.243828627720021</v>
      </c>
      <c r="N196" s="1635">
        <v>87.706688443100632</v>
      </c>
      <c r="O196" s="1636">
        <v>84.404669317416705</v>
      </c>
      <c r="P196" s="1610">
        <v>89.858903812571853</v>
      </c>
      <c r="Q196" s="1610">
        <v>89.239967193333499</v>
      </c>
      <c r="R196" s="1610">
        <v>85.171864090420314</v>
      </c>
      <c r="S196" s="1635">
        <v>88.093393509865862</v>
      </c>
      <c r="T196" s="1609">
        <v>87.953865725621</v>
      </c>
    </row>
    <row r="197" spans="1:20">
      <c r="A197" s="1597"/>
      <c r="B197" s="823"/>
      <c r="C197" s="1385" t="s">
        <v>770</v>
      </c>
      <c r="D197" s="1638">
        <v>94.433266874316914</v>
      </c>
      <c r="E197" s="1637">
        <v>94.029864355453938</v>
      </c>
      <c r="F197" s="1610">
        <v>82.219183542043552</v>
      </c>
      <c r="G197" s="1610">
        <v>85.539903366764364</v>
      </c>
      <c r="H197" s="1610">
        <v>92.466351072345432</v>
      </c>
      <c r="I197" s="1635">
        <v>89.256542219993079</v>
      </c>
      <c r="J197" s="1636">
        <v>88.852776676388132</v>
      </c>
      <c r="K197" s="1610">
        <v>91.005831207092314</v>
      </c>
      <c r="L197" s="1610">
        <v>89.034397296446713</v>
      </c>
      <c r="M197" s="1610">
        <v>85.810324222116378</v>
      </c>
      <c r="N197" s="1635">
        <v>88.510098709378013</v>
      </c>
      <c r="O197" s="1636">
        <v>85.544565633312885</v>
      </c>
      <c r="P197" s="1610">
        <v>90.110244147291965</v>
      </c>
      <c r="Q197" s="1610">
        <v>90.059000261525483</v>
      </c>
      <c r="R197" s="1610">
        <v>84.4164106409673</v>
      </c>
      <c r="S197" s="1635">
        <v>88.627234184318894</v>
      </c>
      <c r="T197" s="1609">
        <v>88.729757182919712</v>
      </c>
    </row>
    <row r="198" spans="1:20">
      <c r="A198" s="1600"/>
      <c r="B198" s="1599"/>
      <c r="C198" s="1385" t="s">
        <v>769</v>
      </c>
      <c r="D198" s="1638">
        <v>94.689361204569096</v>
      </c>
      <c r="E198" s="1637">
        <v>95.210138970381863</v>
      </c>
      <c r="F198" s="1610">
        <v>83.386763730311586</v>
      </c>
      <c r="G198" s="1610">
        <v>88.274697885041974</v>
      </c>
      <c r="H198" s="1610">
        <v>93.314463586630723</v>
      </c>
      <c r="I198" s="1635">
        <v>90.197314238740219</v>
      </c>
      <c r="J198" s="1636">
        <v>89.502773449851247</v>
      </c>
      <c r="K198" s="1610">
        <v>91.096928135227557</v>
      </c>
      <c r="L198" s="1610">
        <v>89.637248150003245</v>
      </c>
      <c r="M198" s="1610">
        <v>86.478463358845431</v>
      </c>
      <c r="N198" s="1635">
        <v>89.123566739974365</v>
      </c>
      <c r="O198" s="1636">
        <v>86.630194325983254</v>
      </c>
      <c r="P198" s="1610">
        <v>90.577401673760377</v>
      </c>
      <c r="Q198" s="1610">
        <v>90.650434189828431</v>
      </c>
      <c r="R198" s="1610">
        <v>85.297998259041947</v>
      </c>
      <c r="S198" s="1635">
        <v>89.296493513637145</v>
      </c>
      <c r="T198" s="1609">
        <v>89.440470108709363</v>
      </c>
    </row>
    <row r="199" spans="1:20">
      <c r="A199" s="1600"/>
      <c r="B199" s="1599"/>
      <c r="C199" s="1385" t="s">
        <v>768</v>
      </c>
      <c r="D199" s="1638">
        <v>94.639674304928718</v>
      </c>
      <c r="E199" s="1637">
        <v>95.528359753375241</v>
      </c>
      <c r="F199" s="1610">
        <v>83.151126310593995</v>
      </c>
      <c r="G199" s="1610">
        <v>87.932205806103994</v>
      </c>
      <c r="H199" s="1610">
        <v>93.445306575703228</v>
      </c>
      <c r="I199" s="1635">
        <v>90.176297312776995</v>
      </c>
      <c r="J199" s="1636">
        <v>89.745931455517677</v>
      </c>
      <c r="K199" s="1610">
        <v>91.467054301513144</v>
      </c>
      <c r="L199" s="1610">
        <v>89.891116537469358</v>
      </c>
      <c r="M199" s="1610">
        <v>87.315123204688533</v>
      </c>
      <c r="N199" s="1635">
        <v>89.472208642537097</v>
      </c>
      <c r="O199" s="1636">
        <v>87.069835243379529</v>
      </c>
      <c r="P199" s="1610">
        <v>91.149017801909622</v>
      </c>
      <c r="Q199" s="1610">
        <v>90.387686796212662</v>
      </c>
      <c r="R199" s="1610">
        <v>85.255617414221206</v>
      </c>
      <c r="S199" s="1635">
        <v>89.732020586678999</v>
      </c>
      <c r="T199" s="1609">
        <v>89.710690408935534</v>
      </c>
    </row>
    <row r="200" spans="1:20">
      <c r="A200" s="1600"/>
      <c r="B200" s="1599"/>
      <c r="C200" s="1385" t="s">
        <v>767</v>
      </c>
      <c r="D200" s="1638">
        <v>94.405349240856552</v>
      </c>
      <c r="E200" s="1637">
        <v>95.042500833361231</v>
      </c>
      <c r="F200" s="1610">
        <v>83.264260130631797</v>
      </c>
      <c r="G200" s="1610">
        <v>88.123090645930418</v>
      </c>
      <c r="H200" s="1610">
        <v>93.757146120712406</v>
      </c>
      <c r="I200" s="1635">
        <v>90.25949432644309</v>
      </c>
      <c r="J200" s="1636">
        <v>89.766645277225521</v>
      </c>
      <c r="K200" s="1610">
        <v>91.273523049202524</v>
      </c>
      <c r="L200" s="1610">
        <v>89.893757745301031</v>
      </c>
      <c r="M200" s="1610">
        <v>86.873766746912082</v>
      </c>
      <c r="N200" s="1635">
        <v>89.402646974263547</v>
      </c>
      <c r="O200" s="1636">
        <v>86.564565463332769</v>
      </c>
      <c r="P200" s="1610">
        <v>90.267730949980887</v>
      </c>
      <c r="Q200" s="1610">
        <v>91.030179497196457</v>
      </c>
      <c r="R200" s="1610">
        <v>85.922779374786316</v>
      </c>
      <c r="S200" s="1635">
        <v>89.150313693991194</v>
      </c>
      <c r="T200" s="1609">
        <v>89.573750613763892</v>
      </c>
    </row>
    <row r="201" spans="1:20">
      <c r="A201" s="1600"/>
      <c r="B201" s="1599"/>
      <c r="C201" s="1385" t="s">
        <v>766</v>
      </c>
      <c r="D201" s="1638">
        <v>94.035770033169172</v>
      </c>
      <c r="E201" s="1637">
        <v>95.235237580778005</v>
      </c>
      <c r="F201" s="1610">
        <v>83.326212172084325</v>
      </c>
      <c r="G201" s="1610">
        <v>88.96540334208963</v>
      </c>
      <c r="H201" s="1610">
        <v>92.997728373400264</v>
      </c>
      <c r="I201" s="1635">
        <v>89.969457006062797</v>
      </c>
      <c r="J201" s="1636">
        <v>89.088260717710583</v>
      </c>
      <c r="K201" s="1610">
        <v>91.691033112083204</v>
      </c>
      <c r="L201" s="1610">
        <v>89.307817226566286</v>
      </c>
      <c r="M201" s="1610">
        <v>86.735245181385778</v>
      </c>
      <c r="N201" s="1635">
        <v>88.88946570123656</v>
      </c>
      <c r="O201" s="1636">
        <v>86.814488862015935</v>
      </c>
      <c r="P201" s="1610">
        <v>90.238600803984497</v>
      </c>
      <c r="Q201" s="1610">
        <v>90.793901601939226</v>
      </c>
      <c r="R201" s="1610">
        <v>85.272648677106318</v>
      </c>
      <c r="S201" s="1635">
        <v>89.164016053364691</v>
      </c>
      <c r="T201" s="1609">
        <v>89.229294041526714</v>
      </c>
    </row>
    <row r="202" spans="1:20">
      <c r="A202" s="1600"/>
      <c r="B202" s="1599"/>
      <c r="C202" s="1385" t="s">
        <v>765</v>
      </c>
      <c r="D202" s="1638">
        <v>94.143332746797299</v>
      </c>
      <c r="E202" s="1637">
        <v>95.186480619698287</v>
      </c>
      <c r="F202" s="1610">
        <v>84.130521845880295</v>
      </c>
      <c r="G202" s="1610">
        <v>89.143690723536693</v>
      </c>
      <c r="H202" s="1610">
        <v>94.022157033598603</v>
      </c>
      <c r="I202" s="1635">
        <v>90.652225428658539</v>
      </c>
      <c r="J202" s="1636">
        <v>89.845545659174661</v>
      </c>
      <c r="K202" s="1610">
        <v>91.353802906088831</v>
      </c>
      <c r="L202" s="1610">
        <v>89.972774492669572</v>
      </c>
      <c r="M202" s="1610">
        <v>87.135261630459894</v>
      </c>
      <c r="N202" s="1635">
        <v>89.511338306160411</v>
      </c>
      <c r="O202" s="1636">
        <v>87.554551567528804</v>
      </c>
      <c r="P202" s="1610">
        <v>90.495074177366405</v>
      </c>
      <c r="Q202" s="1610">
        <v>91.473641251482505</v>
      </c>
      <c r="R202" s="1610">
        <v>87.25072904051305</v>
      </c>
      <c r="S202" s="1635">
        <v>89.649672115122016</v>
      </c>
      <c r="T202" s="1609">
        <v>89.838543372085752</v>
      </c>
    </row>
    <row r="203" spans="1:20">
      <c r="A203" s="1600"/>
      <c r="B203" s="1599"/>
      <c r="C203" s="1385" t="s">
        <v>764</v>
      </c>
      <c r="D203" s="1638">
        <v>94.806739476895174</v>
      </c>
      <c r="E203" s="1637">
        <v>95.799686357010827</v>
      </c>
      <c r="F203" s="1610">
        <v>84.489235696698046</v>
      </c>
      <c r="G203" s="1610">
        <v>89.927161621501</v>
      </c>
      <c r="H203" s="1610">
        <v>94.838430915983693</v>
      </c>
      <c r="I203" s="1635">
        <v>91.270245167254345</v>
      </c>
      <c r="J203" s="1636">
        <v>90.88912581133475</v>
      </c>
      <c r="K203" s="1610">
        <v>92.048486234367815</v>
      </c>
      <c r="L203" s="1610">
        <v>90.986923501035534</v>
      </c>
      <c r="M203" s="1610">
        <v>88.00991387923699</v>
      </c>
      <c r="N203" s="1635">
        <v>90.50280235910914</v>
      </c>
      <c r="O203" s="1636">
        <v>88.332006000502602</v>
      </c>
      <c r="P203" s="1610">
        <v>91.217480219361889</v>
      </c>
      <c r="Q203" s="1610">
        <v>92.066174084102954</v>
      </c>
      <c r="R203" s="1610">
        <v>88.111204028263955</v>
      </c>
      <c r="S203" s="1635">
        <v>90.379320627715373</v>
      </c>
      <c r="T203" s="1609">
        <v>90.67753411412545</v>
      </c>
    </row>
    <row r="204" spans="1:20">
      <c r="A204" s="1600"/>
      <c r="B204" s="1599"/>
      <c r="C204" s="1385" t="s">
        <v>763</v>
      </c>
      <c r="D204" s="1638">
        <v>95.402284651708072</v>
      </c>
      <c r="E204" s="1637">
        <v>95.66235323031934</v>
      </c>
      <c r="F204" s="1610">
        <v>84.85536623750788</v>
      </c>
      <c r="G204" s="1610">
        <v>89.907451418092748</v>
      </c>
      <c r="H204" s="1610">
        <v>95.02571813736715</v>
      </c>
      <c r="I204" s="1635">
        <v>91.552360229493189</v>
      </c>
      <c r="J204" s="1636">
        <v>91.886819492460091</v>
      </c>
      <c r="K204" s="1610">
        <v>92.270374515941867</v>
      </c>
      <c r="L204" s="1610">
        <v>91.919174223934803</v>
      </c>
      <c r="M204" s="1610">
        <v>88.434653671313058</v>
      </c>
      <c r="N204" s="1635">
        <v>91.35252168218652</v>
      </c>
      <c r="O204" s="1636">
        <v>88.785507264413653</v>
      </c>
      <c r="P204" s="1610">
        <v>91.393743401486702</v>
      </c>
      <c r="Q204" s="1610">
        <v>92.522789779586901</v>
      </c>
      <c r="R204" s="1610">
        <v>87.022109127210356</v>
      </c>
      <c r="S204" s="1635">
        <v>90.626712365841897</v>
      </c>
      <c r="T204" s="1609">
        <v>91.252681530605614</v>
      </c>
    </row>
    <row r="205" spans="1:20">
      <c r="A205" s="1600"/>
      <c r="B205" s="1599"/>
      <c r="C205" s="1385" t="s">
        <v>1327</v>
      </c>
      <c r="D205" s="1638">
        <v>95.802349637614668</v>
      </c>
      <c r="E205" s="1637">
        <v>96.550836143735225</v>
      </c>
      <c r="F205" s="1610">
        <v>85.179281638819148</v>
      </c>
      <c r="G205" s="1610">
        <v>89.668667314707363</v>
      </c>
      <c r="H205" s="1610">
        <v>95.566388307542979</v>
      </c>
      <c r="I205" s="1635">
        <v>92.003107881920684</v>
      </c>
      <c r="J205" s="1636">
        <v>92.522178440367043</v>
      </c>
      <c r="K205" s="1610">
        <v>92.714987998586722</v>
      </c>
      <c r="L205" s="1610">
        <v>92.538442864243748</v>
      </c>
      <c r="M205" s="1610">
        <v>88.746313558763376</v>
      </c>
      <c r="N205" s="1635">
        <v>91.921767003924387</v>
      </c>
      <c r="O205" s="1636">
        <v>89.371212972337787</v>
      </c>
      <c r="P205" s="1610">
        <v>91.955261427066347</v>
      </c>
      <c r="Q205" s="1610">
        <v>92.811992325722088</v>
      </c>
      <c r="R205" s="1610">
        <v>88.100411817883526</v>
      </c>
      <c r="S205" s="1635">
        <v>91.183556511193615</v>
      </c>
      <c r="T205" s="1609">
        <v>91.788353958821418</v>
      </c>
    </row>
    <row r="206" spans="1:20">
      <c r="A206" s="1600"/>
      <c r="B206" s="1599"/>
      <c r="C206" s="1385" t="s">
        <v>761</v>
      </c>
      <c r="D206" s="1638">
        <v>96.468052524288339</v>
      </c>
      <c r="E206" s="1637">
        <v>96.832283224923685</v>
      </c>
      <c r="F206" s="1610">
        <v>84.993324778648116</v>
      </c>
      <c r="G206" s="1610">
        <v>89.77519929318548</v>
      </c>
      <c r="H206" s="1610">
        <v>96.527622608748672</v>
      </c>
      <c r="I206" s="1635">
        <v>92.445021800390876</v>
      </c>
      <c r="J206" s="1636">
        <v>92.261474696139928</v>
      </c>
      <c r="K206" s="1610">
        <v>92.807795794381093</v>
      </c>
      <c r="L206" s="1610">
        <v>92.307559537558788</v>
      </c>
      <c r="M206" s="1610">
        <v>88.880698638697964</v>
      </c>
      <c r="N206" s="1635">
        <v>91.750283605552511</v>
      </c>
      <c r="O206" s="1636">
        <v>89.331087494045192</v>
      </c>
      <c r="P206" s="1610">
        <v>91.806417261937028</v>
      </c>
      <c r="Q206" s="1610">
        <v>92.973618718384287</v>
      </c>
      <c r="R206" s="1610">
        <v>87.969926339589307</v>
      </c>
      <c r="S206" s="1635">
        <v>91.096579121545417</v>
      </c>
      <c r="T206" s="1609">
        <v>91.794914879217174</v>
      </c>
    </row>
    <row r="207" spans="1:20" ht="13.5" thickBot="1">
      <c r="A207" s="1595"/>
      <c r="B207" s="1594"/>
      <c r="C207" s="1594"/>
      <c r="D207" s="1634">
        <v>95.152136882685411</v>
      </c>
      <c r="E207" s="1633">
        <v>95.288631274758629</v>
      </c>
      <c r="F207" s="1632">
        <v>84.123518502081708</v>
      </c>
      <c r="G207" s="1632">
        <v>88.579134369993724</v>
      </c>
      <c r="H207" s="1631">
        <v>95.013291470672797</v>
      </c>
      <c r="I207" s="1628">
        <v>91.18842960388838</v>
      </c>
      <c r="J207" s="1630">
        <v>90.887761308673831</v>
      </c>
      <c r="K207" s="1629">
        <v>92.222355193654707</v>
      </c>
      <c r="L207" s="1628">
        <v>91.000340793057489</v>
      </c>
      <c r="M207" s="1628">
        <v>87.798799756791709</v>
      </c>
      <c r="N207" s="1628">
        <v>90.479706364786892</v>
      </c>
      <c r="O207" s="1630">
        <v>88.699322690244571</v>
      </c>
      <c r="P207" s="1629">
        <v>89.939139520515198</v>
      </c>
      <c r="Q207" s="1628">
        <v>91.727668371621903</v>
      </c>
      <c r="R207" s="1628">
        <v>87.391222034074502</v>
      </c>
      <c r="S207" s="1628">
        <v>89.682152027241315</v>
      </c>
      <c r="T207" s="1627">
        <v>90.497852811545471</v>
      </c>
    </row>
    <row r="208" spans="1:20">
      <c r="A208" s="1597"/>
      <c r="B208" s="823"/>
      <c r="C208" s="823"/>
      <c r="D208" s="1044"/>
      <c r="E208" s="1576"/>
      <c r="F208" s="1576"/>
      <c r="G208" s="1626"/>
      <c r="H208" s="513"/>
      <c r="I208" s="513"/>
      <c r="J208" s="513"/>
      <c r="K208" s="513"/>
      <c r="L208" s="513"/>
      <c r="M208" s="513"/>
      <c r="N208" s="513"/>
      <c r="O208" s="513"/>
      <c r="P208" s="513"/>
      <c r="Q208" s="513"/>
      <c r="R208" s="513"/>
      <c r="S208" s="513"/>
      <c r="T208" s="1625" t="s">
        <v>153</v>
      </c>
    </row>
    <row r="209" spans="1:20" ht="55.5" customHeight="1">
      <c r="A209" s="1622" t="s">
        <v>745</v>
      </c>
      <c r="B209" s="2094" t="s">
        <v>1500</v>
      </c>
      <c r="C209" s="2094"/>
      <c r="D209" s="2094"/>
      <c r="E209" s="2094"/>
      <c r="F209" s="2094"/>
      <c r="G209" s="2094"/>
      <c r="H209" s="2094"/>
      <c r="I209" s="2094"/>
      <c r="J209" s="2094"/>
      <c r="K209" s="2094"/>
      <c r="L209" s="2094"/>
      <c r="M209" s="2094"/>
      <c r="N209" s="2094"/>
      <c r="O209" s="2094"/>
      <c r="P209" s="2094"/>
      <c r="Q209" s="2094"/>
      <c r="R209" s="2094"/>
      <c r="S209" s="2094"/>
      <c r="T209" s="2094"/>
    </row>
    <row r="210" spans="1:20">
      <c r="A210" s="1622" t="s">
        <v>742</v>
      </c>
      <c r="B210" s="1624" t="s">
        <v>735</v>
      </c>
      <c r="C210" s="1623"/>
      <c r="D210" s="1576"/>
      <c r="H210" s="823"/>
    </row>
    <row r="211" spans="1:20">
      <c r="A211" s="1622" t="s">
        <v>1464</v>
      </c>
      <c r="B211" s="1580" t="s">
        <v>1499</v>
      </c>
      <c r="C211" s="1579"/>
      <c r="D211" s="1276"/>
      <c r="H211" s="823"/>
    </row>
    <row r="212" spans="1:20">
      <c r="A212" s="1346"/>
    </row>
  </sheetData>
  <mergeCells count="22">
    <mergeCell ref="D5:I5"/>
    <mergeCell ref="J5:N5"/>
    <mergeCell ref="O5:S5"/>
    <mergeCell ref="T5:T7"/>
    <mergeCell ref="D6:D7"/>
    <mergeCell ref="E6:E7"/>
    <mergeCell ref="Q2:T2"/>
    <mergeCell ref="B209:T209"/>
    <mergeCell ref="H6:H7"/>
    <mergeCell ref="I6:I7"/>
    <mergeCell ref="J6:L6"/>
    <mergeCell ref="M6:M7"/>
    <mergeCell ref="N6:N7"/>
    <mergeCell ref="O6:O7"/>
    <mergeCell ref="A3:T3"/>
    <mergeCell ref="A5:C7"/>
    <mergeCell ref="S6:S7"/>
    <mergeCell ref="F6:F7"/>
    <mergeCell ref="G6:G7"/>
    <mergeCell ref="P6:P7"/>
    <mergeCell ref="Q6:Q7"/>
    <mergeCell ref="R6:R7"/>
  </mergeCells>
  <hyperlinks>
    <hyperlink ref="Q2" location="Contents!A1" display="Back to Contents ç" xr:uid="{D0AA098C-4E5B-4E7E-AB39-A691B214AEE6}"/>
    <hyperlink ref="Q2:T2" location="உள்ளடக்கம்!A1" display="cs;slf;fj;jpw;F jpUk;Gtjw;F" xr:uid="{DAA81321-7A3F-40F0-A759-9393C2443593}"/>
  </hyperlinks>
  <pageMargins left="0.7" right="0.7" top="0.75" bottom="0.75" header="0.3" footer="0.3"/>
  <pageSetup paperSize="9" scale="43" orientation="portrait" r:id="rId1"/>
  <headerFooter>
    <oddHeader xml:space="preserve">&amp;L&amp;"Calibri"&amp;10&amp;K000000 [Limited Sharing]&amp;1#_x000D_&amp;"Aptos Narrow"&amp;11&amp;K000000&amp;"Calibri"&amp;11 </oddHead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21B81-259E-4D69-BAEB-66980DC23204}">
  <dimension ref="A1:M108"/>
  <sheetViews>
    <sheetView zoomScaleNormal="100" workbookViewId="0">
      <pane xSplit="2" ySplit="6" topLeftCell="C7" activePane="bottomRight" state="frozen"/>
      <selection activeCell="Q22" sqref="Q22"/>
      <selection pane="topRight" activeCell="Q22" sqref="Q22"/>
      <selection pane="bottomLeft" activeCell="Q22" sqref="Q22"/>
      <selection pane="bottomRight" activeCell="K2" sqref="K2:M2"/>
    </sheetView>
  </sheetViews>
  <sheetFormatPr defaultRowHeight="15"/>
  <cols>
    <col min="1" max="1" width="9.140625" style="1377"/>
    <col min="2" max="2" width="16" style="1377" customWidth="1"/>
    <col min="3" max="13" width="11.28515625" style="1377" customWidth="1"/>
    <col min="14" max="14" width="9.140625" style="1377" customWidth="1"/>
    <col min="15" max="16384" width="9.140625" style="1377"/>
  </cols>
  <sheetData>
    <row r="1" spans="1:13" ht="15.75">
      <c r="A1" s="1161" t="s">
        <v>132</v>
      </c>
      <c r="B1" s="829"/>
      <c r="C1" s="1012"/>
      <c r="D1" s="1012"/>
      <c r="E1" s="1012"/>
      <c r="F1" s="827"/>
      <c r="G1" s="827"/>
      <c r="H1" s="827"/>
      <c r="I1" s="828"/>
      <c r="J1" s="828"/>
      <c r="K1" s="828"/>
      <c r="L1" s="827"/>
      <c r="M1" s="830" t="s">
        <v>1527</v>
      </c>
    </row>
    <row r="2" spans="1:13" ht="15.75">
      <c r="A2" s="829"/>
      <c r="B2" s="829"/>
      <c r="C2" s="1012"/>
      <c r="D2" s="1012"/>
      <c r="E2" s="1012"/>
      <c r="F2" s="827"/>
      <c r="G2" s="827"/>
      <c r="H2" s="827"/>
      <c r="I2" s="828"/>
      <c r="J2" s="828"/>
      <c r="K2" s="1787" t="s">
        <v>130</v>
      </c>
      <c r="L2" s="1787"/>
      <c r="M2" s="1787"/>
    </row>
    <row r="3" spans="1:13" ht="15.75">
      <c r="A3" s="1930" t="s">
        <v>1526</v>
      </c>
      <c r="B3" s="1930"/>
      <c r="C3" s="1930"/>
      <c r="D3" s="1930"/>
      <c r="E3" s="1930"/>
      <c r="F3" s="1930"/>
      <c r="G3" s="1930"/>
      <c r="H3" s="1930"/>
      <c r="I3" s="1930"/>
      <c r="J3" s="1930"/>
      <c r="K3" s="1930"/>
      <c r="L3" s="1930"/>
      <c r="M3" s="1930"/>
    </row>
    <row r="4" spans="1:13" ht="16.5" thickBot="1">
      <c r="A4" s="1160"/>
      <c r="B4" s="827"/>
      <c r="C4" s="823"/>
      <c r="D4" s="823"/>
      <c r="E4" s="823"/>
      <c r="F4" s="513"/>
      <c r="G4" s="513"/>
      <c r="H4" s="513"/>
      <c r="I4" s="1697"/>
      <c r="J4" s="1697"/>
      <c r="K4" s="1697"/>
      <c r="L4" s="513"/>
      <c r="M4" s="1696" t="s">
        <v>1461</v>
      </c>
    </row>
    <row r="5" spans="1:13" ht="19.5" customHeight="1">
      <c r="A5" s="2124" t="s">
        <v>1525</v>
      </c>
      <c r="B5" s="2125"/>
      <c r="C5" s="2128" t="s">
        <v>1512</v>
      </c>
      <c r="D5" s="2128"/>
      <c r="E5" s="2128" t="s">
        <v>1513</v>
      </c>
      <c r="F5" s="2128"/>
      <c r="G5" s="1695" t="s">
        <v>1524</v>
      </c>
      <c r="H5" s="2128" t="s">
        <v>490</v>
      </c>
      <c r="I5" s="2128"/>
      <c r="J5" s="2128" t="s">
        <v>1523</v>
      </c>
      <c r="K5" s="2128"/>
      <c r="L5" s="2129" t="s">
        <v>1522</v>
      </c>
      <c r="M5" s="2130"/>
    </row>
    <row r="6" spans="1:13" ht="51.75" thickBot="1">
      <c r="A6" s="2126"/>
      <c r="B6" s="2127"/>
      <c r="C6" s="1694" t="s">
        <v>843</v>
      </c>
      <c r="D6" s="1694" t="s">
        <v>842</v>
      </c>
      <c r="E6" s="1694" t="s">
        <v>843</v>
      </c>
      <c r="F6" s="1694" t="s">
        <v>842</v>
      </c>
      <c r="G6" s="1694" t="s">
        <v>843</v>
      </c>
      <c r="H6" s="1694" t="s">
        <v>843</v>
      </c>
      <c r="I6" s="1694" t="s">
        <v>842</v>
      </c>
      <c r="J6" s="1693" t="s">
        <v>1521</v>
      </c>
      <c r="K6" s="1693" t="s">
        <v>1520</v>
      </c>
      <c r="L6" s="1692" t="s">
        <v>1521</v>
      </c>
      <c r="M6" s="1691" t="s">
        <v>1520</v>
      </c>
    </row>
    <row r="7" spans="1:13">
      <c r="A7" s="1599"/>
      <c r="B7" s="1678"/>
      <c r="C7" s="1690"/>
      <c r="D7" s="1689"/>
      <c r="E7" s="1689"/>
      <c r="F7" s="1689"/>
      <c r="G7" s="1689"/>
      <c r="H7" s="1689"/>
      <c r="I7" s="1689"/>
      <c r="J7" s="1689"/>
      <c r="K7" s="1689"/>
      <c r="L7" s="1689"/>
      <c r="M7" s="1688"/>
    </row>
    <row r="8" spans="1:13">
      <c r="A8" s="1599">
        <v>2019</v>
      </c>
      <c r="B8" s="1678"/>
      <c r="C8" s="1677">
        <v>1276.9708602161727</v>
      </c>
      <c r="D8" s="1676">
        <v>914.99720999025101</v>
      </c>
      <c r="E8" s="1676">
        <v>1296.4125729016353</v>
      </c>
      <c r="F8" s="1676">
        <v>988.57279040404035</v>
      </c>
      <c r="G8" s="1676">
        <v>1456.4220606068409</v>
      </c>
      <c r="H8" s="1676">
        <v>1492.5995490356736</v>
      </c>
      <c r="I8" s="1676">
        <v>1075.9117213471538</v>
      </c>
      <c r="J8" s="1676">
        <v>2107.4950023119586</v>
      </c>
      <c r="K8" s="1676">
        <v>1410.4744824511645</v>
      </c>
      <c r="L8" s="1676">
        <v>2108.6226782130238</v>
      </c>
      <c r="M8" s="1675">
        <v>1409.0936136985231</v>
      </c>
    </row>
    <row r="9" spans="1:13">
      <c r="A9" s="1599">
        <v>2020</v>
      </c>
      <c r="B9" s="1678"/>
      <c r="C9" s="1677">
        <v>1307.2953883500759</v>
      </c>
      <c r="D9" s="1676">
        <v>959.45113955158604</v>
      </c>
      <c r="E9" s="1676">
        <v>1332.7876796236171</v>
      </c>
      <c r="F9" s="1676">
        <v>1026.4888468013467</v>
      </c>
      <c r="G9" s="1676">
        <v>1509.4539478360257</v>
      </c>
      <c r="H9" s="1676">
        <v>1538.6125480335181</v>
      </c>
      <c r="I9" s="1676">
        <v>1136.5394720259028</v>
      </c>
      <c r="J9" s="1676">
        <v>2309.1096716521429</v>
      </c>
      <c r="K9" s="1676">
        <v>1515.2083033152815</v>
      </c>
      <c r="L9" s="1676">
        <v>2310.3910837376102</v>
      </c>
      <c r="M9" s="1675">
        <v>1516.3869321736524</v>
      </c>
    </row>
    <row r="10" spans="1:13">
      <c r="A10" s="1599">
        <v>2021</v>
      </c>
      <c r="B10" s="1678"/>
      <c r="C10" s="1677">
        <v>1401.2228723924497</v>
      </c>
      <c r="D10" s="1676">
        <v>1004.1035065444204</v>
      </c>
      <c r="E10" s="1676">
        <v>1428.0726044072599</v>
      </c>
      <c r="F10" s="1676">
        <v>1165.7963735622727</v>
      </c>
      <c r="G10" s="1676">
        <v>1636.2995588953063</v>
      </c>
      <c r="H10" s="1676">
        <v>1639.5452689292322</v>
      </c>
      <c r="I10" s="1676">
        <v>1207.7181656707587</v>
      </c>
      <c r="J10" s="1676">
        <v>2526.2890922531828</v>
      </c>
      <c r="K10" s="1676">
        <v>1628.8611704190753</v>
      </c>
      <c r="L10" s="1676">
        <v>2537.4317992391875</v>
      </c>
      <c r="M10" s="1675">
        <v>1654.1740449436513</v>
      </c>
    </row>
    <row r="11" spans="1:13">
      <c r="A11" s="1599">
        <v>2022</v>
      </c>
      <c r="B11" s="1678"/>
      <c r="C11" s="1677">
        <v>1722.8094469188218</v>
      </c>
      <c r="D11" s="1676">
        <v>1250.1428274106845</v>
      </c>
      <c r="E11" s="1676">
        <v>1865.5487351190477</v>
      </c>
      <c r="F11" s="1676">
        <v>1409.9043761022929</v>
      </c>
      <c r="G11" s="1676">
        <v>2198.5350491552808</v>
      </c>
      <c r="H11" s="1676">
        <v>2156.378475096797</v>
      </c>
      <c r="I11" s="1676">
        <v>1661.8603776737966</v>
      </c>
      <c r="J11" s="1676">
        <v>3026.5721584156004</v>
      </c>
      <c r="K11" s="1676">
        <v>2035.7668372711835</v>
      </c>
      <c r="L11" s="1676">
        <v>3076.8674364828057</v>
      </c>
      <c r="M11" s="1675">
        <v>2054.3795896056859</v>
      </c>
    </row>
    <row r="12" spans="1:13">
      <c r="A12" s="1599">
        <v>2023</v>
      </c>
      <c r="B12" s="1678"/>
      <c r="C12" s="1677">
        <v>1904.8288878367005</v>
      </c>
      <c r="D12" s="1676">
        <v>1352.6329193293479</v>
      </c>
      <c r="E12" s="1676">
        <v>1971.5014880952383</v>
      </c>
      <c r="F12" s="1676">
        <v>1483.1288580246912</v>
      </c>
      <c r="G12" s="1676">
        <v>2427.6235187444981</v>
      </c>
      <c r="H12" s="1676">
        <v>2435.1665632999534</v>
      </c>
      <c r="I12" s="1676">
        <v>1891.9400215645137</v>
      </c>
      <c r="J12" s="1676">
        <v>3286.0391974976083</v>
      </c>
      <c r="K12" s="1676">
        <v>2238.3434006448474</v>
      </c>
      <c r="L12" s="1676">
        <v>3315.4584958288756</v>
      </c>
      <c r="M12" s="1675">
        <v>2273.1740161752318</v>
      </c>
    </row>
    <row r="13" spans="1:13">
      <c r="A13" s="1599">
        <v>2024</v>
      </c>
      <c r="B13" s="1678"/>
      <c r="C13" s="1677">
        <v>2088.7523529711029</v>
      </c>
      <c r="D13" s="1676">
        <v>1432.8274536310253</v>
      </c>
      <c r="E13" s="1676">
        <v>2164.8189484126983</v>
      </c>
      <c r="F13" s="1676">
        <v>1514.8864638447974</v>
      </c>
      <c r="G13" s="1676">
        <v>2623.6969429382057</v>
      </c>
      <c r="H13" s="1676">
        <v>2629.3112291565176</v>
      </c>
      <c r="I13" s="1676">
        <v>1997.3065476190477</v>
      </c>
      <c r="J13" s="1676">
        <v>3442.94381214024</v>
      </c>
      <c r="K13" s="1676">
        <v>2403.6192238647595</v>
      </c>
      <c r="L13" s="1676">
        <v>3470.3250261643116</v>
      </c>
      <c r="M13" s="1675">
        <v>2417.5153906627961</v>
      </c>
    </row>
    <row r="14" spans="1:13">
      <c r="A14" s="1599" t="s">
        <v>1519</v>
      </c>
      <c r="B14" s="995"/>
      <c r="C14" s="1687">
        <v>2203.6922568172563</v>
      </c>
      <c r="D14" s="1686">
        <v>1525.5820105820105</v>
      </c>
      <c r="E14" s="1686">
        <v>2284.1726190476188</v>
      </c>
      <c r="F14" s="1686">
        <v>1665.8454585537918</v>
      </c>
      <c r="G14" s="1686">
        <v>2768.8450025742986</v>
      </c>
      <c r="H14" s="1686">
        <v>2744.5605414357774</v>
      </c>
      <c r="I14" s="1686">
        <v>2197.3392857142858</v>
      </c>
      <c r="J14" s="1686">
        <v>3562.6389979068549</v>
      </c>
      <c r="K14" s="1684">
        <v>2522.0595458856624</v>
      </c>
      <c r="L14" s="1685">
        <v>3643.4411957090529</v>
      </c>
      <c r="M14" s="1684">
        <v>2570.3333938074506</v>
      </c>
    </row>
    <row r="15" spans="1:13">
      <c r="A15" s="1683"/>
      <c r="B15" s="1682"/>
      <c r="C15" s="1681"/>
      <c r="D15" s="1664"/>
      <c r="E15" s="1664"/>
      <c r="F15" s="1664"/>
      <c r="G15" s="1664"/>
      <c r="H15" s="1664"/>
      <c r="I15" s="1664"/>
      <c r="J15" s="1664"/>
      <c r="K15" s="1663"/>
      <c r="L15" s="1680"/>
      <c r="M15" s="823"/>
    </row>
    <row r="16" spans="1:13">
      <c r="A16" s="1599">
        <v>2019</v>
      </c>
      <c r="B16" s="1385" t="s">
        <v>772</v>
      </c>
      <c r="C16" s="1679">
        <v>1243.3649683649683</v>
      </c>
      <c r="D16" s="1676">
        <v>957.81298562548557</v>
      </c>
      <c r="E16" s="1676">
        <v>1255.160984848485</v>
      </c>
      <c r="F16" s="1676">
        <v>980.83333333333337</v>
      </c>
      <c r="G16" s="1676">
        <v>1427.5864324509644</v>
      </c>
      <c r="H16" s="1676">
        <v>1434.0983201581025</v>
      </c>
      <c r="I16" s="1676">
        <v>1003.7037037037037</v>
      </c>
      <c r="J16" s="1676">
        <v>2038.5416666666667</v>
      </c>
      <c r="K16" s="1676">
        <v>1404.1754756871037</v>
      </c>
      <c r="L16" s="1676">
        <v>2025</v>
      </c>
      <c r="M16" s="1675">
        <v>1370.0271002710026</v>
      </c>
    </row>
    <row r="17" spans="1:13">
      <c r="A17" s="1599"/>
      <c r="B17" s="1385" t="s">
        <v>771</v>
      </c>
      <c r="C17" s="1677">
        <v>1266.2019230769231</v>
      </c>
      <c r="D17" s="1676">
        <v>943.92290249433097</v>
      </c>
      <c r="E17" s="1676">
        <v>1283.1473214285716</v>
      </c>
      <c r="F17" s="1676">
        <v>1055.5555555555554</v>
      </c>
      <c r="G17" s="1676">
        <v>1417.4592074592074</v>
      </c>
      <c r="H17" s="1676">
        <v>1456.3511904761904</v>
      </c>
      <c r="I17" s="1676">
        <v>1085.6666666666667</v>
      </c>
      <c r="J17" s="1676">
        <v>2061.3636363636365</v>
      </c>
      <c r="K17" s="1676">
        <v>1402.5</v>
      </c>
      <c r="L17" s="1676">
        <v>2027.2727272727273</v>
      </c>
      <c r="M17" s="1675">
        <v>1380.9725158562369</v>
      </c>
    </row>
    <row r="18" spans="1:13">
      <c r="A18" s="1599"/>
      <c r="B18" s="1385" t="s">
        <v>770</v>
      </c>
      <c r="C18" s="1677">
        <v>1280.5629266566766</v>
      </c>
      <c r="D18" s="1676">
        <v>955.04055468341187</v>
      </c>
      <c r="E18" s="1676">
        <v>1313.938492063492</v>
      </c>
      <c r="F18" s="1676">
        <v>1000.1388888888888</v>
      </c>
      <c r="G18" s="1676">
        <v>1444.7645780720316</v>
      </c>
      <c r="H18" s="1676">
        <v>1473.0285678994919</v>
      </c>
      <c r="I18" s="1676">
        <v>1067.9951690821256</v>
      </c>
      <c r="J18" s="1676">
        <v>2033.695652173913</v>
      </c>
      <c r="K18" s="1676">
        <v>1354.6253229974159</v>
      </c>
      <c r="L18" s="1676">
        <v>2030</v>
      </c>
      <c r="M18" s="1675">
        <v>1344.047619047619</v>
      </c>
    </row>
    <row r="19" spans="1:13">
      <c r="A19" s="1599"/>
      <c r="B19" s="1385" t="s">
        <v>769</v>
      </c>
      <c r="C19" s="1677">
        <v>1249.657634032634</v>
      </c>
      <c r="D19" s="1676">
        <v>875.36848072562373</v>
      </c>
      <c r="E19" s="1676">
        <v>1289.2534722222222</v>
      </c>
      <c r="F19" s="1676">
        <v>932.63888888888891</v>
      </c>
      <c r="G19" s="1676">
        <v>1476.1325843468701</v>
      </c>
      <c r="H19" s="1676">
        <v>1471.8022334726006</v>
      </c>
      <c r="I19" s="1676">
        <v>1092.0833333333333</v>
      </c>
      <c r="J19" s="1676">
        <v>1996.4285714285713</v>
      </c>
      <c r="K19" s="1676">
        <v>1360.9756097560976</v>
      </c>
      <c r="L19" s="1676">
        <v>2040.6976744186047</v>
      </c>
      <c r="M19" s="1675">
        <v>1399.4746716697937</v>
      </c>
    </row>
    <row r="20" spans="1:13">
      <c r="A20" s="1599"/>
      <c r="B20" s="1385" t="s">
        <v>768</v>
      </c>
      <c r="C20" s="1677">
        <v>1264.3498168498168</v>
      </c>
      <c r="D20" s="1676">
        <v>862.50000000000011</v>
      </c>
      <c r="E20" s="1676">
        <v>1289.2694805194806</v>
      </c>
      <c r="F20" s="1676">
        <v>961.33207070707067</v>
      </c>
      <c r="G20" s="1676">
        <v>1469.8434324296393</v>
      </c>
      <c r="H20" s="1676">
        <v>1474.1455145427803</v>
      </c>
      <c r="I20" s="1676">
        <v>1069.5640756302521</v>
      </c>
      <c r="J20" s="1676">
        <v>2025.5319148936171</v>
      </c>
      <c r="K20" s="1676">
        <v>1388.3333333333335</v>
      </c>
      <c r="L20" s="1676">
        <v>2034.0425531914893</v>
      </c>
      <c r="M20" s="1675">
        <v>1381.0047281323878</v>
      </c>
    </row>
    <row r="21" spans="1:13">
      <c r="A21" s="1599"/>
      <c r="B21" s="1385" t="s">
        <v>767</v>
      </c>
      <c r="C21" s="1677">
        <v>1280.0607725607724</v>
      </c>
      <c r="D21" s="1676">
        <v>908.9118223046795</v>
      </c>
      <c r="E21" s="1676">
        <v>1334.9305555555557</v>
      </c>
      <c r="F21" s="1676">
        <v>967.15277777777783</v>
      </c>
      <c r="G21" s="1676">
        <v>1467.235466396957</v>
      </c>
      <c r="H21" s="1676">
        <v>1526.5895562770563</v>
      </c>
      <c r="I21" s="1676">
        <v>1096.6269841269841</v>
      </c>
      <c r="J21" s="1676">
        <v>2141</v>
      </c>
      <c r="K21" s="1676">
        <v>1412.115036231884</v>
      </c>
      <c r="L21" s="1676">
        <v>2117.3469387755104</v>
      </c>
      <c r="M21" s="1675">
        <v>1416.8478260869565</v>
      </c>
    </row>
    <row r="22" spans="1:13">
      <c r="A22" s="1599"/>
      <c r="B22" s="1385" t="s">
        <v>766</v>
      </c>
      <c r="C22" s="1677">
        <v>1276.5510010822511</v>
      </c>
      <c r="D22" s="1676">
        <v>897.67006802721085</v>
      </c>
      <c r="E22" s="1676">
        <v>1294.3452380952381</v>
      </c>
      <c r="F22" s="1676">
        <v>1009.375</v>
      </c>
      <c r="G22" s="1676">
        <v>1478.6729804586946</v>
      </c>
      <c r="H22" s="1676">
        <v>1494.2282681353172</v>
      </c>
      <c r="I22" s="1676">
        <v>1067.0168067226891</v>
      </c>
      <c r="J22" s="1676">
        <v>2126</v>
      </c>
      <c r="K22" s="1676">
        <v>1426.1352040816328</v>
      </c>
      <c r="L22" s="1676">
        <v>2115</v>
      </c>
      <c r="M22" s="1675">
        <v>1408.8829787234042</v>
      </c>
    </row>
    <row r="23" spans="1:13">
      <c r="A23" s="1599"/>
      <c r="B23" s="1385" t="s">
        <v>765</v>
      </c>
      <c r="C23" s="1677">
        <v>1288.1089223276724</v>
      </c>
      <c r="D23" s="1676">
        <v>915.1120448179272</v>
      </c>
      <c r="E23" s="1676">
        <v>1316.8229166666665</v>
      </c>
      <c r="F23" s="1676">
        <v>975.83333333333326</v>
      </c>
      <c r="G23" s="1676">
        <v>1452.8724707786494</v>
      </c>
      <c r="H23" s="1676">
        <v>1519.2652456239412</v>
      </c>
      <c r="I23" s="1676">
        <v>1111.765873015873</v>
      </c>
      <c r="J23" s="1676">
        <v>2158.3333333333335</v>
      </c>
      <c r="K23" s="1676">
        <v>1407.0757978723404</v>
      </c>
      <c r="L23" s="1676">
        <v>2154.1666666666665</v>
      </c>
      <c r="M23" s="1675">
        <v>1421.1647727272727</v>
      </c>
    </row>
    <row r="24" spans="1:13">
      <c r="A24" s="1599"/>
      <c r="B24" s="1385" t="s">
        <v>764</v>
      </c>
      <c r="C24" s="1677">
        <v>1301.7113095238096</v>
      </c>
      <c r="D24" s="1676">
        <v>914.97575953458295</v>
      </c>
      <c r="E24" s="1676">
        <v>1316.6964285714284</v>
      </c>
      <c r="F24" s="1676">
        <v>993.125</v>
      </c>
      <c r="G24" s="1676">
        <v>1441.5295884239983</v>
      </c>
      <c r="H24" s="1676">
        <v>1512.0072806357132</v>
      </c>
      <c r="I24" s="1676">
        <v>1092.0343137254902</v>
      </c>
      <c r="J24" s="1676">
        <v>2146.7391304347825</v>
      </c>
      <c r="K24" s="1676">
        <v>1417.7777777777778</v>
      </c>
      <c r="L24" s="1676">
        <v>2163.3333333333335</v>
      </c>
      <c r="M24" s="1675">
        <v>1411.4617940199337</v>
      </c>
    </row>
    <row r="25" spans="1:13">
      <c r="A25" s="1599"/>
      <c r="B25" s="1385" t="s">
        <v>763</v>
      </c>
      <c r="C25" s="1677">
        <v>1303.0875000000001</v>
      </c>
      <c r="D25" s="1676">
        <v>938.14285714285722</v>
      </c>
      <c r="E25" s="1676">
        <v>1287.9125000000001</v>
      </c>
      <c r="F25" s="1676">
        <v>999.9</v>
      </c>
      <c r="G25" s="1676">
        <v>1447.6571428571428</v>
      </c>
      <c r="H25" s="1676">
        <v>1502.0500000000002</v>
      </c>
      <c r="I25" s="1676">
        <v>1072.5749999999998</v>
      </c>
      <c r="J25" s="1676">
        <v>2180</v>
      </c>
      <c r="K25" s="1676">
        <v>1434.4</v>
      </c>
      <c r="L25" s="1676">
        <v>2192</v>
      </c>
      <c r="M25" s="1675">
        <v>1458.35</v>
      </c>
    </row>
    <row r="26" spans="1:13">
      <c r="A26" s="1599"/>
      <c r="B26" s="1385" t="s">
        <v>1327</v>
      </c>
      <c r="C26" s="1677">
        <v>1281.4789377289378</v>
      </c>
      <c r="D26" s="1676">
        <v>923.58940166975867</v>
      </c>
      <c r="E26" s="1676">
        <v>1282.7809343434344</v>
      </c>
      <c r="F26" s="1676">
        <v>987.59469696969677</v>
      </c>
      <c r="G26" s="1676">
        <v>1474.7178961539637</v>
      </c>
      <c r="H26" s="1676">
        <v>1527.789620866484</v>
      </c>
      <c r="I26" s="1676">
        <v>1077.8333333333333</v>
      </c>
      <c r="J26" s="1676">
        <v>2165.3061224489797</v>
      </c>
      <c r="K26" s="1676">
        <v>1463.8134057971015</v>
      </c>
      <c r="L26" s="1676">
        <v>2180.612244897959</v>
      </c>
      <c r="M26" s="1675">
        <v>1452.0289855072465</v>
      </c>
    </row>
    <row r="27" spans="1:13">
      <c r="A27" s="1599"/>
      <c r="B27" s="1385" t="s">
        <v>761</v>
      </c>
      <c r="C27" s="1677">
        <v>1288.5146103896104</v>
      </c>
      <c r="D27" s="1676">
        <v>886.91964285714289</v>
      </c>
      <c r="E27" s="1676">
        <v>1292.6925505050503</v>
      </c>
      <c r="F27" s="1676">
        <v>999.39393939393949</v>
      </c>
      <c r="G27" s="1676">
        <v>1478.5929474539723</v>
      </c>
      <c r="H27" s="1676">
        <v>1519.8387903404068</v>
      </c>
      <c r="I27" s="1676">
        <v>1074.0753968253969</v>
      </c>
      <c r="J27" s="1676">
        <v>2217</v>
      </c>
      <c r="K27" s="1676">
        <v>1453.7668258792878</v>
      </c>
      <c r="L27" s="1676">
        <v>2224</v>
      </c>
      <c r="M27" s="1675">
        <v>1464.8603723404256</v>
      </c>
    </row>
    <row r="28" spans="1:13">
      <c r="A28" s="1599"/>
      <c r="B28" s="1678"/>
      <c r="C28" s="1677"/>
      <c r="D28" s="1676"/>
      <c r="E28" s="1676"/>
      <c r="F28" s="1676"/>
      <c r="G28" s="1676"/>
      <c r="H28" s="1676"/>
      <c r="I28" s="1676"/>
      <c r="J28" s="1676"/>
      <c r="K28" s="1676"/>
      <c r="L28" s="1676"/>
      <c r="M28" s="1675"/>
    </row>
    <row r="29" spans="1:13">
      <c r="A29" s="1599">
        <v>2020</v>
      </c>
      <c r="B29" s="1385" t="s">
        <v>772</v>
      </c>
      <c r="C29" s="1677">
        <v>1288.1295787545789</v>
      </c>
      <c r="D29" s="1676">
        <v>912.11811997526286</v>
      </c>
      <c r="E29" s="1676">
        <v>1313.4325396825395</v>
      </c>
      <c r="F29" s="1676">
        <v>978.4375</v>
      </c>
      <c r="G29" s="1676">
        <v>1471.8934980363554</v>
      </c>
      <c r="H29" s="1676">
        <v>1534.8495827843651</v>
      </c>
      <c r="I29" s="1676">
        <v>1102.9265873015875</v>
      </c>
      <c r="J29" s="1676">
        <v>2253.1914893617022</v>
      </c>
      <c r="K29" s="1676">
        <v>1477.2018802572984</v>
      </c>
      <c r="L29" s="1676">
        <v>2213.5416666666665</v>
      </c>
      <c r="M29" s="1675">
        <v>1503.8825757575758</v>
      </c>
    </row>
    <row r="30" spans="1:13">
      <c r="A30" s="1599"/>
      <c r="B30" s="1385" t="s">
        <v>771</v>
      </c>
      <c r="C30" s="1677">
        <v>1298.8195138195138</v>
      </c>
      <c r="D30" s="1676">
        <v>961.60424397031534</v>
      </c>
      <c r="E30" s="1676">
        <v>1330.5406746031747</v>
      </c>
      <c r="F30" s="1676">
        <v>1027.8472222222222</v>
      </c>
      <c r="G30" s="1676">
        <v>1473.4187192118227</v>
      </c>
      <c r="H30" s="1676">
        <v>1513.9931473667054</v>
      </c>
      <c r="I30" s="1676">
        <v>1133.0384615384614</v>
      </c>
      <c r="J30" s="1676">
        <v>2270.5882352941176</v>
      </c>
      <c r="K30" s="1676">
        <v>1511.4477040816328</v>
      </c>
      <c r="L30" s="1676">
        <v>2246.1538461538462</v>
      </c>
      <c r="M30" s="1675">
        <v>1488.497340425532</v>
      </c>
    </row>
    <row r="31" spans="1:13">
      <c r="A31" s="1599"/>
      <c r="B31" s="1385" t="s">
        <v>770</v>
      </c>
      <c r="C31" s="1677">
        <v>1298.8195138195138</v>
      </c>
      <c r="D31" s="1676">
        <v>961.60424397031534</v>
      </c>
      <c r="E31" s="1676">
        <v>1330.5406746031747</v>
      </c>
      <c r="F31" s="1676">
        <v>1027.8472222222222</v>
      </c>
      <c r="G31" s="1676">
        <v>1473.4187192118227</v>
      </c>
      <c r="H31" s="1676">
        <v>1513.9931473667054</v>
      </c>
      <c r="I31" s="1676">
        <v>1133.0384615384614</v>
      </c>
      <c r="J31" s="1676">
        <v>2270.5882352941176</v>
      </c>
      <c r="K31" s="1676">
        <v>1511.4477040816328</v>
      </c>
      <c r="L31" s="1676">
        <v>2246.1538461538462</v>
      </c>
      <c r="M31" s="1675">
        <v>1488.497340425532</v>
      </c>
    </row>
    <row r="32" spans="1:13">
      <c r="A32" s="1599"/>
      <c r="B32" s="1385" t="s">
        <v>769</v>
      </c>
      <c r="C32" s="1677">
        <v>1298.8195138195138</v>
      </c>
      <c r="D32" s="1676">
        <v>961.60424397031534</v>
      </c>
      <c r="E32" s="1676">
        <v>1330.5406746031747</v>
      </c>
      <c r="F32" s="1676">
        <v>1027.8472222222222</v>
      </c>
      <c r="G32" s="1676">
        <v>1473.4187192118227</v>
      </c>
      <c r="H32" s="1676">
        <v>1513.9931473667054</v>
      </c>
      <c r="I32" s="1676">
        <v>1133.0384615384614</v>
      </c>
      <c r="J32" s="1676">
        <v>2270.5882352941176</v>
      </c>
      <c r="K32" s="1676">
        <v>1511.4477040816328</v>
      </c>
      <c r="L32" s="1676">
        <v>2246.1538461538462</v>
      </c>
      <c r="M32" s="1675">
        <v>1488.497340425532</v>
      </c>
    </row>
    <row r="33" spans="1:13">
      <c r="A33" s="1599"/>
      <c r="B33" s="1385" t="s">
        <v>768</v>
      </c>
      <c r="C33" s="1677">
        <v>1331.3701923076924</v>
      </c>
      <c r="D33" s="1676">
        <v>984.37306740878182</v>
      </c>
      <c r="E33" s="1676">
        <v>1331.4112103174605</v>
      </c>
      <c r="F33" s="1676">
        <v>996.875</v>
      </c>
      <c r="G33" s="1676">
        <v>1534.8958753461859</v>
      </c>
      <c r="H33" s="1676">
        <v>1568.1547619047619</v>
      </c>
      <c r="I33" s="1676">
        <v>1180.8223684210527</v>
      </c>
      <c r="J33" s="1676">
        <v>2266.6666666666665</v>
      </c>
      <c r="K33" s="1676">
        <v>1489.0243902439024</v>
      </c>
      <c r="L33" s="1676">
        <v>2246.4285714285716</v>
      </c>
      <c r="M33" s="1675">
        <v>1489.8170731707319</v>
      </c>
    </row>
    <row r="34" spans="1:13">
      <c r="A34" s="1599"/>
      <c r="B34" s="1385" t="s">
        <v>767</v>
      </c>
      <c r="C34" s="1677">
        <v>1305.746336996337</v>
      </c>
      <c r="D34" s="1676">
        <v>960.39785611214188</v>
      </c>
      <c r="E34" s="1676">
        <v>1314.7222222222222</v>
      </c>
      <c r="F34" s="1676">
        <v>1034.375</v>
      </c>
      <c r="G34" s="1676">
        <v>1545.1700680272111</v>
      </c>
      <c r="H34" s="1676">
        <v>1514.3546846671848</v>
      </c>
      <c r="I34" s="1676">
        <v>1179.6783625730995</v>
      </c>
      <c r="J34" s="1676">
        <v>2311.9047619047619</v>
      </c>
      <c r="K34" s="1676">
        <v>1503.3630952380952</v>
      </c>
      <c r="L34" s="1676">
        <v>2309.5238095238096</v>
      </c>
      <c r="M34" s="1675">
        <v>1512.1951219512193</v>
      </c>
    </row>
    <row r="35" spans="1:13">
      <c r="A35" s="1599"/>
      <c r="B35" s="1385" t="s">
        <v>766</v>
      </c>
      <c r="C35" s="1677">
        <v>1331.2362637362639</v>
      </c>
      <c r="D35" s="1676">
        <v>963.01020408163265</v>
      </c>
      <c r="E35" s="1676">
        <v>1322.5347222222222</v>
      </c>
      <c r="F35" s="1676">
        <v>1014.9305555555554</v>
      </c>
      <c r="G35" s="1676">
        <v>1503.713381856239</v>
      </c>
      <c r="H35" s="1676">
        <v>1543.2023872813347</v>
      </c>
      <c r="I35" s="1676">
        <v>1121.0227272727273</v>
      </c>
      <c r="J35" s="1676">
        <v>2309.090909090909</v>
      </c>
      <c r="K35" s="1676">
        <v>1500.6644518272424</v>
      </c>
      <c r="L35" s="1676">
        <v>2352.2727272727275</v>
      </c>
      <c r="M35" s="1675">
        <v>1531.2251843448666</v>
      </c>
    </row>
    <row r="36" spans="1:13">
      <c r="A36" s="1599"/>
      <c r="B36" s="1385" t="s">
        <v>765</v>
      </c>
      <c r="C36" s="1677">
        <v>1288.4821428571429</v>
      </c>
      <c r="D36" s="1676">
        <v>969.12562140240721</v>
      </c>
      <c r="E36" s="1676">
        <v>1352.281746031746</v>
      </c>
      <c r="F36" s="1676">
        <v>1083.3333333333333</v>
      </c>
      <c r="G36" s="1676">
        <v>1531.3232509563009</v>
      </c>
      <c r="H36" s="1676">
        <v>1555.4620062908107</v>
      </c>
      <c r="I36" s="1676">
        <v>1157.5843253968253</v>
      </c>
      <c r="J36" s="1676">
        <v>2295.5555555555557</v>
      </c>
      <c r="K36" s="1676">
        <v>1504.0839478162225</v>
      </c>
      <c r="L36" s="1676">
        <v>2338.3720930232557</v>
      </c>
      <c r="M36" s="1675">
        <v>1498.7237663074304</v>
      </c>
    </row>
    <row r="37" spans="1:13">
      <c r="A37" s="1599"/>
      <c r="B37" s="1385" t="s">
        <v>764</v>
      </c>
      <c r="C37" s="1677">
        <v>1310.927197802198</v>
      </c>
      <c r="D37" s="1676">
        <v>983.19727891156458</v>
      </c>
      <c r="E37" s="1676">
        <v>1335.2728174603174</v>
      </c>
      <c r="F37" s="1676">
        <v>1013.125</v>
      </c>
      <c r="G37" s="1676">
        <v>1517.8722111222112</v>
      </c>
      <c r="H37" s="1676">
        <v>1558.7464618714621</v>
      </c>
      <c r="I37" s="1676">
        <v>1120.5357142857142</v>
      </c>
      <c r="J37" s="1676">
        <v>2342.391304347826</v>
      </c>
      <c r="K37" s="1676">
        <v>1529.4219367588935</v>
      </c>
      <c r="L37" s="1676">
        <v>2370.6521739130435</v>
      </c>
      <c r="M37" s="1675">
        <v>1527.7777777777778</v>
      </c>
    </row>
    <row r="38" spans="1:13">
      <c r="A38" s="1599"/>
      <c r="B38" s="1385" t="s">
        <v>763</v>
      </c>
      <c r="C38" s="1677">
        <v>1308.5279304029305</v>
      </c>
      <c r="D38" s="1676">
        <v>919.87092272806547</v>
      </c>
      <c r="E38" s="1676">
        <v>1324.0873015873017</v>
      </c>
      <c r="F38" s="1676">
        <v>965.10416666666663</v>
      </c>
      <c r="G38" s="1676">
        <v>1532.8615015800369</v>
      </c>
      <c r="H38" s="1676">
        <v>1543.5620778007892</v>
      </c>
      <c r="I38" s="1676">
        <v>1147.8794642857142</v>
      </c>
      <c r="J38" s="1676">
        <v>2318.6046511627906</v>
      </c>
      <c r="K38" s="1676">
        <v>1535.1190476190477</v>
      </c>
      <c r="L38" s="1676">
        <v>2337.2093023255816</v>
      </c>
      <c r="M38" s="1675">
        <v>1546.6223698781839</v>
      </c>
    </row>
    <row r="39" spans="1:13">
      <c r="A39" s="1599"/>
      <c r="B39" s="1385" t="s">
        <v>1327</v>
      </c>
      <c r="C39" s="1677">
        <v>1325.1419413919414</v>
      </c>
      <c r="D39" s="1676">
        <v>974.48412698412699</v>
      </c>
      <c r="E39" s="1676">
        <v>1353.7599206349205</v>
      </c>
      <c r="F39" s="1676">
        <v>1070.8333333333333</v>
      </c>
      <c r="G39" s="1676">
        <v>1531.4266779918955</v>
      </c>
      <c r="H39" s="1676">
        <v>1548.5089045698924</v>
      </c>
      <c r="I39" s="1676">
        <v>1119.6577380952381</v>
      </c>
      <c r="J39" s="1676">
        <v>2360.7843137254904</v>
      </c>
      <c r="K39" s="1676">
        <v>1551.2916666666665</v>
      </c>
      <c r="L39" s="1676">
        <v>2360.7843137254904</v>
      </c>
      <c r="M39" s="1675">
        <v>1567.6232993197277</v>
      </c>
    </row>
    <row r="40" spans="1:13">
      <c r="A40" s="1599"/>
      <c r="B40" s="1385" t="s">
        <v>761</v>
      </c>
      <c r="C40" s="1677">
        <v>1301.5245344932844</v>
      </c>
      <c r="D40" s="1676">
        <v>962.0237451041022</v>
      </c>
      <c r="E40" s="1676">
        <v>1354.3276515151517</v>
      </c>
      <c r="F40" s="1676">
        <v>1077.310606060606</v>
      </c>
      <c r="G40" s="1676">
        <v>1524.0347514804037</v>
      </c>
      <c r="H40" s="1676">
        <v>1554.530267131498</v>
      </c>
      <c r="I40" s="1676">
        <v>1109.250992063492</v>
      </c>
      <c r="J40" s="1676">
        <v>2439.3617021276596</v>
      </c>
      <c r="K40" s="1676">
        <v>1557.9861111111113</v>
      </c>
      <c r="L40" s="1676">
        <v>2457.4468085106382</v>
      </c>
      <c r="M40" s="1675">
        <v>1553.2839962997225</v>
      </c>
    </row>
    <row r="41" spans="1:13">
      <c r="A41" s="1599"/>
      <c r="B41" s="1678"/>
      <c r="C41" s="1677"/>
      <c r="D41" s="1676"/>
      <c r="E41" s="1676"/>
      <c r="F41" s="1676"/>
      <c r="G41" s="1676"/>
      <c r="H41" s="1676"/>
      <c r="I41" s="1676"/>
      <c r="J41" s="1676"/>
      <c r="K41" s="1676"/>
      <c r="L41" s="1676"/>
      <c r="M41" s="1675"/>
    </row>
    <row r="42" spans="1:13">
      <c r="A42" s="1599">
        <v>2021</v>
      </c>
      <c r="B42" s="1385" t="s">
        <v>772</v>
      </c>
      <c r="C42" s="1677">
        <v>1340.3645833333333</v>
      </c>
      <c r="D42" s="1676">
        <v>912.11669283097854</v>
      </c>
      <c r="E42" s="1676">
        <v>1365.625</v>
      </c>
      <c r="F42" s="1676">
        <v>1127.7777777777778</v>
      </c>
      <c r="G42" s="1676">
        <v>1519.7980263182196</v>
      </c>
      <c r="H42" s="1676">
        <v>1555.6469757094756</v>
      </c>
      <c r="I42" s="1676">
        <v>1112.159090909091</v>
      </c>
      <c r="J42" s="1676">
        <v>2384.3054536561503</v>
      </c>
      <c r="K42" s="1676">
        <v>1551.6927048854759</v>
      </c>
      <c r="L42" s="1676">
        <v>2389.2503711034142</v>
      </c>
      <c r="M42" s="1675">
        <v>1572.8314790585123</v>
      </c>
    </row>
    <row r="43" spans="1:13">
      <c r="A43" s="1599"/>
      <c r="B43" s="1385" t="s">
        <v>771</v>
      </c>
      <c r="C43" s="1677">
        <v>1352.3058911064427</v>
      </c>
      <c r="D43" s="1676">
        <v>989.43722943722958</v>
      </c>
      <c r="E43" s="1676">
        <v>1347.6608187134502</v>
      </c>
      <c r="F43" s="1676">
        <v>1136.4583333333333</v>
      </c>
      <c r="G43" s="1676">
        <v>1497.9595138305453</v>
      </c>
      <c r="H43" s="1676">
        <v>1558.8326702033601</v>
      </c>
      <c r="I43" s="1676">
        <v>1121.590909090909</v>
      </c>
      <c r="J43" s="1676">
        <v>2402.8316876631484</v>
      </c>
      <c r="K43" s="1676">
        <v>1541.2796464298408</v>
      </c>
      <c r="L43" s="1676">
        <v>2366.6999666999664</v>
      </c>
      <c r="M43" s="1675">
        <v>1552.7092543228032</v>
      </c>
    </row>
    <row r="44" spans="1:13">
      <c r="A44" s="1599"/>
      <c r="B44" s="1385" t="s">
        <v>770</v>
      </c>
      <c r="C44" s="1677">
        <v>1315.1608807858809</v>
      </c>
      <c r="D44" s="1676">
        <v>949.00476507619351</v>
      </c>
      <c r="E44" s="1676">
        <v>1378.3919817927169</v>
      </c>
      <c r="F44" s="1676">
        <v>1158.9278752436649</v>
      </c>
      <c r="G44" s="1676">
        <v>1553.9855007347337</v>
      </c>
      <c r="H44" s="1676">
        <v>1581.7727832512317</v>
      </c>
      <c r="I44" s="1676">
        <v>1124.7051282051284</v>
      </c>
      <c r="J44" s="1676">
        <v>2430.4482061109338</v>
      </c>
      <c r="K44" s="1676">
        <v>1528.2160357277016</v>
      </c>
      <c r="L44" s="1676">
        <v>2430.602576386671</v>
      </c>
      <c r="M44" s="1675">
        <v>1528.3242054543161</v>
      </c>
    </row>
    <row r="45" spans="1:13">
      <c r="A45" s="1599"/>
      <c r="B45" s="1385" t="s">
        <v>769</v>
      </c>
      <c r="C45" s="1677">
        <v>1343.8424422799424</v>
      </c>
      <c r="D45" s="1676">
        <v>976.19975262832406</v>
      </c>
      <c r="E45" s="1676">
        <v>1393.8616071428571</v>
      </c>
      <c r="F45" s="1676">
        <v>1087.0370370370372</v>
      </c>
      <c r="G45" s="1676">
        <v>1568.9049719937789</v>
      </c>
      <c r="H45" s="1676">
        <v>1599.4679498952819</v>
      </c>
      <c r="I45" s="1676">
        <v>1107.9680735930735</v>
      </c>
      <c r="J45" s="1676">
        <v>2440.1656434611377</v>
      </c>
      <c r="K45" s="1676">
        <v>1570.6978439329403</v>
      </c>
      <c r="L45" s="1676">
        <v>2448.1988387249676</v>
      </c>
      <c r="M45" s="1675">
        <v>1582.8312899473949</v>
      </c>
    </row>
    <row r="46" spans="1:13">
      <c r="A46" s="1599"/>
      <c r="B46" s="1385" t="s">
        <v>768</v>
      </c>
      <c r="C46" s="1677">
        <v>1365.520417082917</v>
      </c>
      <c r="D46" s="1676">
        <v>986.68682507968231</v>
      </c>
      <c r="E46" s="1676">
        <v>1407.6636904761906</v>
      </c>
      <c r="F46" s="1676">
        <v>1060.4166666666667</v>
      </c>
      <c r="G46" s="1676">
        <v>1613.6853219244526</v>
      </c>
      <c r="H46" s="1676">
        <v>1610.4577603059063</v>
      </c>
      <c r="I46" s="1676">
        <v>1127.2222222222222</v>
      </c>
      <c r="J46" s="1676">
        <v>2463.863636363636</v>
      </c>
      <c r="K46" s="1676">
        <v>1592.3640522875817</v>
      </c>
      <c r="L46" s="1676">
        <v>2471.363636363636</v>
      </c>
      <c r="M46" s="1675">
        <v>1614.3973694934698</v>
      </c>
    </row>
    <row r="47" spans="1:13">
      <c r="A47" s="1599"/>
      <c r="B47" s="1385" t="s">
        <v>767</v>
      </c>
      <c r="C47" s="1677">
        <v>1376.0729895104896</v>
      </c>
      <c r="D47" s="1676">
        <v>1005.6377551020408</v>
      </c>
      <c r="E47" s="1676">
        <v>1373.125</v>
      </c>
      <c r="F47" s="1676">
        <v>1154.7348484848485</v>
      </c>
      <c r="G47" s="1676">
        <v>1585.8086494786003</v>
      </c>
      <c r="H47" s="1676">
        <v>1571.2071142459072</v>
      </c>
      <c r="I47" s="1676">
        <v>1186.25</v>
      </c>
      <c r="J47" s="1676">
        <v>2509.0132827324478</v>
      </c>
      <c r="K47" s="1676">
        <v>1614.2860747593477</v>
      </c>
      <c r="L47" s="1676">
        <v>2481.4453613403348</v>
      </c>
      <c r="M47" s="1675">
        <v>1619.1192376115096</v>
      </c>
    </row>
    <row r="48" spans="1:13">
      <c r="A48" s="1599"/>
      <c r="B48" s="1385" t="s">
        <v>766</v>
      </c>
      <c r="C48" s="1677">
        <v>1372.5080128205127</v>
      </c>
      <c r="D48" s="1676">
        <v>1003.0357142857143</v>
      </c>
      <c r="E48" s="1676">
        <v>1379.1964285714287</v>
      </c>
      <c r="F48" s="1676">
        <v>1152.8535353535353</v>
      </c>
      <c r="G48" s="1676">
        <v>1591.3787640930498</v>
      </c>
      <c r="H48" s="1676">
        <v>1590.7344650963073</v>
      </c>
      <c r="I48" s="1676">
        <v>1206.1111111111111</v>
      </c>
      <c r="J48" s="1676">
        <v>2471.5828191741812</v>
      </c>
      <c r="K48" s="1676">
        <v>1580.772075498928</v>
      </c>
      <c r="L48" s="1676">
        <v>2456.6213151927441</v>
      </c>
      <c r="M48" s="1675">
        <v>1616.3359453993935</v>
      </c>
    </row>
    <row r="49" spans="1:13">
      <c r="A49" s="1599"/>
      <c r="B49" s="1385" t="s">
        <v>765</v>
      </c>
      <c r="C49" s="1677">
        <v>1394.2385739260737</v>
      </c>
      <c r="D49" s="1676">
        <v>992.36394557823132</v>
      </c>
      <c r="E49" s="1676">
        <v>1377.5545634920636</v>
      </c>
      <c r="F49" s="1676">
        <v>1135.9259259259259</v>
      </c>
      <c r="G49" s="1676">
        <v>1602.6054535526584</v>
      </c>
      <c r="H49" s="1676">
        <v>1600.2987954074911</v>
      </c>
      <c r="I49" s="1676">
        <v>1240.625</v>
      </c>
      <c r="J49" s="1676">
        <v>2471.7225609756097</v>
      </c>
      <c r="K49" s="1676">
        <v>1578.4676932367149</v>
      </c>
      <c r="L49" s="1676">
        <v>2490.0103788271927</v>
      </c>
      <c r="M49" s="1675">
        <v>1626.3830014777941</v>
      </c>
    </row>
    <row r="50" spans="1:13">
      <c r="A50" s="1599"/>
      <c r="B50" s="1385" t="s">
        <v>764</v>
      </c>
      <c r="C50" s="1677">
        <v>1478.5961174242423</v>
      </c>
      <c r="D50" s="1676">
        <v>1024.2342391502057</v>
      </c>
      <c r="E50" s="1676">
        <v>1436.4161706349207</v>
      </c>
      <c r="F50" s="1676">
        <v>1235.5555555555554</v>
      </c>
      <c r="G50" s="1676">
        <v>1712.8915744619528</v>
      </c>
      <c r="H50" s="1676">
        <v>1656.6159714673981</v>
      </c>
      <c r="I50" s="1676">
        <v>1268.9338235294117</v>
      </c>
      <c r="J50" s="1676">
        <v>2628.1080517313308</v>
      </c>
      <c r="K50" s="1676">
        <v>1728.987673083418</v>
      </c>
      <c r="L50" s="1676">
        <v>2657.1756362119313</v>
      </c>
      <c r="M50" s="1675">
        <v>1754.0627442466348</v>
      </c>
    </row>
    <row r="51" spans="1:13">
      <c r="A51" s="1599"/>
      <c r="B51" s="1385" t="s">
        <v>763</v>
      </c>
      <c r="C51" s="1677">
        <v>1463.1574675324675</v>
      </c>
      <c r="D51" s="1676">
        <v>1033.7457482993198</v>
      </c>
      <c r="E51" s="1676">
        <v>1468.125</v>
      </c>
      <c r="F51" s="1676">
        <v>1283.030303030303</v>
      </c>
      <c r="G51" s="1676">
        <v>1755.9207088632554</v>
      </c>
      <c r="H51" s="1676">
        <v>1765.1606604180133</v>
      </c>
      <c r="I51" s="1676">
        <v>1302.2594364699628</v>
      </c>
      <c r="J51" s="1676">
        <v>2662.1394230769229</v>
      </c>
      <c r="K51" s="1676">
        <v>1707.7127125880595</v>
      </c>
      <c r="L51" s="1676">
        <v>2714.3382352941176</v>
      </c>
      <c r="M51" s="1675">
        <v>1758.6208951665774</v>
      </c>
    </row>
    <row r="52" spans="1:13">
      <c r="A52" s="1599"/>
      <c r="B52" s="1385" t="s">
        <v>1327</v>
      </c>
      <c r="C52" s="1677">
        <v>1504.4528388278388</v>
      </c>
      <c r="D52" s="1676">
        <v>1070.2487988202274</v>
      </c>
      <c r="E52" s="1676">
        <v>1618.0753968253966</v>
      </c>
      <c r="F52" s="1676">
        <v>1289.7089947089946</v>
      </c>
      <c r="G52" s="1676">
        <v>1806.8187830687832</v>
      </c>
      <c r="H52" s="1676">
        <v>1779.347117003367</v>
      </c>
      <c r="I52" s="1676">
        <v>1301.2019230769231</v>
      </c>
      <c r="J52" s="1676">
        <v>2691.8846153846152</v>
      </c>
      <c r="K52" s="1676">
        <v>1751.9134615384614</v>
      </c>
      <c r="L52" s="1676">
        <v>2754.9548665620096</v>
      </c>
      <c r="M52" s="1675">
        <v>1792.2090711284513</v>
      </c>
    </row>
    <row r="53" spans="1:13">
      <c r="A53" s="1599"/>
      <c r="B53" s="1385" t="s">
        <v>761</v>
      </c>
      <c r="C53" s="1677">
        <v>1508.454254079254</v>
      </c>
      <c r="D53" s="1676">
        <v>1106.5306122448978</v>
      </c>
      <c r="E53" s="1676">
        <v>1591.1755952380952</v>
      </c>
      <c r="F53" s="1676">
        <v>1167.1296296296298</v>
      </c>
      <c r="G53" s="1676">
        <v>1825.8374384236454</v>
      </c>
      <c r="H53" s="1676">
        <v>1805.0009641470474</v>
      </c>
      <c r="I53" s="1676">
        <v>1393.5912698412699</v>
      </c>
      <c r="J53" s="1676">
        <v>2759.4037267080748</v>
      </c>
      <c r="K53" s="1676">
        <v>1799.9440710604317</v>
      </c>
      <c r="L53" s="1676">
        <v>2788.5204081632655</v>
      </c>
      <c r="M53" s="1675">
        <v>1832.2640460169575</v>
      </c>
    </row>
    <row r="54" spans="1:13">
      <c r="A54" s="1599"/>
      <c r="B54" s="1678"/>
      <c r="C54" s="1677"/>
      <c r="D54" s="1676"/>
      <c r="E54" s="1676"/>
      <c r="F54" s="1676"/>
      <c r="G54" s="1676"/>
      <c r="H54" s="1676"/>
      <c r="I54" s="1676"/>
      <c r="J54" s="1676"/>
      <c r="K54" s="1676"/>
      <c r="L54" s="1676"/>
      <c r="M54" s="1675"/>
    </row>
    <row r="55" spans="1:13">
      <c r="A55" s="1599">
        <v>2022</v>
      </c>
      <c r="B55" s="1385" t="s">
        <v>772</v>
      </c>
      <c r="C55" s="1677">
        <v>1531.2237762237762</v>
      </c>
      <c r="D55" s="1676">
        <v>1131.4115646258501</v>
      </c>
      <c r="E55" s="1676">
        <v>1508.3085317460318</v>
      </c>
      <c r="F55" s="1676">
        <v>1033.2407407407406</v>
      </c>
      <c r="G55" s="1676">
        <v>1877.3177507077103</v>
      </c>
      <c r="H55" s="1676">
        <v>1867.1869189533663</v>
      </c>
      <c r="I55" s="1676">
        <v>1477.4084595959596</v>
      </c>
      <c r="J55" s="1676">
        <v>2771.4019607843138</v>
      </c>
      <c r="K55" s="1676">
        <v>1866.457933716965</v>
      </c>
      <c r="L55" s="1676">
        <v>2815.5625</v>
      </c>
      <c r="M55" s="1675">
        <v>1858.4658385093169</v>
      </c>
    </row>
    <row r="56" spans="1:13">
      <c r="A56" s="1599"/>
      <c r="B56" s="1385" t="s">
        <v>771</v>
      </c>
      <c r="C56" s="1677">
        <v>1563.2277097902097</v>
      </c>
      <c r="D56" s="1676">
        <v>1147.7302459445318</v>
      </c>
      <c r="E56" s="1676">
        <v>1732.698412698413</v>
      </c>
      <c r="F56" s="1676">
        <v>1295.1388888888889</v>
      </c>
      <c r="G56" s="1676">
        <v>1917.2111312764671</v>
      </c>
      <c r="H56" s="1676">
        <v>1883.0070630607315</v>
      </c>
      <c r="I56" s="1676">
        <v>1354.265873015873</v>
      </c>
      <c r="J56" s="1676">
        <v>2796.875</v>
      </c>
      <c r="K56" s="1676">
        <v>1845.5281628955931</v>
      </c>
      <c r="L56" s="1676">
        <v>2828.6595744680853</v>
      </c>
      <c r="M56" s="1675">
        <v>1826.0782209233873</v>
      </c>
    </row>
    <row r="57" spans="1:13">
      <c r="A57" s="1599"/>
      <c r="B57" s="1385" t="s">
        <v>770</v>
      </c>
      <c r="C57" s="1677">
        <v>1516.3463272838273</v>
      </c>
      <c r="D57" s="1676">
        <v>1088.8047270190129</v>
      </c>
      <c r="E57" s="1676">
        <v>1717.0783730158732</v>
      </c>
      <c r="F57" s="1676">
        <v>1310.7638888888889</v>
      </c>
      <c r="G57" s="1676">
        <v>1977.2283773649319</v>
      </c>
      <c r="H57" s="1676">
        <v>1988.4602130325816</v>
      </c>
      <c r="I57" s="1676">
        <v>1558.2341269841268</v>
      </c>
      <c r="J57" s="1676">
        <v>2866.77371541502</v>
      </c>
      <c r="K57" s="1676">
        <v>1944.6217610891526</v>
      </c>
      <c r="L57" s="1676">
        <v>2925.592885375494</v>
      </c>
      <c r="M57" s="1675">
        <v>1972.9249403977662</v>
      </c>
    </row>
    <row r="58" spans="1:13">
      <c r="A58" s="1599"/>
      <c r="B58" s="1385" t="s">
        <v>769</v>
      </c>
      <c r="C58" s="1677">
        <v>1638.6604020979021</v>
      </c>
      <c r="D58" s="1676">
        <v>1156.7373103087389</v>
      </c>
      <c r="E58" s="1676">
        <v>1828.1845238095236</v>
      </c>
      <c r="F58" s="1676">
        <v>1329.1666666666667</v>
      </c>
      <c r="G58" s="1676">
        <v>2074.6206990042397</v>
      </c>
      <c r="H58" s="1676">
        <v>2065.9420369310956</v>
      </c>
      <c r="I58" s="1676">
        <v>1603.2828282828284</v>
      </c>
      <c r="J58" s="1676">
        <v>2918.6111111111113</v>
      </c>
      <c r="K58" s="1676">
        <v>1964.7958793776459</v>
      </c>
      <c r="L58" s="1676">
        <v>2987.8472222222222</v>
      </c>
      <c r="M58" s="1675">
        <v>2003.5822318934022</v>
      </c>
    </row>
    <row r="59" spans="1:13">
      <c r="A59" s="1599"/>
      <c r="B59" s="1385" t="s">
        <v>768</v>
      </c>
      <c r="C59" s="1677">
        <v>1672.4263583638583</v>
      </c>
      <c r="D59" s="1676">
        <v>1236.6845456131171</v>
      </c>
      <c r="E59" s="1676">
        <v>1834.6428571428573</v>
      </c>
      <c r="F59" s="1676">
        <v>1407.0370370370372</v>
      </c>
      <c r="G59" s="1676">
        <v>2135.8852802845936</v>
      </c>
      <c r="H59" s="1676">
        <v>2077.7206682206684</v>
      </c>
      <c r="I59" s="1676">
        <v>1573.0473856209151</v>
      </c>
      <c r="J59" s="1676">
        <v>2973.1311274509803</v>
      </c>
      <c r="K59" s="1676">
        <v>2004.9850809889174</v>
      </c>
      <c r="L59" s="1676">
        <v>3033.210784324142</v>
      </c>
      <c r="M59" s="1675">
        <v>2020.8542205041128</v>
      </c>
    </row>
    <row r="60" spans="1:13">
      <c r="A60" s="1599"/>
      <c r="B60" s="1385" t="s">
        <v>767</v>
      </c>
      <c r="C60" s="1677">
        <v>1731.7214035964034</v>
      </c>
      <c r="D60" s="1676">
        <v>1241.1507936507935</v>
      </c>
      <c r="E60" s="1676">
        <v>1853.062996031746</v>
      </c>
      <c r="F60" s="1676">
        <v>1449.1203703703704</v>
      </c>
      <c r="G60" s="1676">
        <v>2228.433740027725</v>
      </c>
      <c r="H60" s="1676">
        <v>2134.5359224109225</v>
      </c>
      <c r="I60" s="1676">
        <v>1649.3055555555554</v>
      </c>
      <c r="J60" s="1676">
        <v>3049.1054158607349</v>
      </c>
      <c r="K60" s="1676">
        <v>2045.8546374182197</v>
      </c>
      <c r="L60" s="1676">
        <v>3120.4424564796909</v>
      </c>
      <c r="M60" s="1675">
        <v>2068.4405409863102</v>
      </c>
    </row>
    <row r="61" spans="1:13">
      <c r="A61" s="1599"/>
      <c r="B61" s="1385" t="s">
        <v>766</v>
      </c>
      <c r="C61" s="1677">
        <v>1728.7987012987014</v>
      </c>
      <c r="D61" s="1676">
        <v>1308.0032467532469</v>
      </c>
      <c r="E61" s="1676">
        <v>1945.7341269841272</v>
      </c>
      <c r="F61" s="1676">
        <v>1553.9814814814815</v>
      </c>
      <c r="G61" s="1676">
        <v>2293.2192410763842</v>
      </c>
      <c r="H61" s="1676">
        <v>2190.4372016438156</v>
      </c>
      <c r="I61" s="1676">
        <v>1713.75</v>
      </c>
      <c r="J61" s="1676">
        <v>3050.384963768116</v>
      </c>
      <c r="K61" s="1676">
        <v>2115.2567797540623</v>
      </c>
      <c r="L61" s="1676">
        <v>3139.153079710145</v>
      </c>
      <c r="M61" s="1675">
        <v>2141.3050719965613</v>
      </c>
    </row>
    <row r="62" spans="1:13">
      <c r="A62" s="1599"/>
      <c r="B62" s="1385" t="s">
        <v>765</v>
      </c>
      <c r="C62" s="1677">
        <v>1798.8988095238096</v>
      </c>
      <c r="D62" s="1676">
        <v>1288.6198721913008</v>
      </c>
      <c r="E62" s="1676">
        <v>1972.7827380952381</v>
      </c>
      <c r="F62" s="1676">
        <v>1474.2724867724867</v>
      </c>
      <c r="G62" s="1676">
        <v>2255.3214736186869</v>
      </c>
      <c r="H62" s="1676">
        <v>2241.9489870509606</v>
      </c>
      <c r="I62" s="1676">
        <v>1802.2058823529412</v>
      </c>
      <c r="J62" s="1676">
        <v>3093.3210784313724</v>
      </c>
      <c r="K62" s="1676">
        <v>2108.6721209276748</v>
      </c>
      <c r="L62" s="1676">
        <v>3137.8982843137255</v>
      </c>
      <c r="M62" s="1675">
        <v>2142.4457791837667</v>
      </c>
    </row>
    <row r="63" spans="1:13">
      <c r="A63" s="1599"/>
      <c r="B63" s="1385" t="s">
        <v>764</v>
      </c>
      <c r="C63" s="1677">
        <v>1850.7734279609281</v>
      </c>
      <c r="D63" s="1676">
        <v>1357.9195804195804</v>
      </c>
      <c r="E63" s="1676">
        <v>1895.625</v>
      </c>
      <c r="F63" s="1676">
        <v>1465.625</v>
      </c>
      <c r="G63" s="1676">
        <v>2367.3550335465993</v>
      </c>
      <c r="H63" s="1676">
        <v>2303.5146103896104</v>
      </c>
      <c r="I63" s="1676">
        <v>1862.7941176470588</v>
      </c>
      <c r="J63" s="1676">
        <v>3119.1725768321512</v>
      </c>
      <c r="K63" s="1676">
        <v>2097.3113617403733</v>
      </c>
      <c r="L63" s="1676">
        <v>3158.1914893617022</v>
      </c>
      <c r="M63" s="1675">
        <v>2123.8081730814156</v>
      </c>
    </row>
    <row r="64" spans="1:13">
      <c r="A64" s="1599"/>
      <c r="B64" s="1385" t="s">
        <v>763</v>
      </c>
      <c r="C64" s="1677">
        <v>1872.3690476190475</v>
      </c>
      <c r="D64" s="1676">
        <v>1351.0422196850766</v>
      </c>
      <c r="E64" s="1676">
        <v>2020.9821428571429</v>
      </c>
      <c r="F64" s="1676">
        <v>1587.3214285714284</v>
      </c>
      <c r="G64" s="1676">
        <v>2389.6624899397457</v>
      </c>
      <c r="H64" s="1676">
        <v>2372.7170201413896</v>
      </c>
      <c r="I64" s="1676">
        <v>1800.1515151515152</v>
      </c>
      <c r="J64" s="1676">
        <v>3242.147435897436</v>
      </c>
      <c r="K64" s="1676">
        <v>2142.8293606722559</v>
      </c>
      <c r="L64" s="1676">
        <v>3274.5592948717949</v>
      </c>
      <c r="M64" s="1675">
        <v>2174.9465811965811</v>
      </c>
    </row>
    <row r="65" spans="1:13">
      <c r="A65" s="1599"/>
      <c r="B65" s="1385" t="s">
        <v>1327</v>
      </c>
      <c r="C65" s="1677">
        <v>1878.4157509157508</v>
      </c>
      <c r="D65" s="1676">
        <v>1338.1655844155846</v>
      </c>
      <c r="E65" s="1676">
        <v>2029.6527777777778</v>
      </c>
      <c r="F65" s="1676">
        <v>1515.8234126984128</v>
      </c>
      <c r="G65" s="1676">
        <v>2434.979949244655</v>
      </c>
      <c r="H65" s="1676">
        <v>2392.2596680139786</v>
      </c>
      <c r="I65" s="1676">
        <v>1787.5</v>
      </c>
      <c r="J65" s="1676">
        <v>3194.9574468085107</v>
      </c>
      <c r="K65" s="1676">
        <v>2131.5816727053138</v>
      </c>
      <c r="L65" s="1676">
        <v>3224.208333333333</v>
      </c>
      <c r="M65" s="1675">
        <v>2143.955463803532</v>
      </c>
    </row>
    <row r="66" spans="1:13">
      <c r="A66" s="1599"/>
      <c r="B66" s="1385" t="s">
        <v>761</v>
      </c>
      <c r="C66" s="1677">
        <v>1890.851648351648</v>
      </c>
      <c r="D66" s="1676">
        <v>1355.4442383013813</v>
      </c>
      <c r="E66" s="1676">
        <v>2047.8323412698414</v>
      </c>
      <c r="F66" s="1676">
        <v>1497.3611111111111</v>
      </c>
      <c r="G66" s="1676">
        <v>2431.1854237716311</v>
      </c>
      <c r="H66" s="1676">
        <v>2358.811391312443</v>
      </c>
      <c r="I66" s="1676">
        <v>1760.3787878787878</v>
      </c>
      <c r="J66" s="1676">
        <v>3242.9840686274511</v>
      </c>
      <c r="K66" s="1676">
        <v>2161.307295968033</v>
      </c>
      <c r="L66" s="1676">
        <v>3277.083333333333</v>
      </c>
      <c r="M66" s="1675">
        <v>2175.7480127920735</v>
      </c>
    </row>
    <row r="67" spans="1:13">
      <c r="A67" s="1599"/>
      <c r="B67" s="1678"/>
      <c r="C67" s="1677"/>
      <c r="D67" s="1676"/>
      <c r="E67" s="1676"/>
      <c r="F67" s="1676"/>
      <c r="G67" s="1676"/>
      <c r="H67" s="1676"/>
      <c r="I67" s="1676"/>
      <c r="J67" s="1676"/>
      <c r="K67" s="1676"/>
      <c r="L67" s="1676"/>
      <c r="M67" s="1675"/>
    </row>
    <row r="68" spans="1:13">
      <c r="A68" s="1599">
        <v>2023</v>
      </c>
      <c r="B68" s="1385" t="s">
        <v>772</v>
      </c>
      <c r="C68" s="1677">
        <v>1853.8901289682537</v>
      </c>
      <c r="D68" s="1676">
        <v>1312.4582560296844</v>
      </c>
      <c r="E68" s="1676">
        <v>1997.1974206349205</v>
      </c>
      <c r="F68" s="1676">
        <v>1480.5555555555554</v>
      </c>
      <c r="G68" s="1676">
        <v>2393.6042974882262</v>
      </c>
      <c r="H68" s="1676">
        <v>2428.7138541901645</v>
      </c>
      <c r="I68" s="1676">
        <v>1854.1287878787878</v>
      </c>
      <c r="J68" s="1676">
        <v>3250</v>
      </c>
      <c r="K68" s="1676">
        <v>2168.6237497726861</v>
      </c>
      <c r="L68" s="1676">
        <v>3261.1844737895158</v>
      </c>
      <c r="M68" s="1675">
        <v>2193.2430887248515</v>
      </c>
    </row>
    <row r="69" spans="1:13">
      <c r="A69" s="1599"/>
      <c r="B69" s="1385" t="s">
        <v>771</v>
      </c>
      <c r="C69" s="1677">
        <v>1890.5162545787546</v>
      </c>
      <c r="D69" s="1676">
        <v>1271.8779434850862</v>
      </c>
      <c r="E69" s="1676">
        <v>1942.5000000000002</v>
      </c>
      <c r="F69" s="1676">
        <v>1488.4259259259259</v>
      </c>
      <c r="G69" s="1676">
        <v>2345.3606543832111</v>
      </c>
      <c r="H69" s="1676">
        <v>2390.4781366294524</v>
      </c>
      <c r="I69" s="1676">
        <v>1867.0220588235293</v>
      </c>
      <c r="J69" s="1676">
        <v>3281.9767441860467</v>
      </c>
      <c r="K69" s="1676">
        <v>2214.8435920121337</v>
      </c>
      <c r="L69" s="1676">
        <v>3302.1486349848328</v>
      </c>
      <c r="M69" s="1675">
        <v>2220.6761880687563</v>
      </c>
    </row>
    <row r="70" spans="1:13">
      <c r="A70" s="1599"/>
      <c r="B70" s="1385" t="s">
        <v>770</v>
      </c>
      <c r="C70" s="1677">
        <v>1907.0993589743589</v>
      </c>
      <c r="D70" s="1676">
        <v>1391.2244897959185</v>
      </c>
      <c r="E70" s="1676">
        <v>1937.8125</v>
      </c>
      <c r="F70" s="1676">
        <v>1466.6666666666667</v>
      </c>
      <c r="G70" s="1676">
        <v>2335.28106657336</v>
      </c>
      <c r="H70" s="1676">
        <v>2300.2750725796391</v>
      </c>
      <c r="I70" s="1676">
        <v>1870.965909090909</v>
      </c>
      <c r="J70" s="1676">
        <v>3248.7689393939395</v>
      </c>
      <c r="K70" s="1676">
        <v>2185.5258358542887</v>
      </c>
      <c r="L70" s="1676">
        <v>3308.901515151515</v>
      </c>
      <c r="M70" s="1675">
        <v>2206.5340604714188</v>
      </c>
    </row>
    <row r="71" spans="1:13">
      <c r="A71" s="1599"/>
      <c r="B71" s="1385" t="s">
        <v>769</v>
      </c>
      <c r="C71" s="1677">
        <v>1865.5540293040294</v>
      </c>
      <c r="D71" s="1676">
        <v>1330.6837507730363</v>
      </c>
      <c r="E71" s="1676">
        <v>1998.1547619047619</v>
      </c>
      <c r="F71" s="1676">
        <v>1505.4166666666667</v>
      </c>
      <c r="G71" s="1676">
        <v>2412.548615405758</v>
      </c>
      <c r="H71" s="1676">
        <v>2398.9896133278485</v>
      </c>
      <c r="I71" s="1676">
        <v>2027.5162337662337</v>
      </c>
      <c r="J71" s="1676">
        <v>3267.391304347826</v>
      </c>
      <c r="K71" s="1676">
        <v>2211.7126937984499</v>
      </c>
      <c r="L71" s="1676">
        <v>3311.096014492754</v>
      </c>
      <c r="M71" s="1675">
        <v>2238.8396270972967</v>
      </c>
    </row>
    <row r="72" spans="1:13">
      <c r="A72" s="1599"/>
      <c r="B72" s="1385" t="s">
        <v>768</v>
      </c>
      <c r="C72" s="1677">
        <v>1889.3154761904759</v>
      </c>
      <c r="D72" s="1676">
        <v>1343.0561997526286</v>
      </c>
      <c r="E72" s="1676">
        <v>1945.3869047619046</v>
      </c>
      <c r="F72" s="1676">
        <v>1493.8888888888889</v>
      </c>
      <c r="G72" s="1676">
        <v>2435.7231352079007</v>
      </c>
      <c r="H72" s="1676">
        <v>2427.6908102473835</v>
      </c>
      <c r="I72" s="1676">
        <v>1956.25</v>
      </c>
      <c r="J72" s="1676">
        <v>3265.1153846153848</v>
      </c>
      <c r="K72" s="1676">
        <v>2228.4071017621095</v>
      </c>
      <c r="L72" s="1676">
        <v>3326.8846153846152</v>
      </c>
      <c r="M72" s="1675">
        <v>2281.2581255328219</v>
      </c>
    </row>
    <row r="73" spans="1:13">
      <c r="A73" s="1599"/>
      <c r="B73" s="1385" t="s">
        <v>767</v>
      </c>
      <c r="C73" s="1677">
        <v>1978.6824633699637</v>
      </c>
      <c r="D73" s="1676">
        <v>1436.8011750154608</v>
      </c>
      <c r="E73" s="1676">
        <v>1993.0555555555554</v>
      </c>
      <c r="F73" s="1676">
        <v>1457.9861111111111</v>
      </c>
      <c r="G73" s="1676">
        <v>2399.5558931914761</v>
      </c>
      <c r="H73" s="1676">
        <v>2405.6006335282655</v>
      </c>
      <c r="I73" s="1676">
        <v>1880.625</v>
      </c>
      <c r="J73" s="1676">
        <v>3249.4917257683219</v>
      </c>
      <c r="K73" s="1676">
        <v>2253.221636828453</v>
      </c>
      <c r="L73" s="1676">
        <v>3278.8770685579193</v>
      </c>
      <c r="M73" s="1675">
        <v>2266.3752987406933</v>
      </c>
    </row>
    <row r="74" spans="1:13">
      <c r="A74" s="1599"/>
      <c r="B74" s="1385" t="s">
        <v>766</v>
      </c>
      <c r="C74" s="1677">
        <v>1908.686755952381</v>
      </c>
      <c r="D74" s="1676">
        <v>1345.0243506493505</v>
      </c>
      <c r="E74" s="1676">
        <v>1958.6458333333335</v>
      </c>
      <c r="F74" s="1676">
        <v>1458.2175925925924</v>
      </c>
      <c r="G74" s="1676">
        <v>2426.8876999788954</v>
      </c>
      <c r="H74" s="1676">
        <v>2411.499451754386</v>
      </c>
      <c r="I74" s="1676">
        <v>1888.9285714285716</v>
      </c>
      <c r="J74" s="1676">
        <v>3274.604166666667</v>
      </c>
      <c r="K74" s="1676">
        <v>2232.5623843663275</v>
      </c>
      <c r="L74" s="1676">
        <v>3304.604166666667</v>
      </c>
      <c r="M74" s="1675">
        <v>2263.1105457909343</v>
      </c>
    </row>
    <row r="75" spans="1:13">
      <c r="A75" s="1599"/>
      <c r="B75" s="1385" t="s">
        <v>765</v>
      </c>
      <c r="C75" s="1677">
        <v>1935.3869047619048</v>
      </c>
      <c r="D75" s="1676">
        <v>1421.3095238095241</v>
      </c>
      <c r="E75" s="1676">
        <v>1964.9305555555557</v>
      </c>
      <c r="F75" s="1676">
        <v>1513.8888888888889</v>
      </c>
      <c r="G75" s="1676">
        <v>2450.8868641225395</v>
      </c>
      <c r="H75" s="1676">
        <v>2472.8463468720824</v>
      </c>
      <c r="I75" s="1676">
        <v>1970.3571428571429</v>
      </c>
      <c r="J75" s="1676">
        <v>3300.4373522458627</v>
      </c>
      <c r="K75" s="1676">
        <v>2253.9470284237727</v>
      </c>
      <c r="L75" s="1676">
        <v>3314.598108747045</v>
      </c>
      <c r="M75" s="1675">
        <v>2282.4936810286026</v>
      </c>
    </row>
    <row r="76" spans="1:13">
      <c r="A76" s="1599"/>
      <c r="B76" s="1385" t="s">
        <v>764</v>
      </c>
      <c r="C76" s="1677">
        <v>1904.5870535714287</v>
      </c>
      <c r="D76" s="1676">
        <v>1370.6873582766439</v>
      </c>
      <c r="E76" s="1676">
        <v>2010.6666666666667</v>
      </c>
      <c r="F76" s="1676">
        <v>1476.3657407407406</v>
      </c>
      <c r="G76" s="1676">
        <v>2442.8976447899258</v>
      </c>
      <c r="H76" s="1676">
        <v>2449.3521564327484</v>
      </c>
      <c r="I76" s="1676">
        <v>1879.9107142857142</v>
      </c>
      <c r="J76" s="1676">
        <v>3290.8775510204082</v>
      </c>
      <c r="K76" s="1676">
        <v>2248.2465154540077</v>
      </c>
      <c r="L76" s="1676">
        <v>3312.204081632653</v>
      </c>
      <c r="M76" s="1675">
        <v>2286.9340277777778</v>
      </c>
    </row>
    <row r="77" spans="1:13">
      <c r="A77" s="1599"/>
      <c r="B77" s="1385" t="s">
        <v>763</v>
      </c>
      <c r="C77" s="1677">
        <v>1910.9554334554336</v>
      </c>
      <c r="D77" s="1676">
        <v>1330.5357142857142</v>
      </c>
      <c r="E77" s="1676">
        <v>1963.2142857142858</v>
      </c>
      <c r="F77" s="1676">
        <v>1494.8148148148146</v>
      </c>
      <c r="G77" s="1676">
        <v>2437.4992551308342</v>
      </c>
      <c r="H77" s="1676">
        <v>2449.6792150617584</v>
      </c>
      <c r="I77" s="1676">
        <v>1895.3125</v>
      </c>
      <c r="J77" s="1676">
        <v>3293.375</v>
      </c>
      <c r="K77" s="1676">
        <v>2235.0333049886622</v>
      </c>
      <c r="L77" s="1676">
        <v>3337.583333333333</v>
      </c>
      <c r="M77" s="1675">
        <v>2337.4863668293406</v>
      </c>
    </row>
    <row r="78" spans="1:13">
      <c r="A78" s="1599"/>
      <c r="B78" s="1385" t="s">
        <v>1327</v>
      </c>
      <c r="C78" s="1677">
        <v>1905.4501488095241</v>
      </c>
      <c r="D78" s="1676">
        <v>1331.3522390308106</v>
      </c>
      <c r="E78" s="1676">
        <v>1978.2738095238094</v>
      </c>
      <c r="F78" s="1676">
        <v>1496.7361111111111</v>
      </c>
      <c r="G78" s="1676">
        <v>2524.1635055882539</v>
      </c>
      <c r="H78" s="1676">
        <v>2550.5550457730983</v>
      </c>
      <c r="I78" s="1676">
        <v>1805.405701754386</v>
      </c>
      <c r="J78" s="1676">
        <v>3350.6009615384614</v>
      </c>
      <c r="K78" s="1676">
        <v>2315.7717211884751</v>
      </c>
      <c r="L78" s="1676">
        <v>3356.5737833594976</v>
      </c>
      <c r="M78" s="1675">
        <v>2350.6343162264911</v>
      </c>
    </row>
    <row r="79" spans="1:13">
      <c r="A79" s="1599"/>
      <c r="B79" s="1385" t="s">
        <v>761</v>
      </c>
      <c r="C79" s="1677">
        <v>1907.822646103896</v>
      </c>
      <c r="D79" s="1676">
        <v>1346.5840310483168</v>
      </c>
      <c r="E79" s="1676">
        <v>1968.1795634920636</v>
      </c>
      <c r="F79" s="1676">
        <v>1464.5833333333333</v>
      </c>
      <c r="G79" s="1676">
        <v>2527.0735930735932</v>
      </c>
      <c r="H79" s="1676">
        <v>2536.3184232026142</v>
      </c>
      <c r="I79" s="1676">
        <v>1806.8576388888889</v>
      </c>
      <c r="J79" s="1676">
        <v>3359.8312401883832</v>
      </c>
      <c r="K79" s="1676">
        <v>2312.2252432888049</v>
      </c>
      <c r="L79" s="1676">
        <v>3370.8461538461538</v>
      </c>
      <c r="M79" s="1675">
        <v>2350.5028678137924</v>
      </c>
    </row>
    <row r="80" spans="1:13">
      <c r="A80" s="1599"/>
      <c r="B80" s="1678"/>
      <c r="C80" s="1677"/>
      <c r="D80" s="1676"/>
      <c r="E80" s="1676"/>
      <c r="F80" s="1676"/>
      <c r="G80" s="1676"/>
      <c r="H80" s="1676"/>
      <c r="I80" s="1676"/>
      <c r="J80" s="1676"/>
      <c r="K80" s="1676"/>
      <c r="L80" s="1676"/>
      <c r="M80" s="1675"/>
    </row>
    <row r="81" spans="1:13">
      <c r="A81" s="1599">
        <v>2024</v>
      </c>
      <c r="B81" s="1385" t="s">
        <v>772</v>
      </c>
      <c r="C81" s="1677">
        <v>1993.2692307692309</v>
      </c>
      <c r="D81" s="1676">
        <v>1373.8008023722309</v>
      </c>
      <c r="E81" s="1676">
        <v>2073.0654761904761</v>
      </c>
      <c r="F81" s="1676">
        <v>1510.5820105820105</v>
      </c>
      <c r="G81" s="1676">
        <v>2574.5298892503861</v>
      </c>
      <c r="H81" s="1676">
        <v>2596.0538200787564</v>
      </c>
      <c r="I81" s="1676">
        <v>1949.8809523809525</v>
      </c>
      <c r="J81" s="1676">
        <v>3407.8296703296701</v>
      </c>
      <c r="K81" s="1676">
        <v>2359.5092556253271</v>
      </c>
      <c r="L81" s="1676">
        <v>3436.5188383045524</v>
      </c>
      <c r="M81" s="1675">
        <v>2381.5039912917273</v>
      </c>
    </row>
    <row r="82" spans="1:13">
      <c r="A82" s="1599"/>
      <c r="B82" s="1385" t="s">
        <v>771</v>
      </c>
      <c r="C82" s="1677">
        <v>2041.4873321123321</v>
      </c>
      <c r="D82" s="1676">
        <v>1399.0053200767488</v>
      </c>
      <c r="E82" s="1676">
        <v>2095.9821428571431</v>
      </c>
      <c r="F82" s="1676">
        <v>1522.6190476190477</v>
      </c>
      <c r="G82" s="1676">
        <v>2608.1110125209498</v>
      </c>
      <c r="H82" s="1676">
        <v>2613.3752867088865</v>
      </c>
      <c r="I82" s="1676">
        <v>1968.6309523809525</v>
      </c>
      <c r="J82" s="1676">
        <v>3422.6648351648355</v>
      </c>
      <c r="K82" s="1676">
        <v>2380.7564211582066</v>
      </c>
      <c r="L82" s="1676">
        <v>3461.1459968602826</v>
      </c>
      <c r="M82" s="1675">
        <v>2395.269412191582</v>
      </c>
    </row>
    <row r="83" spans="1:13">
      <c r="A83" s="1599"/>
      <c r="B83" s="1385" t="s">
        <v>770</v>
      </c>
      <c r="C83" s="1677">
        <v>2059.542887667888</v>
      </c>
      <c r="D83" s="1676">
        <v>1389.3114425257284</v>
      </c>
      <c r="E83" s="1676">
        <v>2095.9821428571431</v>
      </c>
      <c r="F83" s="1676">
        <v>1513.3597883597884</v>
      </c>
      <c r="G83" s="1676">
        <v>2600.3733280751912</v>
      </c>
      <c r="H83" s="1676">
        <v>2593.7563431169565</v>
      </c>
      <c r="I83" s="1676">
        <v>1957.9166666666667</v>
      </c>
      <c r="J83" s="1676">
        <v>3438.1083202511772</v>
      </c>
      <c r="K83" s="1676">
        <v>2384.1198434502003</v>
      </c>
      <c r="L83" s="1676">
        <v>3460.7927786499213</v>
      </c>
      <c r="M83" s="1675">
        <v>2380.3202104499273</v>
      </c>
    </row>
    <row r="84" spans="1:13">
      <c r="A84" s="1599"/>
      <c r="B84" s="1385" t="s">
        <v>769</v>
      </c>
      <c r="C84" s="1677">
        <v>2055.0328144078144</v>
      </c>
      <c r="D84" s="1676">
        <v>1403.1340484911912</v>
      </c>
      <c r="E84" s="1676">
        <v>2120.2380952380954</v>
      </c>
      <c r="F84" s="1676">
        <v>1494.3783068783068</v>
      </c>
      <c r="G84" s="1676">
        <v>2606.1244207828058</v>
      </c>
      <c r="H84" s="1676">
        <v>2619.160621676207</v>
      </c>
      <c r="I84" s="1676">
        <v>1993.6309523809523</v>
      </c>
      <c r="J84" s="1676">
        <v>3436.9701726844587</v>
      </c>
      <c r="K84" s="1676">
        <v>2372.9172662654805</v>
      </c>
      <c r="L84" s="1676">
        <v>3462.7974882260596</v>
      </c>
      <c r="M84" s="1675">
        <v>2414.6634615384614</v>
      </c>
    </row>
    <row r="85" spans="1:13">
      <c r="A85" s="1599"/>
      <c r="B85" s="1385" t="s">
        <v>768</v>
      </c>
      <c r="C85" s="1677">
        <v>2064.4345238095234</v>
      </c>
      <c r="D85" s="1676">
        <v>1407.2156811442524</v>
      </c>
      <c r="E85" s="1676">
        <v>2174.4047619047619</v>
      </c>
      <c r="F85" s="1676">
        <v>1494.3783068783068</v>
      </c>
      <c r="G85" s="1676">
        <v>2603.7500410792341</v>
      </c>
      <c r="H85" s="1676">
        <v>2613.714516603743</v>
      </c>
      <c r="I85" s="1676">
        <v>1961.25</v>
      </c>
      <c r="J85" s="1676">
        <v>3457.4960753532182</v>
      </c>
      <c r="K85" s="1676">
        <v>2431.2178942089654</v>
      </c>
      <c r="L85" s="1676">
        <v>3475.8045525902671</v>
      </c>
      <c r="M85" s="1675">
        <v>2425.1859579100146</v>
      </c>
    </row>
    <row r="86" spans="1:13">
      <c r="A86" s="1599"/>
      <c r="B86" s="1385" t="s">
        <v>767</v>
      </c>
      <c r="C86" s="1677">
        <v>2082.3565323565322</v>
      </c>
      <c r="D86" s="1676">
        <v>1452.4276120704692</v>
      </c>
      <c r="E86" s="1676">
        <v>2162.6488095238096</v>
      </c>
      <c r="F86" s="1676">
        <v>1530.6878306878307</v>
      </c>
      <c r="G86" s="1676">
        <v>2620.0837792894936</v>
      </c>
      <c r="H86" s="1676">
        <v>2631.3409222384607</v>
      </c>
      <c r="I86" s="1676">
        <v>1972.9166666666667</v>
      </c>
      <c r="J86" s="1676">
        <v>3434.6153846153848</v>
      </c>
      <c r="K86" s="1676">
        <v>2399.1666121576836</v>
      </c>
      <c r="L86" s="1676">
        <v>3459.7723704866562</v>
      </c>
      <c r="M86" s="1675">
        <v>2405.3769956458636</v>
      </c>
    </row>
    <row r="87" spans="1:13">
      <c r="A87" s="1599"/>
      <c r="B87" s="1385" t="s">
        <v>766</v>
      </c>
      <c r="C87" s="1677">
        <v>2099.6642246642245</v>
      </c>
      <c r="D87" s="1676">
        <v>1438.8561834990408</v>
      </c>
      <c r="E87" s="1676">
        <v>2148.0654761904761</v>
      </c>
      <c r="F87" s="1676">
        <v>1534.3915343915344</v>
      </c>
      <c r="G87" s="1676">
        <v>2627.9658220776232</v>
      </c>
      <c r="H87" s="1676">
        <v>2630.2992555717938</v>
      </c>
      <c r="I87" s="1676">
        <v>2013.6309523809525</v>
      </c>
      <c r="J87" s="1676">
        <v>3419.8979591836733</v>
      </c>
      <c r="K87" s="1676">
        <v>2413.9706251090179</v>
      </c>
      <c r="L87" s="1676">
        <v>3443.0141287284141</v>
      </c>
      <c r="M87" s="1675">
        <v>2400.7006531204643</v>
      </c>
    </row>
    <row r="88" spans="1:13">
      <c r="A88" s="1599"/>
      <c r="B88" s="1385" t="s">
        <v>765</v>
      </c>
      <c r="C88" s="1677">
        <v>2116.5712759462763</v>
      </c>
      <c r="D88" s="1676">
        <v>1450.8969998255711</v>
      </c>
      <c r="E88" s="1676">
        <v>2199.1071428571427</v>
      </c>
      <c r="F88" s="1676">
        <v>1505.2248677248679</v>
      </c>
      <c r="G88" s="1676">
        <v>2629.2388839593809</v>
      </c>
      <c r="H88" s="1676">
        <v>2635.4463143953235</v>
      </c>
      <c r="I88" s="1676">
        <v>2005.297619047619</v>
      </c>
      <c r="J88" s="1676">
        <v>3443.6813186813188</v>
      </c>
      <c r="K88" s="1676">
        <v>2406.4115918803418</v>
      </c>
      <c r="L88" s="1676">
        <v>3447.0957613814753</v>
      </c>
      <c r="M88" s="1675">
        <v>2412.1825108853413</v>
      </c>
    </row>
    <row r="89" spans="1:13">
      <c r="A89" s="1599"/>
      <c r="B89" s="1385" t="s">
        <v>764</v>
      </c>
      <c r="C89" s="1677">
        <v>2120.272435897436</v>
      </c>
      <c r="D89" s="1676">
        <v>1466.8703122274551</v>
      </c>
      <c r="E89" s="1676">
        <v>2231.3988095238092</v>
      </c>
      <c r="F89" s="1676">
        <v>1503.3730158730159</v>
      </c>
      <c r="G89" s="1676">
        <v>2634.1092378980575</v>
      </c>
      <c r="H89" s="1676">
        <v>2639.8344573336581</v>
      </c>
      <c r="I89" s="1676">
        <v>2011.9642857142858</v>
      </c>
      <c r="J89" s="1676">
        <v>3463.5007849293561</v>
      </c>
      <c r="K89" s="1676">
        <v>2406.4008263561836</v>
      </c>
      <c r="L89" s="1676">
        <v>3461.8131868131868</v>
      </c>
      <c r="M89" s="1675">
        <v>2412.3457910014513</v>
      </c>
    </row>
    <row r="90" spans="1:13">
      <c r="A90" s="1599"/>
      <c r="B90" s="1385" t="s">
        <v>763</v>
      </c>
      <c r="C90" s="1677">
        <v>2139.2132173382174</v>
      </c>
      <c r="D90" s="1676">
        <v>1472.1642246642245</v>
      </c>
      <c r="E90" s="1676">
        <v>2233.1845238095234</v>
      </c>
      <c r="F90" s="1676">
        <v>1516.8650793650793</v>
      </c>
      <c r="G90" s="1676">
        <v>2644.4201255381377</v>
      </c>
      <c r="H90" s="1676">
        <v>2644.6955684447694</v>
      </c>
      <c r="I90" s="1676">
        <v>2036.9642857142858</v>
      </c>
      <c r="J90" s="1676">
        <v>3455.3963893249606</v>
      </c>
      <c r="K90" s="1676">
        <v>2421.4230115122969</v>
      </c>
      <c r="L90" s="1676">
        <v>3494.7213500784928</v>
      </c>
      <c r="M90" s="1675">
        <v>2424.7166182873734</v>
      </c>
    </row>
    <row r="91" spans="1:13">
      <c r="A91" s="1599"/>
      <c r="B91" s="1385" t="s">
        <v>1327</v>
      </c>
      <c r="C91" s="1677">
        <v>2140.6021062271061</v>
      </c>
      <c r="D91" s="1676">
        <v>1469.1030001744289</v>
      </c>
      <c r="E91" s="1676">
        <v>2212.3511904761904</v>
      </c>
      <c r="F91" s="1676">
        <v>1528.7698412698412</v>
      </c>
      <c r="G91" s="1676">
        <v>2658.7580926090241</v>
      </c>
      <c r="H91" s="1676">
        <v>2663.543696464093</v>
      </c>
      <c r="I91" s="1676">
        <v>2024.4642857142858</v>
      </c>
      <c r="J91" s="1676">
        <v>3461.6365777080064</v>
      </c>
      <c r="K91" s="1676">
        <v>2436.0578013256586</v>
      </c>
      <c r="L91" s="1676">
        <v>3514.8940345368919</v>
      </c>
      <c r="M91" s="1675">
        <v>2478.0569666182873</v>
      </c>
    </row>
    <row r="92" spans="1:13">
      <c r="A92" s="1599"/>
      <c r="B92" s="1674" t="s">
        <v>761</v>
      </c>
      <c r="C92" s="1673">
        <v>2152.5816544566542</v>
      </c>
      <c r="D92" s="1672">
        <v>1471.1438165009592</v>
      </c>
      <c r="E92" s="1672">
        <v>2231.3988095238092</v>
      </c>
      <c r="F92" s="1672">
        <v>1524.0079365079364</v>
      </c>
      <c r="G92" s="1672">
        <v>2676.898682178185</v>
      </c>
      <c r="H92" s="1672">
        <v>2670.5139472455649</v>
      </c>
      <c r="I92" s="1672">
        <v>2071.1309523809523</v>
      </c>
      <c r="J92" s="1672">
        <v>3473.5282574568287</v>
      </c>
      <c r="K92" s="1672">
        <v>2431.4795373277516</v>
      </c>
      <c r="L92" s="1672">
        <v>3525.5298273155413</v>
      </c>
      <c r="M92" s="1671">
        <v>2479.8621190130625</v>
      </c>
    </row>
    <row r="93" spans="1:13">
      <c r="A93" s="1599"/>
      <c r="B93" s="1674"/>
      <c r="C93" s="1673"/>
      <c r="D93" s="1672"/>
      <c r="E93" s="1672"/>
      <c r="F93" s="1672"/>
      <c r="G93" s="1672"/>
      <c r="H93" s="1672"/>
      <c r="I93" s="1672"/>
      <c r="J93" s="1672"/>
      <c r="K93" s="1672"/>
      <c r="L93" s="1672"/>
      <c r="M93" s="1671"/>
    </row>
    <row r="94" spans="1:13" s="1459" customFormat="1">
      <c r="A94" s="1670" t="s">
        <v>614</v>
      </c>
      <c r="B94" s="1668" t="s">
        <v>772</v>
      </c>
      <c r="C94" s="1665">
        <v>2137.3588217338215</v>
      </c>
      <c r="D94" s="1664">
        <v>1481.6540205825918</v>
      </c>
      <c r="E94" s="1664">
        <v>2229.613095238095</v>
      </c>
      <c r="F94" s="1664">
        <v>1526.3888888888887</v>
      </c>
      <c r="G94" s="1664">
        <v>2683.6323901541291</v>
      </c>
      <c r="H94" s="1664">
        <v>2684.5515289449113</v>
      </c>
      <c r="I94" s="1664">
        <v>2162.3809523809523</v>
      </c>
      <c r="J94" s="1664">
        <v>3477.4921507064364</v>
      </c>
      <c r="K94" s="1664">
        <v>2429.930010465725</v>
      </c>
      <c r="L94" s="1664">
        <v>3551.3540031397174</v>
      </c>
      <c r="M94" s="1663">
        <v>2488.4660740203194</v>
      </c>
    </row>
    <row r="95" spans="1:13" s="1459" customFormat="1">
      <c r="A95" s="1669"/>
      <c r="B95" s="1668" t="s">
        <v>771</v>
      </c>
      <c r="C95" s="1665">
        <v>2147.8479853479853</v>
      </c>
      <c r="D95" s="1664">
        <v>1482.8785103785103</v>
      </c>
      <c r="E95" s="1664">
        <v>2234.9702380952376</v>
      </c>
      <c r="F95" s="1664">
        <v>1528.7698412698412</v>
      </c>
      <c r="G95" s="1664">
        <v>2718.140589569161</v>
      </c>
      <c r="H95" s="1664">
        <v>2716.4621645759757</v>
      </c>
      <c r="I95" s="1664">
        <v>2174.5238095238096</v>
      </c>
      <c r="J95" s="1664">
        <v>3505.0627943485088</v>
      </c>
      <c r="K95" s="1664">
        <v>2458.7610653235652</v>
      </c>
      <c r="L95" s="1664">
        <v>3573.0965463108323</v>
      </c>
      <c r="M95" s="1663">
        <v>2510.2924528301887</v>
      </c>
    </row>
    <row r="96" spans="1:13" s="1459" customFormat="1">
      <c r="A96" s="1669"/>
      <c r="B96" s="1668" t="s">
        <v>770</v>
      </c>
      <c r="C96" s="1665">
        <v>2164.0605921855922</v>
      </c>
      <c r="D96" s="1664">
        <v>1515.187074829932</v>
      </c>
      <c r="E96" s="1664">
        <v>2251.0416666666665</v>
      </c>
      <c r="F96" s="1664">
        <v>1673.4788359788361</v>
      </c>
      <c r="G96" s="1664">
        <v>2738.4419468270398</v>
      </c>
      <c r="H96" s="1664">
        <v>2719.1531367981979</v>
      </c>
      <c r="I96" s="1664">
        <v>2187.7380952380954</v>
      </c>
      <c r="J96" s="1664">
        <v>3520.0745682888537</v>
      </c>
      <c r="K96" s="1664">
        <v>2477.4181820163963</v>
      </c>
      <c r="L96" s="1664">
        <v>3604.513343799058</v>
      </c>
      <c r="M96" s="1663">
        <v>2521.6890420899854</v>
      </c>
    </row>
    <row r="97" spans="1:13" s="1459" customFormat="1">
      <c r="A97" s="1669"/>
      <c r="B97" s="1668" t="s">
        <v>769</v>
      </c>
      <c r="C97" s="1665">
        <v>2163.3165445665445</v>
      </c>
      <c r="D97" s="1664">
        <v>1518.3616780045352</v>
      </c>
      <c r="E97" s="1664">
        <v>2247.4702380952376</v>
      </c>
      <c r="F97" s="1664">
        <v>1667.7910052910054</v>
      </c>
      <c r="G97" s="1664">
        <v>2753.912386210523</v>
      </c>
      <c r="H97" s="1664">
        <v>2724.2595679576179</v>
      </c>
      <c r="I97" s="1664">
        <v>2190.238095238095</v>
      </c>
      <c r="J97" s="1664">
        <v>3544.7017268445838</v>
      </c>
      <c r="K97" s="1664">
        <v>2501.5133874062449</v>
      </c>
      <c r="L97" s="1664">
        <v>3621.565934065934</v>
      </c>
      <c r="M97" s="1663">
        <v>2533.5812772133527</v>
      </c>
    </row>
    <row r="98" spans="1:13" s="1459" customFormat="1">
      <c r="A98" s="1669"/>
      <c r="B98" s="1668" t="s">
        <v>768</v>
      </c>
      <c r="C98" s="1665">
        <v>2181.219474969475</v>
      </c>
      <c r="D98" s="1664">
        <v>1525.661521018664</v>
      </c>
      <c r="E98" s="1664">
        <v>2262.6488095238092</v>
      </c>
      <c r="F98" s="1664">
        <v>1687.2354497354497</v>
      </c>
      <c r="G98" s="1664">
        <v>2758.404482565973</v>
      </c>
      <c r="H98" s="1664">
        <v>2736.4835155076526</v>
      </c>
      <c r="I98" s="1664">
        <v>2187.8571428571431</v>
      </c>
      <c r="J98" s="1664">
        <v>3557.4960753532182</v>
      </c>
      <c r="K98" s="1664">
        <v>2507.7040162218736</v>
      </c>
      <c r="L98" s="1664">
        <v>3636.5188383045524</v>
      </c>
      <c r="M98" s="1663">
        <v>2548.8343613933239</v>
      </c>
    </row>
    <row r="99" spans="1:13" s="1459" customFormat="1">
      <c r="A99" s="1669"/>
      <c r="B99" s="1668" t="s">
        <v>767</v>
      </c>
      <c r="C99" s="1665">
        <v>2201.324023199023</v>
      </c>
      <c r="D99" s="1664">
        <v>1528.7227455084596</v>
      </c>
      <c r="E99" s="1664">
        <v>2310.4166666666665</v>
      </c>
      <c r="F99" s="1664">
        <v>1689.616402116402</v>
      </c>
      <c r="G99" s="1664">
        <v>2789.2093069111697</v>
      </c>
      <c r="H99" s="1664">
        <v>2749.5680778833271</v>
      </c>
      <c r="I99" s="1664">
        <v>2170</v>
      </c>
      <c r="J99" s="1664">
        <v>3582.4175824175827</v>
      </c>
      <c r="K99" s="1664">
        <v>2500.9562510901796</v>
      </c>
      <c r="L99" s="1664">
        <v>3641.4442700156987</v>
      </c>
      <c r="M99" s="1663">
        <v>2539.3731857764878</v>
      </c>
    </row>
    <row r="100" spans="1:13" s="1459" customFormat="1">
      <c r="A100" s="1669"/>
      <c r="B100" s="1668" t="s">
        <v>766</v>
      </c>
      <c r="C100" s="1665">
        <v>2232.4748168498168</v>
      </c>
      <c r="D100" s="1664">
        <v>1526.8389150532007</v>
      </c>
      <c r="E100" s="1664">
        <v>2310.4166666666665</v>
      </c>
      <c r="F100" s="1664">
        <v>1689.616402116402</v>
      </c>
      <c r="G100" s="1664">
        <v>2781.3418120871534</v>
      </c>
      <c r="H100" s="1664">
        <v>2746.6439836804284</v>
      </c>
      <c r="I100" s="1664">
        <v>2161.6666666666665</v>
      </c>
      <c r="J100" s="1664">
        <v>3546.2127158555732</v>
      </c>
      <c r="K100" s="1664">
        <v>2520.3986241932671</v>
      </c>
      <c r="L100" s="1664">
        <v>3625.6475667189952</v>
      </c>
      <c r="M100" s="1663">
        <v>2575.5397314949205</v>
      </c>
    </row>
    <row r="101" spans="1:13" s="1459" customFormat="1">
      <c r="A101" s="1669"/>
      <c r="B101" s="1668" t="s">
        <v>765</v>
      </c>
      <c r="C101" s="1665">
        <v>2229.7390109890107</v>
      </c>
      <c r="D101" s="1664">
        <v>1532.5462236176522</v>
      </c>
      <c r="E101" s="1664">
        <v>2310.6666666666665</v>
      </c>
      <c r="F101" s="1664">
        <v>1710.4497354497353</v>
      </c>
      <c r="G101" s="1664">
        <v>2788.4156561175191</v>
      </c>
      <c r="H101" s="1664">
        <v>2754.4696139325292</v>
      </c>
      <c r="I101" s="1664">
        <v>2161.6666666666665</v>
      </c>
      <c r="J101" s="1664">
        <v>3570.1138147566717</v>
      </c>
      <c r="K101" s="1664">
        <v>2531.7891189167976</v>
      </c>
      <c r="L101" s="1664">
        <v>3646.4874411302981</v>
      </c>
      <c r="M101" s="1663">
        <v>2593.895137880987</v>
      </c>
    </row>
    <row r="102" spans="1:13" s="1459" customFormat="1">
      <c r="A102" s="1669"/>
      <c r="B102" s="1668" t="s">
        <v>764</v>
      </c>
      <c r="C102" s="1665">
        <v>2242.1321733821733</v>
      </c>
      <c r="D102" s="1664">
        <v>1542.122361765219</v>
      </c>
      <c r="E102" s="1664">
        <v>2312.2023809523812</v>
      </c>
      <c r="F102" s="1664">
        <v>1712.8306878306876</v>
      </c>
      <c r="G102" s="1664">
        <v>2788.8757435341281</v>
      </c>
      <c r="H102" s="1664">
        <v>2763.9578385702107</v>
      </c>
      <c r="I102" s="1664">
        <v>2211.666666666667</v>
      </c>
      <c r="J102" s="1664">
        <v>3612.0682888540032</v>
      </c>
      <c r="K102" s="1664">
        <v>2565.2116311268101</v>
      </c>
      <c r="L102" s="1664">
        <v>3683.8697017268446</v>
      </c>
      <c r="M102" s="1663">
        <v>2628.1567489114659</v>
      </c>
    </row>
    <row r="103" spans="1:13" s="1459" customFormat="1">
      <c r="A103" s="1669"/>
      <c r="B103" s="1668" t="s">
        <v>763</v>
      </c>
      <c r="C103" s="1665">
        <v>2252.6022588522587</v>
      </c>
      <c r="D103" s="1664">
        <v>1547.2244025815455</v>
      </c>
      <c r="E103" s="1664">
        <v>2308.1845238095239</v>
      </c>
      <c r="F103" s="1664">
        <v>1703.1084656084656</v>
      </c>
      <c r="G103" s="1664">
        <v>2808.6069210292808</v>
      </c>
      <c r="H103" s="1664">
        <v>2761.5876694880849</v>
      </c>
      <c r="I103" s="1664">
        <v>2253.666666666667</v>
      </c>
      <c r="J103" s="1664">
        <v>3622.9395604395604</v>
      </c>
      <c r="K103" s="1664">
        <v>2591.5796430751789</v>
      </c>
      <c r="L103" s="1664">
        <v>3730.3571428571431</v>
      </c>
      <c r="M103" s="1663">
        <v>2635.8218432510885</v>
      </c>
    </row>
    <row r="104" spans="1:13" s="1459" customFormat="1">
      <c r="A104" s="1669"/>
      <c r="B104" s="1668" t="s">
        <v>1327</v>
      </c>
      <c r="C104" s="1665">
        <v>2240.5067155067154</v>
      </c>
      <c r="D104" s="1664">
        <v>1546.7708878423164</v>
      </c>
      <c r="E104" s="1664">
        <v>2311.7559523809523</v>
      </c>
      <c r="F104" s="1664">
        <v>1699.4047619047617</v>
      </c>
      <c r="G104" s="1664">
        <v>2809.0785106313051</v>
      </c>
      <c r="H104" s="1664">
        <v>2785.2658654041329</v>
      </c>
      <c r="I104" s="1664">
        <v>2253.3333333333335</v>
      </c>
      <c r="J104" s="1664">
        <v>3608.9481946624801</v>
      </c>
      <c r="K104" s="1664">
        <v>2590.1858483778124</v>
      </c>
      <c r="L104" s="1664">
        <v>3701.729984301413</v>
      </c>
      <c r="M104" s="1663">
        <v>2632.9644412191583</v>
      </c>
    </row>
    <row r="105" spans="1:13" s="1459" customFormat="1" ht="15.75" thickBot="1">
      <c r="A105" s="1667"/>
      <c r="B105" s="1666" t="s">
        <v>761</v>
      </c>
      <c r="C105" s="1665">
        <v>2251.7246642246646</v>
      </c>
      <c r="D105" s="1664">
        <v>1559.0157858014998</v>
      </c>
      <c r="E105" s="1664">
        <v>2320.6845238095234</v>
      </c>
      <c r="F105" s="1664">
        <v>1701.4550264550264</v>
      </c>
      <c r="G105" s="1664">
        <v>2808.0802852541979</v>
      </c>
      <c r="H105" s="1664">
        <v>2792.3235344862587</v>
      </c>
      <c r="I105" s="1664">
        <v>2253.3333333333335</v>
      </c>
      <c r="J105" s="1664">
        <v>3604.1405023547877</v>
      </c>
      <c r="K105" s="1664">
        <v>2589.2667724140938</v>
      </c>
      <c r="L105" s="1664">
        <v>3704.7095761381479</v>
      </c>
      <c r="M105" s="1663">
        <v>2635.3864296081274</v>
      </c>
    </row>
    <row r="106" spans="1:13" ht="15" customHeight="1">
      <c r="A106" s="1581" t="s">
        <v>745</v>
      </c>
      <c r="B106" s="2122" t="s">
        <v>1518</v>
      </c>
      <c r="C106" s="2122"/>
      <c r="D106" s="2122"/>
      <c r="E106" s="2122"/>
      <c r="F106" s="2122"/>
      <c r="G106" s="2122"/>
      <c r="H106" s="2122"/>
      <c r="I106" s="2122"/>
      <c r="J106" s="2122"/>
      <c r="K106" s="1662"/>
      <c r="L106" s="1661"/>
      <c r="M106" s="1660" t="s">
        <v>153</v>
      </c>
    </row>
    <row r="107" spans="1:13" ht="15" customHeight="1">
      <c r="A107" s="1581" t="s">
        <v>742</v>
      </c>
      <c r="B107" s="2123" t="s">
        <v>1517</v>
      </c>
      <c r="C107" s="2123"/>
      <c r="D107" s="2123"/>
      <c r="E107" s="2123"/>
      <c r="F107" s="2123"/>
      <c r="G107" s="2123"/>
      <c r="H107" s="1582"/>
      <c r="I107" s="1582"/>
      <c r="J107" s="1658"/>
      <c r="K107" s="1599"/>
      <c r="L107" s="513"/>
      <c r="M107" s="513"/>
    </row>
    <row r="108" spans="1:13">
      <c r="A108" s="1581" t="s">
        <v>740</v>
      </c>
      <c r="B108" s="1582" t="s">
        <v>735</v>
      </c>
      <c r="C108" s="1624"/>
      <c r="D108" s="1624"/>
      <c r="E108" s="1582"/>
      <c r="F108" s="1582"/>
      <c r="G108" s="1582"/>
      <c r="H108" s="1582"/>
      <c r="I108" s="1582"/>
      <c r="J108" s="1582"/>
    </row>
  </sheetData>
  <mergeCells count="10">
    <mergeCell ref="K2:M2"/>
    <mergeCell ref="B106:J106"/>
    <mergeCell ref="B107:G107"/>
    <mergeCell ref="A3:M3"/>
    <mergeCell ref="A5:B6"/>
    <mergeCell ref="C5:D5"/>
    <mergeCell ref="E5:F5"/>
    <mergeCell ref="H5:I5"/>
    <mergeCell ref="J5:K5"/>
    <mergeCell ref="L5:M5"/>
  </mergeCells>
  <hyperlinks>
    <hyperlink ref="K2" location="Contents!A1" display="Back to Contents ç" xr:uid="{F573D7B3-52C9-4916-A7C7-0C7B6BB7A527}"/>
    <hyperlink ref="K2:M2" location="உள்ளடக்கம்!A1" display="cs;slf;fj;jpw;F jpUk;Gtjw;F" xr:uid="{7DD1AC52-DDAC-4665-A85C-EF78476AAA51}"/>
  </hyperlinks>
  <pageMargins left="0.7" right="0.7" top="0.75" bottom="0.75" header="0.3" footer="0.3"/>
  <pageSetup paperSize="9" scale="55" orientation="portrait" r:id="rId1"/>
  <headerFooter>
    <oddHeader xml:space="preserve">&amp;L&amp;"Calibri"&amp;10&amp;K000000 [Limited Sharing]&amp;1#_x000D_&amp;"Aptos Narrow"&amp;11&amp;K000000&amp;"Calibri"&amp;11 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B152C-731E-4461-ABE0-64BA9B49E464}">
  <sheetPr>
    <pageSetUpPr fitToPage="1"/>
  </sheetPr>
  <dimension ref="A1:AL53"/>
  <sheetViews>
    <sheetView topLeftCell="L1" workbookViewId="0">
      <selection activeCell="AH2" sqref="AH2:AK2"/>
    </sheetView>
  </sheetViews>
  <sheetFormatPr defaultRowHeight="15"/>
  <cols>
    <col min="1" max="2" width="9.140625" style="1377"/>
    <col min="3" max="3" width="45.5703125" style="1377" customWidth="1"/>
    <col min="4" max="17" width="11.28515625" style="1377" customWidth="1"/>
    <col min="18" max="20" width="9.28515625" style="1377" bestFit="1" customWidth="1"/>
    <col min="21" max="21" width="9.42578125" style="1377" bestFit="1" customWidth="1"/>
    <col min="22" max="22" width="9.42578125" style="1377" customWidth="1"/>
    <col min="23" max="23" width="9.42578125" style="1377" bestFit="1" customWidth="1"/>
    <col min="24" max="24" width="9.42578125" style="1377" customWidth="1"/>
    <col min="25" max="27" width="9.28515625" style="1377" bestFit="1" customWidth="1"/>
    <col min="28" max="28" width="9.42578125" style="1377" bestFit="1" customWidth="1"/>
    <col min="29" max="29" width="9.42578125" style="1377" customWidth="1"/>
    <col min="30" max="30" width="9.42578125" style="1377" bestFit="1" customWidth="1"/>
    <col min="31" max="31" width="9.42578125" style="1377" customWidth="1"/>
    <col min="32" max="34" width="9.28515625" style="1377" bestFit="1" customWidth="1"/>
    <col min="35" max="35" width="9.42578125" style="1377" bestFit="1" customWidth="1"/>
    <col min="36" max="36" width="9.42578125" style="1377" customWidth="1"/>
    <col min="37" max="37" width="9.42578125" style="1377" bestFit="1" customWidth="1"/>
    <col min="38" max="16384" width="9.140625" style="1377"/>
  </cols>
  <sheetData>
    <row r="1" spans="1:38" ht="15.75">
      <c r="A1" s="1161" t="s">
        <v>132</v>
      </c>
      <c r="B1" s="829"/>
      <c r="C1" s="1012"/>
      <c r="D1" s="827"/>
      <c r="E1" s="827"/>
      <c r="F1" s="827"/>
      <c r="G1" s="827"/>
      <c r="H1" s="827"/>
      <c r="I1" s="827"/>
      <c r="J1" s="827"/>
      <c r="K1" s="827"/>
      <c r="L1" s="827"/>
      <c r="M1" s="827"/>
      <c r="N1" s="827"/>
      <c r="O1" s="827"/>
      <c r="P1" s="828"/>
      <c r="Q1" s="828"/>
      <c r="R1" s="513"/>
      <c r="AK1" s="830" t="s">
        <v>1542</v>
      </c>
    </row>
    <row r="2" spans="1:38" ht="15.75">
      <c r="A2" s="829"/>
      <c r="B2" s="829"/>
      <c r="C2" s="1012"/>
      <c r="D2" s="827"/>
      <c r="E2" s="827"/>
      <c r="F2" s="827"/>
      <c r="G2" s="827"/>
      <c r="H2" s="827"/>
      <c r="I2" s="827"/>
      <c r="J2" s="827"/>
      <c r="K2" s="827"/>
      <c r="L2" s="827"/>
      <c r="M2" s="827"/>
      <c r="N2" s="827"/>
      <c r="O2" s="827"/>
      <c r="P2" s="828"/>
      <c r="Q2" s="828"/>
      <c r="R2" s="513"/>
      <c r="AH2" s="1787" t="s">
        <v>130</v>
      </c>
      <c r="AI2" s="1787"/>
      <c r="AJ2" s="1787"/>
      <c r="AK2" s="1787"/>
    </row>
    <row r="3" spans="1:38" ht="15.75">
      <c r="A3" s="2145" t="s">
        <v>1541</v>
      </c>
      <c r="B3" s="2145"/>
      <c r="C3" s="2145"/>
      <c r="D3" s="2145"/>
      <c r="E3" s="2145"/>
      <c r="F3" s="2145"/>
      <c r="G3" s="2145"/>
      <c r="H3" s="2145"/>
      <c r="I3" s="2145"/>
      <c r="J3" s="2145"/>
      <c r="K3" s="2145"/>
      <c r="L3" s="2145"/>
      <c r="M3" s="2145"/>
      <c r="N3" s="2145"/>
      <c r="O3" s="2145"/>
      <c r="P3" s="2145"/>
      <c r="Q3" s="2145"/>
      <c r="R3" s="2145"/>
      <c r="S3" s="2145"/>
      <c r="T3" s="2145"/>
      <c r="U3" s="2145"/>
      <c r="V3" s="2145"/>
      <c r="W3" s="2145"/>
      <c r="X3" s="2145"/>
      <c r="Y3" s="2145"/>
      <c r="Z3" s="2145"/>
      <c r="AA3" s="2145"/>
      <c r="AB3" s="2145"/>
      <c r="AC3" s="2145"/>
      <c r="AD3" s="2145"/>
      <c r="AE3" s="2145"/>
      <c r="AF3" s="2145"/>
      <c r="AG3" s="2145"/>
      <c r="AH3" s="2145"/>
      <c r="AI3" s="2145"/>
      <c r="AJ3" s="2145"/>
      <c r="AK3" s="2145"/>
    </row>
    <row r="4" spans="1:38" ht="15.75" thickBot="1">
      <c r="A4" s="513"/>
      <c r="B4" s="513"/>
      <c r="C4" s="513"/>
      <c r="D4" s="513"/>
      <c r="E4" s="513"/>
      <c r="F4" s="513"/>
      <c r="G4" s="513"/>
      <c r="H4" s="513"/>
      <c r="I4" s="513"/>
      <c r="J4" s="513"/>
      <c r="K4" s="513"/>
      <c r="L4" s="513"/>
      <c r="M4" s="513"/>
      <c r="N4" s="513"/>
      <c r="O4" s="513"/>
      <c r="P4" s="1767"/>
      <c r="Q4" s="1767"/>
      <c r="R4" s="513"/>
      <c r="AK4" s="1766" t="s">
        <v>1461</v>
      </c>
    </row>
    <row r="5" spans="1:38" ht="15.75" thickBot="1">
      <c r="A5" s="2146" t="s">
        <v>637</v>
      </c>
      <c r="B5" s="2147"/>
      <c r="C5" s="2148"/>
      <c r="D5" s="2152" t="s">
        <v>1391</v>
      </c>
      <c r="E5" s="2138"/>
      <c r="F5" s="2138"/>
      <c r="G5" s="2138"/>
      <c r="H5" s="2138"/>
      <c r="I5" s="2138"/>
      <c r="J5" s="2139"/>
      <c r="K5" s="2137" t="s">
        <v>1390</v>
      </c>
      <c r="L5" s="2138"/>
      <c r="M5" s="2138"/>
      <c r="N5" s="2138"/>
      <c r="O5" s="2138"/>
      <c r="P5" s="2138"/>
      <c r="Q5" s="2139"/>
      <c r="R5" s="2137" t="s">
        <v>1540</v>
      </c>
      <c r="S5" s="2138"/>
      <c r="T5" s="2138"/>
      <c r="U5" s="2138"/>
      <c r="V5" s="2138"/>
      <c r="W5" s="2138"/>
      <c r="X5" s="2139"/>
      <c r="Y5" s="2075" t="s">
        <v>1539</v>
      </c>
      <c r="Z5" s="2076"/>
      <c r="AA5" s="2076"/>
      <c r="AB5" s="2076"/>
      <c r="AC5" s="2076"/>
      <c r="AD5" s="2076"/>
      <c r="AE5" s="2155"/>
      <c r="AF5" s="2153" t="s">
        <v>1387</v>
      </c>
      <c r="AG5" s="2153"/>
      <c r="AH5" s="2153"/>
      <c r="AI5" s="2153"/>
      <c r="AJ5" s="2153"/>
      <c r="AK5" s="2153"/>
      <c r="AL5" s="2154"/>
    </row>
    <row r="6" spans="1:38" ht="15.75" thickBot="1">
      <c r="A6" s="2149"/>
      <c r="B6" s="2150"/>
      <c r="C6" s="2151"/>
      <c r="D6" s="1746">
        <v>2019</v>
      </c>
      <c r="E6" s="1745">
        <v>2020</v>
      </c>
      <c r="F6" s="1744">
        <v>2021</v>
      </c>
      <c r="G6" s="1744">
        <v>2022</v>
      </c>
      <c r="H6" s="1744">
        <v>2023</v>
      </c>
      <c r="I6" s="1748">
        <v>2024</v>
      </c>
      <c r="J6" s="1743" t="s">
        <v>1380</v>
      </c>
      <c r="K6" s="1746">
        <v>2019</v>
      </c>
      <c r="L6" s="1745">
        <v>2020</v>
      </c>
      <c r="M6" s="1744">
        <v>2021</v>
      </c>
      <c r="N6" s="1744">
        <v>2022</v>
      </c>
      <c r="O6" s="1748">
        <v>2023</v>
      </c>
      <c r="P6" s="1011">
        <v>2024</v>
      </c>
      <c r="Q6" s="1743" t="s">
        <v>1380</v>
      </c>
      <c r="R6" s="1746">
        <v>2019</v>
      </c>
      <c r="S6" s="1745">
        <v>2020</v>
      </c>
      <c r="T6" s="1744">
        <v>2021</v>
      </c>
      <c r="U6" s="1744">
        <v>2022</v>
      </c>
      <c r="V6" s="1748">
        <v>2023</v>
      </c>
      <c r="W6" s="1011">
        <v>2024</v>
      </c>
      <c r="X6" s="1743" t="s">
        <v>1380</v>
      </c>
      <c r="Y6" s="1746">
        <v>2019</v>
      </c>
      <c r="Z6" s="1745">
        <v>2020</v>
      </c>
      <c r="AA6" s="1744">
        <v>2021</v>
      </c>
      <c r="AB6" s="1744">
        <v>2022</v>
      </c>
      <c r="AC6" s="1748">
        <v>2023</v>
      </c>
      <c r="AD6" s="1011">
        <v>2024</v>
      </c>
      <c r="AE6" s="1743" t="s">
        <v>1380</v>
      </c>
      <c r="AF6" s="1765">
        <v>2019</v>
      </c>
      <c r="AG6" s="1764">
        <v>2020</v>
      </c>
      <c r="AH6" s="1763">
        <v>2021</v>
      </c>
      <c r="AI6" s="1763">
        <v>2022</v>
      </c>
      <c r="AJ6" s="916">
        <v>2023</v>
      </c>
      <c r="AK6" s="1011">
        <v>2024</v>
      </c>
      <c r="AL6" s="1762" t="s">
        <v>1380</v>
      </c>
    </row>
    <row r="7" spans="1:38">
      <c r="A7" s="1724" t="s">
        <v>1537</v>
      </c>
      <c r="B7" s="1742"/>
      <c r="C7" s="1722"/>
      <c r="D7" s="1739"/>
      <c r="E7" s="1738"/>
      <c r="F7" s="1738"/>
      <c r="G7" s="1738"/>
      <c r="H7" s="1738"/>
      <c r="I7" s="1737"/>
      <c r="J7" s="823"/>
      <c r="K7" s="1739"/>
      <c r="L7" s="1738"/>
      <c r="M7" s="1738"/>
      <c r="N7" s="1738"/>
      <c r="O7" s="1737"/>
      <c r="P7" s="813"/>
      <c r="Q7" s="1741"/>
      <c r="R7" s="1739"/>
      <c r="S7" s="1738"/>
      <c r="T7" s="1738"/>
      <c r="U7" s="1738"/>
      <c r="V7" s="1737"/>
      <c r="W7" s="813"/>
      <c r="X7" s="823"/>
      <c r="Y7" s="1739"/>
      <c r="Z7" s="1738"/>
      <c r="AA7" s="1738"/>
      <c r="AB7" s="1738"/>
      <c r="AC7" s="1737"/>
      <c r="AD7" s="1761"/>
      <c r="AE7" s="1741"/>
      <c r="AF7" s="1739"/>
      <c r="AG7" s="1738"/>
      <c r="AH7" s="1738"/>
      <c r="AI7" s="1738"/>
      <c r="AJ7" s="813"/>
      <c r="AK7" s="813"/>
      <c r="AL7" s="1760"/>
    </row>
    <row r="8" spans="1:38">
      <c r="A8" s="1724"/>
      <c r="B8" s="1724" t="s">
        <v>1512</v>
      </c>
      <c r="C8" s="1722"/>
      <c r="D8" s="1734"/>
      <c r="E8" s="1733"/>
      <c r="F8" s="1733"/>
      <c r="G8" s="1733"/>
      <c r="H8" s="1733"/>
      <c r="I8" s="1732"/>
      <c r="J8" s="823"/>
      <c r="K8" s="1734"/>
      <c r="L8" s="1733"/>
      <c r="M8" s="1733"/>
      <c r="N8" s="1733"/>
      <c r="O8" s="1732"/>
      <c r="P8" s="815"/>
      <c r="Q8" s="823"/>
      <c r="R8" s="1734"/>
      <c r="S8" s="1733"/>
      <c r="T8" s="1733"/>
      <c r="U8" s="1733"/>
      <c r="V8" s="1732"/>
      <c r="W8" s="815"/>
      <c r="X8" s="823"/>
      <c r="Y8" s="1734"/>
      <c r="Z8" s="1733"/>
      <c r="AA8" s="1733"/>
      <c r="AB8" s="1733"/>
      <c r="AC8" s="1732"/>
      <c r="AD8" s="996"/>
      <c r="AE8" s="823"/>
      <c r="AF8" s="1734"/>
      <c r="AG8" s="1733"/>
      <c r="AH8" s="1733"/>
      <c r="AI8" s="1733"/>
      <c r="AJ8" s="815"/>
      <c r="AK8" s="815"/>
      <c r="AL8" s="814"/>
    </row>
    <row r="9" spans="1:38">
      <c r="A9" s="1724"/>
      <c r="B9" s="1724"/>
      <c r="C9" s="1727" t="s">
        <v>843</v>
      </c>
      <c r="D9" s="1726">
        <v>1438.2446469301308</v>
      </c>
      <c r="E9" s="1725">
        <v>1491.1212779156326</v>
      </c>
      <c r="F9" s="1725">
        <v>1562.7763603498897</v>
      </c>
      <c r="G9" s="1725">
        <v>2015.6857721956405</v>
      </c>
      <c r="H9" s="1725">
        <v>2279.8076923076924</v>
      </c>
      <c r="I9" s="1715">
        <v>2491.024645644211</v>
      </c>
      <c r="J9" s="1715">
        <v>2630.8874591503272</v>
      </c>
      <c r="K9" s="1726">
        <v>1145.9154988027271</v>
      </c>
      <c r="L9" s="1725">
        <v>1176.8007197064871</v>
      </c>
      <c r="M9" s="1725">
        <v>1252.3698660080238</v>
      </c>
      <c r="N9" s="1725">
        <v>1552.8659771894272</v>
      </c>
      <c r="O9" s="1715">
        <v>1782.0741626794259</v>
      </c>
      <c r="P9" s="1718">
        <v>1963.912668900512</v>
      </c>
      <c r="Q9" s="1718">
        <v>2060.1109364081062</v>
      </c>
      <c r="R9" s="1726"/>
      <c r="S9" s="1725"/>
      <c r="T9" s="1725"/>
      <c r="U9" s="1725"/>
      <c r="V9" s="1715"/>
      <c r="W9" s="1729"/>
      <c r="X9" s="1728"/>
      <c r="Y9" s="1726"/>
      <c r="Z9" s="1725"/>
      <c r="AA9" s="1725"/>
      <c r="AB9" s="1725"/>
      <c r="AC9" s="1715"/>
      <c r="AD9" s="1759"/>
      <c r="AE9" s="1728"/>
      <c r="AF9" s="1726">
        <v>1243.9241704586973</v>
      </c>
      <c r="AG9" s="1725">
        <v>1252.5317534018238</v>
      </c>
      <c r="AH9" s="1725">
        <v>1270.0723648063913</v>
      </c>
      <c r="AI9" s="1725">
        <v>1647.339917027417</v>
      </c>
      <c r="AJ9" s="1718">
        <v>1733.5832816858169</v>
      </c>
      <c r="AK9" s="1718">
        <v>1835.1298479222557</v>
      </c>
      <c r="AL9" s="1755">
        <v>2086.1336877241097</v>
      </c>
    </row>
    <row r="10" spans="1:38">
      <c r="A10" s="1724"/>
      <c r="B10" s="1724"/>
      <c r="C10" s="1727" t="s">
        <v>842</v>
      </c>
      <c r="D10" s="1726">
        <v>1095.3656767366444</v>
      </c>
      <c r="E10" s="1725">
        <v>1189.608395989975</v>
      </c>
      <c r="F10" s="1725">
        <v>1150.1090687847466</v>
      </c>
      <c r="G10" s="1725">
        <v>1349.7222222222222</v>
      </c>
      <c r="H10" s="1725">
        <v>1427.0833333333333</v>
      </c>
      <c r="I10" s="1715">
        <v>2152.1164021164022</v>
      </c>
      <c r="J10" s="1715">
        <v>2157.9506802721089</v>
      </c>
      <c r="K10" s="1726">
        <v>809.28712090896977</v>
      </c>
      <c r="L10" s="1725">
        <v>824.98835857682855</v>
      </c>
      <c r="M10" s="1725">
        <v>858.23422242453375</v>
      </c>
      <c r="N10" s="1725">
        <v>1075.4151105398637</v>
      </c>
      <c r="O10" s="1715">
        <v>1226.4830243569011</v>
      </c>
      <c r="P10" s="1718">
        <v>1264.0398509448853</v>
      </c>
      <c r="Q10" s="1718">
        <v>1320.6141366155941</v>
      </c>
      <c r="R10" s="1726"/>
      <c r="S10" s="1725"/>
      <c r="T10" s="1725"/>
      <c r="U10" s="1725"/>
      <c r="V10" s="1715"/>
      <c r="W10" s="1729"/>
      <c r="X10" s="1728"/>
      <c r="Y10" s="1726"/>
      <c r="Z10" s="1725"/>
      <c r="AA10" s="1725"/>
      <c r="AB10" s="1725"/>
      <c r="AC10" s="1715"/>
      <c r="AD10" s="1759"/>
      <c r="AE10" s="1728"/>
      <c r="AF10" s="1726">
        <v>958.41418984002098</v>
      </c>
      <c r="AG10" s="1725">
        <v>984.78598432379943</v>
      </c>
      <c r="AH10" s="1725">
        <v>996.7115849207687</v>
      </c>
      <c r="AI10" s="1725">
        <v>1327.5666099773241</v>
      </c>
      <c r="AJ10" s="1718">
        <v>1372.3272740453665</v>
      </c>
      <c r="AK10" s="1718">
        <v>1433.9183629609163</v>
      </c>
      <c r="AL10" s="1755">
        <v>1699.8547797497376</v>
      </c>
    </row>
    <row r="11" spans="1:38">
      <c r="A11" s="1724"/>
      <c r="B11" s="1724" t="s">
        <v>1513</v>
      </c>
      <c r="C11" s="1722"/>
      <c r="D11" s="1717"/>
      <c r="E11" s="1716"/>
      <c r="F11" s="1716"/>
      <c r="G11" s="1716"/>
      <c r="H11" s="1716"/>
      <c r="I11" s="1715"/>
      <c r="J11" s="1715"/>
      <c r="K11" s="1717"/>
      <c r="L11" s="1716"/>
      <c r="M11" s="1716"/>
      <c r="N11" s="1716"/>
      <c r="O11" s="1715"/>
      <c r="P11" s="1718"/>
      <c r="Q11" s="1718"/>
      <c r="R11" s="1717"/>
      <c r="S11" s="1716"/>
      <c r="T11" s="1716"/>
      <c r="U11" s="1716"/>
      <c r="V11" s="1715"/>
      <c r="W11" s="1729"/>
      <c r="X11" s="1728"/>
      <c r="Y11" s="1717"/>
      <c r="Z11" s="1716"/>
      <c r="AA11" s="1716"/>
      <c r="AB11" s="1716"/>
      <c r="AC11" s="1715"/>
      <c r="AD11" s="1756"/>
      <c r="AE11" s="1719"/>
      <c r="AF11" s="1717"/>
      <c r="AG11" s="1716"/>
      <c r="AH11" s="1716"/>
      <c r="AI11" s="1716"/>
      <c r="AJ11" s="1718"/>
      <c r="AK11" s="1718"/>
      <c r="AL11" s="1755"/>
    </row>
    <row r="12" spans="1:38">
      <c r="A12" s="1724"/>
      <c r="B12" s="1724"/>
      <c r="C12" s="1727" t="s">
        <v>843</v>
      </c>
      <c r="D12" s="1726">
        <v>1141.8232210675631</v>
      </c>
      <c r="E12" s="1725">
        <v>1210.9703965232404</v>
      </c>
      <c r="F12" s="1725">
        <v>1460.6049571015315</v>
      </c>
      <c r="G12" s="1725">
        <v>1969.2440116563325</v>
      </c>
      <c r="H12" s="1725">
        <v>2127.5528969822449</v>
      </c>
      <c r="I12" s="1715">
        <v>2105.8387315180794</v>
      </c>
      <c r="J12" s="1715">
        <v>2147.2697665573146</v>
      </c>
      <c r="K12" s="1726">
        <v>1175.9259259259261</v>
      </c>
      <c r="L12" s="1725">
        <v>1145.4545454545455</v>
      </c>
      <c r="M12" s="1725">
        <v>1467.3611111111111</v>
      </c>
      <c r="N12" s="1725">
        <v>1932.2916666666665</v>
      </c>
      <c r="O12" s="1715">
        <v>2442.7083333333335</v>
      </c>
      <c r="P12" s="1718">
        <v>2405.681818181818</v>
      </c>
      <c r="Q12" s="1718">
        <v>2442.7916666666665</v>
      </c>
      <c r="R12" s="1726"/>
      <c r="S12" s="1725"/>
      <c r="T12" s="1725"/>
      <c r="U12" s="1725"/>
      <c r="V12" s="1715"/>
      <c r="W12" s="1729"/>
      <c r="X12" s="1728"/>
      <c r="Y12" s="1726"/>
      <c r="Z12" s="1725"/>
      <c r="AA12" s="1725"/>
      <c r="AB12" s="1725"/>
      <c r="AC12" s="1715"/>
      <c r="AD12" s="1756"/>
      <c r="AE12" s="1719"/>
      <c r="AF12" s="1726">
        <v>1164.277402880344</v>
      </c>
      <c r="AG12" s="1725">
        <v>1184.881143657562</v>
      </c>
      <c r="AH12" s="1725">
        <v>1318.2987474564154</v>
      </c>
      <c r="AI12" s="1725">
        <v>1753.4604553942788</v>
      </c>
      <c r="AJ12" s="1718">
        <v>1788.4979686338697</v>
      </c>
      <c r="AK12" s="1718">
        <v>1945.4747337036822</v>
      </c>
      <c r="AL12" s="1755">
        <v>2128.5057185224337</v>
      </c>
    </row>
    <row r="13" spans="1:38">
      <c r="A13" s="1724"/>
      <c r="B13" s="1724"/>
      <c r="C13" s="1727" t="s">
        <v>842</v>
      </c>
      <c r="D13" s="1726">
        <v>1028.3592047930283</v>
      </c>
      <c r="E13" s="1725">
        <v>1245.1310839468733</v>
      </c>
      <c r="F13" s="1725">
        <v>1303.7626400360152</v>
      </c>
      <c r="G13" s="1725">
        <v>1483.3102583102584</v>
      </c>
      <c r="H13" s="1725">
        <v>1706.1728395061727</v>
      </c>
      <c r="I13" s="1715">
        <v>1292.5427350427351</v>
      </c>
      <c r="J13" s="1715">
        <v>1517.0487804878048</v>
      </c>
      <c r="K13" s="1726">
        <v>834</v>
      </c>
      <c r="L13" s="1725">
        <v>808.88888888888891</v>
      </c>
      <c r="M13" s="1725">
        <v>943.76283846872082</v>
      </c>
      <c r="N13" s="1725">
        <v>1481.060606060606</v>
      </c>
      <c r="O13" s="1715">
        <v>1737.5</v>
      </c>
      <c r="P13" s="1718">
        <v>1771.2121212121212</v>
      </c>
      <c r="Q13" s="1718">
        <v>1754.1666666666667</v>
      </c>
      <c r="R13" s="1726"/>
      <c r="S13" s="1725"/>
      <c r="T13" s="1725"/>
      <c r="U13" s="1725"/>
      <c r="V13" s="1715"/>
      <c r="W13" s="1729"/>
      <c r="X13" s="1728"/>
      <c r="Y13" s="1726"/>
      <c r="Z13" s="1725"/>
      <c r="AA13" s="1725"/>
      <c r="AB13" s="1725"/>
      <c r="AC13" s="1715"/>
      <c r="AD13" s="1756"/>
      <c r="AE13" s="1719"/>
      <c r="AF13" s="1726">
        <v>1074.3853715728715</v>
      </c>
      <c r="AG13" s="1725">
        <v>1121.6366858005229</v>
      </c>
      <c r="AH13" s="1725">
        <v>1067.8699397071489</v>
      </c>
      <c r="AI13" s="1725">
        <v>1375.1836899010814</v>
      </c>
      <c r="AJ13" s="1718">
        <v>1372.0133053221289</v>
      </c>
      <c r="AK13" s="1758">
        <v>1414.1507258173924</v>
      </c>
      <c r="AL13" s="1757">
        <v>1675.6692316313838</v>
      </c>
    </row>
    <row r="14" spans="1:38">
      <c r="A14" s="1724"/>
      <c r="B14" s="1724" t="s">
        <v>1536</v>
      </c>
      <c r="C14" s="1722"/>
      <c r="D14" s="1717"/>
      <c r="E14" s="1716"/>
      <c r="F14" s="1716"/>
      <c r="G14" s="1716"/>
      <c r="H14" s="1716"/>
      <c r="I14" s="1715"/>
      <c r="J14" s="1715"/>
      <c r="K14" s="1717"/>
      <c r="L14" s="1716"/>
      <c r="M14" s="1716"/>
      <c r="N14" s="1716"/>
      <c r="O14" s="1715"/>
      <c r="P14" s="1718"/>
      <c r="Q14" s="1718"/>
      <c r="R14" s="1717"/>
      <c r="S14" s="1716"/>
      <c r="T14" s="1716"/>
      <c r="U14" s="1716"/>
      <c r="V14" s="1715"/>
      <c r="W14" s="1718"/>
      <c r="X14" s="1719"/>
      <c r="Y14" s="1717"/>
      <c r="Z14" s="1716"/>
      <c r="AA14" s="1716"/>
      <c r="AB14" s="1716"/>
      <c r="AC14" s="1715"/>
      <c r="AD14" s="1756"/>
      <c r="AE14" s="1719"/>
      <c r="AF14" s="1717"/>
      <c r="AG14" s="1716"/>
      <c r="AH14" s="1716"/>
      <c r="AI14" s="1716"/>
      <c r="AJ14" s="1718"/>
      <c r="AK14" s="1718"/>
      <c r="AL14" s="1755"/>
    </row>
    <row r="15" spans="1:38">
      <c r="A15" s="1724"/>
      <c r="B15" s="1724"/>
      <c r="C15" s="1727" t="s">
        <v>843</v>
      </c>
      <c r="D15" s="1726">
        <v>1382.3203430308292</v>
      </c>
      <c r="E15" s="1725">
        <v>1469.439848002909</v>
      </c>
      <c r="F15" s="1725">
        <v>1597.5206344021885</v>
      </c>
      <c r="G15" s="1725">
        <v>2080.0201030068779</v>
      </c>
      <c r="H15" s="1725">
        <v>2174.9778305325353</v>
      </c>
      <c r="I15" s="1715">
        <v>2206.1253330003333</v>
      </c>
      <c r="J15" s="1715">
        <v>2407.2286594402531</v>
      </c>
      <c r="K15" s="1726">
        <v>1450</v>
      </c>
      <c r="L15" s="1725">
        <v>1450</v>
      </c>
      <c r="M15" s="1725">
        <v>1624.0740740740739</v>
      </c>
      <c r="N15" s="1725">
        <v>2141.6666666666665</v>
      </c>
      <c r="O15" s="1715">
        <v>2714.636752136752</v>
      </c>
      <c r="P15" s="1718">
        <v>2714.2857142857142</v>
      </c>
      <c r="Q15" s="1718">
        <v>2714.2857142857142</v>
      </c>
      <c r="R15" s="1726">
        <v>1514.7313091720987</v>
      </c>
      <c r="S15" s="1725">
        <v>1536.9899928073301</v>
      </c>
      <c r="T15" s="1725">
        <v>1699.8045017066759</v>
      </c>
      <c r="U15" s="1725">
        <v>2207.100122100122</v>
      </c>
      <c r="V15" s="1715">
        <v>2786.57905982906</v>
      </c>
      <c r="W15" s="1718">
        <v>2788.147385620915</v>
      </c>
      <c r="X15" s="1718">
        <v>2590</v>
      </c>
      <c r="Y15" s="1726">
        <v>1498.3698503551027</v>
      </c>
      <c r="Z15" s="1725">
        <v>1613.7237324079429</v>
      </c>
      <c r="AA15" s="1725">
        <v>1675.924036281179</v>
      </c>
      <c r="AB15" s="1725">
        <v>2257.0056333959269</v>
      </c>
      <c r="AC15" s="1715">
        <v>2542.0466058763932</v>
      </c>
      <c r="AD15" s="1756">
        <v>2696.9442103872075</v>
      </c>
      <c r="AE15" s="1756">
        <v>2823.4535934350924</v>
      </c>
      <c r="AF15" s="1726">
        <v>1393.9553140096616</v>
      </c>
      <c r="AG15" s="1725">
        <v>1401.5381617533569</v>
      </c>
      <c r="AH15" s="1725">
        <v>1613.108319843049</v>
      </c>
      <c r="AI15" s="1725">
        <v>2062.9308390022675</v>
      </c>
      <c r="AJ15" s="1718">
        <v>2182.3464912280701</v>
      </c>
      <c r="AK15" s="1718">
        <v>2354.9795628891475</v>
      </c>
      <c r="AL15" s="1755">
        <v>2511.1157956375346</v>
      </c>
    </row>
    <row r="16" spans="1:38">
      <c r="A16" s="1724"/>
      <c r="B16" s="1724" t="s">
        <v>490</v>
      </c>
      <c r="C16" s="1722"/>
      <c r="D16" s="1717"/>
      <c r="E16" s="1716"/>
      <c r="F16" s="1716"/>
      <c r="G16" s="1716"/>
      <c r="H16" s="1716"/>
      <c r="I16" s="1715"/>
      <c r="J16" s="1715"/>
      <c r="K16" s="1717"/>
      <c r="L16" s="1716"/>
      <c r="M16" s="1716"/>
      <c r="N16" s="1716"/>
      <c r="O16" s="1715"/>
      <c r="P16" s="1718"/>
      <c r="Q16" s="1718"/>
      <c r="R16" s="1717"/>
      <c r="S16" s="1716"/>
      <c r="T16" s="1716"/>
      <c r="U16" s="1716"/>
      <c r="V16" s="1715"/>
      <c r="W16" s="1718"/>
      <c r="X16" s="1718"/>
      <c r="Y16" s="1717"/>
      <c r="Z16" s="1716"/>
      <c r="AA16" s="1716"/>
      <c r="AB16" s="1716"/>
      <c r="AC16" s="1715"/>
      <c r="AD16" s="1756"/>
      <c r="AE16" s="1756"/>
      <c r="AF16" s="1717"/>
      <c r="AG16" s="1716"/>
      <c r="AH16" s="1716"/>
      <c r="AI16" s="1716"/>
      <c r="AJ16" s="1718"/>
      <c r="AK16" s="1718"/>
      <c r="AL16" s="1755"/>
    </row>
    <row r="17" spans="1:38">
      <c r="A17" s="1724"/>
      <c r="B17" s="1724"/>
      <c r="C17" s="1727" t="s">
        <v>843</v>
      </c>
      <c r="D17" s="1726">
        <v>1553.1352181325408</v>
      </c>
      <c r="E17" s="1725">
        <v>1618.7579488263632</v>
      </c>
      <c r="F17" s="1725">
        <v>1712.3377659893711</v>
      </c>
      <c r="G17" s="1725">
        <v>2242.0840180728087</v>
      </c>
      <c r="H17" s="1725">
        <v>2745.9980626099045</v>
      </c>
      <c r="I17" s="1715">
        <v>2703.731060606061</v>
      </c>
      <c r="J17" s="1715">
        <v>2993.880208333333</v>
      </c>
      <c r="K17" s="1726">
        <v>1425.6825366035891</v>
      </c>
      <c r="L17" s="1725">
        <v>1480.4281828261608</v>
      </c>
      <c r="M17" s="1725">
        <v>1540.0426545426546</v>
      </c>
      <c r="N17" s="1725">
        <v>1964.6910079757067</v>
      </c>
      <c r="O17" s="1715">
        <v>2336.0486108318923</v>
      </c>
      <c r="P17" s="1718">
        <v>2390.2128698860679</v>
      </c>
      <c r="Q17" s="1718">
        <v>2360.6380494505497</v>
      </c>
      <c r="R17" s="1726">
        <v>1640.3622143083983</v>
      </c>
      <c r="S17" s="1725">
        <v>1667.0477126359478</v>
      </c>
      <c r="T17" s="1725">
        <v>1770.3294129537662</v>
      </c>
      <c r="U17" s="1725">
        <v>2403.3035714285716</v>
      </c>
      <c r="V17" s="1715">
        <v>2808.8385225885227</v>
      </c>
      <c r="W17" s="1718">
        <v>2817.3268398268401</v>
      </c>
      <c r="X17" s="1718">
        <v>3013.6904761904761</v>
      </c>
      <c r="Y17" s="1726">
        <v>1383.5497835497833</v>
      </c>
      <c r="Z17" s="1725">
        <v>1421.9780219780221</v>
      </c>
      <c r="AA17" s="1725">
        <v>1449.7826181754754</v>
      </c>
      <c r="AB17" s="1725">
        <v>1787.3626373626373</v>
      </c>
      <c r="AC17" s="1715">
        <v>2062.4503968253966</v>
      </c>
      <c r="AD17" s="1756">
        <v>2347.6190476190482</v>
      </c>
      <c r="AE17" s="1756">
        <v>2349.9863535157651</v>
      </c>
      <c r="AF17" s="1726">
        <v>1303.4993811139454</v>
      </c>
      <c r="AG17" s="1725">
        <v>1318.1342943741042</v>
      </c>
      <c r="AH17" s="1725">
        <v>1368.4046818522897</v>
      </c>
      <c r="AI17" s="1725">
        <v>1774.2170511252705</v>
      </c>
      <c r="AJ17" s="1718">
        <v>1959.4820349305148</v>
      </c>
      <c r="AK17" s="1718">
        <v>2077.7050011781589</v>
      </c>
      <c r="AL17" s="1755">
        <v>2257.2655971479498</v>
      </c>
    </row>
    <row r="18" spans="1:38">
      <c r="A18" s="1724"/>
      <c r="B18" s="1724"/>
      <c r="C18" s="1727" t="s">
        <v>842</v>
      </c>
      <c r="D18" s="1726">
        <v>1041.3194444444443</v>
      </c>
      <c r="E18" s="1725">
        <v>1331.1011904761904</v>
      </c>
      <c r="F18" s="1725">
        <v>1423.7025616698293</v>
      </c>
      <c r="G18" s="1725">
        <v>1800.3571428571429</v>
      </c>
      <c r="H18" s="1725">
        <v>2666.6666666666665</v>
      </c>
      <c r="I18" s="1715">
        <v>2500</v>
      </c>
      <c r="J18" s="1715">
        <v>3345.2380952380954</v>
      </c>
      <c r="K18" s="1726">
        <v>949.88413051538737</v>
      </c>
      <c r="L18" s="1725">
        <v>897.9875727720555</v>
      </c>
      <c r="M18" s="1725">
        <v>928.29268292682923</v>
      </c>
      <c r="N18" s="1725">
        <v>1326.8360790063825</v>
      </c>
      <c r="O18" s="1715">
        <v>1498.3333333333333</v>
      </c>
      <c r="P18" s="1718">
        <v>1615.0303643724696</v>
      </c>
      <c r="Q18" s="1718">
        <v>1624.562708855472</v>
      </c>
      <c r="R18" s="1726">
        <v>1218.0672268907563</v>
      </c>
      <c r="S18" s="1725">
        <v>1225.4022988505747</v>
      </c>
      <c r="T18" s="1725">
        <v>1258.0248295765537</v>
      </c>
      <c r="U18" s="1725">
        <v>1687.311507936508</v>
      </c>
      <c r="V18" s="1715">
        <v>2296.5384615384614</v>
      </c>
      <c r="W18" s="1718">
        <v>2055.1587301587301</v>
      </c>
      <c r="X18" s="1718">
        <v>2402.3809523809523</v>
      </c>
      <c r="Y18" s="1726">
        <v>1092.9292929292931</v>
      </c>
      <c r="Z18" s="1725">
        <v>1207.6923076923076</v>
      </c>
      <c r="AA18" s="1725">
        <v>1088.1562881562884</v>
      </c>
      <c r="AB18" s="1725">
        <v>1417.7884615384614</v>
      </c>
      <c r="AC18" s="1715">
        <v>1657.8125</v>
      </c>
      <c r="AD18" s="1756">
        <v>1849.3055555555554</v>
      </c>
      <c r="AE18" s="1756">
        <v>1573.3333333333333</v>
      </c>
      <c r="AF18" s="1726">
        <v>1011.5384615384615</v>
      </c>
      <c r="AG18" s="1725">
        <v>1067.1130952380952</v>
      </c>
      <c r="AH18" s="1725">
        <v>1043.3845029239765</v>
      </c>
      <c r="AI18" s="1725">
        <v>1407.7777777777778</v>
      </c>
      <c r="AJ18" s="1718">
        <v>1493.125</v>
      </c>
      <c r="AK18" s="1718">
        <v>1647.4444444444443</v>
      </c>
      <c r="AL18" s="1755">
        <v>1848.1658438180175</v>
      </c>
    </row>
    <row r="19" spans="1:38">
      <c r="A19" s="1724" t="s">
        <v>1535</v>
      </c>
      <c r="B19" s="1724"/>
      <c r="C19" s="1722"/>
      <c r="D19" s="1717"/>
      <c r="E19" s="1716"/>
      <c r="F19" s="1716"/>
      <c r="G19" s="1716"/>
      <c r="H19" s="1716"/>
      <c r="I19" s="1715"/>
      <c r="J19" s="1715"/>
      <c r="K19" s="1717"/>
      <c r="L19" s="1716"/>
      <c r="M19" s="1716"/>
      <c r="N19" s="1716"/>
      <c r="O19" s="1715"/>
      <c r="P19" s="1718"/>
      <c r="Q19" s="1718"/>
      <c r="R19" s="1717"/>
      <c r="S19" s="1716"/>
      <c r="T19" s="1716"/>
      <c r="U19" s="1716"/>
      <c r="V19" s="1715"/>
      <c r="W19" s="1718"/>
      <c r="X19" s="1718"/>
      <c r="Y19" s="1717"/>
      <c r="Z19" s="1716"/>
      <c r="AA19" s="1716"/>
      <c r="AB19" s="1716"/>
      <c r="AC19" s="1715"/>
      <c r="AD19" s="1756"/>
      <c r="AE19" s="1756"/>
      <c r="AF19" s="1717"/>
      <c r="AG19" s="1716"/>
      <c r="AH19" s="1716"/>
      <c r="AI19" s="1716"/>
      <c r="AJ19" s="1718"/>
      <c r="AK19" s="1718"/>
      <c r="AL19" s="1755"/>
    </row>
    <row r="20" spans="1:38">
      <c r="A20" s="1724"/>
      <c r="B20" s="1724" t="s">
        <v>1534</v>
      </c>
      <c r="C20" s="1722"/>
      <c r="D20" s="1717"/>
      <c r="E20" s="1716"/>
      <c r="F20" s="1716"/>
      <c r="G20" s="1716"/>
      <c r="H20" s="1716"/>
      <c r="I20" s="1715"/>
      <c r="J20" s="1715"/>
      <c r="K20" s="1717"/>
      <c r="L20" s="1716"/>
      <c r="M20" s="1716"/>
      <c r="N20" s="1716"/>
      <c r="O20" s="1715"/>
      <c r="P20" s="1718"/>
      <c r="Q20" s="1718"/>
      <c r="R20" s="1717"/>
      <c r="S20" s="1716"/>
      <c r="T20" s="1716"/>
      <c r="U20" s="1716"/>
      <c r="V20" s="1715"/>
      <c r="W20" s="1718"/>
      <c r="X20" s="1718"/>
      <c r="Y20" s="1717"/>
      <c r="Z20" s="1716"/>
      <c r="AA20" s="1716"/>
      <c r="AB20" s="1716"/>
      <c r="AC20" s="1715"/>
      <c r="AD20" s="1756"/>
      <c r="AE20" s="1756"/>
      <c r="AF20" s="1717"/>
      <c r="AG20" s="1716"/>
      <c r="AH20" s="1716"/>
      <c r="AI20" s="1716"/>
      <c r="AJ20" s="1718"/>
      <c r="AK20" s="1718"/>
      <c r="AL20" s="1755"/>
    </row>
    <row r="21" spans="1:38">
      <c r="A21" s="1724"/>
      <c r="B21" s="1724"/>
      <c r="C21" s="1722" t="s">
        <v>1533</v>
      </c>
      <c r="D21" s="1717">
        <v>2264.831294030404</v>
      </c>
      <c r="E21" s="1716">
        <v>2474.1848450057405</v>
      </c>
      <c r="F21" s="1716">
        <v>2766.2581802164614</v>
      </c>
      <c r="G21" s="1716">
        <v>3295.8447802197802</v>
      </c>
      <c r="H21" s="1716">
        <v>3535.7894736842109</v>
      </c>
      <c r="I21" s="1715">
        <v>3677.6699029126212</v>
      </c>
      <c r="J21" s="1715">
        <v>3776.1696757911086</v>
      </c>
      <c r="K21" s="1717">
        <v>2023.0212573496156</v>
      </c>
      <c r="L21" s="1716">
        <v>2142.7419354838712</v>
      </c>
      <c r="M21" s="1716">
        <v>2461.0361842105262</v>
      </c>
      <c r="N21" s="1716">
        <v>2846.3235294117649</v>
      </c>
      <c r="O21" s="1715">
        <v>3110.144927536232</v>
      </c>
      <c r="P21" s="1718">
        <v>3391.4961636828648</v>
      </c>
      <c r="Q21" s="1718">
        <v>3395.3846153846152</v>
      </c>
      <c r="R21" s="1717">
        <v>2138.04347826087</v>
      </c>
      <c r="S21" s="1716">
        <v>2292.1538461538462</v>
      </c>
      <c r="T21" s="1716">
        <v>2506.8965517241377</v>
      </c>
      <c r="U21" s="1716">
        <v>3348.9361702127662</v>
      </c>
      <c r="V21" s="1715">
        <v>3739.1304347826085</v>
      </c>
      <c r="W21" s="1718">
        <v>3841.666666666667</v>
      </c>
      <c r="X21" s="1718">
        <v>3970</v>
      </c>
      <c r="Y21" s="1717">
        <v>2164.772727272727</v>
      </c>
      <c r="Z21" s="1716">
        <v>2253.3653846153848</v>
      </c>
      <c r="AA21" s="1716">
        <v>2474.3055555555557</v>
      </c>
      <c r="AB21" s="1716">
        <v>2897.282608695652</v>
      </c>
      <c r="AC21" s="1715">
        <v>3104.255319148936</v>
      </c>
      <c r="AD21" s="1756">
        <v>3273.4042553191493</v>
      </c>
      <c r="AE21" s="1756">
        <v>3395.8333333333335</v>
      </c>
      <c r="AF21" s="1717">
        <v>1901.5527950310559</v>
      </c>
      <c r="AG21" s="1716">
        <v>2143.4375</v>
      </c>
      <c r="AH21" s="1716">
        <v>2329.3769063180825</v>
      </c>
      <c r="AI21" s="1716">
        <v>2808.3333333333335</v>
      </c>
      <c r="AJ21" s="1718">
        <v>3058.333333333333</v>
      </c>
      <c r="AK21" s="1718">
        <v>3127.6595744680853</v>
      </c>
      <c r="AL21" s="1755">
        <v>3298.863636363636</v>
      </c>
    </row>
    <row r="22" spans="1:38" ht="18" customHeight="1">
      <c r="A22" s="1724"/>
      <c r="B22" s="1724"/>
      <c r="C22" s="1720" t="s">
        <v>1532</v>
      </c>
      <c r="D22" s="1717">
        <v>1529.8016906060016</v>
      </c>
      <c r="E22" s="1716">
        <v>1603.847450094441</v>
      </c>
      <c r="F22" s="1716">
        <v>1832.8470015655416</v>
      </c>
      <c r="G22" s="1716">
        <v>2268.1575764669165</v>
      </c>
      <c r="H22" s="1716">
        <v>2417.5531914893618</v>
      </c>
      <c r="I22" s="1715">
        <v>2514.5919679002714</v>
      </c>
      <c r="J22" s="1715">
        <v>2598.5196520618556</v>
      </c>
      <c r="K22" s="1717">
        <v>1399.0435072055138</v>
      </c>
      <c r="L22" s="1716">
        <v>1464.8649473213195</v>
      </c>
      <c r="M22" s="1716">
        <v>1541.4132687487952</v>
      </c>
      <c r="N22" s="1716">
        <v>1917.528886554622</v>
      </c>
      <c r="O22" s="1715">
        <v>2145.693362526933</v>
      </c>
      <c r="P22" s="1718">
        <v>2413.3847749084193</v>
      </c>
      <c r="Q22" s="1718">
        <v>2496.4615384615386</v>
      </c>
      <c r="R22" s="1717">
        <v>1418.5479797979797</v>
      </c>
      <c r="S22" s="1716">
        <v>1476.2820512820513</v>
      </c>
      <c r="T22" s="1716">
        <v>1561.6984271022384</v>
      </c>
      <c r="U22" s="1716">
        <v>2021.2765957446809</v>
      </c>
      <c r="V22" s="1715">
        <v>2338.5869565217395</v>
      </c>
      <c r="W22" s="1718">
        <v>2329.6875</v>
      </c>
      <c r="X22" s="1718">
        <v>2368.3333333333335</v>
      </c>
      <c r="Y22" s="1717">
        <v>1350.3435517970402</v>
      </c>
      <c r="Z22" s="1716">
        <v>1405.625</v>
      </c>
      <c r="AA22" s="1716">
        <v>1604.5138888888889</v>
      </c>
      <c r="AB22" s="1716">
        <v>1992.9347826086955</v>
      </c>
      <c r="AC22" s="1715">
        <v>2228.7234042553191</v>
      </c>
      <c r="AD22" s="1756">
        <v>2425.5319148936169</v>
      </c>
      <c r="AE22" s="1756">
        <v>2445.1388888888887</v>
      </c>
      <c r="AF22" s="1717">
        <v>1235.0474581724582</v>
      </c>
      <c r="AG22" s="1716">
        <v>1302.0585738539899</v>
      </c>
      <c r="AH22" s="1716">
        <v>1458.8973526473526</v>
      </c>
      <c r="AI22" s="1716">
        <v>1884.9346187943263</v>
      </c>
      <c r="AJ22" s="1718">
        <v>2070.3125</v>
      </c>
      <c r="AK22" s="1718">
        <v>2117.0212765957449</v>
      </c>
      <c r="AL22" s="1755">
        <v>2334.375</v>
      </c>
    </row>
    <row r="23" spans="1:38">
      <c r="A23" s="1724"/>
      <c r="B23" s="1724" t="s">
        <v>1531</v>
      </c>
      <c r="C23" s="1722"/>
      <c r="D23" s="1717"/>
      <c r="E23" s="1716"/>
      <c r="F23" s="1716"/>
      <c r="G23" s="1716"/>
      <c r="H23" s="1716"/>
      <c r="I23" s="1715"/>
      <c r="J23" s="1715"/>
      <c r="K23" s="1717"/>
      <c r="L23" s="1716"/>
      <c r="M23" s="1716"/>
      <c r="N23" s="1716"/>
      <c r="O23" s="1715"/>
      <c r="P23" s="1718"/>
      <c r="Q23" s="1718"/>
      <c r="R23" s="1717"/>
      <c r="S23" s="1716"/>
      <c r="T23" s="1716"/>
      <c r="U23" s="1716"/>
      <c r="V23" s="1715"/>
      <c r="W23" s="1718"/>
      <c r="X23" s="1718"/>
      <c r="Y23" s="1717"/>
      <c r="Z23" s="1716"/>
      <c r="AA23" s="1716"/>
      <c r="AB23" s="1716"/>
      <c r="AC23" s="1715"/>
      <c r="AD23" s="1756"/>
      <c r="AE23" s="1756"/>
      <c r="AF23" s="1717"/>
      <c r="AG23" s="1716"/>
      <c r="AH23" s="1716"/>
      <c r="AI23" s="1716"/>
      <c r="AJ23" s="1718"/>
      <c r="AK23" s="1718"/>
      <c r="AL23" s="1755"/>
    </row>
    <row r="24" spans="1:38">
      <c r="A24" s="1724"/>
      <c r="B24" s="1724"/>
      <c r="C24" s="1722" t="s">
        <v>1530</v>
      </c>
      <c r="D24" s="1717">
        <v>2283.2130079223102</v>
      </c>
      <c r="E24" s="1716">
        <v>2493.3460820895525</v>
      </c>
      <c r="F24" s="1716">
        <v>2784.4404287138586</v>
      </c>
      <c r="G24" s="1716">
        <v>3391.7111111166669</v>
      </c>
      <c r="H24" s="1716">
        <v>3600</v>
      </c>
      <c r="I24" s="1715">
        <v>3785.4368932038833</v>
      </c>
      <c r="J24" s="1715">
        <v>3991.5841584158416</v>
      </c>
      <c r="K24" s="1717">
        <v>2025.9794776119404</v>
      </c>
      <c r="L24" s="1716">
        <v>2161.2903225806454</v>
      </c>
      <c r="M24" s="1716">
        <v>2463.7061403508774</v>
      </c>
      <c r="N24" s="1716">
        <v>2868.3823529411766</v>
      </c>
      <c r="O24" s="1715">
        <v>3127.536231884058</v>
      </c>
      <c r="P24" s="1718">
        <v>3390.579710144928</v>
      </c>
      <c r="Q24" s="1718">
        <v>3413.8461538461538</v>
      </c>
      <c r="R24" s="1717">
        <v>2156.521739130435</v>
      </c>
      <c r="S24" s="1716">
        <v>2333.3333333333335</v>
      </c>
      <c r="T24" s="1716">
        <v>2482.7586206896549</v>
      </c>
      <c r="U24" s="1716">
        <v>3447.8723404255315</v>
      </c>
      <c r="V24" s="1715">
        <v>3845.6521739130435</v>
      </c>
      <c r="W24" s="1718">
        <v>3893.75</v>
      </c>
      <c r="X24" s="1718">
        <v>4046.666666666667</v>
      </c>
      <c r="Y24" s="1717">
        <v>2093.181818181818</v>
      </c>
      <c r="Z24" s="1716">
        <v>2241.25</v>
      </c>
      <c r="AA24" s="1716">
        <v>2496.875</v>
      </c>
      <c r="AB24" s="1716">
        <v>2896.195652173913</v>
      </c>
      <c r="AC24" s="1715">
        <v>3118.6170212765956</v>
      </c>
      <c r="AD24" s="1756">
        <v>3311.7021276595742</v>
      </c>
      <c r="AE24" s="1756">
        <v>3398</v>
      </c>
      <c r="AF24" s="1717">
        <v>1903.6111111111111</v>
      </c>
      <c r="AG24" s="1716">
        <v>2134.3614718614717</v>
      </c>
      <c r="AH24" s="1716">
        <v>2276.8317853457174</v>
      </c>
      <c r="AI24" s="1716">
        <v>2916.666666666667</v>
      </c>
      <c r="AJ24" s="1718">
        <v>3141.6666666666665</v>
      </c>
      <c r="AK24" s="1718">
        <v>3228.7234042553191</v>
      </c>
      <c r="AL24" s="1755">
        <v>3361.363636363636</v>
      </c>
    </row>
    <row r="25" spans="1:38" ht="18" customHeight="1">
      <c r="A25" s="1724"/>
      <c r="B25" s="1724"/>
      <c r="C25" s="1720" t="s">
        <v>1529</v>
      </c>
      <c r="D25" s="1717">
        <v>1514.85941751205</v>
      </c>
      <c r="E25" s="1716">
        <v>1630.8711935849813</v>
      </c>
      <c r="F25" s="1716">
        <v>1818.6903949015591</v>
      </c>
      <c r="G25" s="1716">
        <v>2295.4976942969765</v>
      </c>
      <c r="H25" s="1716">
        <v>2454.8056870040582</v>
      </c>
      <c r="I25" s="1715">
        <v>2600.8174751922652</v>
      </c>
      <c r="J25" s="1715">
        <v>2769.6391752577319</v>
      </c>
      <c r="K25" s="1717">
        <v>1371.298618048618</v>
      </c>
      <c r="L25" s="1716">
        <v>1450.3151054844693</v>
      </c>
      <c r="M25" s="1716">
        <v>1551.2389495062121</v>
      </c>
      <c r="N25" s="1716">
        <v>1897.0387510499449</v>
      </c>
      <c r="O25" s="1715">
        <v>2142.7903680581044</v>
      </c>
      <c r="P25" s="1718">
        <v>2418.1422176774927</v>
      </c>
      <c r="Q25" s="1718">
        <v>2499.9253000668095</v>
      </c>
      <c r="R25" s="1717">
        <v>1454.2566974088713</v>
      </c>
      <c r="S25" s="1716">
        <v>1477.5641025641025</v>
      </c>
      <c r="T25" s="1716">
        <v>1630.5656382335146</v>
      </c>
      <c r="U25" s="1716">
        <v>2021.2765957446809</v>
      </c>
      <c r="V25" s="1715">
        <v>2344.021739130435</v>
      </c>
      <c r="W25" s="1718">
        <v>2369.8333333333335</v>
      </c>
      <c r="X25" s="1718">
        <v>2425.5555555555557</v>
      </c>
      <c r="Y25" s="1717">
        <v>1354.0565539112049</v>
      </c>
      <c r="Z25" s="1716">
        <v>1430.625</v>
      </c>
      <c r="AA25" s="1716">
        <v>1622.5841158059468</v>
      </c>
      <c r="AB25" s="1716">
        <v>1992.1195652173913</v>
      </c>
      <c r="AC25" s="1715">
        <v>2249.7340425531916</v>
      </c>
      <c r="AD25" s="1756">
        <v>2472.6063829787236</v>
      </c>
      <c r="AE25" s="1756">
        <v>2499.9375</v>
      </c>
      <c r="AF25" s="1717">
        <v>1312.9058441558443</v>
      </c>
      <c r="AG25" s="1716">
        <v>1409.994698990879</v>
      </c>
      <c r="AH25" s="1716">
        <v>1495.0514069264068</v>
      </c>
      <c r="AI25" s="1716">
        <v>1901.9725177304965</v>
      </c>
      <c r="AJ25" s="1718">
        <v>2158.854166666667</v>
      </c>
      <c r="AK25" s="1718">
        <v>2269.6808510638298</v>
      </c>
      <c r="AL25" s="1755">
        <v>2401.7045454545455</v>
      </c>
    </row>
    <row r="26" spans="1:38" ht="15.75" thickBot="1">
      <c r="A26" s="1713"/>
      <c r="B26" s="1713"/>
      <c r="C26" s="1712"/>
      <c r="D26" s="1707"/>
      <c r="E26" s="1706"/>
      <c r="F26" s="1706"/>
      <c r="G26" s="1706"/>
      <c r="H26" s="1706"/>
      <c r="I26" s="1705"/>
      <c r="J26" s="1708"/>
      <c r="K26" s="1707"/>
      <c r="L26" s="1706"/>
      <c r="M26" s="1706"/>
      <c r="N26" s="1706"/>
      <c r="O26" s="1705"/>
      <c r="P26" s="1709"/>
      <c r="Q26" s="1708"/>
      <c r="R26" s="1707"/>
      <c r="S26" s="1706"/>
      <c r="T26" s="1706"/>
      <c r="U26" s="1706"/>
      <c r="V26" s="1705"/>
      <c r="W26" s="1709"/>
      <c r="X26" s="1708"/>
      <c r="Y26" s="1707"/>
      <c r="Z26" s="1706"/>
      <c r="AA26" s="1706"/>
      <c r="AB26" s="1706"/>
      <c r="AC26" s="1705"/>
      <c r="AD26" s="1754"/>
      <c r="AE26" s="1708"/>
      <c r="AF26" s="1707"/>
      <c r="AG26" s="1706"/>
      <c r="AH26" s="1706"/>
      <c r="AI26" s="1706"/>
      <c r="AJ26" s="1709"/>
      <c r="AK26" s="1709"/>
      <c r="AL26" s="1753"/>
    </row>
    <row r="27" spans="1:38" ht="15.75" thickBot="1">
      <c r="A27" s="513"/>
      <c r="B27" s="513"/>
      <c r="C27" s="513"/>
      <c r="D27" s="1115"/>
      <c r="E27" s="1115"/>
      <c r="F27" s="1115"/>
      <c r="G27" s="1115"/>
      <c r="H27" s="1115"/>
      <c r="I27" s="1115"/>
      <c r="J27" s="1115"/>
      <c r="K27" s="1115"/>
      <c r="L27" s="1115"/>
      <c r="M27" s="1115"/>
      <c r="N27" s="1115"/>
      <c r="O27" s="1115"/>
      <c r="P27" s="1115"/>
      <c r="Q27" s="1115"/>
      <c r="R27" s="1115"/>
      <c r="S27" s="513"/>
      <c r="T27" s="1169"/>
      <c r="U27" s="1169"/>
      <c r="V27" s="1169"/>
      <c r="W27" s="1703"/>
      <c r="X27" s="1703"/>
      <c r="Y27" s="1703"/>
      <c r="Z27" s="1703"/>
      <c r="AA27" s="1703"/>
      <c r="AB27" s="1703"/>
      <c r="AC27" s="1703"/>
      <c r="AD27" s="1703"/>
      <c r="AE27" s="1703"/>
      <c r="AF27" s="1752"/>
      <c r="AG27" s="1752"/>
      <c r="AH27" s="1751"/>
      <c r="AI27" s="1751"/>
      <c r="AJ27" s="1751"/>
      <c r="AK27" s="1750"/>
      <c r="AL27" s="1749"/>
    </row>
    <row r="28" spans="1:38">
      <c r="A28" s="2131" t="s">
        <v>637</v>
      </c>
      <c r="B28" s="2132"/>
      <c r="C28" s="2133"/>
      <c r="D28" s="2137" t="s">
        <v>1385</v>
      </c>
      <c r="E28" s="2138"/>
      <c r="F28" s="2138"/>
      <c r="G28" s="2138"/>
      <c r="H28" s="2138"/>
      <c r="I28" s="2138"/>
      <c r="J28" s="2139"/>
      <c r="K28" s="2137" t="s">
        <v>1384</v>
      </c>
      <c r="L28" s="2138"/>
      <c r="M28" s="2138"/>
      <c r="N28" s="2138"/>
      <c r="O28" s="2138"/>
      <c r="P28" s="2138"/>
      <c r="Q28" s="2139"/>
      <c r="R28" s="2137" t="s">
        <v>1383</v>
      </c>
      <c r="S28" s="2138"/>
      <c r="T28" s="2138"/>
      <c r="U28" s="2138"/>
      <c r="V28" s="2138"/>
      <c r="W28" s="2138"/>
      <c r="X28" s="2139"/>
      <c r="Y28" s="2137" t="s">
        <v>1382</v>
      </c>
      <c r="Z28" s="2138"/>
      <c r="AA28" s="2138"/>
      <c r="AB28" s="2138"/>
      <c r="AC28" s="2138"/>
      <c r="AD28" s="2138"/>
      <c r="AE28" s="2139"/>
      <c r="AF28" s="2140" t="s">
        <v>1538</v>
      </c>
      <c r="AG28" s="2141"/>
      <c r="AH28" s="2141"/>
      <c r="AI28" s="2141"/>
      <c r="AJ28" s="2141"/>
      <c r="AK28" s="2141"/>
      <c r="AL28" s="2141"/>
    </row>
    <row r="29" spans="1:38" ht="15.75" thickBot="1">
      <c r="A29" s="2134"/>
      <c r="B29" s="2135"/>
      <c r="C29" s="2136"/>
      <c r="D29" s="1746">
        <v>2019</v>
      </c>
      <c r="E29" s="1745">
        <v>2020</v>
      </c>
      <c r="F29" s="1744">
        <v>2021</v>
      </c>
      <c r="G29" s="1745">
        <v>2022</v>
      </c>
      <c r="H29" s="1744">
        <v>2023</v>
      </c>
      <c r="I29" s="1011">
        <v>2024</v>
      </c>
      <c r="J29" s="1743" t="s">
        <v>1380</v>
      </c>
      <c r="K29" s="1746">
        <v>2019</v>
      </c>
      <c r="L29" s="1745">
        <v>2020</v>
      </c>
      <c r="M29" s="1744">
        <v>2021</v>
      </c>
      <c r="N29" s="1745">
        <v>2022</v>
      </c>
      <c r="O29" s="1744">
        <v>2023</v>
      </c>
      <c r="P29" s="1011">
        <v>2024</v>
      </c>
      <c r="Q29" s="1743" t="s">
        <v>1380</v>
      </c>
      <c r="R29" s="1746">
        <v>2019</v>
      </c>
      <c r="S29" s="1745">
        <v>2020</v>
      </c>
      <c r="T29" s="1744">
        <v>2021</v>
      </c>
      <c r="U29" s="1745">
        <v>2022</v>
      </c>
      <c r="V29" s="1744">
        <v>2023</v>
      </c>
      <c r="W29" s="1011">
        <v>2024</v>
      </c>
      <c r="X29" s="1743" t="s">
        <v>1380</v>
      </c>
      <c r="Y29" s="1746">
        <v>2019</v>
      </c>
      <c r="Z29" s="1745">
        <v>2020</v>
      </c>
      <c r="AA29" s="1744">
        <v>2021</v>
      </c>
      <c r="AB29" s="1748">
        <v>2022</v>
      </c>
      <c r="AC29" s="1747">
        <v>2023</v>
      </c>
      <c r="AD29" s="1011">
        <v>2024</v>
      </c>
      <c r="AE29" s="1743" t="s">
        <v>1380</v>
      </c>
      <c r="AF29" s="1746">
        <v>2019</v>
      </c>
      <c r="AG29" s="1745">
        <v>2020</v>
      </c>
      <c r="AH29" s="1744">
        <v>2021</v>
      </c>
      <c r="AI29" s="1745">
        <v>2022</v>
      </c>
      <c r="AJ29" s="1744">
        <v>2023</v>
      </c>
      <c r="AK29" s="1011">
        <v>2024</v>
      </c>
      <c r="AL29" s="1743" t="s">
        <v>1380</v>
      </c>
    </row>
    <row r="30" spans="1:38">
      <c r="A30" s="1724" t="s">
        <v>1537</v>
      </c>
      <c r="B30" s="1742"/>
      <c r="C30" s="1722"/>
      <c r="D30" s="1739"/>
      <c r="E30" s="1738"/>
      <c r="F30" s="1738"/>
      <c r="G30" s="1738"/>
      <c r="H30" s="1738"/>
      <c r="I30" s="813"/>
      <c r="J30" s="1741"/>
      <c r="K30" s="1739"/>
      <c r="L30" s="1738"/>
      <c r="M30" s="1738"/>
      <c r="N30" s="1738"/>
      <c r="O30" s="1738"/>
      <c r="P30" s="813"/>
      <c r="Q30" s="1741"/>
      <c r="R30" s="1739"/>
      <c r="S30" s="1738"/>
      <c r="T30" s="1738"/>
      <c r="U30" s="1738"/>
      <c r="V30" s="1738"/>
      <c r="W30" s="813"/>
      <c r="X30" s="1741"/>
      <c r="Y30" s="1739"/>
      <c r="Z30" s="1738"/>
      <c r="AA30" s="1738"/>
      <c r="AB30" s="1737"/>
      <c r="AC30" s="1740"/>
      <c r="AD30" s="813"/>
      <c r="AE30" s="823"/>
      <c r="AF30" s="1739"/>
      <c r="AG30" s="1738"/>
      <c r="AH30" s="1738"/>
      <c r="AI30" s="1738"/>
      <c r="AJ30" s="1738"/>
      <c r="AK30" s="1737"/>
      <c r="AL30" s="1736"/>
    </row>
    <row r="31" spans="1:38">
      <c r="A31" s="1724"/>
      <c r="B31" s="1724" t="s">
        <v>1512</v>
      </c>
      <c r="C31" s="1722"/>
      <c r="D31" s="1734"/>
      <c r="E31" s="1733"/>
      <c r="F31" s="1733"/>
      <c r="G31" s="1733"/>
      <c r="H31" s="1733"/>
      <c r="I31" s="815"/>
      <c r="J31" s="823"/>
      <c r="K31" s="1734"/>
      <c r="L31" s="1733"/>
      <c r="M31" s="1733"/>
      <c r="N31" s="1733"/>
      <c r="O31" s="1733"/>
      <c r="P31" s="815"/>
      <c r="Q31" s="823"/>
      <c r="R31" s="1734"/>
      <c r="S31" s="1733"/>
      <c r="T31" s="1733"/>
      <c r="U31" s="1733"/>
      <c r="V31" s="1733"/>
      <c r="W31" s="815"/>
      <c r="X31" s="823"/>
      <c r="Y31" s="1734"/>
      <c r="Z31" s="1733"/>
      <c r="AA31" s="1733"/>
      <c r="AB31" s="1735"/>
      <c r="AC31" s="513"/>
      <c r="AD31" s="815"/>
      <c r="AE31" s="823"/>
      <c r="AF31" s="1734"/>
      <c r="AG31" s="1733"/>
      <c r="AH31" s="1733"/>
      <c r="AI31" s="1733"/>
      <c r="AJ31" s="1733"/>
      <c r="AK31" s="1732"/>
    </row>
    <row r="32" spans="1:38">
      <c r="A32" s="1724"/>
      <c r="B32" s="1724"/>
      <c r="C32" s="1727" t="s">
        <v>843</v>
      </c>
      <c r="D32" s="1726">
        <v>1416.6666666666667</v>
      </c>
      <c r="E32" s="1725">
        <v>1432.6136363636363</v>
      </c>
      <c r="F32" s="1725">
        <v>1476.8973214285716</v>
      </c>
      <c r="G32" s="1725">
        <v>1999.7443181818182</v>
      </c>
      <c r="H32" s="1725">
        <v>2001.8939393939395</v>
      </c>
      <c r="I32" s="1718">
        <v>1978.125</v>
      </c>
      <c r="J32" s="1718">
        <v>1945.6439393939395</v>
      </c>
      <c r="K32" s="1726">
        <v>1352.4481566820277</v>
      </c>
      <c r="L32" s="1725">
        <v>1416.3718829479699</v>
      </c>
      <c r="M32" s="1725">
        <v>1534.8349480749748</v>
      </c>
      <c r="N32" s="1725">
        <v>1830.5366471280718</v>
      </c>
      <c r="O32" s="1725">
        <v>2068.1862745098038</v>
      </c>
      <c r="P32" s="1718">
        <v>2167.3513513513512</v>
      </c>
      <c r="Q32" s="1718">
        <v>2314.3398268398264</v>
      </c>
      <c r="R32" s="1726"/>
      <c r="S32" s="1725"/>
      <c r="T32" s="1725"/>
      <c r="U32" s="1725"/>
      <c r="V32" s="1725"/>
      <c r="W32" s="1729"/>
      <c r="X32" s="1728"/>
      <c r="Y32" s="1726"/>
      <c r="Z32" s="1725"/>
      <c r="AA32" s="1725"/>
      <c r="AB32" s="1730"/>
      <c r="AC32" s="1728"/>
      <c r="AD32" s="1729"/>
      <c r="AE32" s="1728"/>
      <c r="AF32" s="1726">
        <v>1321.4047101541951</v>
      </c>
      <c r="AG32" s="1725">
        <v>1353.8878540671099</v>
      </c>
      <c r="AH32" s="1725">
        <v>1419.3901721335701</v>
      </c>
      <c r="AI32" s="1725">
        <v>1809.2345263444749</v>
      </c>
      <c r="AJ32" s="1725">
        <v>1973.109070115336</v>
      </c>
      <c r="AK32" s="1715">
        <v>2087.1087027636659</v>
      </c>
      <c r="AL32" s="1714">
        <v>1839.5193082527185</v>
      </c>
    </row>
    <row r="33" spans="1:38">
      <c r="A33" s="1724"/>
      <c r="B33" s="1724"/>
      <c r="C33" s="1727" t="s">
        <v>842</v>
      </c>
      <c r="D33" s="1726">
        <v>995.83333333333337</v>
      </c>
      <c r="E33" s="1725">
        <v>1006.6666666666665</v>
      </c>
      <c r="F33" s="1725">
        <v>1076.062925170068</v>
      </c>
      <c r="G33" s="1725">
        <v>1612.9166666666667</v>
      </c>
      <c r="H33" s="1725">
        <v>1573.4848484848483</v>
      </c>
      <c r="I33" s="1718">
        <v>1520.8333333333335</v>
      </c>
      <c r="J33" s="1718">
        <v>1613.1313131313134</v>
      </c>
      <c r="K33" s="1726">
        <v>903.95343196701413</v>
      </c>
      <c r="L33" s="1725">
        <v>988.48343685300199</v>
      </c>
      <c r="M33" s="1725">
        <v>1082.0260869565218</v>
      </c>
      <c r="N33" s="1725">
        <v>1513.2999164578112</v>
      </c>
      <c r="O33" s="1725">
        <v>1496.0654344635373</v>
      </c>
      <c r="P33" s="1718">
        <v>1647.1156674728104</v>
      </c>
      <c r="Q33" s="1718">
        <v>1523.2422749664129</v>
      </c>
      <c r="R33" s="1726"/>
      <c r="S33" s="1725"/>
      <c r="T33" s="1725"/>
      <c r="U33" s="1725"/>
      <c r="V33" s="1725"/>
      <c r="W33" s="1730"/>
      <c r="X33" s="1728"/>
      <c r="Y33" s="1726"/>
      <c r="Z33" s="1725"/>
      <c r="AA33" s="1725"/>
      <c r="AB33" s="1730"/>
      <c r="AC33" s="1728"/>
      <c r="AD33" s="1729"/>
      <c r="AE33" s="1728"/>
      <c r="AF33" s="1726">
        <v>946.93264422520906</v>
      </c>
      <c r="AG33" s="1725">
        <v>998.6783303001539</v>
      </c>
      <c r="AH33" s="1725">
        <v>1029.6350013298006</v>
      </c>
      <c r="AI33" s="1725">
        <v>1369.3880240047979</v>
      </c>
      <c r="AJ33" s="1725">
        <v>1419.0887829367973</v>
      </c>
      <c r="AK33" s="1715">
        <v>1603.6047233656693</v>
      </c>
      <c r="AL33" s="1714">
        <v>1385.7988641225281</v>
      </c>
    </row>
    <row r="34" spans="1:38">
      <c r="A34" s="1724"/>
      <c r="B34" s="1731" t="s">
        <v>1513</v>
      </c>
      <c r="C34" s="1722"/>
      <c r="D34" s="1717"/>
      <c r="E34" s="1716"/>
      <c r="F34" s="1716"/>
      <c r="G34" s="1716"/>
      <c r="H34" s="1716"/>
      <c r="I34" s="1718"/>
      <c r="J34" s="1718"/>
      <c r="K34" s="1717"/>
      <c r="L34" s="1716"/>
      <c r="M34" s="1716"/>
      <c r="N34" s="1716"/>
      <c r="O34" s="1716"/>
      <c r="P34" s="1718"/>
      <c r="Q34" s="1718"/>
      <c r="R34" s="1717"/>
      <c r="S34" s="1716"/>
      <c r="T34" s="1716"/>
      <c r="U34" s="1716"/>
      <c r="V34" s="1716"/>
      <c r="W34" s="1730"/>
      <c r="X34" s="1728"/>
      <c r="Y34" s="1717"/>
      <c r="Z34" s="1716"/>
      <c r="AA34" s="1716"/>
      <c r="AB34" s="1730"/>
      <c r="AC34" s="1728"/>
      <c r="AD34" s="1729"/>
      <c r="AE34" s="1728"/>
      <c r="AF34" s="1717"/>
      <c r="AG34" s="1716"/>
      <c r="AH34" s="1716"/>
      <c r="AI34" s="1716"/>
      <c r="AJ34" s="1716"/>
      <c r="AK34" s="1715"/>
      <c r="AL34" s="1714"/>
    </row>
    <row r="35" spans="1:38">
      <c r="A35" s="1724"/>
      <c r="B35" s="1724"/>
      <c r="C35" s="1727" t="s">
        <v>843</v>
      </c>
      <c r="D35" s="1726">
        <v>1096.8167701863354</v>
      </c>
      <c r="E35" s="1725">
        <v>1207.7439513817221</v>
      </c>
      <c r="F35" s="1725">
        <v>1591.0389957264958</v>
      </c>
      <c r="G35" s="1725">
        <v>1883.7301587301588</v>
      </c>
      <c r="H35" s="1725">
        <v>1884.1032608695652</v>
      </c>
      <c r="I35" s="1718">
        <v>2173.4375</v>
      </c>
      <c r="J35" s="1718">
        <v>2440.2138157894738</v>
      </c>
      <c r="K35" s="1726"/>
      <c r="L35" s="1725"/>
      <c r="M35" s="1725"/>
      <c r="N35" s="1725"/>
      <c r="O35" s="1725"/>
      <c r="P35" s="1718"/>
      <c r="Q35" s="1718"/>
      <c r="R35" s="1726"/>
      <c r="S35" s="1725"/>
      <c r="T35" s="1725"/>
      <c r="U35" s="1725"/>
      <c r="V35" s="1725"/>
      <c r="W35" s="1730"/>
      <c r="X35" s="1728"/>
      <c r="Y35" s="1726"/>
      <c r="Z35" s="1725"/>
      <c r="AA35" s="1725"/>
      <c r="AB35" s="1730"/>
      <c r="AC35" s="1728"/>
      <c r="AD35" s="1729"/>
      <c r="AE35" s="1728"/>
      <c r="AF35" s="1726">
        <v>1293.9604229146835</v>
      </c>
      <c r="AG35" s="1725">
        <v>1335.6703229110508</v>
      </c>
      <c r="AH35" s="1725">
        <v>1459.3259528488884</v>
      </c>
      <c r="AI35" s="1725">
        <v>1884.7122638983653</v>
      </c>
      <c r="AJ35" s="1725">
        <v>2060.7156149547536</v>
      </c>
      <c r="AK35" s="1715">
        <v>2157.6081958508948</v>
      </c>
      <c r="AL35" s="1714">
        <v>1831.7561935071776</v>
      </c>
    </row>
    <row r="36" spans="1:38">
      <c r="A36" s="1724"/>
      <c r="B36" s="1724"/>
      <c r="C36" s="1727" t="s">
        <v>842</v>
      </c>
      <c r="D36" s="1726">
        <v>1021.5810276679842</v>
      </c>
      <c r="E36" s="1725">
        <v>1075</v>
      </c>
      <c r="F36" s="1725">
        <v>1346.4444444444446</v>
      </c>
      <c r="G36" s="1725">
        <v>1592.0833333333335</v>
      </c>
      <c r="H36" s="1725">
        <v>1624.5531400966186</v>
      </c>
      <c r="I36" s="1718">
        <v>1850</v>
      </c>
      <c r="J36" s="1718">
        <v>2088.5416666666665</v>
      </c>
      <c r="K36" s="1726"/>
      <c r="L36" s="1725"/>
      <c r="M36" s="1725"/>
      <c r="N36" s="1725"/>
      <c r="O36" s="1725"/>
      <c r="P36" s="1718"/>
      <c r="Q36" s="1718"/>
      <c r="R36" s="1726"/>
      <c r="S36" s="1725"/>
      <c r="T36" s="1725"/>
      <c r="U36" s="1725"/>
      <c r="V36" s="1725"/>
      <c r="W36" s="1730"/>
      <c r="X36" s="1728"/>
      <c r="Y36" s="1726"/>
      <c r="Z36" s="1725"/>
      <c r="AA36" s="1725"/>
      <c r="AB36" s="1730"/>
      <c r="AC36" s="1728"/>
      <c r="AD36" s="1729"/>
      <c r="AE36" s="1728"/>
      <c r="AF36" s="1726">
        <v>995.19875438796907</v>
      </c>
      <c r="AG36" s="1725">
        <v>1073.6386846785829</v>
      </c>
      <c r="AH36" s="1725">
        <v>1167.3105405920369</v>
      </c>
      <c r="AI36" s="1725">
        <v>1478.1627822738408</v>
      </c>
      <c r="AJ36" s="1725">
        <v>1610.05982123123</v>
      </c>
      <c r="AK36" s="1715">
        <v>1581.9763955180622</v>
      </c>
      <c r="AL36" s="1714">
        <v>1407.0852690905044</v>
      </c>
    </row>
    <row r="37" spans="1:38">
      <c r="A37" s="1724"/>
      <c r="B37" s="1724" t="s">
        <v>1536</v>
      </c>
      <c r="C37" s="1722"/>
      <c r="D37" s="1717"/>
      <c r="E37" s="1716"/>
      <c r="F37" s="1716"/>
      <c r="G37" s="1716"/>
      <c r="H37" s="1716"/>
      <c r="I37" s="1718"/>
      <c r="J37" s="1718"/>
      <c r="K37" s="1717"/>
      <c r="L37" s="1716"/>
      <c r="M37" s="1716"/>
      <c r="N37" s="1716"/>
      <c r="O37" s="1716"/>
      <c r="P37" s="1718"/>
      <c r="Q37" s="1718"/>
      <c r="R37" s="1717"/>
      <c r="S37" s="1716"/>
      <c r="T37" s="1716"/>
      <c r="U37" s="1716"/>
      <c r="V37" s="1716"/>
      <c r="W37" s="1730"/>
      <c r="X37" s="1728"/>
      <c r="Y37" s="1717"/>
      <c r="Z37" s="1716"/>
      <c r="AA37" s="1716"/>
      <c r="AB37" s="1730"/>
      <c r="AC37" s="1728"/>
      <c r="AD37" s="1729"/>
      <c r="AE37" s="1728"/>
      <c r="AF37" s="1717"/>
      <c r="AG37" s="1716"/>
      <c r="AH37" s="1716"/>
      <c r="AI37" s="1716"/>
      <c r="AJ37" s="1716"/>
      <c r="AK37" s="1715"/>
      <c r="AL37" s="1714"/>
    </row>
    <row r="38" spans="1:38">
      <c r="A38" s="1724"/>
      <c r="B38" s="1724"/>
      <c r="C38" s="1727" t="s">
        <v>843</v>
      </c>
      <c r="D38" s="1726">
        <v>1380</v>
      </c>
      <c r="E38" s="1725">
        <v>1377.7777777777776</v>
      </c>
      <c r="F38" s="1725">
        <v>1600.5952380952378</v>
      </c>
      <c r="G38" s="1725">
        <v>2108.5714285714284</v>
      </c>
      <c r="H38" s="1725">
        <v>2646.903820816864</v>
      </c>
      <c r="I38" s="1718">
        <v>2897.9487179487182</v>
      </c>
      <c r="J38" s="1718">
        <v>3095.3333333333335</v>
      </c>
      <c r="K38" s="1726">
        <v>1634.4304665374643</v>
      </c>
      <c r="L38" s="1725">
        <v>1704.2883178912591</v>
      </c>
      <c r="M38" s="1725">
        <v>1765.3480210265923</v>
      </c>
      <c r="N38" s="1725">
        <v>2322.2486742648034</v>
      </c>
      <c r="O38" s="1725">
        <v>2700.0881727544138</v>
      </c>
      <c r="P38" s="1718">
        <v>2877.6626687655175</v>
      </c>
      <c r="Q38" s="1718">
        <v>3081.9258562955961</v>
      </c>
      <c r="R38" s="1726">
        <v>1447.4548528080954</v>
      </c>
      <c r="S38" s="1725">
        <v>1532.8341106176028</v>
      </c>
      <c r="T38" s="1725">
        <v>1620.7769729201659</v>
      </c>
      <c r="U38" s="1725">
        <v>2194.6507320897845</v>
      </c>
      <c r="V38" s="1725">
        <v>2409.9655733261047</v>
      </c>
      <c r="W38" s="1715">
        <v>2793.8697937330617</v>
      </c>
      <c r="X38" s="1715">
        <v>3068.6624298842339</v>
      </c>
      <c r="Y38" s="1726">
        <v>1317.6416720534367</v>
      </c>
      <c r="Z38" s="1725">
        <v>1343.5567068125899</v>
      </c>
      <c r="AA38" s="1725">
        <v>1426.9359283387462</v>
      </c>
      <c r="AB38" s="1715">
        <v>2314.3123881131401</v>
      </c>
      <c r="AC38" s="1719">
        <v>2280.3113553113553</v>
      </c>
      <c r="AD38" s="1718">
        <v>2173.0769230769233</v>
      </c>
      <c r="AE38" s="1718">
        <v>2455.1948051948052</v>
      </c>
      <c r="AF38" s="1726">
        <v>1450.8339886509857</v>
      </c>
      <c r="AG38" s="1725">
        <v>1498.311144598769</v>
      </c>
      <c r="AH38" s="1725">
        <v>1626.5889493165575</v>
      </c>
      <c r="AI38" s="1725">
        <v>2190.4575231459889</v>
      </c>
      <c r="AJ38" s="1725">
        <v>2493.0950735346164</v>
      </c>
      <c r="AK38" s="1715">
        <v>2611.4489233008376</v>
      </c>
      <c r="AL38" s="1714">
        <v>2749.6889097229518</v>
      </c>
    </row>
    <row r="39" spans="1:38">
      <c r="A39" s="1724"/>
      <c r="B39" s="1724" t="s">
        <v>490</v>
      </c>
      <c r="C39" s="1722"/>
      <c r="D39" s="1717"/>
      <c r="E39" s="1716"/>
      <c r="F39" s="1716"/>
      <c r="G39" s="1716"/>
      <c r="H39" s="1716"/>
      <c r="I39" s="1718"/>
      <c r="J39" s="1718"/>
      <c r="K39" s="1717"/>
      <c r="L39" s="1716"/>
      <c r="M39" s="1716"/>
      <c r="N39" s="1716"/>
      <c r="O39" s="1716"/>
      <c r="P39" s="1718"/>
      <c r="Q39" s="1718"/>
      <c r="R39" s="1717"/>
      <c r="S39" s="1716"/>
      <c r="T39" s="1716"/>
      <c r="U39" s="1716"/>
      <c r="V39" s="1716"/>
      <c r="W39" s="1715"/>
      <c r="X39" s="1715"/>
      <c r="Y39" s="1717"/>
      <c r="Z39" s="1716"/>
      <c r="AA39" s="1716"/>
      <c r="AB39" s="1715"/>
      <c r="AC39" s="1719"/>
      <c r="AD39" s="1718"/>
      <c r="AE39" s="1718"/>
      <c r="AF39" s="1717"/>
      <c r="AG39" s="1716"/>
      <c r="AH39" s="1716"/>
      <c r="AI39" s="1716"/>
      <c r="AJ39" s="1716"/>
      <c r="AK39" s="1715"/>
      <c r="AL39" s="1714"/>
    </row>
    <row r="40" spans="1:38">
      <c r="A40" s="1724"/>
      <c r="B40" s="1724"/>
      <c r="C40" s="1727" t="s">
        <v>843</v>
      </c>
      <c r="D40" s="1726">
        <v>1445.8343200772579</v>
      </c>
      <c r="E40" s="1725">
        <v>1398.4096434811941</v>
      </c>
      <c r="F40" s="1725">
        <v>1578.918878336214</v>
      </c>
      <c r="G40" s="1725">
        <v>2023.4947521279043</v>
      </c>
      <c r="H40" s="1725">
        <v>2119.9776785714284</v>
      </c>
      <c r="I40" s="1718">
        <v>2321.2131618381618</v>
      </c>
      <c r="J40" s="1718">
        <v>2562.3748647186148</v>
      </c>
      <c r="K40" s="1726">
        <v>1590.3970897045822</v>
      </c>
      <c r="L40" s="1725">
        <v>1720.0056935817806</v>
      </c>
      <c r="M40" s="1725">
        <v>1724.6935802383591</v>
      </c>
      <c r="N40" s="1725">
        <v>2220.6710507209395</v>
      </c>
      <c r="O40" s="1725">
        <v>2485.8478135595942</v>
      </c>
      <c r="P40" s="1718">
        <v>2717.625980420728</v>
      </c>
      <c r="Q40" s="1718">
        <v>2930.7782236233688</v>
      </c>
      <c r="R40" s="1726">
        <v>1494.8027182324224</v>
      </c>
      <c r="S40" s="1725">
        <v>1566.8957495044453</v>
      </c>
      <c r="T40" s="1725">
        <v>1653.0702196735463</v>
      </c>
      <c r="U40" s="1725">
        <v>2294.2428116396154</v>
      </c>
      <c r="V40" s="1725">
        <v>2546.5792142826958</v>
      </c>
      <c r="W40" s="1715">
        <v>2893.1646617764895</v>
      </c>
      <c r="X40" s="1715">
        <v>3072.8549046404337</v>
      </c>
      <c r="Y40" s="1726">
        <v>1576.7933294901309</v>
      </c>
      <c r="Z40" s="1725">
        <v>1685.074328143729</v>
      </c>
      <c r="AA40" s="1725">
        <v>1736.7463084746178</v>
      </c>
      <c r="AB40" s="1715">
        <v>2392.8963318535334</v>
      </c>
      <c r="AC40" s="1719">
        <v>2685.8935668859717</v>
      </c>
      <c r="AD40" s="1718">
        <v>2597.1743697478992</v>
      </c>
      <c r="AE40" s="1718">
        <v>2606.4606400543898</v>
      </c>
      <c r="AF40" s="1726">
        <v>1491.9563795232598</v>
      </c>
      <c r="AG40" s="1725">
        <v>1541.7832409742855</v>
      </c>
      <c r="AH40" s="1725">
        <v>1617.2510752635894</v>
      </c>
      <c r="AI40" s="1725">
        <v>2127.2724397337083</v>
      </c>
      <c r="AJ40" s="1725">
        <v>2416.7906556762132</v>
      </c>
      <c r="AK40" s="1715">
        <v>2540.6414436554951</v>
      </c>
      <c r="AL40" s="1714">
        <v>2683.1032575194313</v>
      </c>
    </row>
    <row r="41" spans="1:38">
      <c r="A41" s="1724"/>
      <c r="B41" s="1724"/>
      <c r="C41" s="1727" t="s">
        <v>842</v>
      </c>
      <c r="D41" s="1726">
        <v>1056.0526315789473</v>
      </c>
      <c r="E41" s="1725">
        <v>1100.6944444444443</v>
      </c>
      <c r="F41" s="1725">
        <v>1242.742117117117</v>
      </c>
      <c r="G41" s="1725">
        <v>1652.0833333333333</v>
      </c>
      <c r="H41" s="1725">
        <v>1763.6111111111111</v>
      </c>
      <c r="I41" s="1718">
        <v>1864.3589743589744</v>
      </c>
      <c r="J41" s="1718">
        <v>2191.5209790209788</v>
      </c>
      <c r="K41" s="1726">
        <v>1093.3333333333333</v>
      </c>
      <c r="L41" s="1725">
        <v>1336.1111111111111</v>
      </c>
      <c r="M41" s="1725">
        <v>968.24305555555554</v>
      </c>
      <c r="N41" s="1725">
        <v>2319.4444444444443</v>
      </c>
      <c r="O41" s="1725">
        <v>2602.1568627450979</v>
      </c>
      <c r="P41" s="1718">
        <v>2300</v>
      </c>
      <c r="Q41" s="1718">
        <v>2575</v>
      </c>
      <c r="R41" s="1726">
        <v>1042.7161654135339</v>
      </c>
      <c r="S41" s="1725">
        <v>1087.706265238593</v>
      </c>
      <c r="T41" s="1725">
        <v>1108.2963418160787</v>
      </c>
      <c r="U41" s="1725">
        <v>1536.7311466218111</v>
      </c>
      <c r="V41" s="1725">
        <v>1660.4395380434783</v>
      </c>
      <c r="W41" s="1715">
        <v>1795.7307436220913</v>
      </c>
      <c r="X41" s="1715">
        <v>1974.2607331336471</v>
      </c>
      <c r="Y41" s="1726">
        <v>1295.8333333333333</v>
      </c>
      <c r="Z41" s="1725">
        <v>1421.4035087719299</v>
      </c>
      <c r="AA41" s="1725">
        <v>1495.8612292879534</v>
      </c>
      <c r="AB41" s="1715">
        <v>2201.0718050065875</v>
      </c>
      <c r="AC41" s="1719">
        <v>2485.2941176470586</v>
      </c>
      <c r="AD41" s="1718">
        <v>2354.166666666667</v>
      </c>
      <c r="AE41" s="1718">
        <v>2328.3424908424909</v>
      </c>
      <c r="AF41" s="1726">
        <v>1189.5288659852768</v>
      </c>
      <c r="AG41" s="1725">
        <v>1273.3355500024002</v>
      </c>
      <c r="AH41" s="1725">
        <v>1175.3902327989838</v>
      </c>
      <c r="AI41" s="1725">
        <v>1687.947495704153</v>
      </c>
      <c r="AJ41" s="1725">
        <v>2013.7752878983565</v>
      </c>
      <c r="AK41" s="1715">
        <v>1997.9106087976591</v>
      </c>
      <c r="AL41" s="1714">
        <v>2206.978348513665</v>
      </c>
    </row>
    <row r="42" spans="1:38">
      <c r="A42" s="1724" t="s">
        <v>1535</v>
      </c>
      <c r="B42" s="1724"/>
      <c r="C42" s="1722"/>
      <c r="D42" s="1717"/>
      <c r="E42" s="1716"/>
      <c r="F42" s="1716"/>
      <c r="G42" s="1716"/>
      <c r="H42" s="1716"/>
      <c r="I42" s="1718"/>
      <c r="J42" s="1718"/>
      <c r="K42" s="1717"/>
      <c r="L42" s="1716"/>
      <c r="M42" s="1716"/>
      <c r="N42" s="1716"/>
      <c r="O42" s="1716"/>
      <c r="P42" s="1718"/>
      <c r="Q42" s="1718"/>
      <c r="R42" s="1717"/>
      <c r="S42" s="1716"/>
      <c r="T42" s="1716"/>
      <c r="U42" s="1716"/>
      <c r="V42" s="1716"/>
      <c r="W42" s="1715"/>
      <c r="X42" s="1715"/>
      <c r="Y42" s="1717"/>
      <c r="Z42" s="1716"/>
      <c r="AA42" s="1716"/>
      <c r="AB42" s="1715"/>
      <c r="AC42" s="1719"/>
      <c r="AD42" s="1718"/>
      <c r="AE42" s="1718"/>
      <c r="AF42" s="1717"/>
      <c r="AG42" s="1716"/>
      <c r="AH42" s="1716"/>
      <c r="AI42" s="1716"/>
      <c r="AJ42" s="1716"/>
      <c r="AK42" s="1715"/>
      <c r="AL42" s="1714"/>
    </row>
    <row r="43" spans="1:38">
      <c r="A43" s="1724"/>
      <c r="B43" s="1724" t="s">
        <v>1534</v>
      </c>
      <c r="C43" s="1722"/>
      <c r="D43" s="1717"/>
      <c r="E43" s="1716"/>
      <c r="F43" s="1716"/>
      <c r="G43" s="1716"/>
      <c r="H43" s="1716"/>
      <c r="I43" s="1718"/>
      <c r="J43" s="1718"/>
      <c r="K43" s="1717"/>
      <c r="L43" s="1716"/>
      <c r="M43" s="1716"/>
      <c r="N43" s="1716"/>
      <c r="O43" s="1716"/>
      <c r="P43" s="1718"/>
      <c r="Q43" s="1718"/>
      <c r="R43" s="1717"/>
      <c r="S43" s="1716"/>
      <c r="T43" s="1716"/>
      <c r="U43" s="1716"/>
      <c r="V43" s="1716"/>
      <c r="W43" s="1715"/>
      <c r="X43" s="1715"/>
      <c r="Y43" s="1717"/>
      <c r="Z43" s="1716"/>
      <c r="AA43" s="1716"/>
      <c r="AB43" s="1715"/>
      <c r="AC43" s="1719"/>
      <c r="AD43" s="1718"/>
      <c r="AE43" s="1718"/>
      <c r="AF43" s="1717"/>
      <c r="AG43" s="1716"/>
      <c r="AH43" s="1716"/>
      <c r="AI43" s="1716"/>
      <c r="AJ43" s="1716"/>
      <c r="AK43" s="1715"/>
      <c r="AL43" s="1714"/>
    </row>
    <row r="44" spans="1:38">
      <c r="A44" s="1721"/>
      <c r="B44" s="1721"/>
      <c r="C44" s="1722" t="s">
        <v>1533</v>
      </c>
      <c r="D44" s="1717">
        <v>1989.8936170212764</v>
      </c>
      <c r="E44" s="1716">
        <v>2376.9551282051279</v>
      </c>
      <c r="F44" s="1716">
        <v>2721.2575452716296</v>
      </c>
      <c r="G44" s="1716">
        <v>3138.1427304964541</v>
      </c>
      <c r="H44" s="1716">
        <v>3221.354166666667</v>
      </c>
      <c r="I44" s="1718">
        <v>3382.9787234042551</v>
      </c>
      <c r="J44" s="1718">
        <v>3622.9166666666665</v>
      </c>
      <c r="K44" s="1717">
        <v>2351.4007092198581</v>
      </c>
      <c r="L44" s="1716">
        <v>2466.550151975684</v>
      </c>
      <c r="M44" s="1716">
        <v>2609.1941654710663</v>
      </c>
      <c r="N44" s="1716">
        <v>3145.3441295546559</v>
      </c>
      <c r="O44" s="1716">
        <v>3319.486659912192</v>
      </c>
      <c r="P44" s="1718">
        <v>3479.2957746478874</v>
      </c>
      <c r="Q44" s="1718">
        <v>3762.3303167420818</v>
      </c>
      <c r="R44" s="1717">
        <v>1795.6281638288081</v>
      </c>
      <c r="S44" s="1716">
        <v>2054.0125635234331</v>
      </c>
      <c r="T44" s="1716">
        <v>2223.3913946471257</v>
      </c>
      <c r="U44" s="1716">
        <v>2799.6781380027742</v>
      </c>
      <c r="V44" s="1716">
        <v>3132.3830409356724</v>
      </c>
      <c r="W44" s="1715">
        <v>3290.6887755102043</v>
      </c>
      <c r="X44" s="1715">
        <v>3405.8143800440203</v>
      </c>
      <c r="Y44" s="1717">
        <v>2198.3606557377047</v>
      </c>
      <c r="Z44" s="1716">
        <v>2327.9661016949153</v>
      </c>
      <c r="AA44" s="1716">
        <v>2503.5</v>
      </c>
      <c r="AB44" s="1715">
        <v>3051.4285714285716</v>
      </c>
      <c r="AC44" s="1719">
        <v>3348.550724637681</v>
      </c>
      <c r="AD44" s="1718">
        <v>3443.3333333333335</v>
      </c>
      <c r="AE44" s="1718">
        <v>3612.31884057971</v>
      </c>
      <c r="AF44" s="1717">
        <v>2091.9449664169247</v>
      </c>
      <c r="AG44" s="1716">
        <v>2281.2630507397785</v>
      </c>
      <c r="AH44" s="1716">
        <v>2510.5796092682876</v>
      </c>
      <c r="AI44" s="1716">
        <v>3036.8126657061948</v>
      </c>
      <c r="AJ44" s="1716">
        <v>3285.4920089597258</v>
      </c>
      <c r="AK44" s="1715">
        <v>3434.2436855494516</v>
      </c>
      <c r="AL44" s="1714">
        <v>3582.1812738783524</v>
      </c>
    </row>
    <row r="45" spans="1:38">
      <c r="A45" s="1721"/>
      <c r="B45" s="1721"/>
      <c r="C45" s="1720" t="s">
        <v>1532</v>
      </c>
      <c r="D45" s="1717">
        <v>1302.2554219344229</v>
      </c>
      <c r="E45" s="1716">
        <v>1440.4647435897436</v>
      </c>
      <c r="F45" s="1716">
        <v>1632.8606056629633</v>
      </c>
      <c r="G45" s="1716">
        <v>2001.9622093023256</v>
      </c>
      <c r="H45" s="1716">
        <v>2151.8849206349205</v>
      </c>
      <c r="I45" s="1718">
        <v>2202.1261627516801</v>
      </c>
      <c r="J45" s="1718">
        <v>2362.8888888888887</v>
      </c>
      <c r="K45" s="1717">
        <v>1538.2090563597258</v>
      </c>
      <c r="L45" s="1716">
        <v>1694.7057581898007</v>
      </c>
      <c r="M45" s="1716">
        <v>1579.5144654817145</v>
      </c>
      <c r="N45" s="1716">
        <v>1953.2216905901114</v>
      </c>
      <c r="O45" s="1716">
        <v>2102.8896791767556</v>
      </c>
      <c r="P45" s="1718">
        <v>2105.0478466034301</v>
      </c>
      <c r="Q45" s="1718">
        <v>2416.5770412642669</v>
      </c>
      <c r="R45" s="1717">
        <v>1293.9066936431216</v>
      </c>
      <c r="S45" s="1716">
        <v>1444.3531271221898</v>
      </c>
      <c r="T45" s="1716">
        <v>1528.1852324263039</v>
      </c>
      <c r="U45" s="1716">
        <v>2044.2370037151641</v>
      </c>
      <c r="V45" s="1716">
        <v>2311.6900203766081</v>
      </c>
      <c r="W45" s="1715">
        <v>2663.6632017176371</v>
      </c>
      <c r="X45" s="1715">
        <v>2759.8317282360513</v>
      </c>
      <c r="Y45" s="1717">
        <v>1424.1160140268848</v>
      </c>
      <c r="Z45" s="1716">
        <v>1571.5169004480811</v>
      </c>
      <c r="AA45" s="1716">
        <v>1643.2086297915507</v>
      </c>
      <c r="AB45" s="1715">
        <v>2029.2857142857142</v>
      </c>
      <c r="AC45" s="1719">
        <v>2181.340579710145</v>
      </c>
      <c r="AD45" s="1718">
        <v>2359.5833333333335</v>
      </c>
      <c r="AE45" s="1718">
        <v>2503.2608695652175</v>
      </c>
      <c r="AF45" s="1717">
        <v>1387.9190415047942</v>
      </c>
      <c r="AG45" s="1716">
        <v>1489.3020613224019</v>
      </c>
      <c r="AH45" s="1716">
        <v>1598.1265413683723</v>
      </c>
      <c r="AI45" s="1716">
        <v>2012.6154531180623</v>
      </c>
      <c r="AJ45" s="1716">
        <v>2216.5194016324203</v>
      </c>
      <c r="AK45" s="1715">
        <v>2347.8486643004589</v>
      </c>
      <c r="AL45" s="1714">
        <v>2476.1541045222266</v>
      </c>
    </row>
    <row r="46" spans="1:38">
      <c r="A46" s="1721"/>
      <c r="B46" s="1724" t="s">
        <v>1531</v>
      </c>
      <c r="C46" s="1723"/>
      <c r="D46" s="1717"/>
      <c r="E46" s="1716"/>
      <c r="F46" s="1716"/>
      <c r="G46" s="1716"/>
      <c r="H46" s="1716"/>
      <c r="I46" s="1718"/>
      <c r="J46" s="1718"/>
      <c r="K46" s="1717"/>
      <c r="L46" s="1716"/>
      <c r="M46" s="1716"/>
      <c r="N46" s="1716"/>
      <c r="O46" s="1716"/>
      <c r="P46" s="1718"/>
      <c r="Q46" s="1718"/>
      <c r="R46" s="1717"/>
      <c r="S46" s="1716"/>
      <c r="T46" s="1716"/>
      <c r="U46" s="1716"/>
      <c r="V46" s="1716"/>
      <c r="W46" s="1715"/>
      <c r="X46" s="1715"/>
      <c r="Y46" s="1717"/>
      <c r="Z46" s="1716"/>
      <c r="AA46" s="1716"/>
      <c r="AB46" s="1715"/>
      <c r="AC46" s="1719"/>
      <c r="AD46" s="1718"/>
      <c r="AE46" s="1718"/>
      <c r="AF46" s="1717"/>
      <c r="AG46" s="1716"/>
      <c r="AH46" s="1716"/>
      <c r="AI46" s="1716"/>
      <c r="AJ46" s="1716"/>
      <c r="AK46" s="1715"/>
      <c r="AL46" s="1714"/>
    </row>
    <row r="47" spans="1:38">
      <c r="A47" s="1721"/>
      <c r="B47" s="1721"/>
      <c r="C47" s="1722" t="s">
        <v>1530</v>
      </c>
      <c r="D47" s="1717">
        <v>2067.0212765957449</v>
      </c>
      <c r="E47" s="1716">
        <v>2336.3461538461538</v>
      </c>
      <c r="F47" s="1716">
        <v>2676.5492957746478</v>
      </c>
      <c r="G47" s="1716">
        <v>3094.0270390070923</v>
      </c>
      <c r="H47" s="1716">
        <v>3229.166666666667</v>
      </c>
      <c r="I47" s="1718">
        <v>3424.4680851063831</v>
      </c>
      <c r="J47" s="1718">
        <v>3643.75</v>
      </c>
      <c r="K47" s="1717">
        <v>2300.2377049180327</v>
      </c>
      <c r="L47" s="1716">
        <v>2401.2462006079031</v>
      </c>
      <c r="M47" s="1716">
        <v>2657.4366331898614</v>
      </c>
      <c r="N47" s="1716">
        <v>3190.9649122807018</v>
      </c>
      <c r="O47" s="1716">
        <v>3334.8024316109422</v>
      </c>
      <c r="P47" s="1718">
        <v>3433.333333333333</v>
      </c>
      <c r="Q47" s="1718">
        <v>3748.1964483906768</v>
      </c>
      <c r="R47" s="1717">
        <v>1812.7038704965921</v>
      </c>
      <c r="S47" s="1716">
        <v>2086.2528918449971</v>
      </c>
      <c r="T47" s="1716">
        <v>2221.8991312741314</v>
      </c>
      <c r="U47" s="1716">
        <v>2829.6699929971987</v>
      </c>
      <c r="V47" s="1716">
        <v>3122.6565483008781</v>
      </c>
      <c r="W47" s="1715">
        <v>3256.3545918367345</v>
      </c>
      <c r="X47" s="1715">
        <v>3414.9027879677183</v>
      </c>
      <c r="Y47" s="1717">
        <v>2178.688524590164</v>
      </c>
      <c r="Z47" s="1716">
        <v>2319.3234950321448</v>
      </c>
      <c r="AA47" s="1716">
        <v>2534.2828282828282</v>
      </c>
      <c r="AB47" s="1715">
        <v>3130</v>
      </c>
      <c r="AC47" s="1719">
        <v>3345.6521739130435</v>
      </c>
      <c r="AD47" s="1718">
        <v>3382.5</v>
      </c>
      <c r="AE47" s="1718">
        <v>3714.5780051150896</v>
      </c>
      <c r="AF47" s="1717">
        <v>2091.2398367286828</v>
      </c>
      <c r="AG47" s="1716">
        <v>2278.527772355133</v>
      </c>
      <c r="AH47" s="1716">
        <v>2510.5310959579533</v>
      </c>
      <c r="AI47" s="1716">
        <v>3085.0544519565501</v>
      </c>
      <c r="AJ47" s="1716">
        <v>3318.4166571368778</v>
      </c>
      <c r="AK47" s="1715">
        <v>3456.3164606155729</v>
      </c>
      <c r="AL47" s="1714">
        <v>3636.9875396406428</v>
      </c>
    </row>
    <row r="48" spans="1:38">
      <c r="A48" s="1721"/>
      <c r="B48" s="1721"/>
      <c r="C48" s="1720" t="s">
        <v>1529</v>
      </c>
      <c r="D48" s="1717">
        <v>1336.7391304347825</v>
      </c>
      <c r="E48" s="1716">
        <v>1437.3532388663969</v>
      </c>
      <c r="F48" s="1716">
        <v>1588.400402414487</v>
      </c>
      <c r="G48" s="1716">
        <v>2019.633152173913</v>
      </c>
      <c r="H48" s="1716">
        <v>2132.3078397546483</v>
      </c>
      <c r="I48" s="1718">
        <v>2237.8563213669599</v>
      </c>
      <c r="J48" s="1718">
        <v>2377.8908268733849</v>
      </c>
      <c r="K48" s="1717">
        <v>1543.8156083801525</v>
      </c>
      <c r="L48" s="1716">
        <v>1650.8824501123297</v>
      </c>
      <c r="M48" s="1716">
        <v>1666.2836084902501</v>
      </c>
      <c r="N48" s="1716">
        <v>2024.0984041883762</v>
      </c>
      <c r="O48" s="1716">
        <v>2198.838854382333</v>
      </c>
      <c r="P48" s="1718">
        <v>2175.8519272278754</v>
      </c>
      <c r="Q48" s="1718">
        <v>2526.5830046846213</v>
      </c>
      <c r="R48" s="1717">
        <v>1303.1613215335972</v>
      </c>
      <c r="S48" s="1716">
        <v>1449.493322487099</v>
      </c>
      <c r="T48" s="1716">
        <v>1580.7223517087534</v>
      </c>
      <c r="U48" s="1716">
        <v>2084.3308493265931</v>
      </c>
      <c r="V48" s="1716">
        <v>2360.9743099309931</v>
      </c>
      <c r="W48" s="1715">
        <v>2669.3834825606282</v>
      </c>
      <c r="X48" s="1715">
        <v>2771.5071775879692</v>
      </c>
      <c r="Y48" s="1717">
        <v>1372.6024590163934</v>
      </c>
      <c r="Z48" s="1716">
        <v>1566.5298071303332</v>
      </c>
      <c r="AA48" s="1716">
        <v>1654.4554455445543</v>
      </c>
      <c r="AB48" s="1715">
        <v>2034.6428571428571</v>
      </c>
      <c r="AC48" s="1719">
        <v>2212.5</v>
      </c>
      <c r="AD48" s="1718">
        <v>2313.3333333333335</v>
      </c>
      <c r="AE48" s="1718">
        <v>2496.920289855073</v>
      </c>
      <c r="AF48" s="1717">
        <v>1395.966183377946</v>
      </c>
      <c r="AG48" s="1716">
        <v>1500.4032132467323</v>
      </c>
      <c r="AH48" s="1716">
        <v>1623.110257059076</v>
      </c>
      <c r="AI48" s="1716">
        <v>2030.0678207634705</v>
      </c>
      <c r="AJ48" s="1716">
        <v>2250.5363341644925</v>
      </c>
      <c r="AK48" s="1715">
        <v>2391.9450360816045</v>
      </c>
      <c r="AL48" s="1714">
        <v>2529.9625972595213</v>
      </c>
    </row>
    <row r="49" spans="1:38" ht="15.75" thickBot="1">
      <c r="A49" s="1713"/>
      <c r="B49" s="1713"/>
      <c r="C49" s="1712"/>
      <c r="D49" s="1707"/>
      <c r="E49" s="1706"/>
      <c r="F49" s="1706"/>
      <c r="G49" s="1706"/>
      <c r="H49" s="1706"/>
      <c r="I49" s="1709"/>
      <c r="J49" s="1708"/>
      <c r="K49" s="1707"/>
      <c r="L49" s="1706"/>
      <c r="M49" s="1706"/>
      <c r="N49" s="1706"/>
      <c r="O49" s="1706"/>
      <c r="P49" s="1709"/>
      <c r="Q49" s="1708"/>
      <c r="R49" s="1707"/>
      <c r="S49" s="1706"/>
      <c r="T49" s="1706"/>
      <c r="U49" s="1706"/>
      <c r="V49" s="1706"/>
      <c r="W49" s="1705"/>
      <c r="X49" s="1708"/>
      <c r="Y49" s="1707"/>
      <c r="Z49" s="1706"/>
      <c r="AA49" s="1706"/>
      <c r="AB49" s="1711"/>
      <c r="AC49" s="1710"/>
      <c r="AD49" s="1709"/>
      <c r="AE49" s="1708"/>
      <c r="AF49" s="1707"/>
      <c r="AG49" s="1706"/>
      <c r="AH49" s="1706"/>
      <c r="AI49" s="1706"/>
      <c r="AJ49" s="1706"/>
      <c r="AK49" s="1705"/>
      <c r="AL49" s="1704"/>
    </row>
    <row r="50" spans="1:38">
      <c r="A50" s="1581" t="s">
        <v>745</v>
      </c>
      <c r="B50" s="2142" t="s">
        <v>1518</v>
      </c>
      <c r="C50" s="2142"/>
      <c r="D50" s="2142"/>
      <c r="E50" s="2142"/>
      <c r="F50" s="2142"/>
      <c r="G50" s="2142"/>
      <c r="H50" s="2142"/>
      <c r="I50" s="2142"/>
      <c r="J50" s="2142"/>
      <c r="K50" s="2142"/>
      <c r="L50" s="2142"/>
      <c r="M50" s="2142"/>
      <c r="N50" s="2142"/>
      <c r="O50" s="2142"/>
      <c r="P50" s="2142"/>
      <c r="Q50" s="2142"/>
      <c r="R50" s="2142"/>
      <c r="S50" s="2142"/>
      <c r="T50" s="2142"/>
      <c r="U50" s="2142"/>
      <c r="V50" s="2142"/>
      <c r="W50" s="2142"/>
      <c r="X50" s="2142"/>
      <c r="Y50" s="2142"/>
      <c r="Z50" s="1703"/>
      <c r="AA50" s="1703"/>
      <c r="AB50" s="1703"/>
      <c r="AC50" s="1703"/>
      <c r="AD50" s="1703"/>
      <c r="AE50" s="1703"/>
      <c r="AF50" s="1703"/>
      <c r="AG50" s="1703"/>
      <c r="AH50" s="2143" t="s">
        <v>153</v>
      </c>
      <c r="AI50" s="2144"/>
      <c r="AJ50" s="2144"/>
      <c r="AK50" s="2144"/>
    </row>
    <row r="51" spans="1:38">
      <c r="A51" s="1581" t="s">
        <v>742</v>
      </c>
      <c r="B51" s="2071" t="s">
        <v>735</v>
      </c>
      <c r="C51" s="2071"/>
      <c r="D51" s="2071"/>
      <c r="E51" s="2071"/>
      <c r="F51" s="2071"/>
      <c r="G51" s="2071"/>
      <c r="H51" s="2071"/>
      <c r="I51" s="2071"/>
      <c r="J51" s="2071"/>
      <c r="K51" s="2071"/>
      <c r="L51" s="2071"/>
      <c r="M51" s="2071"/>
      <c r="N51" s="2071"/>
      <c r="O51" s="2071"/>
      <c r="P51" s="2071"/>
      <c r="Q51" s="2071"/>
      <c r="R51" s="2071"/>
      <c r="S51" s="2071"/>
      <c r="T51" s="2071"/>
      <c r="U51" s="1582"/>
      <c r="V51" s="1582"/>
      <c r="W51" s="1582"/>
      <c r="X51" s="1582"/>
      <c r="Y51" s="1699"/>
      <c r="Z51" s="1703"/>
      <c r="AA51" s="1703"/>
      <c r="AB51" s="1703"/>
      <c r="AC51" s="1703"/>
      <c r="AD51" s="1703"/>
      <c r="AE51" s="1703"/>
      <c r="AF51" s="1703"/>
      <c r="AG51" s="1703"/>
      <c r="AH51" s="1329"/>
      <c r="AI51" s="1329"/>
      <c r="AJ51" s="1329"/>
      <c r="AK51" s="1329"/>
    </row>
    <row r="52" spans="1:38">
      <c r="A52" s="1581" t="s">
        <v>740</v>
      </c>
      <c r="B52" s="2123" t="s">
        <v>1517</v>
      </c>
      <c r="C52" s="2123"/>
      <c r="D52" s="2123"/>
      <c r="E52" s="2123"/>
      <c r="F52" s="2123"/>
      <c r="G52" s="2123"/>
      <c r="H52" s="2123"/>
      <c r="I52" s="2123"/>
      <c r="J52" s="2123"/>
      <c r="K52" s="2123"/>
      <c r="L52" s="2123"/>
      <c r="M52" s="2123"/>
      <c r="N52" s="2123"/>
      <c r="O52" s="1659"/>
      <c r="P52" s="1659"/>
      <c r="Q52" s="1659"/>
      <c r="R52" s="1659"/>
      <c r="S52" s="1699"/>
      <c r="T52" s="1699"/>
      <c r="U52" s="1659"/>
      <c r="V52" s="1659"/>
      <c r="W52" s="1659"/>
      <c r="X52" s="1659"/>
      <c r="Y52" s="1699"/>
      <c r="Z52" s="1703"/>
      <c r="AA52" s="1703"/>
      <c r="AB52" s="1703"/>
      <c r="AC52" s="1703"/>
      <c r="AD52" s="1703"/>
      <c r="AE52" s="1703"/>
      <c r="AF52" s="1703"/>
      <c r="AG52" s="1703"/>
      <c r="AH52" s="1329"/>
      <c r="AI52" s="1329"/>
      <c r="AJ52" s="1329"/>
      <c r="AK52" s="1329"/>
    </row>
    <row r="53" spans="1:38">
      <c r="A53" s="1581" t="s">
        <v>738</v>
      </c>
      <c r="B53" s="1658" t="s">
        <v>1528</v>
      </c>
      <c r="C53" s="1700"/>
      <c r="D53" s="1700"/>
      <c r="E53" s="1700"/>
      <c r="F53" s="1700"/>
      <c r="G53" s="1702"/>
      <c r="H53" s="1701"/>
      <c r="I53" s="1700"/>
      <c r="J53" s="1700"/>
      <c r="K53" s="1700"/>
      <c r="L53" s="1700"/>
      <c r="M53" s="1701"/>
      <c r="N53" s="1701"/>
      <c r="O53" s="1700"/>
      <c r="P53" s="1700"/>
      <c r="Q53" s="1700"/>
      <c r="R53" s="1700"/>
      <c r="S53" s="1699"/>
      <c r="T53" s="1699"/>
      <c r="U53" s="1700"/>
      <c r="V53" s="1700"/>
      <c r="W53" s="1700"/>
      <c r="X53" s="1700"/>
      <c r="Y53" s="1699"/>
      <c r="Z53" s="1698"/>
      <c r="AA53" s="1698"/>
      <c r="AB53" s="1698"/>
      <c r="AC53" s="1698"/>
      <c r="AD53" s="1698"/>
      <c r="AE53" s="1698"/>
      <c r="AF53" s="1698"/>
      <c r="AG53" s="1698"/>
    </row>
  </sheetData>
  <mergeCells count="18">
    <mergeCell ref="AH2:AK2"/>
    <mergeCell ref="B50:Y50"/>
    <mergeCell ref="AH50:AK50"/>
    <mergeCell ref="A3:AK3"/>
    <mergeCell ref="A5:C6"/>
    <mergeCell ref="D5:J5"/>
    <mergeCell ref="K5:Q5"/>
    <mergeCell ref="R5:X5"/>
    <mergeCell ref="AF5:AL5"/>
    <mergeCell ref="Y5:AE5"/>
    <mergeCell ref="R28:X28"/>
    <mergeCell ref="K28:Q28"/>
    <mergeCell ref="B51:T51"/>
    <mergeCell ref="B52:N52"/>
    <mergeCell ref="A28:C29"/>
    <mergeCell ref="D28:J28"/>
    <mergeCell ref="AF28:AL28"/>
    <mergeCell ref="Y28:AE28"/>
  </mergeCells>
  <hyperlinks>
    <hyperlink ref="AH2" location="Contents!A1" display="Back to Contents ç" xr:uid="{D9794EC4-9A66-4A5A-9FA9-5E9BC69B2F34}"/>
    <hyperlink ref="AH2:AK2" location="உள்ளடக்கம்!A1" display="cs;slf;fj;jpw;F jpUk;Gtjw;F" xr:uid="{C02A1E15-AA43-44F1-B34E-2BD288116267}"/>
  </hyperlinks>
  <pageMargins left="0.7" right="0.7" top="0.75" bottom="0.75" header="0.3" footer="0.3"/>
  <pageSetup paperSize="9" scale="42" orientation="landscape" r:id="rId1"/>
  <headerFooter>
    <oddHeader xml:space="preserve">&amp;L&amp;"Calibri"&amp;10 [Limited Sharing]&amp;1#_x000D_&amp;"Calibri"&amp;11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9AEC8-D73B-46F8-9123-64F316539601}">
  <sheetPr>
    <pageSetUpPr fitToPage="1"/>
  </sheetPr>
  <dimension ref="A1:L28"/>
  <sheetViews>
    <sheetView zoomScale="106" zoomScaleNormal="106" zoomScaleSheetLayoutView="100" workbookViewId="0"/>
  </sheetViews>
  <sheetFormatPr defaultRowHeight="12.75"/>
  <cols>
    <col min="1" max="1" width="56.7109375" style="70" customWidth="1"/>
    <col min="2" max="11" width="12.85546875" style="70" customWidth="1"/>
    <col min="12" max="12" width="13.42578125" style="70" customWidth="1"/>
    <col min="13" max="13" width="7.85546875" style="70" customWidth="1"/>
    <col min="14" max="16384" width="9.140625" style="70"/>
  </cols>
  <sheetData>
    <row r="1" spans="1:12" s="145" customFormat="1" ht="15.75">
      <c r="A1" s="56" t="s">
        <v>132</v>
      </c>
      <c r="B1" s="55"/>
      <c r="C1" s="55"/>
      <c r="D1" s="55"/>
      <c r="E1" s="55"/>
      <c r="F1" s="55"/>
      <c r="G1" s="55"/>
      <c r="K1" s="146" t="s">
        <v>195</v>
      </c>
    </row>
    <row r="2" spans="1:12" s="145" customFormat="1" ht="15.75">
      <c r="A2" s="55"/>
      <c r="B2" s="55"/>
      <c r="C2" s="55"/>
      <c r="D2" s="55"/>
      <c r="E2" s="55"/>
      <c r="F2" s="55"/>
      <c r="G2" s="55"/>
      <c r="I2" s="1787" t="s">
        <v>130</v>
      </c>
      <c r="J2" s="1787"/>
      <c r="K2" s="1787"/>
    </row>
    <row r="3" spans="1:12" s="145" customFormat="1" ht="24.75" customHeight="1">
      <c r="A3" s="1785" t="s">
        <v>194</v>
      </c>
      <c r="B3" s="1786"/>
      <c r="C3" s="1786"/>
      <c r="D3" s="1786"/>
      <c r="E3" s="1786"/>
      <c r="F3" s="1786"/>
      <c r="G3" s="1786"/>
      <c r="H3" s="1786"/>
      <c r="I3" s="1786"/>
      <c r="J3" s="1786"/>
      <c r="K3" s="1786"/>
    </row>
    <row r="4" spans="1:12" ht="13.5" thickBot="1">
      <c r="L4" s="144" t="s">
        <v>128</v>
      </c>
    </row>
    <row r="5" spans="1:12" ht="18" customHeight="1" thickBot="1">
      <c r="A5" s="143" t="s">
        <v>193</v>
      </c>
      <c r="B5" s="49">
        <v>2015</v>
      </c>
      <c r="C5" s="48">
        <v>2016</v>
      </c>
      <c r="D5" s="48">
        <v>2017</v>
      </c>
      <c r="E5" s="48">
        <v>2018</v>
      </c>
      <c r="F5" s="48">
        <v>2019</v>
      </c>
      <c r="G5" s="48">
        <v>2020</v>
      </c>
      <c r="H5" s="48">
        <v>2021</v>
      </c>
      <c r="I5" s="48">
        <v>2022</v>
      </c>
      <c r="J5" s="48" t="s">
        <v>192</v>
      </c>
      <c r="K5" s="48" t="s">
        <v>148</v>
      </c>
      <c r="L5" s="47" t="s">
        <v>147</v>
      </c>
    </row>
    <row r="6" spans="1:12" ht="18" customHeight="1">
      <c r="A6" s="46" t="s">
        <v>191</v>
      </c>
      <c r="B6" s="140"/>
      <c r="C6" s="140"/>
      <c r="D6" s="140"/>
      <c r="E6" s="140"/>
      <c r="F6" s="140"/>
      <c r="G6" s="140"/>
      <c r="H6" s="140"/>
      <c r="I6" s="140"/>
      <c r="J6" s="141"/>
      <c r="K6" s="142"/>
      <c r="L6" s="139"/>
    </row>
    <row r="7" spans="1:12" ht="7.5" customHeight="1">
      <c r="A7" s="134"/>
      <c r="B7" s="140"/>
      <c r="C7" s="140"/>
      <c r="D7" s="140"/>
      <c r="E7" s="140"/>
      <c r="F7" s="140"/>
      <c r="G7" s="140"/>
      <c r="H7" s="140"/>
      <c r="I7" s="140"/>
      <c r="J7" s="141"/>
      <c r="K7" s="140"/>
      <c r="L7" s="139"/>
    </row>
    <row r="8" spans="1:12" ht="18" customHeight="1">
      <c r="A8" s="132" t="s">
        <v>190</v>
      </c>
      <c r="B8" s="36">
        <v>11566987.4</v>
      </c>
      <c r="C8" s="36">
        <v>12812974.760000002</v>
      </c>
      <c r="D8" s="36">
        <v>14387319.000209682</v>
      </c>
      <c r="E8" s="36">
        <v>15351933.460999999</v>
      </c>
      <c r="F8" s="36">
        <v>15910975.599999998</v>
      </c>
      <c r="G8" s="36">
        <v>15646253.786968023</v>
      </c>
      <c r="H8" s="36">
        <v>17612370.437614113</v>
      </c>
      <c r="I8" s="36">
        <v>24063161.651223015</v>
      </c>
      <c r="J8" s="38">
        <v>27539080.101678707</v>
      </c>
      <c r="K8" s="36">
        <v>30095824.985347107</v>
      </c>
      <c r="L8" s="37">
        <v>32750843.826608513</v>
      </c>
    </row>
    <row r="9" spans="1:12" ht="7.5" customHeight="1">
      <c r="A9" s="131"/>
      <c r="B9" s="138"/>
      <c r="C9" s="138"/>
      <c r="D9" s="138"/>
      <c r="E9" s="138"/>
      <c r="F9" s="138"/>
      <c r="G9" s="138"/>
      <c r="H9" s="138"/>
      <c r="I9" s="138"/>
      <c r="J9" s="137"/>
      <c r="K9" s="137"/>
      <c r="L9" s="136"/>
    </row>
    <row r="10" spans="1:12" ht="18" customHeight="1">
      <c r="A10" s="35" t="s">
        <v>189</v>
      </c>
      <c r="B10" s="36">
        <v>3125930.5635257815</v>
      </c>
      <c r="C10" s="36">
        <v>3414337.5750834839</v>
      </c>
      <c r="D10" s="36">
        <v>3872520.9667377826</v>
      </c>
      <c r="E10" s="36">
        <v>4354291.6294012349</v>
      </c>
      <c r="F10" s="36">
        <v>4391746.3727002982</v>
      </c>
      <c r="G10" s="36">
        <v>3384516.0928185121</v>
      </c>
      <c r="H10" s="36">
        <v>4281113.688990429</v>
      </c>
      <c r="I10" s="36">
        <v>6045399.0640060222</v>
      </c>
      <c r="J10" s="38">
        <v>6264628.4280283228</v>
      </c>
      <c r="K10" s="36">
        <v>6730519.6732765138</v>
      </c>
      <c r="L10" s="37">
        <v>7480824.2891727351</v>
      </c>
    </row>
    <row r="11" spans="1:12" ht="7.5" customHeight="1">
      <c r="A11" s="131"/>
      <c r="B11" s="36"/>
      <c r="C11" s="36"/>
      <c r="D11" s="36"/>
      <c r="E11" s="36"/>
      <c r="F11" s="36"/>
      <c r="G11" s="36"/>
      <c r="H11" s="36"/>
      <c r="I11" s="36"/>
      <c r="J11" s="38"/>
      <c r="K11" s="36"/>
      <c r="L11" s="37"/>
    </row>
    <row r="12" spans="1:12" s="128" customFormat="1" ht="18" customHeight="1">
      <c r="A12" s="129" t="s">
        <v>183</v>
      </c>
      <c r="B12" s="41">
        <v>14692917.963525781</v>
      </c>
      <c r="C12" s="41">
        <v>16227312.335083485</v>
      </c>
      <c r="D12" s="41">
        <v>18259839.966947466</v>
      </c>
      <c r="E12" s="41">
        <v>19706225.090401232</v>
      </c>
      <c r="F12" s="41">
        <v>20302721.972700298</v>
      </c>
      <c r="G12" s="41">
        <v>19030769.879786536</v>
      </c>
      <c r="H12" s="41">
        <v>21893484.126604542</v>
      </c>
      <c r="I12" s="41">
        <v>30108560.715229038</v>
      </c>
      <c r="J12" s="42">
        <v>33803708.529707029</v>
      </c>
      <c r="K12" s="41">
        <v>36826344.658623621</v>
      </c>
      <c r="L12" s="135">
        <v>40231668.115781248</v>
      </c>
    </row>
    <row r="13" spans="1:12" ht="14.25" customHeight="1">
      <c r="A13" s="134"/>
      <c r="B13" s="36"/>
      <c r="C13" s="36"/>
      <c r="D13" s="36"/>
      <c r="E13" s="36"/>
      <c r="F13" s="36"/>
      <c r="G13" s="36"/>
      <c r="H13" s="36"/>
      <c r="I13" s="36"/>
      <c r="J13" s="38"/>
      <c r="K13" s="36"/>
      <c r="L13" s="37"/>
    </row>
    <row r="14" spans="1:12" ht="18" customHeight="1">
      <c r="A14" s="46" t="s">
        <v>188</v>
      </c>
      <c r="B14" s="36"/>
      <c r="C14" s="36"/>
      <c r="D14" s="36"/>
      <c r="E14" s="36"/>
      <c r="F14" s="36"/>
      <c r="G14" s="36"/>
      <c r="H14" s="36"/>
      <c r="I14" s="36"/>
      <c r="J14" s="38"/>
      <c r="K14" s="38"/>
      <c r="L14" s="130"/>
    </row>
    <row r="15" spans="1:12" ht="7.5" customHeight="1">
      <c r="A15" s="133"/>
      <c r="B15" s="36"/>
      <c r="C15" s="36"/>
      <c r="D15" s="36"/>
      <c r="E15" s="36"/>
      <c r="F15" s="36"/>
      <c r="G15" s="36"/>
      <c r="H15" s="36"/>
      <c r="I15" s="36"/>
      <c r="J15" s="38"/>
      <c r="K15" s="38"/>
      <c r="L15" s="130"/>
    </row>
    <row r="16" spans="1:12" ht="18" customHeight="1">
      <c r="A16" s="132" t="s">
        <v>187</v>
      </c>
      <c r="B16" s="36">
        <v>8427175.4507705085</v>
      </c>
      <c r="C16" s="36">
        <v>9016544.2146736234</v>
      </c>
      <c r="D16" s="36">
        <v>9634522.7196546923</v>
      </c>
      <c r="E16" s="36">
        <v>10571360.532566765</v>
      </c>
      <c r="F16" s="36">
        <v>11403355.787025906</v>
      </c>
      <c r="G16" s="36">
        <v>11469128.958565822</v>
      </c>
      <c r="H16" s="36">
        <v>12443651.314055987</v>
      </c>
      <c r="I16" s="36">
        <v>18358203.199920002</v>
      </c>
      <c r="J16" s="38">
        <v>21446173.729651067</v>
      </c>
      <c r="K16" s="36">
        <v>22951363.392853964</v>
      </c>
      <c r="L16" s="37">
        <v>24310572.290039595</v>
      </c>
    </row>
    <row r="17" spans="1:12" ht="7.5" customHeight="1">
      <c r="A17" s="131"/>
      <c r="B17" s="36"/>
      <c r="C17" s="36"/>
      <c r="D17" s="36"/>
      <c r="E17" s="36"/>
      <c r="F17" s="36"/>
      <c r="G17" s="36"/>
      <c r="H17" s="36"/>
      <c r="I17" s="36"/>
      <c r="J17" s="38"/>
      <c r="K17" s="38"/>
      <c r="L17" s="130"/>
    </row>
    <row r="18" spans="1:12" ht="18" customHeight="1">
      <c r="A18" s="35" t="s">
        <v>186</v>
      </c>
      <c r="B18" s="36">
        <v>3268671.4096877626</v>
      </c>
      <c r="C18" s="36">
        <v>3855308.8198126964</v>
      </c>
      <c r="D18" s="36">
        <v>4546419.845219302</v>
      </c>
      <c r="E18" s="36">
        <v>4719485.7165097175</v>
      </c>
      <c r="F18" s="36">
        <v>4541973.7895432562</v>
      </c>
      <c r="G18" s="36">
        <v>3999817.9809655389</v>
      </c>
      <c r="H18" s="36">
        <v>4640108.3119603219</v>
      </c>
      <c r="I18" s="36">
        <v>5754499.4400246833</v>
      </c>
      <c r="J18" s="38">
        <v>5002451.0807224121</v>
      </c>
      <c r="K18" s="38">
        <v>5743102.7970917113</v>
      </c>
      <c r="L18" s="130">
        <v>6803199.1390994247</v>
      </c>
    </row>
    <row r="19" spans="1:12" ht="7.5" customHeight="1">
      <c r="A19" s="131"/>
      <c r="B19" s="36"/>
      <c r="C19" s="36"/>
      <c r="D19" s="36"/>
      <c r="E19" s="36"/>
      <c r="F19" s="36"/>
      <c r="G19" s="36"/>
      <c r="H19" s="36"/>
      <c r="I19" s="36"/>
      <c r="J19" s="38"/>
      <c r="K19" s="38"/>
      <c r="L19" s="130"/>
    </row>
    <row r="20" spans="1:12" ht="24.75" customHeight="1">
      <c r="A20" s="35" t="s">
        <v>185</v>
      </c>
      <c r="B20" s="36">
        <v>696005.90929803287</v>
      </c>
      <c r="C20" s="36">
        <v>815410.565959631</v>
      </c>
      <c r="D20" s="36">
        <v>1169177.223748964</v>
      </c>
      <c r="E20" s="36">
        <v>1122965.0242090034</v>
      </c>
      <c r="F20" s="36">
        <v>885055.70962432504</v>
      </c>
      <c r="G20" s="36">
        <v>1143281.369311569</v>
      </c>
      <c r="H20" s="36">
        <v>1829461.0469253145</v>
      </c>
      <c r="I20" s="36">
        <v>807945.7089276606</v>
      </c>
      <c r="J20" s="38">
        <v>1682163.1017192276</v>
      </c>
      <c r="K20" s="38">
        <v>2186154.0820702212</v>
      </c>
      <c r="L20" s="130">
        <v>2905919.8116305196</v>
      </c>
    </row>
    <row r="21" spans="1:12" ht="7.5" customHeight="1">
      <c r="A21" s="131"/>
      <c r="B21" s="36"/>
      <c r="C21" s="36"/>
      <c r="D21" s="36"/>
      <c r="E21" s="36"/>
      <c r="F21" s="36"/>
      <c r="G21" s="36"/>
      <c r="H21" s="36"/>
      <c r="I21" s="36"/>
      <c r="J21" s="38"/>
      <c r="K21" s="36"/>
      <c r="L21" s="37"/>
    </row>
    <row r="22" spans="1:12" ht="18" customHeight="1">
      <c r="A22" s="35" t="s">
        <v>184</v>
      </c>
      <c r="B22" s="36">
        <v>2301065.1937694782</v>
      </c>
      <c r="C22" s="36">
        <v>2540048.7346375324</v>
      </c>
      <c r="D22" s="36">
        <v>2909720.1783245066</v>
      </c>
      <c r="E22" s="36">
        <v>3292413.8171157474</v>
      </c>
      <c r="F22" s="36">
        <v>3472336.6865068097</v>
      </c>
      <c r="G22" s="36">
        <v>2418541.5709436042</v>
      </c>
      <c r="H22" s="36">
        <v>2980263.4536629156</v>
      </c>
      <c r="I22" s="36">
        <v>5187912.3663566913</v>
      </c>
      <c r="J22" s="38">
        <v>5672920.6176143223</v>
      </c>
      <c r="K22" s="36">
        <v>5945724.3866077261</v>
      </c>
      <c r="L22" s="37">
        <v>6211976.8750117114</v>
      </c>
    </row>
    <row r="23" spans="1:12" ht="7.5" customHeight="1">
      <c r="A23" s="131"/>
      <c r="B23" s="36"/>
      <c r="C23" s="36"/>
      <c r="D23" s="36"/>
      <c r="E23" s="36"/>
      <c r="F23" s="36"/>
      <c r="G23" s="36"/>
      <c r="H23" s="36"/>
      <c r="I23" s="36"/>
      <c r="J23" s="38"/>
      <c r="K23" s="38"/>
      <c r="L23" s="130"/>
    </row>
    <row r="24" spans="1:12" s="128" customFormat="1" ht="18" customHeight="1">
      <c r="A24" s="129" t="s">
        <v>183</v>
      </c>
      <c r="B24" s="41">
        <v>14692917.963525783</v>
      </c>
      <c r="C24" s="41">
        <v>16227312.335083483</v>
      </c>
      <c r="D24" s="41">
        <v>18259839.966947462</v>
      </c>
      <c r="E24" s="41">
        <v>19706225.090401232</v>
      </c>
      <c r="F24" s="41">
        <v>20302721.972700298</v>
      </c>
      <c r="G24" s="41">
        <v>19030769.879786532</v>
      </c>
      <c r="H24" s="41">
        <v>21893484.126604538</v>
      </c>
      <c r="I24" s="41">
        <v>30108560.715229042</v>
      </c>
      <c r="J24" s="42">
        <v>33803708.529707029</v>
      </c>
      <c r="K24" s="41">
        <v>36826344.658623621</v>
      </c>
      <c r="L24" s="40">
        <v>40231668.115781248</v>
      </c>
    </row>
    <row r="25" spans="1:12" ht="7.5" customHeight="1" thickBot="1">
      <c r="A25" s="74"/>
      <c r="B25" s="126"/>
      <c r="C25" s="126"/>
      <c r="D25" s="126"/>
      <c r="E25" s="126"/>
      <c r="F25" s="126"/>
      <c r="G25" s="126"/>
      <c r="H25" s="127"/>
      <c r="I25" s="126"/>
      <c r="J25" s="125"/>
      <c r="K25" s="124"/>
      <c r="L25" s="123"/>
    </row>
    <row r="26" spans="1:12" ht="18" customHeight="1">
      <c r="A26" s="1788" t="s">
        <v>140</v>
      </c>
      <c r="B26" s="1788"/>
      <c r="C26" s="1788"/>
      <c r="D26" s="16"/>
      <c r="E26" s="16"/>
      <c r="F26" s="16"/>
      <c r="G26" s="16"/>
      <c r="L26" s="14" t="s">
        <v>182</v>
      </c>
    </row>
    <row r="27" spans="1:12" ht="18" customHeight="1">
      <c r="A27" s="90" t="s">
        <v>64</v>
      </c>
      <c r="B27" s="71"/>
      <c r="C27" s="71"/>
      <c r="D27" s="10"/>
      <c r="E27" s="10"/>
      <c r="F27" s="10"/>
      <c r="G27" s="10"/>
      <c r="L27" s="51" t="s">
        <v>181</v>
      </c>
    </row>
    <row r="28" spans="1:12" ht="18" customHeight="1">
      <c r="A28" s="90" t="s">
        <v>63</v>
      </c>
      <c r="B28" s="71"/>
      <c r="C28" s="71"/>
      <c r="D28" s="10"/>
      <c r="E28" s="10"/>
      <c r="F28" s="10"/>
      <c r="G28" s="10"/>
      <c r="H28" s="122"/>
      <c r="K28" s="122"/>
    </row>
  </sheetData>
  <mergeCells count="3">
    <mergeCell ref="A3:K3"/>
    <mergeCell ref="A26:C26"/>
    <mergeCell ref="I2:K2"/>
  </mergeCells>
  <hyperlinks>
    <hyperlink ref="I2" location="Contents!A1" display="Back to Contents ç" xr:uid="{9DC3E438-0FAD-4185-AB90-7D05CCE446B4}"/>
    <hyperlink ref="I2:K2" location="'5'!A1" display="cs;slf;fj;jpw;F jpUk;Gtjw;F" xr:uid="{D7C59FB3-3238-4BFF-8067-5AC08AD8A48D}"/>
  </hyperlinks>
  <pageMargins left="0.25" right="0.25" top="0.75" bottom="0.75" header="0.3" footer="0.3"/>
  <pageSetup paperSize="9" scale="53" firstPageNumber="0" orientation="portrait" r:id="rId1"/>
  <headerFooter alignWithMargins="0">
    <oddHeader>&amp;L&amp;"Calibri"&amp;10&amp;K000000 [Limited Sharing]&amp;1#_x000D_</oddHeader>
    <oddFooter>&amp;L&amp;"Century Gothic,Italic"&amp;8NA &amp;D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84384-C6DF-4FC7-B82E-9675E2865423}">
  <sheetPr>
    <pageSetUpPr fitToPage="1"/>
  </sheetPr>
  <dimension ref="A1:M28"/>
  <sheetViews>
    <sheetView zoomScaleNormal="100" zoomScaleSheetLayoutView="100" workbookViewId="0"/>
  </sheetViews>
  <sheetFormatPr defaultRowHeight="12.75"/>
  <cols>
    <col min="1" max="1" width="56.7109375" style="70" customWidth="1"/>
    <col min="2" max="11" width="12.85546875" style="70" customWidth="1"/>
    <col min="12" max="12" width="13.28515625" style="70" customWidth="1"/>
    <col min="13" max="13" width="7.85546875" style="70" customWidth="1"/>
    <col min="14" max="16384" width="9.140625" style="70"/>
  </cols>
  <sheetData>
    <row r="1" spans="1:12" s="145" customFormat="1" ht="15.75">
      <c r="A1" s="56" t="s">
        <v>132</v>
      </c>
      <c r="B1" s="55"/>
      <c r="C1" s="55"/>
      <c r="D1" s="55"/>
      <c r="E1" s="55"/>
      <c r="F1" s="55"/>
      <c r="G1" s="55"/>
      <c r="K1" s="146" t="s">
        <v>198</v>
      </c>
    </row>
    <row r="2" spans="1:12" s="145" customFormat="1" ht="15.75">
      <c r="H2" s="155"/>
      <c r="I2" s="1787" t="s">
        <v>130</v>
      </c>
      <c r="J2" s="1787"/>
      <c r="K2" s="1787"/>
    </row>
    <row r="3" spans="1:12" s="145" customFormat="1" ht="24.75" customHeight="1">
      <c r="A3" s="1785" t="s">
        <v>197</v>
      </c>
      <c r="B3" s="1786"/>
      <c r="C3" s="1786"/>
      <c r="D3" s="1786"/>
      <c r="E3" s="1786"/>
      <c r="F3" s="1786"/>
      <c r="G3" s="1786"/>
      <c r="H3" s="1786"/>
      <c r="I3" s="1786"/>
      <c r="J3" s="1786"/>
      <c r="K3" s="1786"/>
    </row>
    <row r="4" spans="1:12" ht="13.5" thickBot="1">
      <c r="L4" s="144" t="s">
        <v>128</v>
      </c>
    </row>
    <row r="5" spans="1:12" ht="18" customHeight="1" thickBot="1">
      <c r="A5" s="143" t="s">
        <v>193</v>
      </c>
      <c r="B5" s="49">
        <v>2015</v>
      </c>
      <c r="C5" s="48">
        <v>2016</v>
      </c>
      <c r="D5" s="48">
        <v>2017</v>
      </c>
      <c r="E5" s="48">
        <v>2018</v>
      </c>
      <c r="F5" s="48">
        <v>2019</v>
      </c>
      <c r="G5" s="48">
        <v>2020</v>
      </c>
      <c r="H5" s="48">
        <v>2021</v>
      </c>
      <c r="I5" s="48">
        <v>2022</v>
      </c>
      <c r="J5" s="48" t="s">
        <v>192</v>
      </c>
      <c r="K5" s="48" t="s">
        <v>148</v>
      </c>
      <c r="L5" s="47" t="s">
        <v>147</v>
      </c>
    </row>
    <row r="6" spans="1:12" ht="18" customHeight="1">
      <c r="A6" s="46" t="s">
        <v>191</v>
      </c>
      <c r="B6" s="140"/>
      <c r="C6" s="140"/>
      <c r="D6" s="140"/>
      <c r="E6" s="140"/>
      <c r="F6" s="140"/>
      <c r="G6" s="140"/>
      <c r="H6" s="140"/>
      <c r="I6" s="140"/>
      <c r="J6" s="141"/>
      <c r="K6" s="140"/>
      <c r="L6" s="139"/>
    </row>
    <row r="7" spans="1:12" ht="7.5" customHeight="1">
      <c r="A7" s="153"/>
      <c r="B7" s="140"/>
      <c r="C7" s="140"/>
      <c r="D7" s="140"/>
      <c r="E7" s="140"/>
      <c r="F7" s="140"/>
      <c r="G7" s="140"/>
      <c r="H7" s="140"/>
      <c r="I7" s="140"/>
      <c r="J7" s="141"/>
      <c r="K7" s="140"/>
      <c r="L7" s="139"/>
    </row>
    <row r="8" spans="1:12" ht="18" customHeight="1">
      <c r="A8" s="132" t="s">
        <v>190</v>
      </c>
      <c r="B8" s="36">
        <v>11566987.399999999</v>
      </c>
      <c r="C8" s="36">
        <v>12151539.521093998</v>
      </c>
      <c r="D8" s="36">
        <v>12936611.801100999</v>
      </c>
      <c r="E8" s="36">
        <v>13235458.398731001</v>
      </c>
      <c r="F8" s="36">
        <v>13206276.300825998</v>
      </c>
      <c r="G8" s="36">
        <v>12595550.10297036</v>
      </c>
      <c r="H8" s="36">
        <v>13125504.912983395</v>
      </c>
      <c r="I8" s="36">
        <v>12160886.21008859</v>
      </c>
      <c r="J8" s="38">
        <v>11914150.381754592</v>
      </c>
      <c r="K8" s="36">
        <v>12508954.348831546</v>
      </c>
      <c r="L8" s="37">
        <v>13128577.135508627</v>
      </c>
    </row>
    <row r="9" spans="1:12" ht="7.5" customHeight="1">
      <c r="A9" s="151"/>
      <c r="B9" s="138"/>
      <c r="C9" s="138"/>
      <c r="D9" s="138"/>
      <c r="E9" s="138"/>
      <c r="F9" s="138"/>
      <c r="G9" s="138"/>
      <c r="H9" s="138"/>
      <c r="I9" s="138"/>
      <c r="J9" s="137"/>
      <c r="K9" s="138"/>
      <c r="L9" s="154"/>
    </row>
    <row r="10" spans="1:12" ht="18" customHeight="1">
      <c r="A10" s="35" t="s">
        <v>189</v>
      </c>
      <c r="B10" s="36">
        <v>3125930.5635257815</v>
      </c>
      <c r="C10" s="36">
        <v>3344405.4079833608</v>
      </c>
      <c r="D10" s="36">
        <v>3569488.5294570909</v>
      </c>
      <c r="E10" s="36">
        <v>3685940.4926280309</v>
      </c>
      <c r="F10" s="36">
        <v>3556741.7264256757</v>
      </c>
      <c r="G10" s="36">
        <v>2842981.0790191605</v>
      </c>
      <c r="H10" s="36">
        <v>2959493.2386981361</v>
      </c>
      <c r="I10" s="36">
        <v>2371411.7431304213</v>
      </c>
      <c r="J10" s="38">
        <v>2583592.3452136312</v>
      </c>
      <c r="K10" s="36">
        <v>3140815.3543406166</v>
      </c>
      <c r="L10" s="37">
        <v>3481429.9726996468</v>
      </c>
    </row>
    <row r="11" spans="1:12" ht="7.5" customHeight="1">
      <c r="A11" s="151"/>
      <c r="B11" s="36"/>
      <c r="C11" s="36"/>
      <c r="D11" s="36"/>
      <c r="E11" s="36"/>
      <c r="F11" s="36"/>
      <c r="G11" s="36"/>
      <c r="H11" s="36"/>
      <c r="I11" s="36"/>
      <c r="J11" s="38"/>
      <c r="K11" s="36"/>
      <c r="L11" s="37"/>
    </row>
    <row r="12" spans="1:12" s="128" customFormat="1" ht="18" customHeight="1">
      <c r="A12" s="150" t="s">
        <v>183</v>
      </c>
      <c r="B12" s="41">
        <v>14692917.96352578</v>
      </c>
      <c r="C12" s="41">
        <v>15495944.929077359</v>
      </c>
      <c r="D12" s="41">
        <v>16506100.33055809</v>
      </c>
      <c r="E12" s="41">
        <v>16921398.891359031</v>
      </c>
      <c r="F12" s="41">
        <v>16763018.027251674</v>
      </c>
      <c r="G12" s="41">
        <v>15438531.181989521</v>
      </c>
      <c r="H12" s="41">
        <v>16084998.151681531</v>
      </c>
      <c r="I12" s="41">
        <v>14532297.953219011</v>
      </c>
      <c r="J12" s="42">
        <v>14497742.726968223</v>
      </c>
      <c r="K12" s="41">
        <v>15649769.703172162</v>
      </c>
      <c r="L12" s="40">
        <v>16610007.108208273</v>
      </c>
    </row>
    <row r="13" spans="1:12" ht="14.25" customHeight="1">
      <c r="A13" s="153"/>
      <c r="B13" s="36"/>
      <c r="C13" s="36"/>
      <c r="D13" s="36"/>
      <c r="E13" s="36"/>
      <c r="F13" s="36"/>
      <c r="G13" s="36"/>
      <c r="H13" s="36"/>
      <c r="I13" s="36"/>
      <c r="J13" s="38"/>
      <c r="K13" s="36"/>
      <c r="L13" s="37"/>
    </row>
    <row r="14" spans="1:12" ht="18" customHeight="1">
      <c r="A14" s="46" t="s">
        <v>188</v>
      </c>
      <c r="B14" s="36"/>
      <c r="C14" s="36"/>
      <c r="D14" s="36"/>
      <c r="E14" s="36"/>
      <c r="F14" s="36"/>
      <c r="G14" s="36"/>
      <c r="H14" s="36"/>
      <c r="I14" s="36"/>
      <c r="J14" s="38"/>
      <c r="K14" s="36"/>
      <c r="L14" s="37"/>
    </row>
    <row r="15" spans="1:12" ht="7.5" customHeight="1">
      <c r="A15" s="152"/>
      <c r="B15" s="36"/>
      <c r="C15" s="36"/>
      <c r="D15" s="36"/>
      <c r="E15" s="36"/>
      <c r="F15" s="36"/>
      <c r="G15" s="36"/>
      <c r="H15" s="36"/>
      <c r="I15" s="36"/>
      <c r="J15" s="38"/>
      <c r="K15" s="36"/>
      <c r="L15" s="37"/>
    </row>
    <row r="16" spans="1:12" ht="18" customHeight="1">
      <c r="A16" s="132" t="s">
        <v>187</v>
      </c>
      <c r="B16" s="36">
        <v>8427175.4507705048</v>
      </c>
      <c r="C16" s="36">
        <v>8641469.6215567496</v>
      </c>
      <c r="D16" s="36">
        <v>8652184.8689698391</v>
      </c>
      <c r="E16" s="36">
        <v>9213783.9526448324</v>
      </c>
      <c r="F16" s="36">
        <v>9601525.6173994448</v>
      </c>
      <c r="G16" s="36">
        <v>9127603.7778431512</v>
      </c>
      <c r="H16" s="36">
        <v>9297802.1315949801</v>
      </c>
      <c r="I16" s="36">
        <v>9411643.7091817744</v>
      </c>
      <c r="J16" s="38">
        <v>9255209.6102974191</v>
      </c>
      <c r="K16" s="36">
        <v>9621964.3167407662</v>
      </c>
      <c r="L16" s="37">
        <v>10134482.235704418</v>
      </c>
    </row>
    <row r="17" spans="1:13" ht="7.5" customHeight="1">
      <c r="A17" s="151"/>
      <c r="B17" s="36"/>
      <c r="C17" s="36"/>
      <c r="D17" s="36"/>
      <c r="E17" s="36"/>
      <c r="F17" s="36"/>
      <c r="G17" s="36"/>
      <c r="H17" s="36"/>
      <c r="I17" s="36"/>
      <c r="J17" s="38"/>
      <c r="K17" s="36"/>
      <c r="L17" s="37"/>
    </row>
    <row r="18" spans="1:13" ht="18" customHeight="1">
      <c r="A18" s="35" t="s">
        <v>186</v>
      </c>
      <c r="B18" s="36">
        <v>3268670.9456208209</v>
      </c>
      <c r="C18" s="36">
        <v>3705155.226065509</v>
      </c>
      <c r="D18" s="36">
        <v>4152197.2634802433</v>
      </c>
      <c r="E18" s="36">
        <v>4178612.5799800376</v>
      </c>
      <c r="F18" s="36">
        <v>3737726.8239869359</v>
      </c>
      <c r="G18" s="36">
        <v>3416754.5770407803</v>
      </c>
      <c r="H18" s="36">
        <v>3653260.068282383</v>
      </c>
      <c r="I18" s="36">
        <v>2762805.5216445364</v>
      </c>
      <c r="J18" s="38">
        <v>2561737.6503840769</v>
      </c>
      <c r="K18" s="36">
        <v>3053952.3025977369</v>
      </c>
      <c r="L18" s="37">
        <v>3472196.2219068957</v>
      </c>
    </row>
    <row r="19" spans="1:13" ht="7.5" customHeight="1">
      <c r="A19" s="151"/>
      <c r="B19" s="36"/>
      <c r="C19" s="36"/>
      <c r="D19" s="36"/>
      <c r="E19" s="36"/>
      <c r="F19" s="36"/>
      <c r="G19" s="36"/>
      <c r="H19" s="36"/>
      <c r="I19" s="36"/>
      <c r="J19" s="38"/>
      <c r="K19" s="36"/>
      <c r="L19" s="37"/>
    </row>
    <row r="20" spans="1:13" ht="26.25" customHeight="1">
      <c r="A20" s="35" t="s">
        <v>185</v>
      </c>
      <c r="B20" s="36">
        <v>696006.37336497603</v>
      </c>
      <c r="C20" s="36">
        <v>736096.81527731556</v>
      </c>
      <c r="D20" s="36">
        <v>1103655.5429381393</v>
      </c>
      <c r="E20" s="36">
        <v>791292.32575871341</v>
      </c>
      <c r="F20" s="36">
        <v>639400.04926387512</v>
      </c>
      <c r="G20" s="36">
        <v>932832.23206104501</v>
      </c>
      <c r="H20" s="36">
        <v>974175.67671296536</v>
      </c>
      <c r="I20" s="36">
        <v>-13057.562213647718</v>
      </c>
      <c r="J20" s="38">
        <v>7600.8526612396454</v>
      </c>
      <c r="K20" s="36">
        <v>-30728.201344947513</v>
      </c>
      <c r="L20" s="37">
        <v>-153270.5762559961</v>
      </c>
    </row>
    <row r="21" spans="1:13" ht="7.5" customHeight="1">
      <c r="A21" s="151"/>
      <c r="B21" s="36"/>
      <c r="C21" s="36"/>
      <c r="D21" s="36"/>
      <c r="E21" s="36"/>
      <c r="F21" s="36"/>
      <c r="G21" s="36"/>
      <c r="H21" s="36"/>
      <c r="I21" s="36"/>
      <c r="J21" s="38"/>
      <c r="K21" s="36"/>
      <c r="L21" s="37"/>
    </row>
    <row r="22" spans="1:13" ht="18" customHeight="1">
      <c r="A22" s="35" t="s">
        <v>184</v>
      </c>
      <c r="B22" s="36">
        <v>2301065.1937694782</v>
      </c>
      <c r="C22" s="36">
        <v>2413223.2661777851</v>
      </c>
      <c r="D22" s="36">
        <v>2598062.6551698693</v>
      </c>
      <c r="E22" s="36">
        <v>2737710.0329754478</v>
      </c>
      <c r="F22" s="36">
        <v>2784365.5366014186</v>
      </c>
      <c r="G22" s="36">
        <v>1961340.5950445442</v>
      </c>
      <c r="H22" s="36">
        <v>2159760.2750912029</v>
      </c>
      <c r="I22" s="36">
        <v>2370906.2846063492</v>
      </c>
      <c r="J22" s="38">
        <v>2673194.6136254864</v>
      </c>
      <c r="K22" s="36">
        <v>3004581.285178605</v>
      </c>
      <c r="L22" s="37">
        <v>3156599.2268529553</v>
      </c>
    </row>
    <row r="23" spans="1:13" ht="7.5" customHeight="1">
      <c r="A23" s="151"/>
      <c r="B23" s="36"/>
      <c r="C23" s="36"/>
      <c r="D23" s="36"/>
      <c r="E23" s="36"/>
      <c r="F23" s="36"/>
      <c r="G23" s="36"/>
      <c r="H23" s="36"/>
      <c r="I23" s="36"/>
      <c r="J23" s="38"/>
      <c r="K23" s="36"/>
      <c r="L23" s="37"/>
    </row>
    <row r="24" spans="1:13" s="128" customFormat="1" ht="18" customHeight="1">
      <c r="A24" s="150" t="s">
        <v>183</v>
      </c>
      <c r="B24" s="41">
        <v>14692917.96352578</v>
      </c>
      <c r="C24" s="41">
        <v>15495944.929077359</v>
      </c>
      <c r="D24" s="41">
        <v>16506100.33055809</v>
      </c>
      <c r="E24" s="41">
        <v>16921398.891359031</v>
      </c>
      <c r="F24" s="41">
        <v>16763018.027251676</v>
      </c>
      <c r="G24" s="41">
        <v>15438531.181989521</v>
      </c>
      <c r="H24" s="41">
        <v>16084998.151681531</v>
      </c>
      <c r="I24" s="41">
        <v>14532297.953219011</v>
      </c>
      <c r="J24" s="42">
        <v>14497742.726968221</v>
      </c>
      <c r="K24" s="41">
        <v>15649769.70317216</v>
      </c>
      <c r="L24" s="40">
        <v>16610007.108208274</v>
      </c>
      <c r="M24" s="149"/>
    </row>
    <row r="25" spans="1:13" ht="7.5" customHeight="1" thickBot="1">
      <c r="A25" s="74"/>
      <c r="B25" s="126"/>
      <c r="C25" s="126"/>
      <c r="D25" s="126"/>
      <c r="E25" s="126"/>
      <c r="F25" s="126"/>
      <c r="G25" s="126"/>
      <c r="H25" s="127"/>
      <c r="I25" s="126"/>
      <c r="J25" s="125"/>
      <c r="K25" s="127"/>
      <c r="L25" s="148"/>
    </row>
    <row r="26" spans="1:13" s="10" customFormat="1" ht="18" customHeight="1">
      <c r="A26" s="1788" t="s">
        <v>140</v>
      </c>
      <c r="B26" s="1788"/>
      <c r="C26" s="1788"/>
      <c r="D26" s="16"/>
      <c r="E26" s="16"/>
      <c r="F26" s="16"/>
      <c r="G26" s="16"/>
      <c r="L26" s="14" t="s">
        <v>182</v>
      </c>
    </row>
    <row r="27" spans="1:13" s="10" customFormat="1" ht="18" customHeight="1">
      <c r="A27" s="90" t="s">
        <v>64</v>
      </c>
      <c r="B27" s="71"/>
      <c r="C27" s="71"/>
      <c r="L27" s="51" t="s">
        <v>196</v>
      </c>
    </row>
    <row r="28" spans="1:13" s="10" customFormat="1" ht="18" customHeight="1">
      <c r="A28" s="90" t="s">
        <v>63</v>
      </c>
      <c r="B28" s="71"/>
      <c r="C28" s="71"/>
      <c r="H28" s="147"/>
      <c r="K28" s="147"/>
    </row>
  </sheetData>
  <mergeCells count="3">
    <mergeCell ref="A3:K3"/>
    <mergeCell ref="A26:C26"/>
    <mergeCell ref="I2:K2"/>
  </mergeCells>
  <hyperlinks>
    <hyperlink ref="I2" location="Contents!A1" display="Back to Contents ç" xr:uid="{7675AA4D-B019-4F1C-BC9D-E5B9457C8CD1}"/>
    <hyperlink ref="I2:K2" location="உள்ளடக்கம்!A1" display="cs;slf;fj;jpw;F jpUk;Gtjw;F" xr:uid="{60A800D3-20F0-46F4-B42E-BB847A79062E}"/>
  </hyperlinks>
  <pageMargins left="0.25" right="0.25" top="0.75" bottom="0.75" header="0.3" footer="0.3"/>
  <pageSetup paperSize="9" scale="53" firstPageNumber="0" orientation="portrait" r:id="rId1"/>
  <headerFooter alignWithMargins="0">
    <oddHeader>&amp;L&amp;"Calibri"&amp;10&amp;K000000 [Limited Sharing]&amp;1#_x000D_</oddHeader>
    <oddFooter>&amp;L&amp;"Century Gothic,Italic"&amp;8NA 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DEC5B-A050-4CE3-980A-35581A7B2526}">
  <sheetPr>
    <pageSetUpPr fitToPage="1"/>
  </sheetPr>
  <dimension ref="A1:L31"/>
  <sheetViews>
    <sheetView zoomScaleNormal="100" zoomScaleSheetLayoutView="100" workbookViewId="0"/>
  </sheetViews>
  <sheetFormatPr defaultRowHeight="12.75"/>
  <cols>
    <col min="1" max="1" width="56.7109375" style="70" customWidth="1"/>
    <col min="2" max="11" width="12.85546875" style="70" customWidth="1"/>
    <col min="12" max="12" width="12.42578125" style="70" customWidth="1"/>
    <col min="13" max="13" width="7.85546875" style="70" customWidth="1"/>
    <col min="14" max="14" width="8.7109375" style="70" customWidth="1"/>
    <col min="15" max="15" width="6.85546875" style="70" customWidth="1"/>
    <col min="16" max="16" width="9.140625" style="70"/>
    <col min="17" max="17" width="6.140625" style="70" customWidth="1"/>
    <col min="18" max="16384" width="9.140625" style="70"/>
  </cols>
  <sheetData>
    <row r="1" spans="1:12" s="145" customFormat="1" ht="15.75">
      <c r="A1" s="184" t="s">
        <v>213</v>
      </c>
      <c r="B1" s="55"/>
      <c r="C1" s="55"/>
      <c r="D1" s="55"/>
      <c r="E1" s="55"/>
      <c r="F1" s="55"/>
      <c r="G1" s="55"/>
      <c r="K1" s="54" t="s">
        <v>212</v>
      </c>
    </row>
    <row r="2" spans="1:12" s="52" customFormat="1" ht="15.75">
      <c r="I2" s="1787" t="s">
        <v>130</v>
      </c>
      <c r="J2" s="1787"/>
      <c r="K2" s="1787"/>
    </row>
    <row r="3" spans="1:12" s="52" customFormat="1" ht="24.75" customHeight="1">
      <c r="A3" s="1785" t="s">
        <v>211</v>
      </c>
      <c r="B3" s="1786"/>
      <c r="C3" s="1786"/>
      <c r="D3" s="1786"/>
      <c r="E3" s="1786"/>
      <c r="F3" s="1786"/>
      <c r="G3" s="1786"/>
      <c r="H3" s="1786"/>
      <c r="I3" s="1786"/>
      <c r="J3" s="1786"/>
      <c r="K3" s="1786"/>
    </row>
    <row r="4" spans="1:12" s="10" customFormat="1" ht="13.5" thickBot="1">
      <c r="H4" s="23"/>
      <c r="L4" s="51" t="s">
        <v>128</v>
      </c>
    </row>
    <row r="5" spans="1:12" s="10" customFormat="1" ht="18" customHeight="1" thickBot="1">
      <c r="A5" s="50" t="s">
        <v>193</v>
      </c>
      <c r="B5" s="49">
        <v>2015</v>
      </c>
      <c r="C5" s="48">
        <v>2016</v>
      </c>
      <c r="D5" s="48">
        <v>2017</v>
      </c>
      <c r="E5" s="48">
        <v>2018</v>
      </c>
      <c r="F5" s="48">
        <v>2019</v>
      </c>
      <c r="G5" s="48">
        <v>2020</v>
      </c>
      <c r="H5" s="48">
        <v>2021</v>
      </c>
      <c r="I5" s="48">
        <v>2022</v>
      </c>
      <c r="J5" s="48" t="s">
        <v>149</v>
      </c>
      <c r="K5" s="48" t="s">
        <v>148</v>
      </c>
      <c r="L5" s="47" t="s">
        <v>147</v>
      </c>
    </row>
    <row r="6" spans="1:12" s="10" customFormat="1" ht="18" customHeight="1">
      <c r="A6" s="46" t="s">
        <v>210</v>
      </c>
      <c r="B6" s="166">
        <v>11566987.4</v>
      </c>
      <c r="C6" s="183">
        <v>12812974.760000002</v>
      </c>
      <c r="D6" s="183">
        <v>14387319.000209682</v>
      </c>
      <c r="E6" s="183">
        <v>15351933.460999999</v>
      </c>
      <c r="F6" s="183">
        <v>15910975.599999998</v>
      </c>
      <c r="G6" s="183">
        <v>15646253.786968023</v>
      </c>
      <c r="H6" s="183">
        <v>17612370.437614113</v>
      </c>
      <c r="I6" s="183">
        <v>24063161.651223015</v>
      </c>
      <c r="J6" s="183">
        <v>27539080.101678707</v>
      </c>
      <c r="K6" s="183">
        <v>30095824.985347107</v>
      </c>
      <c r="L6" s="182">
        <v>32750843.826608513</v>
      </c>
    </row>
    <row r="7" spans="1:12" s="10" customFormat="1" ht="7.5" customHeight="1">
      <c r="A7" s="170"/>
      <c r="B7" s="169"/>
      <c r="C7" s="138"/>
      <c r="D7" s="138"/>
      <c r="E7" s="138"/>
      <c r="F7" s="138"/>
      <c r="G7" s="138"/>
      <c r="H7" s="168"/>
      <c r="I7" s="168"/>
      <c r="J7" s="168"/>
      <c r="K7" s="168"/>
      <c r="L7" s="167"/>
    </row>
    <row r="8" spans="1:12" s="10" customFormat="1" ht="18" customHeight="1">
      <c r="A8" s="175" t="s">
        <v>209</v>
      </c>
      <c r="B8" s="169">
        <v>17253.425663906495</v>
      </c>
      <c r="C8" s="168">
        <v>18499.414187278333</v>
      </c>
      <c r="D8" s="168">
        <v>26394.128090309681</v>
      </c>
      <c r="E8" s="168">
        <v>40203.673782961283</v>
      </c>
      <c r="F8" s="168">
        <v>44988.994548044575</v>
      </c>
      <c r="G8" s="168">
        <v>36766.345425254236</v>
      </c>
      <c r="H8" s="168">
        <v>22964.607805924607</v>
      </c>
      <c r="I8" s="168">
        <v>90402.199135119052</v>
      </c>
      <c r="J8" s="168">
        <v>150293.69175561125</v>
      </c>
      <c r="K8" s="168">
        <v>183401.18348151117</v>
      </c>
      <c r="L8" s="167">
        <v>186988.39353751854</v>
      </c>
    </row>
    <row r="9" spans="1:12" s="10" customFormat="1" ht="7.5" customHeight="1">
      <c r="A9" s="175"/>
      <c r="B9" s="177"/>
      <c r="C9" s="176"/>
      <c r="D9" s="176"/>
      <c r="E9" s="176"/>
      <c r="F9" s="176"/>
      <c r="G9" s="176"/>
      <c r="H9" s="176"/>
      <c r="I9" s="176"/>
      <c r="J9" s="176"/>
      <c r="K9" s="176"/>
      <c r="L9" s="180"/>
    </row>
    <row r="10" spans="1:12" s="10" customFormat="1" ht="18" customHeight="1">
      <c r="A10" s="175" t="s">
        <v>208</v>
      </c>
      <c r="B10" s="169">
        <v>291993.81052027905</v>
      </c>
      <c r="C10" s="168">
        <v>338151.46947218687</v>
      </c>
      <c r="D10" s="168">
        <v>379250.28408875508</v>
      </c>
      <c r="E10" s="168">
        <v>429804.583061388</v>
      </c>
      <c r="F10" s="168">
        <v>486382.88904649718</v>
      </c>
      <c r="G10" s="168">
        <v>459828.94281934795</v>
      </c>
      <c r="H10" s="168">
        <v>418503.69277007435</v>
      </c>
      <c r="I10" s="168">
        <v>707460.32609798468</v>
      </c>
      <c r="J10" s="168">
        <v>983893.42744054436</v>
      </c>
      <c r="K10" s="168">
        <v>968195.87460084946</v>
      </c>
      <c r="L10" s="167">
        <v>795636.4378460861</v>
      </c>
    </row>
    <row r="11" spans="1:12" s="10" customFormat="1" ht="7.5" customHeight="1">
      <c r="A11" s="181"/>
      <c r="B11" s="169"/>
      <c r="C11" s="138"/>
      <c r="D11" s="138"/>
      <c r="E11" s="138"/>
      <c r="F11" s="138"/>
      <c r="G11" s="138"/>
      <c r="H11" s="168"/>
      <c r="I11" s="168"/>
      <c r="J11" s="168"/>
      <c r="K11" s="168"/>
      <c r="L11" s="167"/>
    </row>
    <row r="12" spans="1:12" s="10" customFormat="1" ht="18" customHeight="1">
      <c r="A12" s="46" t="s">
        <v>207</v>
      </c>
      <c r="B12" s="166">
        <v>11292247.015143629</v>
      </c>
      <c r="C12" s="164">
        <v>12493322.704715094</v>
      </c>
      <c r="D12" s="164">
        <v>14034462.844211236</v>
      </c>
      <c r="E12" s="164">
        <v>14962332.551721573</v>
      </c>
      <c r="F12" s="164">
        <v>15469581.705501545</v>
      </c>
      <c r="G12" s="164">
        <v>15223191.189573929</v>
      </c>
      <c r="H12" s="164">
        <v>17216831.352649964</v>
      </c>
      <c r="I12" s="164">
        <v>23446103.524260148</v>
      </c>
      <c r="J12" s="164">
        <v>26705480.365993775</v>
      </c>
      <c r="K12" s="164">
        <v>29311030.294227768</v>
      </c>
      <c r="L12" s="163">
        <v>32142195.782299943</v>
      </c>
    </row>
    <row r="13" spans="1:12" s="10" customFormat="1" ht="7.5" customHeight="1">
      <c r="A13" s="170"/>
      <c r="B13" s="169"/>
      <c r="C13" s="138"/>
      <c r="D13" s="138"/>
      <c r="E13" s="138"/>
      <c r="F13" s="138"/>
      <c r="G13" s="138"/>
      <c r="H13" s="168"/>
      <c r="I13" s="168"/>
      <c r="J13" s="168"/>
      <c r="K13" s="168"/>
      <c r="L13" s="167"/>
    </row>
    <row r="14" spans="1:12" s="10" customFormat="1" ht="18" customHeight="1">
      <c r="A14" s="175" t="s">
        <v>206</v>
      </c>
      <c r="B14" s="179">
        <v>952567.56010422227</v>
      </c>
      <c r="C14" s="168">
        <v>1057280.7156540656</v>
      </c>
      <c r="D14" s="168">
        <v>1093606.6114293346</v>
      </c>
      <c r="E14" s="168">
        <v>1139324.4819212854</v>
      </c>
      <c r="F14" s="168">
        <v>1202333.8656235626</v>
      </c>
      <c r="G14" s="168">
        <v>1319377.4262479595</v>
      </c>
      <c r="H14" s="168">
        <v>1088387.8490891499</v>
      </c>
      <c r="I14" s="168">
        <v>1253676.6394953239</v>
      </c>
      <c r="J14" s="168">
        <v>1957222.0557320069</v>
      </c>
      <c r="K14" s="168">
        <v>1986789.2711259744</v>
      </c>
      <c r="L14" s="167">
        <v>2433610.951466904</v>
      </c>
    </row>
    <row r="15" spans="1:12" s="10" customFormat="1" ht="7.5" customHeight="1">
      <c r="A15" s="175"/>
      <c r="B15" s="177"/>
      <c r="C15" s="176"/>
      <c r="D15" s="176"/>
      <c r="E15" s="176"/>
      <c r="F15" s="176"/>
      <c r="G15" s="176"/>
      <c r="H15" s="176"/>
      <c r="I15" s="176"/>
      <c r="J15" s="176"/>
      <c r="K15" s="176"/>
      <c r="L15" s="180"/>
    </row>
    <row r="16" spans="1:12" s="10" customFormat="1" ht="18" customHeight="1">
      <c r="A16" s="175" t="s">
        <v>205</v>
      </c>
      <c r="B16" s="179">
        <v>110485.98110406242</v>
      </c>
      <c r="C16" s="168">
        <v>117498.48241625997</v>
      </c>
      <c r="D16" s="168">
        <v>129290.83861862477</v>
      </c>
      <c r="E16" s="168">
        <v>139820.98025610385</v>
      </c>
      <c r="F16" s="168">
        <v>171643.89464433084</v>
      </c>
      <c r="G16" s="168">
        <v>168588.7940432083</v>
      </c>
      <c r="H16" s="168">
        <v>53693.63555956565</v>
      </c>
      <c r="I16" s="168">
        <v>94272.337609475391</v>
      </c>
      <c r="J16" s="168">
        <v>50389.358299852778</v>
      </c>
      <c r="K16" s="168">
        <v>44106.11170665751</v>
      </c>
      <c r="L16" s="167">
        <v>39152.319922638912</v>
      </c>
    </row>
    <row r="17" spans="1:12" s="10" customFormat="1" ht="7.5" customHeight="1">
      <c r="A17" s="170"/>
      <c r="B17" s="169"/>
      <c r="C17" s="138"/>
      <c r="D17" s="138"/>
      <c r="E17" s="138"/>
      <c r="F17" s="138"/>
      <c r="G17" s="138"/>
      <c r="H17" s="138"/>
      <c r="I17" s="138"/>
      <c r="J17" s="138"/>
      <c r="K17" s="138"/>
      <c r="L17" s="154"/>
    </row>
    <row r="18" spans="1:12" s="10" customFormat="1" ht="18" customHeight="1">
      <c r="A18" s="46" t="s">
        <v>204</v>
      </c>
      <c r="B18" s="166">
        <v>12134328.594143789</v>
      </c>
      <c r="C18" s="165">
        <v>13433104.9379529</v>
      </c>
      <c r="D18" s="165">
        <v>14998778.617021944</v>
      </c>
      <c r="E18" s="165">
        <v>15961836.053386755</v>
      </c>
      <c r="F18" s="165">
        <v>16500271.676480778</v>
      </c>
      <c r="G18" s="165">
        <v>16373979.821778681</v>
      </c>
      <c r="H18" s="165">
        <v>18251525.566179547</v>
      </c>
      <c r="I18" s="164">
        <v>24605507.826145999</v>
      </c>
      <c r="J18" s="164">
        <v>28612313.063425932</v>
      </c>
      <c r="K18" s="164">
        <v>31253713.453647085</v>
      </c>
      <c r="L18" s="163">
        <v>34536654.413844205</v>
      </c>
    </row>
    <row r="19" spans="1:12" s="10" customFormat="1" ht="7.5" customHeight="1">
      <c r="A19" s="170"/>
      <c r="B19" s="169"/>
      <c r="C19" s="138"/>
      <c r="D19" s="138"/>
      <c r="E19" s="138"/>
      <c r="F19" s="138"/>
      <c r="G19" s="138"/>
      <c r="H19" s="168"/>
      <c r="I19" s="168"/>
      <c r="J19" s="168"/>
      <c r="K19" s="168"/>
      <c r="L19" s="167"/>
    </row>
    <row r="20" spans="1:12" s="10" customFormat="1" ht="18" customHeight="1">
      <c r="A20" s="175" t="s">
        <v>203</v>
      </c>
      <c r="B20" s="179">
        <v>8427175.4507705085</v>
      </c>
      <c r="C20" s="168">
        <v>9016544.2146736234</v>
      </c>
      <c r="D20" s="168">
        <v>9634522.7196546923</v>
      </c>
      <c r="E20" s="168">
        <v>10571360.532566765</v>
      </c>
      <c r="F20" s="168">
        <v>11403355.787025906</v>
      </c>
      <c r="G20" s="168">
        <v>11469128.958565822</v>
      </c>
      <c r="H20" s="178">
        <v>12443651.314055987</v>
      </c>
      <c r="I20" s="168">
        <v>18358203.199920002</v>
      </c>
      <c r="J20" s="168">
        <v>21446173.729651067</v>
      </c>
      <c r="K20" s="168">
        <v>22951363.392853964</v>
      </c>
      <c r="L20" s="167">
        <v>24310572.290039599</v>
      </c>
    </row>
    <row r="21" spans="1:12" s="10" customFormat="1" ht="7.5" customHeight="1">
      <c r="A21" s="170"/>
      <c r="B21" s="177"/>
      <c r="C21" s="176"/>
      <c r="D21" s="176"/>
      <c r="E21" s="176"/>
      <c r="F21" s="176"/>
      <c r="G21" s="176"/>
      <c r="H21" s="176"/>
      <c r="I21" s="138"/>
      <c r="J21" s="138"/>
      <c r="K21" s="138"/>
      <c r="L21" s="154"/>
    </row>
    <row r="22" spans="1:12" s="10" customFormat="1" ht="18" customHeight="1">
      <c r="A22" s="46" t="s">
        <v>202</v>
      </c>
      <c r="B22" s="166">
        <v>3707153.1433732808</v>
      </c>
      <c r="C22" s="165">
        <v>4416560.7232792769</v>
      </c>
      <c r="D22" s="165">
        <v>5364255.897367252</v>
      </c>
      <c r="E22" s="165">
        <v>5390475.52081999</v>
      </c>
      <c r="F22" s="165">
        <v>5096915.8894548714</v>
      </c>
      <c r="G22" s="165">
        <v>4904850.8632128593</v>
      </c>
      <c r="H22" s="165">
        <v>5807874.2521235608</v>
      </c>
      <c r="I22" s="164">
        <v>6247304.6262259968</v>
      </c>
      <c r="J22" s="164">
        <v>7166139.3337748647</v>
      </c>
      <c r="K22" s="164">
        <v>8302350.0607931204</v>
      </c>
      <c r="L22" s="163">
        <v>10226082.123804606</v>
      </c>
    </row>
    <row r="23" spans="1:12" s="10" customFormat="1" ht="7.5" customHeight="1">
      <c r="A23" s="170"/>
      <c r="B23" s="169"/>
      <c r="C23" s="138"/>
      <c r="D23" s="138"/>
      <c r="E23" s="138"/>
      <c r="F23" s="138"/>
      <c r="G23" s="138"/>
      <c r="H23" s="168"/>
      <c r="I23" s="168"/>
      <c r="J23" s="168"/>
      <c r="K23" s="168"/>
      <c r="L23" s="167"/>
    </row>
    <row r="24" spans="1:12" s="10" customFormat="1" ht="18" customHeight="1">
      <c r="A24" s="175" t="s">
        <v>201</v>
      </c>
      <c r="B24" s="174">
        <v>257524.17561251903</v>
      </c>
      <c r="C24" s="173">
        <v>254158.66249305103</v>
      </c>
      <c r="D24" s="173">
        <v>351341.17160101421</v>
      </c>
      <c r="E24" s="173">
        <v>451975.21989873052</v>
      </c>
      <c r="F24" s="173">
        <v>330113.60971270967</v>
      </c>
      <c r="G24" s="173">
        <v>238248.48706424888</v>
      </c>
      <c r="H24" s="173">
        <v>661695.1067620758</v>
      </c>
      <c r="I24" s="173">
        <v>315140.52272634674</v>
      </c>
      <c r="J24" s="173">
        <v>-481525.15133322001</v>
      </c>
      <c r="K24" s="172">
        <v>-373093.18163118791</v>
      </c>
      <c r="L24" s="171">
        <v>-516963.17307466269</v>
      </c>
    </row>
    <row r="25" spans="1:12" s="10" customFormat="1" ht="7.5" customHeight="1">
      <c r="A25" s="170"/>
      <c r="B25" s="169"/>
      <c r="C25" s="138"/>
      <c r="D25" s="138"/>
      <c r="E25" s="138"/>
      <c r="F25" s="138"/>
      <c r="G25" s="138"/>
      <c r="H25" s="168"/>
      <c r="I25" s="168"/>
      <c r="J25" s="168"/>
      <c r="K25" s="168"/>
      <c r="L25" s="167"/>
    </row>
    <row r="26" spans="1:12" s="10" customFormat="1" ht="18" customHeight="1">
      <c r="A26" s="46" t="s">
        <v>200</v>
      </c>
      <c r="B26" s="166">
        <v>3964677.3189857998</v>
      </c>
      <c r="C26" s="165">
        <v>4670719.3857723279</v>
      </c>
      <c r="D26" s="165">
        <v>5715597.0689682662</v>
      </c>
      <c r="E26" s="165">
        <v>5842450.7407187205</v>
      </c>
      <c r="F26" s="165">
        <v>5427029.4991675811</v>
      </c>
      <c r="G26" s="165">
        <v>5143099.3502771081</v>
      </c>
      <c r="H26" s="165">
        <v>6469569.3588856366</v>
      </c>
      <c r="I26" s="165">
        <v>6562445.1489523435</v>
      </c>
      <c r="J26" s="165">
        <v>6684614.1824416397</v>
      </c>
      <c r="K26" s="164">
        <v>7929256.8791619325</v>
      </c>
      <c r="L26" s="163">
        <v>9709118.9507299438</v>
      </c>
    </row>
    <row r="27" spans="1:12" s="10" customFormat="1" ht="7.5" customHeight="1" thickBot="1">
      <c r="A27" s="162"/>
      <c r="B27" s="161"/>
      <c r="C27" s="160"/>
      <c r="D27" s="160"/>
      <c r="E27" s="160"/>
      <c r="F27" s="160"/>
      <c r="G27" s="160"/>
      <c r="H27" s="159"/>
      <c r="I27" s="159"/>
      <c r="J27" s="159"/>
      <c r="K27" s="159"/>
      <c r="L27" s="158"/>
    </row>
    <row r="28" spans="1:12" s="10" customFormat="1" ht="18" customHeight="1">
      <c r="A28" s="1788" t="s">
        <v>140</v>
      </c>
      <c r="B28" s="1788"/>
      <c r="C28" s="1788"/>
      <c r="L28" s="14" t="s">
        <v>182</v>
      </c>
    </row>
    <row r="29" spans="1:12" s="10" customFormat="1" ht="18" customHeight="1">
      <c r="A29" s="90" t="s">
        <v>64</v>
      </c>
      <c r="B29" s="71"/>
      <c r="C29" s="71"/>
      <c r="L29" s="51" t="s">
        <v>199</v>
      </c>
    </row>
    <row r="30" spans="1:12" s="10" customFormat="1" ht="18" customHeight="1">
      <c r="A30" s="90" t="s">
        <v>63</v>
      </c>
      <c r="B30" s="71"/>
      <c r="C30" s="71"/>
      <c r="I30" s="157"/>
      <c r="J30" s="157"/>
      <c r="K30" s="157"/>
    </row>
    <row r="31" spans="1:12" s="10" customFormat="1" ht="18" customHeight="1">
      <c r="A31" s="12" t="s">
        <v>62</v>
      </c>
      <c r="B31" s="71"/>
      <c r="C31" s="71"/>
      <c r="I31" s="156"/>
      <c r="J31" s="156"/>
      <c r="K31" s="156"/>
    </row>
  </sheetData>
  <mergeCells count="3">
    <mergeCell ref="A3:K3"/>
    <mergeCell ref="A28:C28"/>
    <mergeCell ref="I2:K2"/>
  </mergeCells>
  <hyperlinks>
    <hyperlink ref="I2" location="Contents!A1" display="Back to Contents ç" xr:uid="{1681D4B8-47E0-4A61-97D1-88C878E756E3}"/>
    <hyperlink ref="I2:K2" location="'7'!A1" display="cs;slf;fj;jpw;F jpUk;Gtjw;F" xr:uid="{3BAEBE3C-C48C-4774-B50E-52554EE5124B}"/>
  </hyperlinks>
  <pageMargins left="0.25" right="0.25" top="0.75" bottom="0.75" header="0.3" footer="0.3"/>
  <pageSetup paperSize="9" scale="53" firstPageNumber="0" orientation="portrait" r:id="rId1"/>
  <headerFooter alignWithMargins="0">
    <oddHeader>&amp;L&amp;"Calibri"&amp;10&amp;K000000 [Limited Sharing]&amp;1#_x000D_</oddHeader>
    <oddFooter>&amp;L&amp;"Century Gothic,Italic"&amp;8NA 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E4DBF-5BA7-4EB0-AF2B-9518B808EFBE}">
  <sheetPr>
    <pageSetUpPr fitToPage="1"/>
  </sheetPr>
  <dimension ref="A1:M24"/>
  <sheetViews>
    <sheetView zoomScaleNormal="100" zoomScaleSheetLayoutView="100" workbookViewId="0">
      <pane xSplit="1" topLeftCell="B1" activePane="topRight" state="frozen"/>
      <selection activeCell="P34" sqref="P34"/>
      <selection pane="topRight"/>
    </sheetView>
  </sheetViews>
  <sheetFormatPr defaultRowHeight="12.75"/>
  <cols>
    <col min="1" max="1" width="62.28515625" style="10" customWidth="1"/>
    <col min="2" max="11" width="12.42578125" style="10" customWidth="1"/>
    <col min="12" max="12" width="12.85546875" style="10" customWidth="1"/>
    <col min="13" max="13" width="15.42578125" style="185" bestFit="1" customWidth="1"/>
    <col min="14" max="16384" width="9.140625" style="10"/>
  </cols>
  <sheetData>
    <row r="1" spans="1:13" s="52" customFormat="1" ht="15.75">
      <c r="A1" s="56" t="s">
        <v>132</v>
      </c>
      <c r="K1" s="54" t="s">
        <v>228</v>
      </c>
      <c r="M1" s="206"/>
    </row>
    <row r="2" spans="1:13" s="52" customFormat="1" ht="15.75">
      <c r="I2" s="1787" t="s">
        <v>130</v>
      </c>
      <c r="J2" s="1787"/>
      <c r="K2" s="1787"/>
      <c r="M2" s="206"/>
    </row>
    <row r="3" spans="1:13" s="52" customFormat="1" ht="24.75" customHeight="1">
      <c r="A3" s="1785" t="s">
        <v>227</v>
      </c>
      <c r="B3" s="1786"/>
      <c r="C3" s="1786"/>
      <c r="D3" s="1786"/>
      <c r="E3" s="1786"/>
      <c r="F3" s="1786"/>
      <c r="G3" s="1786"/>
      <c r="H3" s="1786"/>
      <c r="I3" s="1786"/>
      <c r="J3" s="1786"/>
      <c r="K3" s="1786"/>
      <c r="M3" s="206"/>
    </row>
    <row r="4" spans="1:13" ht="13.5" thickBot="1">
      <c r="G4" s="68"/>
      <c r="L4" s="51" t="s">
        <v>128</v>
      </c>
    </row>
    <row r="5" spans="1:13" ht="18" customHeight="1" thickBot="1">
      <c r="A5" s="86" t="s">
        <v>193</v>
      </c>
      <c r="B5" s="67">
        <v>2015</v>
      </c>
      <c r="C5" s="48">
        <v>2016</v>
      </c>
      <c r="D5" s="48">
        <v>2017</v>
      </c>
      <c r="E5" s="48">
        <v>2018</v>
      </c>
      <c r="F5" s="48">
        <v>2019</v>
      </c>
      <c r="G5" s="48">
        <v>2020</v>
      </c>
      <c r="H5" s="48">
        <v>2021</v>
      </c>
      <c r="I5" s="48">
        <v>2022</v>
      </c>
      <c r="J5" s="48" t="s">
        <v>149</v>
      </c>
      <c r="K5" s="48" t="s">
        <v>148</v>
      </c>
      <c r="L5" s="47" t="s">
        <v>147</v>
      </c>
    </row>
    <row r="6" spans="1:13" ht="18" customHeight="1">
      <c r="A6" s="46" t="s">
        <v>226</v>
      </c>
      <c r="B6" s="165"/>
      <c r="C6" s="197"/>
      <c r="D6" s="197"/>
      <c r="E6" s="197"/>
      <c r="F6" s="164"/>
      <c r="G6" s="197"/>
      <c r="H6" s="164"/>
      <c r="I6" s="164"/>
      <c r="J6" s="197"/>
      <c r="K6" s="164"/>
      <c r="L6" s="163"/>
    </row>
    <row r="7" spans="1:13" ht="7.5" customHeight="1">
      <c r="A7" s="205"/>
      <c r="B7" s="165"/>
      <c r="C7" s="197"/>
      <c r="D7" s="197"/>
      <c r="E7" s="197"/>
      <c r="F7" s="164"/>
      <c r="G7" s="197"/>
      <c r="H7" s="164"/>
      <c r="I7" s="164"/>
      <c r="J7" s="197"/>
      <c r="K7" s="164"/>
      <c r="L7" s="163"/>
      <c r="M7" s="202"/>
    </row>
    <row r="8" spans="1:13" ht="18" customHeight="1">
      <c r="A8" s="204" t="s">
        <v>225</v>
      </c>
      <c r="B8" s="200">
        <v>3268671.4096877621</v>
      </c>
      <c r="C8" s="196">
        <v>3855308.819812696</v>
      </c>
      <c r="D8" s="196">
        <v>4546419.845219302</v>
      </c>
      <c r="E8" s="196">
        <v>4719485.7165097175</v>
      </c>
      <c r="F8" s="196">
        <v>4541973.7895432562</v>
      </c>
      <c r="G8" s="196">
        <v>3999817.9809655389</v>
      </c>
      <c r="H8" s="199">
        <v>4640108.3119603219</v>
      </c>
      <c r="I8" s="199">
        <v>5754499.4399494501</v>
      </c>
      <c r="J8" s="199">
        <v>5002451.0807224121</v>
      </c>
      <c r="K8" s="196">
        <v>5743102.7970917113</v>
      </c>
      <c r="L8" s="195">
        <v>6803199.1390994238</v>
      </c>
      <c r="M8" s="10"/>
    </row>
    <row r="9" spans="1:13" ht="18" customHeight="1">
      <c r="A9" s="201" t="s">
        <v>224</v>
      </c>
      <c r="B9" s="200">
        <v>2048516.31831</v>
      </c>
      <c r="C9" s="196">
        <v>2534593.6896137772</v>
      </c>
      <c r="D9" s="196">
        <v>3170105.2136957147</v>
      </c>
      <c r="E9" s="196">
        <v>3118556.9067702745</v>
      </c>
      <c r="F9" s="196">
        <v>2990077.8717622333</v>
      </c>
      <c r="G9" s="196">
        <v>2658054.9898916925</v>
      </c>
      <c r="H9" s="199">
        <v>3035657.8917422784</v>
      </c>
      <c r="I9" s="199">
        <v>3738518.1175186089</v>
      </c>
      <c r="J9" s="199">
        <v>2876619.3386112312</v>
      </c>
      <c r="K9" s="196">
        <v>3302180.5767067471</v>
      </c>
      <c r="L9" s="195">
        <v>3708010.5276874639</v>
      </c>
      <c r="M9" s="202"/>
    </row>
    <row r="10" spans="1:13" ht="18" customHeight="1">
      <c r="A10" s="201" t="s">
        <v>223</v>
      </c>
      <c r="B10" s="200">
        <v>683152.1524614204</v>
      </c>
      <c r="C10" s="196">
        <v>780509.86401763768</v>
      </c>
      <c r="D10" s="196">
        <v>814825.43182115885</v>
      </c>
      <c r="E10" s="196">
        <v>827881.73424807366</v>
      </c>
      <c r="F10" s="196">
        <v>863802.53541991976</v>
      </c>
      <c r="G10" s="196">
        <v>787256.98026310629</v>
      </c>
      <c r="H10" s="199">
        <v>977506.00911262631</v>
      </c>
      <c r="I10" s="199">
        <v>1269989.1920205997</v>
      </c>
      <c r="J10" s="199">
        <v>1269018.5846329632</v>
      </c>
      <c r="K10" s="196">
        <v>1472571.9841497145</v>
      </c>
      <c r="L10" s="195">
        <v>1598383.9977302535</v>
      </c>
      <c r="M10" s="202"/>
    </row>
    <row r="11" spans="1:13" ht="18" customHeight="1">
      <c r="A11" s="201" t="s">
        <v>222</v>
      </c>
      <c r="B11" s="200">
        <v>299773.65786124248</v>
      </c>
      <c r="C11" s="196">
        <v>242134.10471407225</v>
      </c>
      <c r="D11" s="196">
        <v>234580.96181526815</v>
      </c>
      <c r="E11" s="196">
        <v>403714.78533776058</v>
      </c>
      <c r="F11" s="196">
        <v>281176.8568439628</v>
      </c>
      <c r="G11" s="196">
        <v>146170.28725883123</v>
      </c>
      <c r="H11" s="199">
        <v>112383.20140089889</v>
      </c>
      <c r="I11" s="199">
        <v>114169.27391181437</v>
      </c>
      <c r="J11" s="199">
        <v>113938.79047496209</v>
      </c>
      <c r="K11" s="196">
        <v>148061.72616643278</v>
      </c>
      <c r="L11" s="195">
        <v>570103.55572291592</v>
      </c>
      <c r="M11" s="202"/>
    </row>
    <row r="12" spans="1:13" ht="18" customHeight="1">
      <c r="A12" s="201" t="s">
        <v>221</v>
      </c>
      <c r="B12" s="200">
        <v>70703.78651177042</v>
      </c>
      <c r="C12" s="196">
        <v>88855.031584141412</v>
      </c>
      <c r="D12" s="196">
        <v>84235.804825480707</v>
      </c>
      <c r="E12" s="196">
        <v>102097.32425875103</v>
      </c>
      <c r="F12" s="196">
        <v>107690.30669548189</v>
      </c>
      <c r="G12" s="196">
        <v>83173.60784741299</v>
      </c>
      <c r="H12" s="199">
        <v>102848.57478498585</v>
      </c>
      <c r="I12" s="199">
        <v>75960.541009726381</v>
      </c>
      <c r="J12" s="199">
        <v>94858.976406784102</v>
      </c>
      <c r="K12" s="196">
        <v>124607.26958310463</v>
      </c>
      <c r="L12" s="195">
        <v>153843.72704622961</v>
      </c>
      <c r="M12" s="202"/>
    </row>
    <row r="13" spans="1:13" ht="18" customHeight="1">
      <c r="A13" s="201" t="s">
        <v>220</v>
      </c>
      <c r="B13" s="200">
        <v>22182.951628439125</v>
      </c>
      <c r="C13" s="196">
        <v>21929.84442179968</v>
      </c>
      <c r="D13" s="196">
        <v>22873.740570065969</v>
      </c>
      <c r="E13" s="196">
        <v>19236.960633731229</v>
      </c>
      <c r="F13" s="196">
        <v>15568.446957087383</v>
      </c>
      <c r="G13" s="196">
        <v>15002.613590528144</v>
      </c>
      <c r="H13" s="199">
        <v>18023.056748664403</v>
      </c>
      <c r="I13" s="199">
        <v>20935.322035291185</v>
      </c>
      <c r="J13" s="199">
        <v>21067.726179251898</v>
      </c>
      <c r="K13" s="196">
        <v>19871.514365827148</v>
      </c>
      <c r="L13" s="195">
        <v>24906.499352089755</v>
      </c>
      <c r="M13" s="202"/>
    </row>
    <row r="14" spans="1:13" ht="18" customHeight="1">
      <c r="A14" s="201" t="s">
        <v>219</v>
      </c>
      <c r="B14" s="200">
        <v>129362.87938</v>
      </c>
      <c r="C14" s="196">
        <v>171268.16697345252</v>
      </c>
      <c r="D14" s="196">
        <v>203725.46294019662</v>
      </c>
      <c r="E14" s="196">
        <v>228573.35861471409</v>
      </c>
      <c r="F14" s="196">
        <v>265345.9707697772</v>
      </c>
      <c r="G14" s="196">
        <v>295737.18770508305</v>
      </c>
      <c r="H14" s="199">
        <v>376800.43827390583</v>
      </c>
      <c r="I14" s="199">
        <v>516042.90529307583</v>
      </c>
      <c r="J14" s="199">
        <v>607252.066276873</v>
      </c>
      <c r="K14" s="196">
        <v>652039.59167370608</v>
      </c>
      <c r="L14" s="195">
        <v>715424.04072663793</v>
      </c>
      <c r="M14" s="202"/>
    </row>
    <row r="15" spans="1:13" ht="18" customHeight="1">
      <c r="A15" s="201" t="s">
        <v>218</v>
      </c>
      <c r="B15" s="200">
        <v>14979.663534889778</v>
      </c>
      <c r="C15" s="196">
        <v>16018.118487815571</v>
      </c>
      <c r="D15" s="196">
        <v>16073.229551417793</v>
      </c>
      <c r="E15" s="196">
        <v>19424.646646411737</v>
      </c>
      <c r="F15" s="196">
        <v>18311.801094794177</v>
      </c>
      <c r="G15" s="196">
        <v>14422.314408884595</v>
      </c>
      <c r="H15" s="199">
        <v>16889.13989696301</v>
      </c>
      <c r="I15" s="199">
        <v>18884.088160335465</v>
      </c>
      <c r="J15" s="199">
        <v>19695.598140348073</v>
      </c>
      <c r="K15" s="196">
        <v>23770.134446179989</v>
      </c>
      <c r="L15" s="195">
        <v>32526.790833833667</v>
      </c>
      <c r="M15" s="202"/>
    </row>
    <row r="16" spans="1:13" ht="29.25" customHeight="1">
      <c r="A16" s="203" t="s">
        <v>217</v>
      </c>
      <c r="B16" s="200">
        <v>696005.90929803287</v>
      </c>
      <c r="C16" s="196">
        <v>815410.565959631</v>
      </c>
      <c r="D16" s="196">
        <v>1169177.223748964</v>
      </c>
      <c r="E16" s="196">
        <v>1122965.0242090034</v>
      </c>
      <c r="F16" s="196">
        <v>885055.70962432504</v>
      </c>
      <c r="G16" s="196">
        <v>1143281.369311569</v>
      </c>
      <c r="H16" s="199">
        <v>1829460.9989253108</v>
      </c>
      <c r="I16" s="199">
        <v>807945.7089276606</v>
      </c>
      <c r="J16" s="199">
        <v>1682163.1017192276</v>
      </c>
      <c r="K16" s="196">
        <v>2186154.0820702212</v>
      </c>
      <c r="L16" s="195">
        <v>2905919.8116305196</v>
      </c>
      <c r="M16" s="202"/>
    </row>
    <row r="17" spans="1:12" ht="18" customHeight="1">
      <c r="A17" s="201" t="s">
        <v>216</v>
      </c>
      <c r="B17" s="200">
        <v>646278.30929803289</v>
      </c>
      <c r="C17" s="196">
        <v>693690.81591973826</v>
      </c>
      <c r="D17" s="196">
        <v>989992.14328894578</v>
      </c>
      <c r="E17" s="196">
        <v>973920.55657073297</v>
      </c>
      <c r="F17" s="196">
        <v>828914.62404492497</v>
      </c>
      <c r="G17" s="196">
        <v>1057644.7730324101</v>
      </c>
      <c r="H17" s="199">
        <v>1741987.357964423</v>
      </c>
      <c r="I17" s="199">
        <v>703235.91950597614</v>
      </c>
      <c r="J17" s="199">
        <v>1545954.3424143828</v>
      </c>
      <c r="K17" s="196">
        <v>2052487.9388884194</v>
      </c>
      <c r="L17" s="195">
        <v>2780244.60772039</v>
      </c>
    </row>
    <row r="18" spans="1:12" ht="18" customHeight="1">
      <c r="A18" s="201" t="s">
        <v>215</v>
      </c>
      <c r="B18" s="200">
        <v>49727.6</v>
      </c>
      <c r="C18" s="196">
        <v>121719.75003989275</v>
      </c>
      <c r="D18" s="196">
        <v>179185.08046001827</v>
      </c>
      <c r="E18" s="196">
        <v>149044.46763827043</v>
      </c>
      <c r="F18" s="196">
        <v>56141.085579400118</v>
      </c>
      <c r="G18" s="196">
        <v>85636.596279159028</v>
      </c>
      <c r="H18" s="199">
        <v>87473.640960887729</v>
      </c>
      <c r="I18" s="199">
        <v>104709.78942168447</v>
      </c>
      <c r="J18" s="199">
        <v>136208.75930484466</v>
      </c>
      <c r="K18" s="196">
        <v>133666.14318180201</v>
      </c>
      <c r="L18" s="195">
        <v>125675.20391012954</v>
      </c>
    </row>
    <row r="19" spans="1:12" ht="7.5" customHeight="1">
      <c r="A19" s="198"/>
      <c r="B19" s="165"/>
      <c r="C19" s="164"/>
      <c r="D19" s="164"/>
      <c r="E19" s="164"/>
      <c r="F19" s="164"/>
      <c r="G19" s="164"/>
      <c r="H19" s="197"/>
      <c r="I19" s="197"/>
      <c r="J19" s="197"/>
      <c r="K19" s="196"/>
      <c r="L19" s="195"/>
    </row>
    <row r="20" spans="1:12" ht="18" customHeight="1">
      <c r="A20" s="129" t="s">
        <v>183</v>
      </c>
      <c r="B20" s="194">
        <v>3964677.3189857951</v>
      </c>
      <c r="C20" s="192">
        <v>4670719.385772327</v>
      </c>
      <c r="D20" s="192">
        <v>5715597.0689682662</v>
      </c>
      <c r="E20" s="192">
        <v>5842450.7407187205</v>
      </c>
      <c r="F20" s="192">
        <v>5427029.4991675811</v>
      </c>
      <c r="G20" s="192">
        <v>5143099.3502771081</v>
      </c>
      <c r="H20" s="193">
        <v>6469569.3108856324</v>
      </c>
      <c r="I20" s="193">
        <v>6562445.1488771103</v>
      </c>
      <c r="J20" s="193">
        <v>6684614.1824416397</v>
      </c>
      <c r="K20" s="192">
        <v>7929256.8791619325</v>
      </c>
      <c r="L20" s="191">
        <v>9709118.9507299438</v>
      </c>
    </row>
    <row r="21" spans="1:12" ht="6.75" customHeight="1" thickBot="1">
      <c r="A21" s="190"/>
      <c r="B21" s="189"/>
      <c r="C21" s="188"/>
      <c r="D21" s="188"/>
      <c r="E21" s="188"/>
      <c r="F21" s="159"/>
      <c r="G21" s="188"/>
      <c r="H21" s="159"/>
      <c r="I21" s="159"/>
      <c r="J21" s="188"/>
      <c r="K21" s="159"/>
      <c r="L21" s="158"/>
    </row>
    <row r="22" spans="1:12" ht="18" customHeight="1">
      <c r="A22" s="1788" t="s">
        <v>140</v>
      </c>
      <c r="B22" s="1788"/>
      <c r="C22" s="1788"/>
      <c r="D22" s="16"/>
      <c r="E22" s="16"/>
      <c r="F22" s="16"/>
      <c r="G22" s="187"/>
      <c r="H22" s="16"/>
      <c r="L22" s="14" t="s">
        <v>182</v>
      </c>
    </row>
    <row r="23" spans="1:12" ht="18" customHeight="1">
      <c r="A23" s="90" t="s">
        <v>64</v>
      </c>
      <c r="B23" s="71"/>
      <c r="C23" s="71"/>
      <c r="L23" s="51" t="s">
        <v>214</v>
      </c>
    </row>
    <row r="24" spans="1:12" ht="18" customHeight="1">
      <c r="A24" s="90" t="s">
        <v>63</v>
      </c>
      <c r="B24" s="71"/>
      <c r="C24" s="71"/>
      <c r="D24" s="13"/>
      <c r="E24" s="13"/>
      <c r="F24" s="13"/>
      <c r="G24" s="13"/>
      <c r="H24" s="186"/>
      <c r="I24" s="186"/>
      <c r="J24" s="186"/>
      <c r="K24" s="186"/>
    </row>
  </sheetData>
  <mergeCells count="3">
    <mergeCell ref="A3:K3"/>
    <mergeCell ref="A22:C22"/>
    <mergeCell ref="I2:K2"/>
  </mergeCells>
  <hyperlinks>
    <hyperlink ref="I2" location="Contents!A1" display="Back to Contents ç" xr:uid="{35C9D9F6-67FE-4A17-AA3F-2F2FCEF84341}"/>
    <hyperlink ref="I2:K2" location="உள்ளடக்கம்!A1" display="cs;slf;fj;jpw;F jpUk;Gtjw;F" xr:uid="{5D08B130-4CE6-4083-9A55-222518EC6A84}"/>
  </hyperlinks>
  <pageMargins left="0.59027777777777801" right="0.196527777777778" top="0.39374999999999999" bottom="0.39305555555555599" header="0.51180555555555596" footer="0.196527777777778"/>
  <pageSetup paperSize="9" scale="51" firstPageNumber="0" orientation="portrait" r:id="rId1"/>
  <headerFooter alignWithMargins="0">
    <oddHeader>&amp;L&amp;"Calibri"&amp;10&amp;K000000 [Limited Sharing]&amp;1#_x000D_</oddHeader>
    <oddFooter>&amp;L&amp;"Century Gothic,Italic"&amp;8NA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18</vt:i4>
      </vt:variant>
    </vt:vector>
  </HeadingPairs>
  <TitlesOfParts>
    <vt:vector size="76" baseType="lpstr">
      <vt:lpstr>உள்ளடக்கம்</vt:lpstr>
      <vt:lpstr>1</vt:lpstr>
      <vt:lpstr> 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' 2'!Print_Area</vt:lpstr>
      <vt:lpstr>'1'!Print_Area</vt:lpstr>
      <vt:lpstr>'10'!Print_Area</vt:lpstr>
      <vt:lpstr>'11'!Print_Area</vt:lpstr>
      <vt:lpstr>'31'!Print_Area</vt:lpstr>
      <vt:lpstr>'32'!Print_Area</vt:lpstr>
      <vt:lpstr>'33'!Print_Area</vt:lpstr>
      <vt:lpstr>'34'!Print_Area</vt:lpstr>
      <vt:lpstr>'35'!Print_Area</vt:lpstr>
      <vt:lpstr>'36'!Print_Area</vt:lpstr>
      <vt:lpstr>'37'!Print_Area</vt:lpstr>
      <vt:lpstr>'38'!Print_Area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Wathugala WGPR</dc:creator>
  <cp:keywords/>
  <dc:description/>
  <cp:lastModifiedBy>Samarasekara UKUDA</cp:lastModifiedBy>
  <cp:revision/>
  <dcterms:created xsi:type="dcterms:W3CDTF">2024-04-22T03:50:41Z</dcterms:created>
  <dcterms:modified xsi:type="dcterms:W3CDTF">2026-04-20T10:56:19Z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3c4ab6a-b8f9-4a41-a9e3-9d9b3c522aed_Enabled">
    <vt:lpwstr>true</vt:lpwstr>
  </property>
  <property fmtid="{D5CDD505-2E9C-101B-9397-08002B2CF9AE}" pid="3" name="MSIP_Label_83c4ab6a-b8f9-4a41-a9e3-9d9b3c522aed_SetDate">
    <vt:lpwstr>2024-04-22T03:50:45Z</vt:lpwstr>
  </property>
  <property fmtid="{D5CDD505-2E9C-101B-9397-08002B2CF9AE}" pid="4" name="MSIP_Label_83c4ab6a-b8f9-4a41-a9e3-9d9b3c522aed_Method">
    <vt:lpwstr>Standard</vt:lpwstr>
  </property>
  <property fmtid="{D5CDD505-2E9C-101B-9397-08002B2CF9AE}" pid="5" name="MSIP_Label_83c4ab6a-b8f9-4a41-a9e3-9d9b3c522aed_Name">
    <vt:lpwstr>83c4ab6a-b8f9-4a41-a9e3-9d9b3c522aed</vt:lpwstr>
  </property>
  <property fmtid="{D5CDD505-2E9C-101B-9397-08002B2CF9AE}" pid="6" name="MSIP_Label_83c4ab6a-b8f9-4a41-a9e3-9d9b3c522aed_SiteId">
    <vt:lpwstr>deb56736-e31c-4f83-a094-a8aee555a992</vt:lpwstr>
  </property>
  <property fmtid="{D5CDD505-2E9C-101B-9397-08002B2CF9AE}" pid="7" name="MSIP_Label_83c4ab6a-b8f9-4a41-a9e3-9d9b3c522aed_ActionId">
    <vt:lpwstr>a73e9330-4f81-44a7-8a5b-16b38ae1a098</vt:lpwstr>
  </property>
  <property fmtid="{D5CDD505-2E9C-101B-9397-08002B2CF9AE}" pid="8" name="MSIP_Label_83c4ab6a-b8f9-4a41-a9e3-9d9b3c522aed_ContentBits">
    <vt:lpwstr>1</vt:lpwstr>
  </property>
</Properties>
</file>