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Y:\ERD_ADMINISTRATION\3286-Udeshi\2. Publications\4. AER\2. 2025\13. Separated List of contents for website\1. English\Appendix Tables\"/>
    </mc:Choice>
  </mc:AlternateContent>
  <xr:revisionPtr revIDLastSave="0" documentId="8_{0EDCAF49-F4BD-4895-90DC-666AF7D1E922}" xr6:coauthVersionLast="47" xr6:coauthVersionMax="47" xr10:uidLastSave="{00000000-0000-0000-0000-000000000000}"/>
  <bookViews>
    <workbookView xWindow="-120" yWindow="-120" windowWidth="29040" windowHeight="15720" tabRatio="994" xr2:uid="{00000000-000D-0000-FFFF-FFFF00000000}"/>
  </bookViews>
  <sheets>
    <sheet name="Contents" sheetId="2" r:id="rId1"/>
    <sheet name="TABLE 101" sheetId="38" r:id="rId2"/>
    <sheet name="TABLE 102 " sheetId="39" r:id="rId3"/>
    <sheet name="TABLE 103" sheetId="5" r:id="rId4"/>
    <sheet name="TABLE 104" sheetId="6" r:id="rId5"/>
    <sheet name="TABLE 105 " sheetId="40" r:id="rId6"/>
    <sheet name="Sheet2" sheetId="52" state="hidden" r:id="rId7"/>
    <sheet name="TABLE 106" sheetId="41" r:id="rId8"/>
    <sheet name="TABLE 107" sheetId="42" r:id="rId9"/>
    <sheet name="TABLE 108" sheetId="43" r:id="rId10"/>
    <sheet name="TABLE 109" sheetId="44" r:id="rId11"/>
    <sheet name="TABLE 110" sheetId="45" r:id="rId12"/>
    <sheet name="TABLE 111" sheetId="46" r:id="rId13"/>
    <sheet name="TABLE 112 " sheetId="47" r:id="rId14"/>
    <sheet name="TABLE 113" sheetId="27" r:id="rId15"/>
    <sheet name="TABLE 114" sheetId="48" r:id="rId16"/>
    <sheet name="TABLE 115" sheetId="49" r:id="rId17"/>
    <sheet name="TABLE 116" sheetId="37" r:id="rId18"/>
    <sheet name="TABLE 117" sheetId="31" r:id="rId19"/>
    <sheet name="TABLE 118 " sheetId="50" r:id="rId20"/>
    <sheet name="TABLE 119" sheetId="21" r:id="rId21"/>
    <sheet name="TABLE 120" sheetId="22" r:id="rId22"/>
  </sheets>
  <externalReferences>
    <externalReference r:id="rId23"/>
    <externalReference r:id="rId24"/>
    <externalReference r:id="rId25"/>
    <externalReference r:id="rId26"/>
    <externalReference r:id="rId27"/>
    <externalReference r:id="rId28"/>
  </externalReferences>
  <definedNames>
    <definedName name="__BAS1">[1]A!#REF!</definedName>
    <definedName name="__TAB1">[1]A!#REF!</definedName>
    <definedName name="__TAB2">[1]A!$B$6:$H$113</definedName>
    <definedName name="_1__123Graph_ACHART_11" hidden="1">[1]A!$D$60:$D$119</definedName>
    <definedName name="_10__123Graph_DCHART_13" hidden="1">[1]A!#REF!</definedName>
    <definedName name="_11__123Graph_XCHART_11" hidden="1">[1]A!$B$60:$B$119</definedName>
    <definedName name="_12__123Graph_XCHART_12" hidden="1">[1]A!$B$60:$B$119</definedName>
    <definedName name="_13__123Graph_XCHART_13" hidden="1">[1]A!#REF!</definedName>
    <definedName name="_14__123Graph_XCHART_14" hidden="1">[1]A!#REF!</definedName>
    <definedName name="_15__123Graph_XCHART_4" hidden="1">[1]A!#REF!</definedName>
    <definedName name="_2__123Graph_ACHART_12" hidden="1">[1]A!$E$60:$E$119</definedName>
    <definedName name="_3__123Graph_ACHART_14" hidden="1">[1]A!#REF!</definedName>
    <definedName name="_4__123Graph_ACHART_4" hidden="1">[1]A!#REF!</definedName>
    <definedName name="_5__123Graph_BCHART_11" hidden="1">[1]A!$C$60:$C$119</definedName>
    <definedName name="_6__123Graph_BCHART_12" hidden="1">[1]A!$F$60:$F$119</definedName>
    <definedName name="_7__123Graph_BCHART_13" hidden="1">[1]A!#REF!</definedName>
    <definedName name="_8__123Graph_BCHART_4" hidden="1">[1]A!#REF!</definedName>
    <definedName name="_9__123Graph_CCHART_14" hidden="1">[1]A!#REF!</definedName>
    <definedName name="_BAS1">[1]A!#REF!</definedName>
    <definedName name="_mj169" localSheetId="1">[2]Mins!#REF!</definedName>
    <definedName name="_mj169" localSheetId="2">[2]Mins!#REF!</definedName>
    <definedName name="_mj169" localSheetId="3">[2]Mins!#REF!</definedName>
    <definedName name="_mj169" localSheetId="4">[2]Mins!#REF!</definedName>
    <definedName name="_mj169" localSheetId="5">[2]Mins!#REF!</definedName>
    <definedName name="_mj169" localSheetId="7">[2]Mins!#REF!</definedName>
    <definedName name="_mj169" localSheetId="8">[2]Mins!#REF!</definedName>
    <definedName name="_mj169" localSheetId="9">[2]Mins!#REF!</definedName>
    <definedName name="_mj169" localSheetId="10">[2]Mins!#REF!</definedName>
    <definedName name="_mj169" localSheetId="11">[2]Mins!#REF!</definedName>
    <definedName name="_mj169" localSheetId="12">[2]Mins!#REF!</definedName>
    <definedName name="_mj169" localSheetId="13">[2]Mins!#REF!</definedName>
    <definedName name="_mj169" localSheetId="14">[2]Mins!#REF!</definedName>
    <definedName name="_mj169" localSheetId="15">[2]Mins!#REF!</definedName>
    <definedName name="_mj169" localSheetId="16">[2]Mins!#REF!</definedName>
    <definedName name="_mj169" localSheetId="17">[2]Mins!#REF!</definedName>
    <definedName name="_mj169" localSheetId="18">[2]Mins!#REF!</definedName>
    <definedName name="_mj169" localSheetId="19">[2]Mins!#REF!</definedName>
    <definedName name="_mj169" localSheetId="20">[2]Mins!#REF!</definedName>
    <definedName name="_mj169" localSheetId="21">[2]Mins!#REF!</definedName>
    <definedName name="_mj169">[2]Mins!#REF!</definedName>
    <definedName name="_TAB1">[1]A!#REF!</definedName>
    <definedName name="_TAB2">[1]A!$B$6:$H$113</definedName>
    <definedName name="a12l75">[3]R_Annual!$A$3:$N$58</definedName>
    <definedName name="aa">#REF!</definedName>
    <definedName name="aaaaaa">#REF!</definedName>
    <definedName name="ad">#REF!</definedName>
    <definedName name="asd">#REF!</definedName>
    <definedName name="ass">#REF!</definedName>
    <definedName name="bb">#REF!</definedName>
    <definedName name="bf" localSheetId="1">[2]Mins!#REF!</definedName>
    <definedName name="bf" localSheetId="2">[2]Mins!#REF!</definedName>
    <definedName name="bf" localSheetId="3">[2]Mins!#REF!</definedName>
    <definedName name="bf" localSheetId="4">[2]Mins!#REF!</definedName>
    <definedName name="bf" localSheetId="5">[2]Mins!#REF!</definedName>
    <definedName name="bf" localSheetId="7">[2]Mins!#REF!</definedName>
    <definedName name="bf" localSheetId="8">[2]Mins!#REF!</definedName>
    <definedName name="bf" localSheetId="9">[2]Mins!#REF!</definedName>
    <definedName name="bf" localSheetId="10">[2]Mins!#REF!</definedName>
    <definedName name="bf" localSheetId="11">[2]Mins!#REF!</definedName>
    <definedName name="bf" localSheetId="12">[2]Mins!#REF!</definedName>
    <definedName name="bf" localSheetId="13">[2]Mins!#REF!</definedName>
    <definedName name="bf" localSheetId="14">[2]Mins!#REF!</definedName>
    <definedName name="bf" localSheetId="15">[2]Mins!#REF!</definedName>
    <definedName name="bf" localSheetId="16">[2]Mins!#REF!</definedName>
    <definedName name="bf" localSheetId="17">[2]Mins!#REF!</definedName>
    <definedName name="bf" localSheetId="18">[2]Mins!#REF!</definedName>
    <definedName name="bf" localSheetId="19">[2]Mins!#REF!</definedName>
    <definedName name="bf" localSheetId="20">[2]Mins!#REF!</definedName>
    <definedName name="bf" localSheetId="21">[2]Mins!#REF!</definedName>
    <definedName name="bf">[2]Mins!#REF!</definedName>
    <definedName name="dsd" hidden="1">[1]A!#REF!</definedName>
    <definedName name="eeee" hidden="1">[1]A!#REF!</definedName>
    <definedName name="Excel_BuiltIn_Print_Area_1">#REF!</definedName>
    <definedName name="Excel_BuiltIn_Print_Area_1_1">#REF!</definedName>
    <definedName name="Excel_BuiltIn_Print_Area_10_1">#REF!</definedName>
    <definedName name="Excel_BuiltIn_Print_Area_4_1">#REF!</definedName>
    <definedName name="ExR">OFFSET([4]Assumption!$A$2,0,0,COUNTA([4]Assumption!$A$1:$A$65536),4)</definedName>
    <definedName name="fffffffffffffffffffffff">#REF!</definedName>
    <definedName name="ffgfgg">[1]A!#REF!</definedName>
    <definedName name="G1_">#N/A</definedName>
    <definedName name="gfgsdf">'[5]25'!$B$2:$U$24</definedName>
    <definedName name="ggggg">#REF!</definedName>
    <definedName name="ghgj">#REF!</definedName>
    <definedName name="hhhhh">#REF!</definedName>
    <definedName name="iiii" hidden="1">[1]A!#REF!</definedName>
    <definedName name="lllll" hidden="1">[1]A!#REF!</definedName>
    <definedName name="mmmm">#REF!</definedName>
    <definedName name="n_a12l75">[3]Annual!$A$2:$P$58</definedName>
    <definedName name="Notes">#REF!</definedName>
    <definedName name="Notes2">#REF!</definedName>
    <definedName name="nwa12l75">[3]Annual!$A$2:$P$58</definedName>
    <definedName name="old">'[5]31'!$B$2:$N$76</definedName>
    <definedName name="old_23">'[5]24'!$B$1:$V$24</definedName>
    <definedName name="_xlnm.Print_Area" localSheetId="1">'TABLE 101'!$A$1:$K$26</definedName>
    <definedName name="_xlnm.Print_Area" localSheetId="2">'TABLE 102 '!$A$1:$K$49</definedName>
    <definedName name="_xlnm.Print_Area" localSheetId="3">'TABLE 103'!$A$1:$K$39</definedName>
    <definedName name="_xlnm.Print_Area" localSheetId="4">'TABLE 104'!$A$1:$D$54</definedName>
    <definedName name="_xlnm.Print_Area" localSheetId="5">'TABLE 105 '!$A$1:$H$36</definedName>
    <definedName name="_xlnm.Print_Area" localSheetId="8">'TABLE 107'!$A$1:$K$74</definedName>
    <definedName name="_xlnm.Print_Area" localSheetId="9">'TABLE 108'!$A$1:$K$67</definedName>
    <definedName name="_xlnm.Print_Area" localSheetId="10">'TABLE 109'!$A$1:$G$35</definedName>
    <definedName name="_xlnm.Print_Area" localSheetId="11">'TABLE 110'!$A$1:$G$41</definedName>
    <definedName name="_xlnm.Print_Area" localSheetId="12">'TABLE 111'!$A$1:$G$31</definedName>
    <definedName name="_xlnm.Print_Area" localSheetId="13">'TABLE 112 '!$A$1:$F$36</definedName>
    <definedName name="_xlnm.Print_Area" localSheetId="15">'TABLE 114'!$A$1:$G$49</definedName>
    <definedName name="_xlnm.Print_Area" localSheetId="17">'TABLE 116'!$A$1:$F$41</definedName>
    <definedName name="_xlnm.Print_Area" localSheetId="18">'TABLE 117'!$A$1:$F$54</definedName>
    <definedName name="_xlnm.Print_Area" localSheetId="20">'TABLE 119'!$A$1:$I$40</definedName>
    <definedName name="_xlnm.Print_Area" localSheetId="21">'TABLE 120'!$A$1:$J$61</definedName>
    <definedName name="_xlnm.Print_Area">#REF!</definedName>
    <definedName name="Print_Area_MI">#REF!</definedName>
    <definedName name="Range_Columns">#REF!</definedName>
    <definedName name="Range_Country">#REF!</definedName>
    <definedName name="Range_DownloadAnnual">#REF!</definedName>
    <definedName name="Range_DownloadDateTime">#REF!</definedName>
    <definedName name="Range_DownloadMonth">#REF!</definedName>
    <definedName name="Range_DownloadQuarter">#REF!</definedName>
    <definedName name="Range_ReportFormName">#REF!</definedName>
    <definedName name="Range_Rows">#REF!</definedName>
    <definedName name="Range_SheetName">#REF!</definedName>
    <definedName name="Range_TotalDownloadPeriod">#REF!</definedName>
    <definedName name="Range_VersionControl">#REF!</definedName>
    <definedName name="Reporting_CountryCode">[6]Control!$B$28</definedName>
    <definedName name="rrrr">#REF!</definedName>
    <definedName name="rrrrr">#REF!</definedName>
    <definedName name="saccc">#REF!</definedName>
    <definedName name="sdcs" hidden="1">[1]A!#REF!</definedName>
    <definedName name="ss" hidden="1">[1]A!#REF!</definedName>
    <definedName name="sss">#REF!</definedName>
    <definedName name="ssss">#REF!</definedName>
    <definedName name="sssss" hidden="1">[1]A!#REF!</definedName>
    <definedName name="vb">#REF!</definedName>
    <definedName name="vsvsv">#REF!</definedName>
    <definedName name="vv" hidden="1">[1]A!#REF!</definedName>
    <definedName name="vvfvvvv">#REF!</definedName>
    <definedName name="wwfwfwf">#REF!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52" l="1"/>
  <c r="G31" i="52" s="1"/>
  <c r="F7" i="52"/>
  <c r="E32" i="52"/>
  <c r="C32" i="52"/>
  <c r="D7" i="52"/>
  <c r="D32" i="52" s="1"/>
  <c r="C33" i="41"/>
  <c r="G36" i="49"/>
  <c r="F36" i="49"/>
  <c r="G35" i="49"/>
  <c r="F35" i="49"/>
  <c r="E35" i="49"/>
  <c r="D35" i="49"/>
  <c r="C35" i="49"/>
  <c r="G27" i="49"/>
  <c r="F27" i="49"/>
  <c r="E27" i="49"/>
  <c r="D27" i="49"/>
  <c r="C27" i="49"/>
  <c r="G37" i="48"/>
  <c r="F37" i="48"/>
  <c r="E37" i="48"/>
  <c r="G26" i="48"/>
  <c r="F26" i="48"/>
  <c r="E26" i="48"/>
  <c r="D26" i="48"/>
  <c r="C26" i="48"/>
  <c r="F24" i="48"/>
  <c r="D19" i="48"/>
  <c r="G18" i="48"/>
  <c r="F18" i="48"/>
  <c r="F35" i="48" s="1"/>
  <c r="E18" i="48"/>
  <c r="E35" i="48" s="1"/>
  <c r="D18" i="48"/>
  <c r="D35" i="48" s="1"/>
  <c r="C18" i="48"/>
  <c r="C35" i="48" s="1"/>
  <c r="G16" i="48"/>
  <c r="G35" i="48" s="1"/>
  <c r="G6" i="48"/>
  <c r="F6" i="48"/>
  <c r="E6" i="48"/>
  <c r="D6" i="48"/>
  <c r="D37" i="48" s="1"/>
  <c r="F6" i="47"/>
  <c r="F9" i="46"/>
  <c r="F6" i="46"/>
  <c r="G17" i="45"/>
  <c r="J66" i="43"/>
  <c r="J71" i="42"/>
  <c r="D33" i="41"/>
  <c r="E7" i="40"/>
  <c r="H7" i="40"/>
  <c r="E8" i="40"/>
  <c r="H8" i="40"/>
  <c r="E9" i="40"/>
  <c r="H9" i="40"/>
  <c r="E10" i="40"/>
  <c r="H10" i="40"/>
  <c r="E11" i="40"/>
  <c r="H11" i="40"/>
  <c r="E12" i="40"/>
  <c r="H12" i="40"/>
  <c r="E13" i="40"/>
  <c r="H13" i="40"/>
  <c r="E14" i="40"/>
  <c r="H14" i="40"/>
  <c r="E15" i="40"/>
  <c r="H15" i="40"/>
  <c r="E16" i="40"/>
  <c r="H16" i="40"/>
  <c r="E17" i="40"/>
  <c r="H17" i="40"/>
  <c r="E18" i="40"/>
  <c r="H18" i="40"/>
  <c r="E19" i="40"/>
  <c r="H19" i="40"/>
  <c r="E20" i="40"/>
  <c r="H20" i="40"/>
  <c r="E21" i="40"/>
  <c r="H21" i="40"/>
  <c r="E22" i="40"/>
  <c r="H22" i="40"/>
  <c r="E23" i="40"/>
  <c r="H23" i="40"/>
  <c r="E24" i="40"/>
  <c r="H24" i="40"/>
  <c r="E25" i="40"/>
  <c r="H25" i="40"/>
  <c r="E26" i="40"/>
  <c r="H26" i="40"/>
  <c r="E27" i="40"/>
  <c r="H27" i="40"/>
  <c r="E28" i="40"/>
  <c r="H28" i="40"/>
  <c r="E29" i="40"/>
  <c r="H29" i="40"/>
  <c r="E30" i="40"/>
  <c r="H30" i="40"/>
  <c r="E31" i="40"/>
  <c r="H31" i="40"/>
  <c r="E32" i="40"/>
  <c r="H32" i="40"/>
  <c r="C33" i="40"/>
  <c r="D33" i="40"/>
  <c r="E33" i="40" s="1"/>
  <c r="F33" i="40"/>
  <c r="G33" i="40"/>
  <c r="H33" i="40" s="1"/>
  <c r="F24" i="37" l="1"/>
  <c r="F25" i="37"/>
</calcChain>
</file>

<file path=xl/sharedStrings.xml><?xml version="1.0" encoding="utf-8"?>
<sst xmlns="http://schemas.openxmlformats.org/spreadsheetml/2006/main" count="1046" uniqueCount="653">
  <si>
    <t xml:space="preserve">(Click on the name to access the required table) </t>
  </si>
  <si>
    <t xml:space="preserve">Table of Contents </t>
  </si>
  <si>
    <t>Table Name</t>
  </si>
  <si>
    <t>Table / Sheet No.</t>
  </si>
  <si>
    <t>Economic Classification of Government Revenue</t>
  </si>
  <si>
    <t>Economic Classification of Government Expenditure and Lending Minus Repayments</t>
  </si>
  <si>
    <t>Functional Classification of Government Expenditure and Lending</t>
  </si>
  <si>
    <t>Composition of Outstanding Central Government Debt (as at end year)</t>
  </si>
  <si>
    <t>Ownership of Central Government Debt (as at end year)</t>
  </si>
  <si>
    <t>Ownership of Treasury Bills (as at end year)</t>
  </si>
  <si>
    <t>Ownership of Treasury Bonds (as at end year)</t>
  </si>
  <si>
    <t>Ownership of Rupee Loans</t>
  </si>
  <si>
    <t>Ownership of Outstanding Foreign Debt</t>
  </si>
  <si>
    <t>Net Receipts of Foreign Assistance</t>
  </si>
  <si>
    <t>Outstanding Public Debt (as at end year)</t>
  </si>
  <si>
    <t>Central Government Debt Service Payments</t>
  </si>
  <si>
    <t>Central Government Debt Indicators</t>
  </si>
  <si>
    <t>Budget Outturn for Provincial Councils</t>
  </si>
  <si>
    <t>Consolidated Budget</t>
  </si>
  <si>
    <t xml:space="preserve">Current Transfers to Public Corporations and Institutions </t>
  </si>
  <si>
    <t xml:space="preserve">Capital Transfers to Public Corporations and Institutions </t>
  </si>
  <si>
    <t xml:space="preserve">Economic Classification of Government Fiscal Operations </t>
  </si>
  <si>
    <t>FISCAL SECTOR</t>
  </si>
  <si>
    <t>Economic  Classification  of  Government  Fiscal  Operations</t>
  </si>
  <si>
    <t>Item</t>
  </si>
  <si>
    <t>2019 (a)</t>
  </si>
  <si>
    <t>2023 (b)</t>
  </si>
  <si>
    <t>1. Total  Revenue and Grants</t>
  </si>
  <si>
    <t>1.1 Total Revenue</t>
  </si>
  <si>
    <t xml:space="preserve">     Tax</t>
  </si>
  <si>
    <t xml:space="preserve">     Non tax</t>
  </si>
  <si>
    <t>1.2 Grants</t>
  </si>
  <si>
    <t xml:space="preserve">2. Expenditure and Net Lending </t>
  </si>
  <si>
    <t>2.1 Recurrent</t>
  </si>
  <si>
    <t>2.2 Capital and Net Lending</t>
  </si>
  <si>
    <t>3. Current  Account Balance</t>
  </si>
  <si>
    <t>4. Primary  Balance</t>
  </si>
  <si>
    <t>5. Overall Fiscal Balance</t>
  </si>
  <si>
    <t>6. Financing of Budget Deficit</t>
  </si>
  <si>
    <t>6.1 Foreign Financing (Net)</t>
  </si>
  <si>
    <t xml:space="preserve">6.2 Domestic Financing (Net) </t>
  </si>
  <si>
    <t>(a) According to the Ministry of Finance, the fiscal sector statistics of 2019 have been restated as announced in the Budget Speech for 2020.</t>
  </si>
  <si>
    <t>(b) Provisional</t>
  </si>
  <si>
    <t xml:space="preserve">                                 </t>
  </si>
  <si>
    <t xml:space="preserve">                                                                                                                         </t>
  </si>
  <si>
    <t xml:space="preserve">                              Central Bank of Sri Lanka</t>
  </si>
  <si>
    <t>1. Tax  Revenue</t>
  </si>
  <si>
    <t>1.1 Taxes on Foreign Trade</t>
  </si>
  <si>
    <t>Import Duty</t>
  </si>
  <si>
    <t>PAL/RIDL/SCL/Other</t>
  </si>
  <si>
    <t>1.2 Taxes on Domestic Goods and Services</t>
  </si>
  <si>
    <t>VAT</t>
  </si>
  <si>
    <t>Domestic</t>
  </si>
  <si>
    <t>Imports</t>
  </si>
  <si>
    <t>Excise Tax</t>
  </si>
  <si>
    <t>Liquor</t>
  </si>
  <si>
    <t>Tobacco/Cigarettes</t>
  </si>
  <si>
    <t>Petroleum</t>
  </si>
  <si>
    <t>Motor Vehicle and Other</t>
  </si>
  <si>
    <t>Licence  Taxes, SSCL and Other</t>
  </si>
  <si>
    <t>n.a</t>
  </si>
  <si>
    <t>Corporate</t>
  </si>
  <si>
    <t>261,089(c)</t>
  </si>
  <si>
    <t>214,819 (c)</t>
  </si>
  <si>
    <t>Non-Corporate</t>
  </si>
  <si>
    <t>Tax on Interest</t>
  </si>
  <si>
    <t>-</t>
  </si>
  <si>
    <t>Other</t>
  </si>
  <si>
    <t>n.a.</t>
  </si>
  <si>
    <t xml:space="preserve">1.4 Stamp Duty/Cess Levy/SRL/NBT/NSL/TL </t>
  </si>
  <si>
    <t>2. Non Tax Revenue</t>
  </si>
  <si>
    <t>Property  Income</t>
  </si>
  <si>
    <t>Rent</t>
  </si>
  <si>
    <t>Interest</t>
  </si>
  <si>
    <t>Profits and Dividends</t>
  </si>
  <si>
    <t>National Lotteries Board and other Transfers</t>
  </si>
  <si>
    <t>Central Bank Profit Transfers</t>
  </si>
  <si>
    <t>Social  Security  Contributions</t>
  </si>
  <si>
    <t>Fees and Administration Charges</t>
  </si>
  <si>
    <t>Total</t>
  </si>
  <si>
    <t>(c) Includes Capital Gain Tax (CGT)</t>
  </si>
  <si>
    <t>Social Security Contribution Levy (SSCL), Social Responsibility Levy (SRL), Nation Building Tax (NBT), National Security Levy (NSL) and Telecommunications Levy (TL)</t>
  </si>
  <si>
    <t>1. Recurrent Expenditure</t>
  </si>
  <si>
    <t>1.1 Expenditure on Goods and Services</t>
  </si>
  <si>
    <t>Salaries and Wages</t>
  </si>
  <si>
    <t>Civil Administration</t>
  </si>
  <si>
    <t>Defence</t>
  </si>
  <si>
    <t>Other Purchases of Goods and Services</t>
  </si>
  <si>
    <t>1.2 Interest Payments</t>
  </si>
  <si>
    <t>Foreign</t>
  </si>
  <si>
    <t>1.3 Transfer Payments</t>
  </si>
  <si>
    <t>Households</t>
  </si>
  <si>
    <t>Non-Financial Public Enterprises</t>
  </si>
  <si>
    <t xml:space="preserve">Institutions and Other </t>
  </si>
  <si>
    <t>1.4 Adjustment for arrears as per the Ministry of Finance</t>
  </si>
  <si>
    <t>2. Capital Expenditure</t>
  </si>
  <si>
    <t>2.1 Acquisition of Fixed Assets</t>
  </si>
  <si>
    <t>2.2 Capital Transfers</t>
  </si>
  <si>
    <t xml:space="preserve">Public Institutions </t>
  </si>
  <si>
    <t>Sub National Governments</t>
  </si>
  <si>
    <t>3. Lending Minus Repayments</t>
  </si>
  <si>
    <t>3.1 Net Lending through Advance Accounts</t>
  </si>
  <si>
    <t>3.2 Lending to Public Enterprises</t>
  </si>
  <si>
    <t>3.3 Loan Repayments in Public Enterprises</t>
  </si>
  <si>
    <t>4. Adjustment for arrears on capital expenditure as per the Ministry of Finance</t>
  </si>
  <si>
    <t>TABLE 101</t>
  </si>
  <si>
    <t xml:space="preserve">Functional  Classification of Government Expenditure and Lending </t>
  </si>
  <si>
    <t>2023 (a)</t>
  </si>
  <si>
    <t>1.1 General Public Services</t>
  </si>
  <si>
    <t>Public Order and Safety</t>
  </si>
  <si>
    <t>1.2 Social Services</t>
  </si>
  <si>
    <t>Education</t>
  </si>
  <si>
    <t>Health</t>
  </si>
  <si>
    <t>Welfare</t>
  </si>
  <si>
    <t>Community Services</t>
  </si>
  <si>
    <t>1.3 Economic Services</t>
  </si>
  <si>
    <t>Agriculture and Irrigation</t>
  </si>
  <si>
    <t>Energy and Water Supply</t>
  </si>
  <si>
    <t>Transport and Communication</t>
  </si>
  <si>
    <t>1.4 Other</t>
  </si>
  <si>
    <t>o/w Interest Payment</t>
  </si>
  <si>
    <t>2. Capital Expenditure and Lending</t>
  </si>
  <si>
    <t>2.1 General Public Services</t>
  </si>
  <si>
    <t>2.2 Social Services</t>
  </si>
  <si>
    <t>Housing</t>
  </si>
  <si>
    <t>2.3 Economic Services</t>
  </si>
  <si>
    <t>2.4 Other</t>
  </si>
  <si>
    <t>Total Expenditure and Lending</t>
  </si>
  <si>
    <t>As a Percentage of GDP (b)</t>
  </si>
  <si>
    <t>General Public Services</t>
  </si>
  <si>
    <t>Social Services</t>
  </si>
  <si>
    <t>Economic Services</t>
  </si>
  <si>
    <t>(a) Provisional</t>
  </si>
  <si>
    <t>TABLE 102</t>
  </si>
  <si>
    <t>Ministry (a)</t>
  </si>
  <si>
    <t>Recurrent</t>
  </si>
  <si>
    <t>Capital</t>
  </si>
  <si>
    <t>% of under 
(-)/over (+) Expenditure</t>
  </si>
  <si>
    <t>Actual Expenditure</t>
  </si>
  <si>
    <t>HE the President, Prime Minister, Judges of the Supreme Court etc.</t>
  </si>
  <si>
    <t>Ministry of Buddhasasana, Religious and Cultural Affairs</t>
  </si>
  <si>
    <t>Ministry of Defence</t>
  </si>
  <si>
    <t>Ministry of Environment</t>
  </si>
  <si>
    <t xml:space="preserve">Total </t>
  </si>
  <si>
    <t>TABLE 103</t>
  </si>
  <si>
    <t xml:space="preserve">Ministry </t>
  </si>
  <si>
    <t>Recurrent Expenditure</t>
  </si>
  <si>
    <t>Capital Expenditure</t>
  </si>
  <si>
    <t>Provincial Councils</t>
  </si>
  <si>
    <t>(b) Includes debt service payments</t>
  </si>
  <si>
    <t>TABLE 104</t>
  </si>
  <si>
    <t>Current Transfers to Public Corporations and Institutions</t>
  </si>
  <si>
    <t>Public Corporations and Institutions</t>
  </si>
  <si>
    <t>2020 (a)</t>
  </si>
  <si>
    <t>AGRICULTURE AND IRRIGATION</t>
  </si>
  <si>
    <t>Agriculture and Agrarian Insurance Board</t>
  </si>
  <si>
    <t>Coconut Development Authority</t>
  </si>
  <si>
    <t>Coconut Cultivation Board</t>
  </si>
  <si>
    <t>Coconut Research Institute</t>
  </si>
  <si>
    <t>Hector Kobbekaduwaa Agrarian Research and Training Institute</t>
  </si>
  <si>
    <t>Mahaweli Authority of Sri Lanka</t>
  </si>
  <si>
    <t>National Institute of Plantation Management</t>
  </si>
  <si>
    <t>Rubber Research Institute</t>
  </si>
  <si>
    <t>Sri Lanka Cashew Corporation</t>
  </si>
  <si>
    <t>Sugarcane Research Institute</t>
  </si>
  <si>
    <t xml:space="preserve">n.a. </t>
  </si>
  <si>
    <t>Sri Lanka Tea Board</t>
  </si>
  <si>
    <t>Tea Research Institute</t>
  </si>
  <si>
    <t>Tea Small holdings Development Authority</t>
  </si>
  <si>
    <t>ENERGY AND WATER SUPPLY</t>
  </si>
  <si>
    <t>Sri Lanka Atomic Energy Board</t>
  </si>
  <si>
    <t>Sri Lanka Sustainable Energy Authority</t>
  </si>
  <si>
    <t>Water Resources Board</t>
  </si>
  <si>
    <t>FISHERIES</t>
  </si>
  <si>
    <t>Ceylon Fishery Harbours Corporation</t>
  </si>
  <si>
    <t>National Aquatic Resources, Research and Development Agency</t>
  </si>
  <si>
    <t>MANUFACTURING AND MINING</t>
  </si>
  <si>
    <t>Industrial Development Board</t>
  </si>
  <si>
    <t>Gem and Jewellery Research and Training Institution</t>
  </si>
  <si>
    <t>TRADE AND COMMERCE</t>
  </si>
  <si>
    <t>Consumer Affairs Authority</t>
  </si>
  <si>
    <t>National Craft Council</t>
  </si>
  <si>
    <t xml:space="preserve">Paddy Marketing Board </t>
  </si>
  <si>
    <t>Sri Lanka Export Development Board</t>
  </si>
  <si>
    <t>TRANSPORT AND COMMUNICATIONS (c)</t>
  </si>
  <si>
    <t>National Transport Commission</t>
  </si>
  <si>
    <t>Sri Lanka Broadcasting Corporation</t>
  </si>
  <si>
    <t>Sri Lanka Transport Board</t>
  </si>
  <si>
    <t>OTHER</t>
  </si>
  <si>
    <t>Buddhist and Pali University of Sri Lanka</t>
  </si>
  <si>
    <t>National Apprenticeship and Industrial Training Authority</t>
  </si>
  <si>
    <t xml:space="preserve">National Institute of Education </t>
  </si>
  <si>
    <t>National Engineering Research and Development Centre</t>
  </si>
  <si>
    <t>National Youth Services Council</t>
  </si>
  <si>
    <t>Sir John Kotelawala Defence University</t>
  </si>
  <si>
    <t>Sri Jayewardenepura General Hospital</t>
  </si>
  <si>
    <t>University Grant Commission</t>
  </si>
  <si>
    <t>University of Peradeniya</t>
  </si>
  <si>
    <t>University of Colombo</t>
  </si>
  <si>
    <t>University of Sri Jayewardenepura</t>
  </si>
  <si>
    <t>University of Kelaniya</t>
  </si>
  <si>
    <t>University of Moratuwa</t>
  </si>
  <si>
    <t>University of Ruhuna</t>
  </si>
  <si>
    <t>Vocational Training Authority of Sri Lanka</t>
  </si>
  <si>
    <t>(c) Operational losses of the Department of Sri Lanka Railways and the Department of Posts are excluded</t>
  </si>
  <si>
    <t>TABLE 105</t>
  </si>
  <si>
    <t>Coconut Development  Authority</t>
  </si>
  <si>
    <t>Sri Lanka Council for Agricultural Research Policy</t>
  </si>
  <si>
    <t>Tea Small Holdings Development Authority</t>
  </si>
  <si>
    <t>National Water Supply and Drainage Board</t>
  </si>
  <si>
    <t>Ceylon Fishery Habours Corporation</t>
  </si>
  <si>
    <t>National Aquaculture Development Authority of Sri Lanka</t>
  </si>
  <si>
    <t>Industrial Development  Board</t>
  </si>
  <si>
    <t>TRANSPORT AND COMMUNICATIONS</t>
  </si>
  <si>
    <t xml:space="preserve">Road Development Authority </t>
  </si>
  <si>
    <t>National Science Foundation</t>
  </si>
  <si>
    <t xml:space="preserve">Sri Jayawardenepura General Hospital </t>
  </si>
  <si>
    <t>Urban Development  Authority</t>
  </si>
  <si>
    <t xml:space="preserve"> University of Sri Jayewardenepura</t>
  </si>
  <si>
    <t>University of Jaffna/Vavuniya Campus</t>
  </si>
  <si>
    <t>University of Vocational Technology - UNIVOTEC</t>
  </si>
  <si>
    <t>Ownership of Central Government Debt (as at end year) (a)</t>
  </si>
  <si>
    <t xml:space="preserve">Owner </t>
  </si>
  <si>
    <t>2023 (b) (c)</t>
  </si>
  <si>
    <t>1. Domestic Debt (d) (e) (f) (g)</t>
  </si>
  <si>
    <t xml:space="preserve">   1.1 Banking Sector</t>
  </si>
  <si>
    <t xml:space="preserve">            Central Bank</t>
  </si>
  <si>
    <t xml:space="preserve">            Commercial Banks (h)</t>
  </si>
  <si>
    <t xml:space="preserve">   1.2 Non Bank Sector  (i)</t>
  </si>
  <si>
    <t>Licensed Specialised Banks</t>
  </si>
  <si>
    <t>Licensed Finance Companies</t>
  </si>
  <si>
    <t>Corporates (j)</t>
  </si>
  <si>
    <t xml:space="preserve">Insurance companies </t>
  </si>
  <si>
    <t>Superannuation Funds (k)</t>
  </si>
  <si>
    <t>Government Institutes, Funds and State Owned Enterprises (l)</t>
  </si>
  <si>
    <t>Local Individual and others (m)</t>
  </si>
  <si>
    <t>1.3 Repurchase Transaction allocations (n)</t>
  </si>
  <si>
    <t>Central Bank of Sri Lanka</t>
  </si>
  <si>
    <t>(c) Provisional</t>
  </si>
  <si>
    <t>(d) Excludes Treasury bills held by non resident investors</t>
  </si>
  <si>
    <t>(e) Excludes Treasury bonds held by non resident investors</t>
  </si>
  <si>
    <t>(f)  The composition of domestic debt held by the banking and non banking sectors was revised from 2016 due to the adjustment for holdings of SLDBs by businesses and individuals.</t>
  </si>
  <si>
    <t>(i) Institution wise classification was revised from the Annual Report 2022 based on the records of the Central Depository System and the data for 2019-2021 have been revised accordingly.</t>
  </si>
  <si>
    <t>(j) Includes the holdings of Standalone Primary Dealers, leasing companies, private companies, mutual funds, etc</t>
  </si>
  <si>
    <t>(k) Includes the holdings of EPF, ETF, pension funds, provident funds, etc</t>
  </si>
  <si>
    <t>(l) Includes the holdings of Government authorities, Government departments, Ministries, etc</t>
  </si>
  <si>
    <t>(m) Includes the holdings of societies, clubs, associations, etc</t>
  </si>
  <si>
    <t>(n) Includes securities holdings under Repurchase agreements for which the absolute ownership could not be established</t>
  </si>
  <si>
    <t>(o) Holdings under repurchase transactions with respect to Open Market Operations, have been allocated to the respective Licensed Commercial Bank or Standalone Primary Dealers</t>
  </si>
  <si>
    <t>(p) Includes rupee denominated Treasury bills and Treasury bonds held by foreign investors</t>
  </si>
  <si>
    <t>(r) From December 2022 onwards, several outstanding project loans which were previously classified under Ceylon Electricity Board, Airport and Aviation Services Ltd. and Sri Lanka Ports Authority were absorbed into central government debt.</t>
  </si>
  <si>
    <t>Composition  of  Outstanding Central Government  Debt (as at end year) (a)</t>
  </si>
  <si>
    <t>Source</t>
  </si>
  <si>
    <t>2022 (b)</t>
  </si>
  <si>
    <t>1. Foreign  Debt (d)</t>
  </si>
  <si>
    <t xml:space="preserve">               Commodity </t>
  </si>
  <si>
    <t xml:space="preserve">               Other </t>
  </si>
  <si>
    <t xml:space="preserve">2.  Domestic  Debt </t>
  </si>
  <si>
    <t>2.4  Sri Lanka Development Bonds (g)</t>
  </si>
  <si>
    <t>2.5  International Sovereign Bonds (g) (h)</t>
  </si>
  <si>
    <t>2.7  Other (i) (j) (k)</t>
  </si>
  <si>
    <t>(e) Excludes outstanding Treasury bills held by non resident investors.</t>
  </si>
  <si>
    <t>(h) Represents ISB outstanding owned by the Licensed Commercial Banks</t>
  </si>
  <si>
    <r>
      <t>(k)</t>
    </r>
    <r>
      <rPr>
        <sz val="10"/>
        <color rgb="FFFF0000"/>
        <rFont val="Times New Roman"/>
        <family val="1"/>
      </rPr>
      <t xml:space="preserve"> </t>
    </r>
    <r>
      <rPr>
        <sz val="10"/>
        <rFont val="Times New Roman"/>
        <family val="1"/>
      </rPr>
      <t>Includes administrative borrowings arising from foreign loans channelled through government or semi-government agencies and outstanding borrowings from OBUs.</t>
    </r>
  </si>
  <si>
    <t xml:space="preserve">                                              Ownership of Treasury Bills (as at end year) (a)</t>
  </si>
  <si>
    <t>Owner</t>
  </si>
  <si>
    <t xml:space="preserve">  1. Bank Sector (Excluding Licensed Specialised Banks) (c)</t>
  </si>
  <si>
    <t xml:space="preserve">     1.1   Central Bank</t>
  </si>
  <si>
    <t xml:space="preserve">     1.2   Licensed Commercial Banks</t>
  </si>
  <si>
    <t xml:space="preserve">  2. Non bank Sector (c)</t>
  </si>
  <si>
    <t xml:space="preserve"> 2.1 Licensed Specialised Banks</t>
  </si>
  <si>
    <t xml:space="preserve"> 2.2  Licensed Finance Companies</t>
  </si>
  <si>
    <t xml:space="preserve"> 2.3  Corporates (d)</t>
  </si>
  <si>
    <t xml:space="preserve"> 2.4  Insurance companies </t>
  </si>
  <si>
    <t xml:space="preserve"> 2.5  Superannuation Funds (e)</t>
  </si>
  <si>
    <t xml:space="preserve"> 2.6  Government Institutes, Funds and State Owned Enterprises  (f)</t>
  </si>
  <si>
    <t xml:space="preserve"> 2.7  Local Individual </t>
  </si>
  <si>
    <t xml:space="preserve"> 2.8  Other (g)</t>
  </si>
  <si>
    <t xml:space="preserve"> 3. Repurchase Transaction allocations (h)</t>
  </si>
  <si>
    <t>43,604 (i)</t>
  </si>
  <si>
    <t>62,540 (i)</t>
  </si>
  <si>
    <t xml:space="preserve"> 4. Foreign Investors</t>
  </si>
  <si>
    <t>Sources: Central Bank of Sri Lanka</t>
  </si>
  <si>
    <t xml:space="preserve">(c) Revised </t>
  </si>
  <si>
    <t>(d) Includes the holdings of Standalone Primary Dealers, leasing companies, private companies, mutual funds, etc.</t>
  </si>
  <si>
    <t>(e) Includes the holdings of EPF, ETF, pension funds, provident funds, etc.</t>
  </si>
  <si>
    <t>(f) Includes the holdings of Government authorities, Government departments, Ministries, etc.</t>
  </si>
  <si>
    <t>(g) Includes the holdings of societies, clubs, associations, etc.</t>
  </si>
  <si>
    <t>(h) Includes Securities holdings under Repurchase agreements for which the absolute ownership could not be established</t>
  </si>
  <si>
    <t>(i) Holdings under repurchase transactions with respect to Open Market Operations, have been allocated to the respective Licensed Commercial Bank or Standalone Primary Dealer</t>
  </si>
  <si>
    <t xml:space="preserve">     </t>
  </si>
  <si>
    <t>Ownership of Treasury Bonds (as at end year) (a)</t>
  </si>
  <si>
    <t xml:space="preserve">     1.1   Central Bank (d)</t>
  </si>
  <si>
    <t xml:space="preserve"> 2.1  Licensed Specialised Banks</t>
  </si>
  <si>
    <t xml:space="preserve"> 2.3  Corporates (e)</t>
  </si>
  <si>
    <t xml:space="preserve"> 2.5  Superannuation Funds (f)</t>
  </si>
  <si>
    <t xml:space="preserve"> 2.6 Government Institutes, Funds and State Owned Enterprises  (g)</t>
  </si>
  <si>
    <t xml:space="preserve"> 2.8  Other (h)</t>
  </si>
  <si>
    <t xml:space="preserve"> 3. Repurchase Transaction allocations (i)</t>
  </si>
  <si>
    <t>300,492 (j)</t>
  </si>
  <si>
    <t>380,187 (j)</t>
  </si>
  <si>
    <t xml:space="preserve"> 4. Foreign Investors </t>
  </si>
  <si>
    <t>(c) Revised</t>
  </si>
  <si>
    <t>(d) Central Bank introduced outright purchase of Treasury bonds auctions under Open Market Operations w.e.f. 06 September 2019.</t>
  </si>
  <si>
    <t>(e) Includes the holdings of Standalone Primary Dealers, leasing companies, private companies, mutual funds, etc.</t>
  </si>
  <si>
    <t>(f) Includes the holdings of EPF, ETF, pension funds, provident funds, etc.</t>
  </si>
  <si>
    <t>(g) Includes the holdings of Government authorities, Government departments, Ministries, etc.</t>
  </si>
  <si>
    <t>(h) Includes the holdings of societies, clubs, associations, etc.</t>
  </si>
  <si>
    <t>(i) Includes Securities holdings under Repurchase agreements for which the absolute ownership could not be established</t>
  </si>
  <si>
    <t>(j) Holdings under repurchase transactions with respect to Open Market Operations, have been allocated to the respective Licensed Commercial Bank or Standalone Primary Dealer.</t>
  </si>
  <si>
    <t xml:space="preserve">       Owner</t>
  </si>
  <si>
    <t xml:space="preserve">   1. Bank Sector- Commercial Banks</t>
  </si>
  <si>
    <t xml:space="preserve">   2. Non Bank Sector</t>
  </si>
  <si>
    <t xml:space="preserve">      2.1 Savings Institutions </t>
  </si>
  <si>
    <t xml:space="preserve">      2.2 Departmental and Other Official Funds (a)</t>
  </si>
  <si>
    <t xml:space="preserve">      2.3 Employees' Provident Fund</t>
  </si>
  <si>
    <t xml:space="preserve">      2.4 Other Provident Funds</t>
  </si>
  <si>
    <t xml:space="preserve"> Total</t>
  </si>
  <si>
    <t xml:space="preserve">  (a) Including Employees' Trust Fund</t>
  </si>
  <si>
    <t xml:space="preserve"> Central Bank of Sri Lanka</t>
  </si>
  <si>
    <t>1. Multilateral</t>
  </si>
  <si>
    <t>ADB</t>
  </si>
  <si>
    <t>Asian Infrastructure Investment Bank</t>
  </si>
  <si>
    <t>EIB</t>
  </si>
  <si>
    <t>IBRD</t>
  </si>
  <si>
    <t>IDA</t>
  </si>
  <si>
    <t>IFAD</t>
  </si>
  <si>
    <t>Nordic Development Fund</t>
  </si>
  <si>
    <t>OPEC Fund for International Development</t>
  </si>
  <si>
    <t>IMF EFF</t>
  </si>
  <si>
    <t>2. Bilateral &amp; Financial Markets (d)</t>
  </si>
  <si>
    <t>Canada</t>
  </si>
  <si>
    <t>China</t>
  </si>
  <si>
    <t>Export-Import Bank of China (e)</t>
  </si>
  <si>
    <t>People's Republic of China</t>
  </si>
  <si>
    <t>China Development Bank Corporation</t>
  </si>
  <si>
    <t>HSBC Limited (Hongkong)-China</t>
  </si>
  <si>
    <t>TLF China Development Bank</t>
  </si>
  <si>
    <t>Germany</t>
  </si>
  <si>
    <t>India</t>
  </si>
  <si>
    <t>Export Import Bank of India</t>
  </si>
  <si>
    <t>Government of India</t>
  </si>
  <si>
    <t>State Bank of India</t>
  </si>
  <si>
    <t>Japan</t>
  </si>
  <si>
    <t>Kuwait</t>
  </si>
  <si>
    <t>Riggs National Bank</t>
  </si>
  <si>
    <t>Saudi Arabian Fund</t>
  </si>
  <si>
    <t>o/w International Sovereign Bonds</t>
  </si>
  <si>
    <t>(a) These figures may differ from those appearing in Appendix Table 16 in the printed version of the Annual Economic Review due to differences in classification.</t>
  </si>
  <si>
    <t>(f) Includes loans from financial institutions of France</t>
  </si>
  <si>
    <t xml:space="preserve">                                                                                                                                                    Net Receipts of Foreign Assistance (a)</t>
  </si>
  <si>
    <t>Type and Source</t>
  </si>
  <si>
    <t>1.  Loans</t>
  </si>
  <si>
    <t>Australia</t>
  </si>
  <si>
    <t>China (d) (e)</t>
  </si>
  <si>
    <t>Denmark</t>
  </si>
  <si>
    <t>France</t>
  </si>
  <si>
    <t>India (f)</t>
  </si>
  <si>
    <t>Korea</t>
  </si>
  <si>
    <t>Netherlands</t>
  </si>
  <si>
    <t>UK</t>
  </si>
  <si>
    <t>USA</t>
  </si>
  <si>
    <t>IMF-EFF</t>
  </si>
  <si>
    <t>Other (g)</t>
  </si>
  <si>
    <t>2. Grants</t>
  </si>
  <si>
    <t>United Nations</t>
  </si>
  <si>
    <t xml:space="preserve">Other </t>
  </si>
  <si>
    <t xml:space="preserve">                       Central Bank of Sri Lanka</t>
  </si>
  <si>
    <t>(f) Includes Net Receipts of Government of India, State Bank of India and Export Import Bank of India</t>
  </si>
  <si>
    <t>(g) Do not include SLDBs and includes ISBs held by both resident and non resident investors</t>
  </si>
  <si>
    <t>Total Outstanding Central Government Debt  (b) (c)</t>
  </si>
  <si>
    <t>Outstanding Balance of Foreign Project Loans Received by SOBEs without Public Guarantee (b)</t>
  </si>
  <si>
    <t>Airport &amp; Aviation Services (Sri Lanka) Ltd.</t>
  </si>
  <si>
    <t>Ceylon Electricity Board</t>
  </si>
  <si>
    <t>Sri Lanka Ports Authority</t>
  </si>
  <si>
    <t>Bank of Ceylon &amp; People's Bank</t>
  </si>
  <si>
    <t xml:space="preserve">Central Bank of Sri Lanka </t>
  </si>
  <si>
    <t>Ceylon Petroleum Corporation (c)</t>
  </si>
  <si>
    <t>Ceylon Shipping Corporation Ltd.</t>
  </si>
  <si>
    <t>General Sir John Kotelawala Defence University</t>
  </si>
  <si>
    <t>Lanka Coal Company (Pvt.) Ltd.</t>
  </si>
  <si>
    <t>National Water Supply &amp; Drainage Board</t>
  </si>
  <si>
    <t>Paddy Marketing Board</t>
  </si>
  <si>
    <t>Road Development Authority</t>
  </si>
  <si>
    <t>Other Corporations</t>
  </si>
  <si>
    <t>Public Debt</t>
  </si>
  <si>
    <t xml:space="preserve">     Central Bank of Sri Lanka</t>
  </si>
  <si>
    <t>(b) From December 2022 onwards, several outstanding project loans which were previously classified under the Ceylon Electricity Board, Airport and Aviation Services Ltd. and Sri Lanka Ports Authority were absorbed into central government debt.</t>
  </si>
  <si>
    <t>(c) Data from 2022 includes outstanding balance of the government guaranteed foreign currency debt of the Ceylon Petroleum Corporation that was absorbed into central government debt.</t>
  </si>
  <si>
    <t>Short-Term</t>
  </si>
  <si>
    <t>Treasury Bills</t>
  </si>
  <si>
    <t>Medium and Long Term</t>
  </si>
  <si>
    <t>Rupee Loans</t>
  </si>
  <si>
    <t>Treasury Bonds</t>
  </si>
  <si>
    <t>Offshore Banking Unit Loans</t>
  </si>
  <si>
    <t>Sri Lanka Development Bonds</t>
  </si>
  <si>
    <t>Medium and long Term</t>
  </si>
  <si>
    <t>International Sovereign Bonds</t>
  </si>
  <si>
    <t xml:space="preserve">Foreign Currency Term Financing Facilities and Project Loans  </t>
  </si>
  <si>
    <t>Total Amortisation Payments</t>
  </si>
  <si>
    <t>Foreign Currency Term Financing Facilities and Project Loans</t>
  </si>
  <si>
    <t>Total Debt Service Payments</t>
  </si>
  <si>
    <t xml:space="preserve">Domestic </t>
  </si>
  <si>
    <t>Total Domestic Debt Service Payments</t>
  </si>
  <si>
    <t xml:space="preserve">Total Foreign Debt Service Payments </t>
  </si>
  <si>
    <t xml:space="preserve">Total Interest Payments </t>
  </si>
  <si>
    <t xml:space="preserve">Total Amortisation Payments </t>
  </si>
  <si>
    <t>Central bank of Srilanka</t>
  </si>
  <si>
    <t>FISCAL POLICY AND GOVERNMENT FINANCE</t>
  </si>
  <si>
    <t>Central Government Debt Indicators (a)</t>
  </si>
  <si>
    <t>Indicator</t>
  </si>
  <si>
    <t>Central Government Debt/GDP</t>
  </si>
  <si>
    <t>Domestic Debt/GDP</t>
  </si>
  <si>
    <t>Foreign Debt/GDP</t>
  </si>
  <si>
    <t>Domestic Debt/Central Government Debt</t>
  </si>
  <si>
    <t>Foreign Debt/Central Government Debt</t>
  </si>
  <si>
    <t>Foreign Debt/Exports (c)</t>
  </si>
  <si>
    <t>Debt Service/GDP</t>
  </si>
  <si>
    <t>Debt Service/Government Revenue</t>
  </si>
  <si>
    <t>o/w Domestic Debt Service/ Government Revenue</t>
  </si>
  <si>
    <t>Debt Service/Government Expenditure (d)</t>
  </si>
  <si>
    <t>Foreign Debt Service/Exports (c)</t>
  </si>
  <si>
    <t>Interest Payments/GDP</t>
  </si>
  <si>
    <t>Interest Payments/Government Expenditure (d)</t>
  </si>
  <si>
    <t>Domestic Interest Payments/GDP</t>
  </si>
  <si>
    <t>Foreign Interest Payments/GDP</t>
  </si>
  <si>
    <t>Interest Payments/Government Recurrent Expenditure</t>
  </si>
  <si>
    <t>Foreign Interest Payments/Exports (c)</t>
  </si>
  <si>
    <t>(c) Export of goods and services</t>
  </si>
  <si>
    <t>(d) Government expenditure includes amortisation payments.</t>
  </si>
  <si>
    <t/>
  </si>
  <si>
    <t xml:space="preserve">2023 (a) </t>
  </si>
  <si>
    <t>Total Revenue</t>
  </si>
  <si>
    <t>Tax Revenue</t>
  </si>
  <si>
    <t>Taxes on Goods and Services</t>
  </si>
  <si>
    <t>Turnover Taxes/NBT</t>
  </si>
  <si>
    <t>Licence Fees</t>
  </si>
  <si>
    <t>Other Taxes</t>
  </si>
  <si>
    <t>Tax on Property</t>
  </si>
  <si>
    <t>Non Tax Revenue</t>
  </si>
  <si>
    <t>Interest, Profits and Dividends</t>
  </si>
  <si>
    <t>Sales and Charges</t>
  </si>
  <si>
    <t>Total Expenditure</t>
  </si>
  <si>
    <t>Functional Basis</t>
  </si>
  <si>
    <t>Provincial Administration</t>
  </si>
  <si>
    <t>Social and Community Services and Other</t>
  </si>
  <si>
    <t>Economic Basis</t>
  </si>
  <si>
    <t>Personal Emoluments</t>
  </si>
  <si>
    <t>Acquisition of Capital Goods</t>
  </si>
  <si>
    <t>Capital Transfers</t>
  </si>
  <si>
    <t>Province Specific Development Projects</t>
  </si>
  <si>
    <t>Special Projects</t>
  </si>
  <si>
    <t>Central Government Transfers</t>
  </si>
  <si>
    <t>Block Grants</t>
  </si>
  <si>
    <t>Criteria Based Grants</t>
  </si>
  <si>
    <t>Province Specific Development Grants</t>
  </si>
  <si>
    <t>Grants for Special Projects</t>
  </si>
  <si>
    <t xml:space="preserve">Consolidated Budget (a) </t>
  </si>
  <si>
    <t>2019 (b)</t>
  </si>
  <si>
    <t>Total Revenue and Grants</t>
  </si>
  <si>
    <t>Grants</t>
  </si>
  <si>
    <t>Taxes on Foreign Trade</t>
  </si>
  <si>
    <t>Taxes on Domestic Goods and Services</t>
  </si>
  <si>
    <t xml:space="preserve">   VAT</t>
  </si>
  <si>
    <t xml:space="preserve">   Excise Tax</t>
  </si>
  <si>
    <t xml:space="preserve">   Turnover Tax/NBT</t>
  </si>
  <si>
    <t xml:space="preserve">   Licence Fees</t>
  </si>
  <si>
    <t>Taxes on Net Income and Profits</t>
  </si>
  <si>
    <t>Stamp Duty</t>
  </si>
  <si>
    <t xml:space="preserve">   Interest, Profits and Dividends</t>
  </si>
  <si>
    <t xml:space="preserve">   Fees and Administration Charges</t>
  </si>
  <si>
    <t xml:space="preserve">   Other</t>
  </si>
  <si>
    <t>Interest Payments</t>
  </si>
  <si>
    <t>Transfer Payments</t>
  </si>
  <si>
    <t>Adjustment for arrears as per the Ministry of Finance</t>
  </si>
  <si>
    <t>Acquisition of Fixed Capital Assets</t>
  </si>
  <si>
    <t>Lending Minus Repayments</t>
  </si>
  <si>
    <t>Adjustment for arrears on capital expenditure
           as per Ministry of Finance</t>
  </si>
  <si>
    <t>Consolidated Fiscal Balance</t>
  </si>
  <si>
    <t xml:space="preserve">   Tax Revenue</t>
  </si>
  <si>
    <t xml:space="preserve">   Non Tax Revenue</t>
  </si>
  <si>
    <t xml:space="preserve">   Grants</t>
  </si>
  <si>
    <t xml:space="preserve">   Recurrent Expenditure</t>
  </si>
  <si>
    <t xml:space="preserve">   Capital Expenditure</t>
  </si>
  <si>
    <t xml:space="preserve">   Lending Minus Repayments</t>
  </si>
  <si>
    <t xml:space="preserve">   Adjustment for arrears total expenditure
             as per Ministry of Finance</t>
  </si>
  <si>
    <t xml:space="preserve"> - </t>
  </si>
  <si>
    <t>(a)  Includes central government, provincial councils and local governments fiscal operations.</t>
  </si>
  <si>
    <t xml:space="preserve">(b) According to the Ministry of Finance, the fiscal sector statistics of 2019 have been restated as announced in the Budget Speech for 2020. </t>
  </si>
  <si>
    <t>TABLE 106</t>
  </si>
  <si>
    <t>TABLE 107</t>
  </si>
  <si>
    <t>3. FISCAL SECTOR</t>
  </si>
  <si>
    <t>o/w Domestic Debt Service/ Government Expenditure (d)</t>
  </si>
  <si>
    <t>Back to Contents</t>
  </si>
  <si>
    <t>2024 (b) (c)</t>
  </si>
  <si>
    <t>2024 (b)</t>
  </si>
  <si>
    <r>
      <t>Sources</t>
    </r>
    <r>
      <rPr>
        <sz val="10"/>
        <rFont val="Times New Roman"/>
        <family val="1"/>
      </rPr>
      <t>:  Ministry of Finance, Planning and Economic Development</t>
    </r>
  </si>
  <si>
    <t>(j) Includes liabilities of the central government to commercial banks reported in the Monetary Survey of the Central Bank until 2022. From 2023 onwards, domestic debt compilation method was changed and is based on the data confirmed by the Ministry of Finance, Planning and Economic Development.</t>
  </si>
  <si>
    <t xml:space="preserve">(b)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overdue interest payments of affected debt which are deemed to be capitalised as per the Interim Policy. </t>
  </si>
  <si>
    <r>
      <t>Sources</t>
    </r>
    <r>
      <rPr>
        <sz val="10"/>
        <rFont val="Times New Roman"/>
        <family val="1"/>
      </rPr>
      <t>: Ministry of Finance, Planning and Economic Development</t>
    </r>
  </si>
  <si>
    <t xml:space="preserve">(b)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overdue interest payments of affected debt which deemed to be capitalised as per the Interim Policy. </t>
  </si>
  <si>
    <t>(g) Liabilities of the central government to commercial banks reported in the Monetary Survey of the Central Bank was used to compile domestic debt until 2022. From 2023 onwards, domestic debt compilation method was changed and is based on the data confirmed by the Ministry of Finance, Planning and Economic Development</t>
  </si>
  <si>
    <r>
      <t xml:space="preserve"> </t>
    </r>
    <r>
      <rPr>
        <i/>
        <sz val="10"/>
        <rFont val="Times New Roman"/>
        <family val="1"/>
      </rPr>
      <t xml:space="preserve"> Sources:</t>
    </r>
    <r>
      <rPr>
        <sz val="10"/>
        <rFont val="Times New Roman"/>
        <family val="1"/>
      </rPr>
      <t xml:space="preserve"> Ministry of Finance, Planning and Economic Development</t>
    </r>
  </si>
  <si>
    <r>
      <t xml:space="preserve">Source: </t>
    </r>
    <r>
      <rPr>
        <sz val="10"/>
        <rFont val="Times New Roman"/>
        <family val="1"/>
      </rPr>
      <t>Ministry of Finance, Planning and Economic Development</t>
    </r>
  </si>
  <si>
    <r>
      <rPr>
        <i/>
        <sz val="10"/>
        <rFont val="Times New Roman"/>
        <family val="1"/>
      </rPr>
      <t>Source:</t>
    </r>
    <r>
      <rPr>
        <sz val="10"/>
        <rFont val="Times New Roman"/>
        <family val="1"/>
      </rPr>
      <t xml:space="preserve"> Ministry of Finance, Planning and Economic Development</t>
    </r>
  </si>
  <si>
    <r>
      <rPr>
        <i/>
        <sz val="10"/>
        <rFont val="Times New Roman"/>
        <family val="1"/>
      </rPr>
      <t>Source</t>
    </r>
    <r>
      <rPr>
        <sz val="10"/>
        <rFont val="Times New Roman"/>
        <family val="1"/>
      </rPr>
      <t>: Ministry of Finance, Planning and Economic Development</t>
    </r>
  </si>
  <si>
    <t>Ministry of Finance, Planning and Economic Development (b)</t>
  </si>
  <si>
    <t>Ministry of Justice and National Integration</t>
  </si>
  <si>
    <t>Ministry of Health and Mass Media</t>
  </si>
  <si>
    <t>Ministry of Foreign Affairs, Foreign Employment and Tourism</t>
  </si>
  <si>
    <t>Ministry of Trade, Commerce, Food Security and Co-operative Development</t>
  </si>
  <si>
    <t>Ministry of Transport, Highways, Ports and Civil Aviation</t>
  </si>
  <si>
    <t>Ministry of Agriculture, Livestock, Land and Irrigation</t>
  </si>
  <si>
    <t>Ministry of Energy</t>
  </si>
  <si>
    <t>Ministry of Urban Development, Construction and Housing</t>
  </si>
  <si>
    <t>Ministry of Rural Development, Social Security and Community Empowerment</t>
  </si>
  <si>
    <t>Ministry of Education, Higher Education and Vocational Education</t>
  </si>
  <si>
    <t>Ministry of Public Administration, Provincial Councils and Local Government</t>
  </si>
  <si>
    <t>Ministry of Plantation and Community Infrastructure</t>
  </si>
  <si>
    <t>Ministry of Industry and Entrepreneurship Development</t>
  </si>
  <si>
    <t>Ministry of Fisheries, Aquatic and Ocean Resources</t>
  </si>
  <si>
    <t>Ministry of Women and Child Affairs</t>
  </si>
  <si>
    <t>Ministry of Digital Economy</t>
  </si>
  <si>
    <t>Ministry of Public Security and Parliamentary Affairs</t>
  </si>
  <si>
    <t>Ministry of Labour</t>
  </si>
  <si>
    <t xml:space="preserve">Ministry of Youth Affairs and Sports </t>
  </si>
  <si>
    <t>Ministry of Science and Technology</t>
  </si>
  <si>
    <t>(f) Excludes outstanding Treasury bonds held by non resident investors.</t>
  </si>
  <si>
    <t xml:space="preserve">2023 (b) (c)    </t>
  </si>
  <si>
    <t>739,904 (o)</t>
  </si>
  <si>
    <t>442,727 (o)</t>
  </si>
  <si>
    <t>344,096 (o)</t>
  </si>
  <si>
    <r>
      <rPr>
        <i/>
        <sz val="10"/>
        <rFont val="Times New Roman"/>
        <family val="1"/>
      </rPr>
      <t>Sources</t>
    </r>
    <r>
      <rPr>
        <sz val="10"/>
        <rFont val="Times New Roman"/>
        <family val="1"/>
      </rPr>
      <t>:  Ministry of Finance, Planning and Economic Development</t>
    </r>
  </si>
  <si>
    <t>(b) Excludes any transactions related to the Domestic Debt Optimisation (DDO) program</t>
  </si>
  <si>
    <t>sources : Ministry of Finance, Planning and Economic Development</t>
  </si>
  <si>
    <t>As a percentage of GDP (c)</t>
  </si>
  <si>
    <t>Total Interest payments</t>
  </si>
  <si>
    <t>2023 (a) (b)</t>
  </si>
  <si>
    <t>(e) The daily selling exchange rate as of the end of December 2024 have been used for foreign currency conversion as per the Ministry of Finance.</t>
  </si>
  <si>
    <t>SriLankan Airlines Ltd. (f)</t>
  </si>
  <si>
    <t xml:space="preserve">Public Guaranteed Debt (d) (e) </t>
  </si>
  <si>
    <t xml:space="preserve">                                                    Ministry of Public Administration, Provincial Councils and Local Government</t>
  </si>
  <si>
    <t>(a) The list of Ministries is based on approved Budget Estimates for 2024</t>
  </si>
  <si>
    <t xml:space="preserve">Approved Estimates </t>
  </si>
  <si>
    <t>(h) Includes Sri Lanka Development Bonds held by non resident investors and exclude international Sovereign Bonds held by resident investors</t>
  </si>
  <si>
    <t>(g) Includes rupee denominated Treasury bonds and Treasury bills held by non resident investors</t>
  </si>
  <si>
    <t>Other (g) (h)</t>
  </si>
  <si>
    <t>France (f)</t>
  </si>
  <si>
    <t>2024  (b ) (c )</t>
  </si>
  <si>
    <t>2024  (b) (c )</t>
  </si>
  <si>
    <t>Public Guaranteed Debt (d) (h)</t>
  </si>
  <si>
    <t>As a percentage of GDP (g)(h)</t>
  </si>
  <si>
    <t>(h) Revised</t>
  </si>
  <si>
    <t xml:space="preserve">(g) Based on the GDP estimates released on 18 March 2025 by the Department of Census and Statistics  </t>
  </si>
  <si>
    <r>
      <rPr>
        <i/>
        <sz val="10"/>
        <rFont val="Times New Roman"/>
        <family val="1"/>
      </rPr>
      <t>Sources</t>
    </r>
    <r>
      <rPr>
        <sz val="10"/>
        <rFont val="Times New Roman"/>
        <family val="1"/>
      </rPr>
      <t>: Ministry of Finance, Planning and Economic Development</t>
    </r>
  </si>
  <si>
    <t>Sources:   Ministry of Finance, Planning and Economic Development</t>
  </si>
  <si>
    <t>(a) Institution wise classification changed from the Annual Report 2022 and the figures are based on records of the Central Depository System and the data for 2019-2021 have been revised accordingly.</t>
  </si>
  <si>
    <t xml:space="preserve">Voted Expenditure of the Government of Sri Lanka - 2025 </t>
  </si>
  <si>
    <t>644,081 (j)</t>
  </si>
  <si>
    <t>95,823 (i)</t>
  </si>
  <si>
    <t>(d) The arrears interest payments as of 31 December 2022 and 31 December 2023 are not included.</t>
  </si>
  <si>
    <t>(e) Includes outstanding loans of projects under State Owned Business Enterprises (SOBEs) w.e.f. 31 December 2022</t>
  </si>
  <si>
    <t>(d) Includes net receipts from China for State Owned Business Enterprises (SOBEs) w.e.f. from 31 December 2022</t>
  </si>
  <si>
    <t>n/a</t>
  </si>
  <si>
    <t>(b) Operational losses of the Department of Sri Lanka Railways and the Department of Posts are included</t>
  </si>
  <si>
    <t>Actual Expenditure (b)</t>
  </si>
  <si>
    <t>(c) Includes debt service payments</t>
  </si>
  <si>
    <t xml:space="preserve">1.3 Taxes on Net Income and Profits (c) </t>
  </si>
  <si>
    <t xml:space="preserve">        Department of Census and Statistics</t>
  </si>
  <si>
    <t xml:space="preserve">       Central Bank of Sri Lanka</t>
  </si>
  <si>
    <t>TABLE 108</t>
  </si>
  <si>
    <t>TABLE  111</t>
  </si>
  <si>
    <t>TABLE 113</t>
  </si>
  <si>
    <t>TABLE 114</t>
  </si>
  <si>
    <t>TABLE 115</t>
  </si>
  <si>
    <t>Table 117</t>
  </si>
  <si>
    <t>TABLE  120</t>
  </si>
  <si>
    <t>TABLE 119</t>
  </si>
  <si>
    <t>Table 118</t>
  </si>
  <si>
    <t>TABLE 116</t>
  </si>
  <si>
    <t>(e) Includes Net Receipts of People's Republic of China, TLF China Development Bank, Export-Import Bank of China, China Development Bank Corporation and HSBC Limited (Hongkong) - China</t>
  </si>
  <si>
    <t>Ownership of Outstanding Foreign Debt (a)</t>
  </si>
  <si>
    <t>TABLE  112</t>
  </si>
  <si>
    <t>TABLE 110</t>
  </si>
  <si>
    <t>2.1  Rupee Loans</t>
  </si>
  <si>
    <t>2.2  Treasury Bills (e)</t>
  </si>
  <si>
    <t>2.3  Treasury Bonds (f)</t>
  </si>
  <si>
    <t xml:space="preserve">     1.1  Project Loans </t>
  </si>
  <si>
    <t xml:space="preserve">     1.2  Non-Project Loans</t>
  </si>
  <si>
    <t>2.6  Central Bank Advances</t>
  </si>
  <si>
    <t>TABLE 109</t>
  </si>
  <si>
    <t>(b) GDP figures for 2023 were revised based on GDP estimates (base year 2015) released by the Department of Census and Statistics on 18 March 2025.</t>
  </si>
  <si>
    <t xml:space="preserve"> </t>
  </si>
  <si>
    <t>Sources:    Ministry of Finance, Planning and Economic Development</t>
  </si>
  <si>
    <t xml:space="preserve">                            - </t>
  </si>
  <si>
    <r>
      <t xml:space="preserve">                                                                         Sources</t>
    </r>
    <r>
      <rPr>
        <sz val="10"/>
        <rFont val="Times New Roman"/>
        <family val="1"/>
      </rPr>
      <t>:  Ministry of Finance, Planning and Economic Development</t>
    </r>
  </si>
  <si>
    <t xml:space="preserve">(c) Based on the GDP estimates released on 18 March 2025 by the Department of Census and Statistics       </t>
  </si>
  <si>
    <t>(a) These figures may differ from those appearing in Appendix Table 101 due to differences in classification.</t>
  </si>
  <si>
    <t>2. Foreign Debt (p) (q) (r) (s)</t>
  </si>
  <si>
    <t>(b)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overdue interest payments of affected debt which deemed to be capitalised as per the Interim Policy.  Further, December 2022 balances excluded certain coupon payments pending settlement in relation to SLDBs.</t>
  </si>
  <si>
    <t>Rs. mn</t>
  </si>
  <si>
    <t>Rs.mn</t>
  </si>
  <si>
    <t>(f) Includes an international bond amounting to USD 175 mn issued by the SriLankan Airlines in June 2014.</t>
  </si>
  <si>
    <t>(d) Provisional</t>
  </si>
  <si>
    <t>(e) Includes only central government and provincial councils data as local government data are not available.</t>
  </si>
  <si>
    <t xml:space="preserve">2023 (c) </t>
  </si>
  <si>
    <t xml:space="preserve">   Central Bank Profit Advances/ Transfers</t>
  </si>
  <si>
    <t xml:space="preserve">                                                                                                Ministry of Public Administration, Provincial Councils and Local Government</t>
  </si>
  <si>
    <t>(a) Revised</t>
  </si>
  <si>
    <t xml:space="preserve">2024 (b) </t>
  </si>
  <si>
    <t xml:space="preserve">(f) 2023 figures have been revised based on GDP estimates (base year 2015) of the Department of Census and Statistics released on 18 March 2025 </t>
  </si>
  <si>
    <t xml:space="preserve">2024 (d)(e) </t>
  </si>
  <si>
    <t>As a percentage of GDP (f)</t>
  </si>
  <si>
    <t>2025 (b)</t>
  </si>
  <si>
    <t xml:space="preserve">Ministry of Finance, Planning and Economic Development (b)(c) </t>
  </si>
  <si>
    <t>Voted Expenditure of the Government of Sri Lanka  -  2025</t>
  </si>
  <si>
    <t>Voted Expenditure of the Government of Sri Lanka - 2026 (a)</t>
  </si>
  <si>
    <t>2026 Approved Estimates</t>
  </si>
  <si>
    <t>Ministry of Transport, Highways and Urban Development</t>
  </si>
  <si>
    <t>Ministry of Housing, Construction and Water Supply</t>
  </si>
  <si>
    <t>Ministry of Ports and Civil Aviation</t>
  </si>
  <si>
    <t>(a) As per the Approved Budget Estimates for 2026</t>
  </si>
  <si>
    <t>University of Vavuniya</t>
  </si>
  <si>
    <t>University of Jaffna</t>
  </si>
  <si>
    <t>2025 (b) (c)</t>
  </si>
  <si>
    <t xml:space="preserve">2.5. Domestic Dollar Bonds </t>
  </si>
  <si>
    <t xml:space="preserve">(i) Data from 2022 includes outstanding balance of the government guaranteed foreign currency debt of the Ceylon Petroleum Corporation that was absorbed into central government debt </t>
  </si>
  <si>
    <t>2025  (b ) (c )</t>
  </si>
  <si>
    <t xml:space="preserve">(a) Based on the GDP estimates released on 17 March 2026 by the Department of Census and Statistics       </t>
  </si>
  <si>
    <t xml:space="preserve">ANNUAL ECONOMIC REVIEW OF THE CENTRAL BANK OF SRI LANKA -2025
ONLINE EXCEL BASED VERSION OF STATISTICAL APPENDIX </t>
  </si>
  <si>
    <t xml:space="preserve">Voted Expenditure of the Government of Sri Lanka - 2026 </t>
  </si>
  <si>
    <t>(d) Foreign loan debt statistics and classification of foreign debt are prepared based on the data sourced from the CS-DRMS maintained by the Ministry of Finance, Planning and Economic Development. The data for 2024 and 2025 are extracted on 27 February 2025 and 06 March 2026.</t>
  </si>
  <si>
    <t>(a)As per the guidelines of compiling government debt statistics based on the Public Sector Debt Statistics Framework published by the IMF, non resident holdings of outstanding SLDBs have been classified under foreign debt and resident holdings of outstanding ISBs of the  Sri Lankan Government have been classified under domestic debt. Further, debt statistics are presented on net basis (net of deposits).</t>
  </si>
  <si>
    <t>V</t>
  </si>
  <si>
    <r>
      <rPr>
        <i/>
        <sz val="10"/>
        <color theme="1"/>
        <rFont val="Times New Roman"/>
        <family val="1"/>
      </rPr>
      <t>Note:</t>
    </r>
    <r>
      <rPr>
        <sz val="10"/>
        <color theme="1"/>
        <rFont val="Times New Roman"/>
        <family val="1"/>
      </rPr>
      <t xml:space="preserve"> With the establishment of the Public Debt Management Office (PDMO) under the Ministry of Finance (MOF), the responsibility for recording and publishing Sri Lanka’s public debt is under the purview of the PDMO, as mandated by the provisions of the Public Debt Management Act, No. 33 of 2024. Accordingly, the Quarterly Statistical Debt Bulletin, published by the PDMO, serves as the official source for debt statistics. The Central Bank compiles and present this table based on data received from the MOF, to ensure the data continuity.</t>
    </r>
  </si>
  <si>
    <r>
      <t>(g) Several interest payments that fell overdue after the debt standstill may not be included in the outstanding balance for 2022 since recording of these debt service payments in the debt recording systems is not yet finalised. From 2023 onwards, this no longer applies to SLDBs. Further, as of end</t>
    </r>
    <r>
      <rPr>
        <sz val="10"/>
        <color rgb="FFC00000"/>
        <rFont val="Aptos Narrow"/>
        <family val="2"/>
        <scheme val="minor"/>
      </rPr>
      <t xml:space="preserve"> </t>
    </r>
    <r>
      <rPr>
        <sz val="10"/>
        <color rgb="FFC00000"/>
        <rFont val="Times New Roman"/>
        <family val="1"/>
      </rPr>
      <t>2025,</t>
    </r>
    <r>
      <rPr>
        <sz val="10"/>
        <rFont val="Times New Roman"/>
        <family val="1"/>
      </rPr>
      <t xml:space="preserve"> external debt restructuring has been largely completed, except for a small remaining portion.</t>
    </r>
  </si>
  <si>
    <t>(s) The 2024 and 2025 data reflects the impact of external debt restructuring.</t>
  </si>
  <si>
    <r>
      <rPr>
        <i/>
        <sz val="10"/>
        <color theme="1"/>
        <rFont val="Times New Roman"/>
        <family val="1"/>
      </rPr>
      <t>Note:</t>
    </r>
    <r>
      <rPr>
        <sz val="10"/>
        <color theme="1"/>
        <rFont val="Times New Roman"/>
        <family val="1"/>
      </rPr>
      <t xml:space="preserve"> Latest information will be updated upon the availability of the data from Ministry of Finance, Planning and Economic Development and Ministry of Public Administration, Provincial Councils and Local Government.</t>
    </r>
  </si>
  <si>
    <r>
      <rPr>
        <i/>
        <sz val="10"/>
        <color theme="1"/>
        <rFont val="Times New Roman"/>
        <family val="1"/>
      </rPr>
      <t>Note</t>
    </r>
    <r>
      <rPr>
        <sz val="10"/>
        <color theme="1"/>
        <rFont val="Times New Roman"/>
        <family val="1"/>
      </rPr>
      <t>: Latest information will be updated upon the availability of the data from Ministry of Finance, Planning and Economic Development and Ministry of Public Administration, Provincial Councils and Local Government</t>
    </r>
  </si>
  <si>
    <r>
      <rPr>
        <i/>
        <sz val="10"/>
        <rFont val="Times New Roman"/>
        <family val="1"/>
      </rPr>
      <t>Note :</t>
    </r>
    <r>
      <rPr>
        <sz val="10"/>
        <rFont val="Times New Roman"/>
        <family val="1"/>
      </rPr>
      <t xml:space="preserve"> Ports and Airports Development Levy (PAL), Regional Infrastructure Development Levy (RIDL), Special Commodity Levy (SCL), Value Added Tax (VAT), </t>
    </r>
  </si>
  <si>
    <r>
      <rPr>
        <i/>
        <sz val="10"/>
        <rFont val="Times New Roman"/>
        <family val="1"/>
      </rPr>
      <t xml:space="preserve">Note: </t>
    </r>
    <r>
      <rPr>
        <sz val="10"/>
        <rFont val="Times New Roman"/>
        <family val="1"/>
      </rPr>
      <t>The Central Bank of Sri Lanka will no longer publish the Functional Classification of Government Expenditure. Users are advised to refer to the information published by the Ministry of Finance, Planning, and Economic Development.</t>
    </r>
  </si>
  <si>
    <r>
      <rPr>
        <i/>
        <sz val="10"/>
        <rFont val="Times New Roman"/>
        <family val="1"/>
      </rPr>
      <t>Note:</t>
    </r>
    <r>
      <rPr>
        <sz val="10"/>
        <rFont val="Times New Roman"/>
        <family val="1"/>
      </rPr>
      <t xml:space="preserve"> Total outstanding rupee loans were fully settled during 2022. Since 2023, no new rupee loan was issued</t>
    </r>
  </si>
  <si>
    <r>
      <rPr>
        <i/>
        <sz val="10"/>
        <color theme="1"/>
        <rFont val="Times New Roman"/>
        <family val="1"/>
      </rPr>
      <t xml:space="preserve">Note: </t>
    </r>
    <r>
      <rPr>
        <sz val="10"/>
        <color theme="1"/>
        <rFont val="Times New Roman"/>
        <family val="1"/>
      </rPr>
      <t xml:space="preserve">With the establishment of the Public Debt Management Office (PDMO) under the Ministry of Finance, Planning and Economic Development (MOF), the responsibility for recording and publishing Sri Lanka’s public debt now falls under the PDMO, as mandated by the provisions of the Public Debt Management Act, No. 33 of 2024. Accordingly, the Quarterly Statistical Debt Bulletin, published by the PDMO, will serve as the official source for debt statistics. The Central Bank compiles and present this table based on data received from the MOF to ensure data continuity, following the Government Finance Statistics Manual 2014 (GFS 2014).
</t>
    </r>
    <r>
      <rPr>
        <i/>
        <sz val="10"/>
        <color theme="1"/>
        <rFont val="Times New Roman"/>
        <family val="1"/>
      </rPr>
      <t>Latest information will be updated upon the availability of the data from PDMO.</t>
    </r>
  </si>
  <si>
    <r>
      <rPr>
        <i/>
        <sz val="10"/>
        <color theme="1"/>
        <rFont val="Times New Roman"/>
        <family val="1"/>
      </rPr>
      <t>Note:</t>
    </r>
    <r>
      <rPr>
        <sz val="10"/>
        <color theme="1"/>
        <rFont val="Times New Roman"/>
        <family val="1"/>
      </rPr>
      <t xml:space="preserve"> With the establishment of the Public Debt Management Office (PDMO) under the Ministry of Finance, Planning and Economic Development (MOF), the responsibility for recording and publishing Sri Lanka’s public debt is under the purview of the PDMO, as mandated by the provisions of the Public Debt Management Act, No. 33 of 2024. Accordingly, users are advised to refer information published by PDMO.</t>
    </r>
  </si>
  <si>
    <t xml:space="preserve">(h) Data from 2022 includes outstanding balance of the government guaranteed foreign currency debt of the Ceylon Petroleum Corporation that was absorbed into central government debt </t>
  </si>
  <si>
    <t>(q)Foreign loan debt statistics and classification of foreign debt are prepared based on the data sourced from the CS-DRMS maintained by the Ministry of Finance, Planning and Economic Development. The data for 2024 and 2025 are extracted on 27 February 2025 and 06 March 2026.</t>
  </si>
  <si>
    <t>(c) Based on CS-DRMS reports for end 2024 and 2025 downloaded on 25 February 2025 and 06 March 2026.</t>
  </si>
  <si>
    <t>(c) Based on CS-DRMS reports for end 2024 downloaded on 25 February 2025 and 27 February 2025 and 06 March 2026.</t>
  </si>
  <si>
    <t>(d) Compilation of public guaranteed debt is based on data received from Ministry of Finance, Economic Stabilisation and National Policies as of 29 February 2024.</t>
  </si>
  <si>
    <r>
      <rPr>
        <i/>
        <sz val="10"/>
        <rFont val="Times New Roman"/>
        <family val="1"/>
      </rPr>
      <t>Note:</t>
    </r>
    <r>
      <rPr>
        <sz val="10"/>
        <rFont val="Times New Roman"/>
        <family val="1"/>
      </rPr>
      <t xml:space="preserve"> With the establishment of the Public Debt Management Office (PDMO) under the Ministry of Finance, Planning and Economic Development (MOF), the responsibility for recording and publishing Sri Lanka’s public debt is under the purview of the PDMO, as mandated by the provisions of the Public Debt Management Act, No. 33 of 2024. Accordingly, users are advised to refer PDMO/MoF to obtain necessary information.</t>
    </r>
  </si>
  <si>
    <t>(a) Figures for 2019 and 2020 may differ from those appearing in Appendix Table 102 due to the adjustment for arrears as per the Ministry of Finance</t>
  </si>
  <si>
    <r>
      <rPr>
        <i/>
        <sz val="10"/>
        <color theme="1"/>
        <rFont val="Times New Roman"/>
        <family val="1"/>
      </rPr>
      <t xml:space="preserve">Note: </t>
    </r>
    <r>
      <rPr>
        <sz val="10"/>
        <color theme="1"/>
        <rFont val="Times New Roman"/>
        <family val="1"/>
      </rPr>
      <t>With the establishment of the Public Debt Management Office (PDMO) under the Ministry of Finance (MOF), the responsibility for recording and publishing Sri Lanka’s public debt now falls under the PDMO, as mandated by the provisions of the Public Debt Management Act, No. 33 of 2024. Accordingly, the Quarterly Statistical Debt Bulletin, published by the PDMO, serves as the official source for debt statistics. The Central Bank compiles and present this table based on data received from the MOF, to ensure the data continuity.</t>
    </r>
  </si>
  <si>
    <t>(a) Figures for 2019 and 2020 may differ from those appearing in Appendix Table 102 of this Report due to the adjustment for arrears as per the Ministry of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</si>
</sst>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 #,##0.00_-;\-* #,##0.00_-;_-* &quot;-&quot;??_-;_-@_-"/>
    <numFmt numFmtId="165" formatCode="_-* #,##0_-;\-* #,##0_-;_-* &quot;-&quot;??_-;_-@_-"/>
    <numFmt numFmtId="166" formatCode="#,##0.0"/>
    <numFmt numFmtId="167" formatCode="0.0"/>
    <numFmt numFmtId="168" formatCode="_-* #,##0.000000_-;\-* #,##0.000000_-;_-* &quot;-&quot;??_-;_-@_-"/>
    <numFmt numFmtId="169" formatCode="_(* #,##0.0_);_(* \(#,##0.0\);_(* &quot;-&quot;??_);_(@_)"/>
    <numFmt numFmtId="170" formatCode="_(* #,##0.0_);_(* \(#,##0.0\);_(* &quot;-&quot;?_);_(@_)"/>
    <numFmt numFmtId="171" formatCode="_-* #,##0.0_-;\-* #,##0.0_-;_-* &quot;-&quot;??_-;_-@_-"/>
    <numFmt numFmtId="172" formatCode="_(* #,##0_);_(* \(#,##0\);_(* &quot;-&quot;??_);_(@_)"/>
    <numFmt numFmtId="173" formatCode="_-* #,##0_-;\-* #,##0_-;_-* &quot;-&quot;_-;_-@_-"/>
  </numFmts>
  <fonts count="43" x14ac:knownFonts="1">
    <font>
      <sz val="11"/>
      <color theme="1"/>
      <name val="Aptos Narrow"/>
      <family val="2"/>
      <scheme val="minor"/>
    </font>
    <font>
      <sz val="11"/>
      <color theme="1"/>
      <name val="Aptos Narrow"/>
      <family val="2"/>
      <scheme val="minor"/>
    </font>
    <font>
      <u/>
      <sz val="11"/>
      <color theme="10"/>
      <name val="Aptos Narrow"/>
      <family val="2"/>
      <scheme val="minor"/>
    </font>
    <font>
      <b/>
      <sz val="12"/>
      <name val="Times New Roman"/>
      <family val="1"/>
    </font>
    <font>
      <sz val="10"/>
      <name val="Arial"/>
      <family val="2"/>
    </font>
    <font>
      <sz val="10"/>
      <name val="Times New Roman"/>
      <family val="1"/>
    </font>
    <font>
      <b/>
      <sz val="10"/>
      <name val="Times New Roman"/>
      <family val="1"/>
    </font>
    <font>
      <i/>
      <sz val="10"/>
      <name val="Times New Roman"/>
      <family val="1"/>
    </font>
    <font>
      <b/>
      <sz val="10"/>
      <color rgb="FFFF0000"/>
      <name val="Times New Roman"/>
      <family val="1"/>
    </font>
    <font>
      <sz val="10"/>
      <color theme="1"/>
      <name val="Times New Roman"/>
      <family val="1"/>
    </font>
    <font>
      <b/>
      <sz val="10"/>
      <color indexed="8"/>
      <name val="Times New Roman"/>
      <family val="1"/>
    </font>
    <font>
      <sz val="9"/>
      <name val="Times New Roman"/>
      <family val="1"/>
    </font>
    <font>
      <b/>
      <sz val="10"/>
      <color theme="1"/>
      <name val="Times New Roman"/>
      <family val="1"/>
    </font>
    <font>
      <sz val="10"/>
      <color rgb="FFFF0000"/>
      <name val="Times New Roman"/>
      <family val="1"/>
    </font>
    <font>
      <sz val="10"/>
      <name val="Aptos Narrow"/>
      <family val="2"/>
      <scheme val="minor"/>
    </font>
    <font>
      <b/>
      <sz val="10"/>
      <name val="Aptos Narrow"/>
      <family val="2"/>
      <scheme val="minor"/>
    </font>
    <font>
      <b/>
      <sz val="12"/>
      <color theme="1"/>
      <name val="Times New Roman"/>
      <family val="1"/>
    </font>
    <font>
      <b/>
      <sz val="12"/>
      <color theme="1"/>
      <name val="Aptos Narrow"/>
      <family val="2"/>
      <scheme val="minor"/>
    </font>
    <font>
      <sz val="10"/>
      <color theme="1"/>
      <name val="Aptos Narrow"/>
      <family val="2"/>
      <scheme val="minor"/>
    </font>
    <font>
      <sz val="9"/>
      <color theme="1"/>
      <name val="Aptos Narrow"/>
      <family val="2"/>
      <scheme val="minor"/>
    </font>
    <font>
      <sz val="9"/>
      <color theme="1"/>
      <name val="Times New Roman"/>
      <family val="1"/>
    </font>
    <font>
      <sz val="9"/>
      <name val="Aptos Narrow"/>
      <family val="2"/>
      <scheme val="minor"/>
    </font>
    <font>
      <i/>
      <sz val="10"/>
      <color theme="1"/>
      <name val="Times New Roman"/>
      <family val="1"/>
    </font>
    <font>
      <b/>
      <sz val="13"/>
      <color theme="1"/>
      <name val="Times New Roman"/>
      <family val="1"/>
    </font>
    <font>
      <sz val="12"/>
      <name val="Times New Roman"/>
      <family val="1"/>
    </font>
    <font>
      <sz val="12"/>
      <name val="Aptos Narrow"/>
      <family val="2"/>
      <scheme val="minor"/>
    </font>
    <font>
      <b/>
      <sz val="12"/>
      <name val="Aptos Narrow"/>
      <family val="2"/>
      <scheme val="minor"/>
    </font>
    <font>
      <sz val="12"/>
      <color theme="1"/>
      <name val="Aptos Narrow"/>
      <family val="2"/>
      <scheme val="minor"/>
    </font>
    <font>
      <b/>
      <u/>
      <sz val="11"/>
      <color rgb="FFFF0000"/>
      <name val="Times New Roman"/>
      <family val="1"/>
    </font>
    <font>
      <sz val="8"/>
      <name val="Aptos Narrow"/>
      <family val="2"/>
      <scheme val="minor"/>
    </font>
    <font>
      <sz val="10"/>
      <name val="Arial"/>
      <family val="2"/>
    </font>
    <font>
      <sz val="10"/>
      <name val="Arial"/>
      <family val="2"/>
    </font>
    <font>
      <i/>
      <sz val="10"/>
      <name val="Aptos Narrow"/>
      <family val="2"/>
      <scheme val="minor"/>
    </font>
    <font>
      <sz val="10"/>
      <color theme="0"/>
      <name val="Aptos Narrow"/>
      <family val="2"/>
      <scheme val="minor"/>
    </font>
    <font>
      <b/>
      <sz val="10"/>
      <color theme="1"/>
      <name val="Iskoola Pota"/>
      <family val="2"/>
    </font>
    <font>
      <sz val="10"/>
      <color theme="1"/>
      <name val="Iskoola Pota"/>
      <family val="2"/>
    </font>
    <font>
      <b/>
      <sz val="10"/>
      <color rgb="FF000000"/>
      <name val="Iskoola Pota"/>
      <family val="2"/>
    </font>
    <font>
      <sz val="10"/>
      <color rgb="FF000000"/>
      <name val="Iskoola Pota"/>
      <family val="2"/>
    </font>
    <font>
      <sz val="11"/>
      <name val="Aptos Narrow"/>
      <family val="2"/>
      <scheme val="minor"/>
    </font>
    <font>
      <u/>
      <sz val="12"/>
      <color theme="1"/>
      <name val="Times New Roman"/>
      <family val="1"/>
    </font>
    <font>
      <b/>
      <u/>
      <sz val="12"/>
      <color rgb="FFFF0000"/>
      <name val="Times New Roman"/>
      <family val="1"/>
    </font>
    <font>
      <sz val="10"/>
      <color rgb="FFC00000"/>
      <name val="Aptos Narrow"/>
      <family val="2"/>
      <scheme val="minor"/>
    </font>
    <font>
      <sz val="10"/>
      <color rgb="FFC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0" fontId="2" fillId="0" borderId="0" applyNumberFormat="0" applyFill="0" applyBorder="0" applyAlignment="0" applyProtection="0"/>
    <xf numFmtId="0" fontId="4" fillId="0" borderId="0"/>
    <xf numFmtId="164" fontId="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9" fontId="4" fillId="0" borderId="0" applyFont="0" applyFill="0" applyBorder="0" applyAlignment="0" applyProtection="0"/>
    <xf numFmtId="173" fontId="4" fillId="0" borderId="0" applyFont="0" applyFill="0" applyBorder="0" applyAlignment="0" applyProtection="0"/>
    <xf numFmtId="0" fontId="30" fillId="0" borderId="0"/>
    <xf numFmtId="0" fontId="1" fillId="0" borderId="0"/>
    <xf numFmtId="0" fontId="31" fillId="0" borderId="0"/>
    <xf numFmtId="43" fontId="1" fillId="0" borderId="0" applyFont="0" applyFill="0" applyBorder="0" applyAlignment="0" applyProtection="0"/>
    <xf numFmtId="0" fontId="1" fillId="0" borderId="0"/>
    <xf numFmtId="164" fontId="4" fillId="0" borderId="0" applyFont="0" applyFill="0" applyBorder="0" applyAlignment="0" applyProtection="0"/>
    <xf numFmtId="43" fontId="1" fillId="0" borderId="0" applyFont="0" applyFill="0" applyBorder="0" applyAlignment="0" applyProtection="0"/>
    <xf numFmtId="0" fontId="4" fillId="0" borderId="0"/>
  </cellStyleXfs>
  <cellXfs count="668">
    <xf numFmtId="0" fontId="0" fillId="0" borderId="0" xfId="0"/>
    <xf numFmtId="0" fontId="3" fillId="0" borderId="0" xfId="0" applyFont="1" applyAlignment="1">
      <alignment horizontal="center"/>
    </xf>
    <xf numFmtId="0" fontId="3" fillId="0" borderId="0" xfId="0" applyFont="1" applyAlignment="1">
      <alignment horizontal="center" wrapText="1"/>
    </xf>
    <xf numFmtId="0" fontId="3" fillId="0" borderId="0" xfId="2" applyFont="1"/>
    <xf numFmtId="0" fontId="5" fillId="0" borderId="0" xfId="2" applyFont="1"/>
    <xf numFmtId="0" fontId="6" fillId="0" borderId="0" xfId="2" applyFont="1" applyAlignment="1">
      <alignment horizontal="right"/>
    </xf>
    <xf numFmtId="0" fontId="6" fillId="4" borderId="0" xfId="2" applyFont="1" applyFill="1" applyAlignment="1">
      <alignment horizontal="right"/>
    </xf>
    <xf numFmtId="0" fontId="3" fillId="0" borderId="0" xfId="2" applyFont="1" applyAlignment="1">
      <alignment horizontal="right"/>
    </xf>
    <xf numFmtId="0" fontId="5" fillId="0" borderId="0" xfId="2" applyFont="1" applyAlignment="1">
      <alignment horizontal="right"/>
    </xf>
    <xf numFmtId="0" fontId="5" fillId="4" borderId="0" xfId="2" applyFont="1" applyFill="1" applyAlignment="1">
      <alignment horizontal="right"/>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0" fontId="5" fillId="4" borderId="4" xfId="2" applyFont="1" applyFill="1" applyBorder="1" applyAlignment="1">
      <alignment horizontal="center" vertical="center"/>
    </xf>
    <xf numFmtId="0" fontId="6" fillId="0" borderId="3" xfId="2" applyFont="1" applyBorder="1"/>
    <xf numFmtId="3" fontId="6" fillId="0" borderId="5" xfId="3" applyNumberFormat="1" applyFont="1" applyFill="1" applyBorder="1" applyAlignment="1"/>
    <xf numFmtId="3" fontId="6" fillId="4" borderId="1" xfId="3" applyNumberFormat="1" applyFont="1" applyFill="1" applyBorder="1" applyAlignment="1"/>
    <xf numFmtId="0" fontId="6" fillId="0" borderId="0" xfId="2" applyFont="1"/>
    <xf numFmtId="0" fontId="5" fillId="0" borderId="3" xfId="2" applyFont="1" applyBorder="1" applyAlignment="1">
      <alignment horizontal="left" indent="1"/>
    </xf>
    <xf numFmtId="3" fontId="5" fillId="0" borderId="6" xfId="3" applyNumberFormat="1" applyFont="1" applyFill="1" applyBorder="1" applyAlignment="1"/>
    <xf numFmtId="3" fontId="5" fillId="4" borderId="3" xfId="3" applyNumberFormat="1" applyFont="1" applyFill="1" applyBorder="1" applyAlignment="1"/>
    <xf numFmtId="0" fontId="5" fillId="0" borderId="3" xfId="2" applyFont="1" applyBorder="1" applyAlignment="1">
      <alignment horizontal="left" indent="2"/>
    </xf>
    <xf numFmtId="3" fontId="5" fillId="0" borderId="6" xfId="3" applyNumberFormat="1" applyFont="1" applyFill="1" applyBorder="1" applyAlignment="1">
      <alignment horizontal="right"/>
    </xf>
    <xf numFmtId="3" fontId="5" fillId="4" borderId="3" xfId="3" applyNumberFormat="1" applyFont="1" applyFill="1" applyBorder="1" applyAlignment="1">
      <alignment horizontal="right"/>
    </xf>
    <xf numFmtId="165" fontId="5" fillId="4" borderId="3" xfId="3" applyNumberFormat="1" applyFont="1" applyFill="1" applyBorder="1"/>
    <xf numFmtId="3" fontId="5" fillId="0" borderId="0" xfId="2" applyNumberFormat="1" applyFont="1"/>
    <xf numFmtId="3" fontId="6" fillId="0" borderId="6" xfId="2" applyNumberFormat="1" applyFont="1" applyBorder="1" applyAlignment="1">
      <alignment horizontal="right"/>
    </xf>
    <xf numFmtId="3" fontId="6" fillId="4" borderId="3" xfId="2" applyNumberFormat="1" applyFont="1" applyFill="1" applyBorder="1" applyAlignment="1">
      <alignment horizontal="right"/>
    </xf>
    <xf numFmtId="0" fontId="6" fillId="0" borderId="1" xfId="2" applyFont="1" applyBorder="1"/>
    <xf numFmtId="3" fontId="6" fillId="0" borderId="5" xfId="3" applyNumberFormat="1" applyFont="1" applyFill="1" applyBorder="1" applyAlignment="1">
      <alignment horizontal="right"/>
    </xf>
    <xf numFmtId="3" fontId="6" fillId="4" borderId="1" xfId="3" applyNumberFormat="1" applyFont="1" applyFill="1" applyBorder="1" applyAlignment="1">
      <alignment horizontal="right"/>
    </xf>
    <xf numFmtId="3" fontId="6" fillId="0" borderId="3" xfId="3" applyNumberFormat="1" applyFont="1" applyFill="1" applyBorder="1"/>
    <xf numFmtId="3" fontId="6" fillId="0" borderId="6" xfId="3" applyNumberFormat="1" applyFont="1" applyFill="1" applyBorder="1" applyAlignment="1">
      <alignment horizontal="right"/>
    </xf>
    <xf numFmtId="3" fontId="6" fillId="4" borderId="3" xfId="3" applyNumberFormat="1" applyFont="1" applyFill="1" applyBorder="1" applyAlignment="1">
      <alignment horizontal="right"/>
    </xf>
    <xf numFmtId="0" fontId="6" fillId="0" borderId="4" xfId="2" applyFont="1" applyBorder="1" applyAlignment="1">
      <alignment vertical="top"/>
    </xf>
    <xf numFmtId="3" fontId="6" fillId="0" borderId="7" xfId="3" applyNumberFormat="1" applyFont="1" applyFill="1" applyBorder="1" applyAlignment="1">
      <alignment horizontal="right" vertical="top"/>
    </xf>
    <xf numFmtId="3" fontId="6" fillId="4" borderId="4" xfId="3" applyNumberFormat="1" applyFont="1" applyFill="1" applyBorder="1" applyAlignment="1">
      <alignment horizontal="right" vertical="top"/>
    </xf>
    <xf numFmtId="0" fontId="6" fillId="0" borderId="0" xfId="2" applyFont="1" applyAlignment="1">
      <alignment vertical="top"/>
    </xf>
    <xf numFmtId="0" fontId="5" fillId="0" borderId="4" xfId="2" applyFont="1" applyBorder="1" applyAlignment="1">
      <alignment horizontal="left" indent="1"/>
    </xf>
    <xf numFmtId="3" fontId="5" fillId="0" borderId="7" xfId="3" applyNumberFormat="1" applyFont="1" applyFill="1" applyBorder="1" applyAlignment="1">
      <alignment horizontal="right"/>
    </xf>
    <xf numFmtId="3" fontId="5" fillId="4" borderId="4" xfId="3" applyNumberFormat="1" applyFont="1" applyFill="1" applyBorder="1" applyAlignment="1">
      <alignment horizontal="right"/>
    </xf>
    <xf numFmtId="165" fontId="5" fillId="4" borderId="4" xfId="3" applyNumberFormat="1" applyFont="1" applyFill="1" applyBorder="1"/>
    <xf numFmtId="0" fontId="5" fillId="4" borderId="0" xfId="2" applyFont="1" applyFill="1" applyAlignment="1">
      <alignment horizontal="left"/>
    </xf>
    <xf numFmtId="3" fontId="5" fillId="4" borderId="0" xfId="2" applyNumberFormat="1" applyFont="1" applyFill="1"/>
    <xf numFmtId="0" fontId="5" fillId="4" borderId="0" xfId="2" applyFont="1" applyFill="1"/>
    <xf numFmtId="0" fontId="5" fillId="0" borderId="1" xfId="2" applyFont="1" applyBorder="1"/>
    <xf numFmtId="0" fontId="5" fillId="0" borderId="3" xfId="2" applyFont="1" applyBorder="1" applyAlignment="1">
      <alignment horizontal="center"/>
    </xf>
    <xf numFmtId="0" fontId="5" fillId="0" borderId="4" xfId="2" applyFont="1" applyBorder="1"/>
    <xf numFmtId="3" fontId="6" fillId="0" borderId="3" xfId="3" applyNumberFormat="1" applyFont="1" applyFill="1" applyBorder="1" applyAlignment="1">
      <alignment horizontal="right"/>
    </xf>
    <xf numFmtId="3" fontId="5" fillId="0" borderId="3" xfId="3" applyNumberFormat="1" applyFont="1" applyFill="1" applyBorder="1" applyAlignment="1">
      <alignment horizontal="right"/>
    </xf>
    <xf numFmtId="41" fontId="5" fillId="0" borderId="6" xfId="3" applyNumberFormat="1" applyFont="1" applyFill="1" applyBorder="1" applyAlignment="1">
      <alignment horizontal="right"/>
    </xf>
    <xf numFmtId="3" fontId="5" fillId="4" borderId="3" xfId="2" applyNumberFormat="1" applyFont="1" applyFill="1" applyBorder="1" applyAlignment="1">
      <alignment horizontal="right"/>
    </xf>
    <xf numFmtId="0" fontId="5" fillId="0" borderId="3" xfId="2" applyFont="1" applyBorder="1" applyAlignment="1">
      <alignment horizontal="left" indent="4"/>
    </xf>
    <xf numFmtId="0" fontId="5" fillId="0" borderId="3" xfId="2" applyFont="1" applyBorder="1" applyAlignment="1">
      <alignment horizontal="left" indent="5"/>
    </xf>
    <xf numFmtId="0" fontId="5" fillId="4" borderId="3" xfId="2" applyFont="1" applyFill="1" applyBorder="1" applyAlignment="1">
      <alignment horizontal="left" indent="4"/>
    </xf>
    <xf numFmtId="3" fontId="5" fillId="4" borderId="6" xfId="3" applyNumberFormat="1" applyFont="1" applyFill="1" applyBorder="1" applyAlignment="1">
      <alignment horizontal="right"/>
    </xf>
    <xf numFmtId="41" fontId="5" fillId="4" borderId="3" xfId="3" applyNumberFormat="1" applyFont="1" applyFill="1" applyBorder="1" applyAlignment="1">
      <alignment horizontal="right"/>
    </xf>
    <xf numFmtId="0" fontId="6" fillId="0" borderId="9" xfId="2" applyFont="1" applyBorder="1" applyAlignment="1">
      <alignment horizontal="left" indent="1"/>
    </xf>
    <xf numFmtId="3" fontId="6" fillId="0" borderId="10" xfId="3" applyNumberFormat="1" applyFont="1" applyFill="1" applyBorder="1" applyAlignment="1">
      <alignment horizontal="right"/>
    </xf>
    <xf numFmtId="3" fontId="6" fillId="0" borderId="9" xfId="3" applyNumberFormat="1" applyFont="1" applyFill="1" applyBorder="1" applyAlignment="1">
      <alignment horizontal="right"/>
    </xf>
    <xf numFmtId="3" fontId="6" fillId="4" borderId="9" xfId="2" applyNumberFormat="1" applyFont="1" applyFill="1" applyBorder="1" applyAlignment="1">
      <alignment horizontal="right"/>
    </xf>
    <xf numFmtId="0" fontId="7" fillId="4" borderId="8" xfId="2" applyFont="1" applyFill="1" applyBorder="1" applyAlignment="1">
      <alignment horizontal="right"/>
    </xf>
    <xf numFmtId="0" fontId="7" fillId="0" borderId="0" xfId="2" applyFont="1" applyAlignment="1">
      <alignment horizontal="right"/>
    </xf>
    <xf numFmtId="0" fontId="7" fillId="4" borderId="0" xfId="2" applyFont="1" applyFill="1" applyAlignment="1">
      <alignment horizontal="right"/>
    </xf>
    <xf numFmtId="41" fontId="5" fillId="0" borderId="0" xfId="3" applyNumberFormat="1" applyFont="1" applyFill="1" applyBorder="1" applyAlignment="1">
      <alignment horizontal="right"/>
    </xf>
    <xf numFmtId="3" fontId="5" fillId="0" borderId="0" xfId="2" applyNumberFormat="1" applyFont="1" applyAlignment="1">
      <alignment horizontal="right"/>
    </xf>
    <xf numFmtId="41" fontId="6" fillId="0" borderId="0" xfId="3" applyNumberFormat="1" applyFont="1" applyFill="1" applyBorder="1" applyAlignment="1">
      <alignment horizontal="right"/>
    </xf>
    <xf numFmtId="0" fontId="8" fillId="0" borderId="0" xfId="2" applyFont="1"/>
    <xf numFmtId="3" fontId="3" fillId="0" borderId="0" xfId="2" applyNumberFormat="1" applyFont="1" applyAlignment="1">
      <alignment horizontal="right"/>
    </xf>
    <xf numFmtId="3" fontId="6" fillId="0" borderId="6" xfId="3" applyNumberFormat="1" applyFont="1" applyFill="1" applyBorder="1"/>
    <xf numFmtId="3" fontId="6" fillId="4" borderId="3" xfId="3" applyNumberFormat="1" applyFont="1" applyFill="1" applyBorder="1"/>
    <xf numFmtId="3" fontId="5" fillId="0" borderId="6" xfId="3" applyNumberFormat="1" applyFont="1" applyFill="1" applyBorder="1"/>
    <xf numFmtId="3" fontId="5" fillId="4" borderId="3" xfId="3" applyNumberFormat="1" applyFont="1" applyFill="1" applyBorder="1"/>
    <xf numFmtId="0" fontId="5" fillId="0" borderId="3" xfId="2" applyFont="1" applyBorder="1" applyAlignment="1">
      <alignment horizontal="left" indent="6"/>
    </xf>
    <xf numFmtId="3" fontId="5" fillId="0" borderId="6" xfId="2" applyNumberFormat="1" applyFont="1" applyBorder="1"/>
    <xf numFmtId="3" fontId="5" fillId="4" borderId="3" xfId="2" applyNumberFormat="1" applyFont="1" applyFill="1" applyBorder="1"/>
    <xf numFmtId="3" fontId="5" fillId="0" borderId="6" xfId="2" applyNumberFormat="1" applyFont="1" applyBorder="1" applyAlignment="1">
      <alignment horizontal="right"/>
    </xf>
    <xf numFmtId="0" fontId="6" fillId="0" borderId="3" xfId="2" applyFont="1" applyBorder="1" applyAlignment="1">
      <alignment horizontal="left" vertical="center" wrapText="1"/>
    </xf>
    <xf numFmtId="0" fontId="6" fillId="0" borderId="9" xfId="2" applyFont="1" applyBorder="1" applyAlignment="1">
      <alignment horizontal="left"/>
    </xf>
    <xf numFmtId="3" fontId="6" fillId="0" borderId="10" xfId="3" applyNumberFormat="1" applyFont="1" applyFill="1" applyBorder="1"/>
    <xf numFmtId="3" fontId="6" fillId="4" borderId="9" xfId="3" applyNumberFormat="1" applyFont="1" applyFill="1" applyBorder="1"/>
    <xf numFmtId="166" fontId="5" fillId="0" borderId="0" xfId="2" applyNumberFormat="1" applyFont="1" applyAlignment="1">
      <alignment horizontal="right"/>
    </xf>
    <xf numFmtId="167" fontId="5" fillId="0" borderId="0" xfId="2" applyNumberFormat="1" applyFont="1"/>
    <xf numFmtId="166" fontId="5" fillId="4" borderId="0" xfId="2" applyNumberFormat="1" applyFont="1" applyFill="1" applyAlignment="1">
      <alignment horizontal="right"/>
    </xf>
    <xf numFmtId="0" fontId="3" fillId="4" borderId="0" xfId="2" applyFont="1" applyFill="1"/>
    <xf numFmtId="3" fontId="3" fillId="4" borderId="0" xfId="2" applyNumberFormat="1" applyFont="1" applyFill="1" applyAlignment="1">
      <alignment horizontal="right"/>
    </xf>
    <xf numFmtId="0" fontId="6" fillId="4" borderId="3" xfId="2" applyFont="1" applyFill="1" applyBorder="1"/>
    <xf numFmtId="165" fontId="5" fillId="4" borderId="0" xfId="2" applyNumberFormat="1" applyFont="1" applyFill="1"/>
    <xf numFmtId="0" fontId="5" fillId="4" borderId="3" xfId="2" applyFont="1" applyFill="1" applyBorder="1" applyAlignment="1">
      <alignment horizontal="left" indent="1"/>
    </xf>
    <xf numFmtId="168" fontId="5" fillId="4" borderId="0" xfId="3" applyNumberFormat="1" applyFont="1" applyFill="1"/>
    <xf numFmtId="0" fontId="5" fillId="4" borderId="4" xfId="2" applyFont="1" applyFill="1" applyBorder="1" applyAlignment="1">
      <alignment horizontal="left" indent="1"/>
    </xf>
    <xf numFmtId="0" fontId="6" fillId="4" borderId="10" xfId="2" applyFont="1" applyFill="1" applyBorder="1" applyAlignment="1">
      <alignment horizontal="left"/>
    </xf>
    <xf numFmtId="165" fontId="6" fillId="4" borderId="9" xfId="3" applyNumberFormat="1" applyFont="1" applyFill="1" applyBorder="1"/>
    <xf numFmtId="0" fontId="5" fillId="4" borderId="6" xfId="2" applyFont="1" applyFill="1" applyBorder="1" applyAlignment="1">
      <alignment horizontal="left" indent="1"/>
    </xf>
    <xf numFmtId="167" fontId="5" fillId="4" borderId="0" xfId="2" applyNumberFormat="1" applyFont="1" applyFill="1"/>
    <xf numFmtId="167" fontId="5" fillId="4" borderId="3" xfId="2" applyNumberFormat="1" applyFont="1" applyFill="1" applyBorder="1"/>
    <xf numFmtId="0" fontId="5" fillId="4" borderId="6" xfId="2" applyFont="1" applyFill="1" applyBorder="1" applyAlignment="1">
      <alignment horizontal="left" indent="2"/>
    </xf>
    <xf numFmtId="0" fontId="6" fillId="4" borderId="9" xfId="2" applyFont="1" applyFill="1" applyBorder="1" applyAlignment="1">
      <alignment horizontal="left" indent="1"/>
    </xf>
    <xf numFmtId="167" fontId="6" fillId="4" borderId="9" xfId="3" applyNumberFormat="1" applyFont="1" applyFill="1" applyBorder="1"/>
    <xf numFmtId="0" fontId="6" fillId="4" borderId="0" xfId="2" applyFont="1" applyFill="1" applyAlignment="1">
      <alignment horizontal="left" indent="1"/>
    </xf>
    <xf numFmtId="0" fontId="7" fillId="4" borderId="0" xfId="2" applyFont="1" applyFill="1"/>
    <xf numFmtId="165" fontId="5" fillId="4" borderId="0" xfId="3" applyNumberFormat="1" applyFont="1" applyFill="1"/>
    <xf numFmtId="169" fontId="5" fillId="4" borderId="0" xfId="2" applyNumberFormat="1" applyFont="1" applyFill="1"/>
    <xf numFmtId="0" fontId="3" fillId="0" borderId="0" xfId="2" applyFont="1" applyAlignment="1">
      <alignment vertical="top"/>
    </xf>
    <xf numFmtId="0" fontId="3" fillId="4" borderId="0" xfId="2" applyFont="1" applyFill="1" applyAlignment="1">
      <alignment horizontal="right"/>
    </xf>
    <xf numFmtId="0" fontId="5" fillId="0" borderId="0" xfId="2" applyFont="1" applyAlignment="1">
      <alignment vertical="top"/>
    </xf>
    <xf numFmtId="0" fontId="5" fillId="0" borderId="14" xfId="2" applyFont="1" applyBorder="1"/>
    <xf numFmtId="0" fontId="5" fillId="0" borderId="4" xfId="2" applyFont="1" applyBorder="1" applyAlignment="1">
      <alignment horizontal="center" vertical="center" wrapText="1"/>
    </xf>
    <xf numFmtId="0" fontId="5" fillId="4" borderId="9" xfId="2" applyFont="1" applyFill="1" applyBorder="1" applyAlignment="1">
      <alignment horizontal="center" vertical="center" wrapText="1"/>
    </xf>
    <xf numFmtId="0" fontId="5" fillId="0" borderId="5" xfId="2" applyFont="1" applyBorder="1" applyAlignment="1">
      <alignment horizontal="center" vertical="center"/>
    </xf>
    <xf numFmtId="0" fontId="5" fillId="4" borderId="2" xfId="2" applyFont="1" applyFill="1" applyBorder="1" applyAlignment="1">
      <alignment horizontal="left" vertical="center" wrapText="1"/>
    </xf>
    <xf numFmtId="3" fontId="5" fillId="0" borderId="1" xfId="2" applyNumberFormat="1" applyFont="1" applyBorder="1" applyAlignment="1">
      <alignment wrapText="1"/>
    </xf>
    <xf numFmtId="3" fontId="5" fillId="0" borderId="13" xfId="2" applyNumberFormat="1" applyFont="1" applyBorder="1"/>
    <xf numFmtId="166" fontId="5" fillId="0" borderId="13" xfId="2" applyNumberFormat="1" applyFont="1" applyBorder="1"/>
    <xf numFmtId="3" fontId="9" fillId="0" borderId="13" xfId="2" applyNumberFormat="1" applyFont="1" applyBorder="1"/>
    <xf numFmtId="166" fontId="9" fillId="4" borderId="3" xfId="2" applyNumberFormat="1" applyFont="1" applyFill="1" applyBorder="1"/>
    <xf numFmtId="0" fontId="5" fillId="0" borderId="6" xfId="2" applyFont="1" applyBorder="1" applyAlignment="1">
      <alignment horizontal="center" vertical="top"/>
    </xf>
    <xf numFmtId="0" fontId="5" fillId="4" borderId="13" xfId="2" applyFont="1" applyFill="1" applyBorder="1" applyAlignment="1">
      <alignment horizontal="left" vertical="center" wrapText="1"/>
    </xf>
    <xf numFmtId="3" fontId="5" fillId="0" borderId="3" xfId="2" applyNumberFormat="1" applyFont="1" applyBorder="1" applyAlignment="1">
      <alignment wrapText="1"/>
    </xf>
    <xf numFmtId="3" fontId="5" fillId="0" borderId="3" xfId="2" applyNumberFormat="1" applyFont="1" applyBorder="1" applyAlignment="1">
      <alignment vertical="center" wrapText="1"/>
    </xf>
    <xf numFmtId="3" fontId="5" fillId="0" borderId="13" xfId="2" applyNumberFormat="1" applyFont="1" applyBorder="1" applyAlignment="1">
      <alignment vertical="center"/>
    </xf>
    <xf numFmtId="166" fontId="5" fillId="0" borderId="13" xfId="2" applyNumberFormat="1" applyFont="1" applyBorder="1" applyAlignment="1">
      <alignment vertical="center"/>
    </xf>
    <xf numFmtId="3" fontId="9" fillId="0" borderId="13" xfId="2" applyNumberFormat="1" applyFont="1" applyBorder="1" applyAlignment="1">
      <alignment vertical="center"/>
    </xf>
    <xf numFmtId="166" fontId="9" fillId="4" borderId="3" xfId="2" applyNumberFormat="1" applyFont="1" applyFill="1" applyBorder="1" applyAlignment="1">
      <alignment vertical="center"/>
    </xf>
    <xf numFmtId="0" fontId="6" fillId="0" borderId="10" xfId="2" applyFont="1" applyBorder="1" applyAlignment="1">
      <alignment horizontal="left" indent="1"/>
    </xf>
    <xf numFmtId="0" fontId="6" fillId="0" borderId="12" xfId="2" applyFont="1" applyBorder="1" applyAlignment="1">
      <alignment horizontal="left"/>
    </xf>
    <xf numFmtId="3" fontId="6" fillId="0" borderId="9" xfId="3" applyNumberFormat="1" applyFont="1" applyFill="1" applyBorder="1"/>
    <xf numFmtId="166" fontId="6" fillId="0" borderId="9" xfId="3" applyNumberFormat="1" applyFont="1" applyFill="1" applyBorder="1"/>
    <xf numFmtId="0" fontId="5" fillId="0" borderId="0" xfId="2" applyFont="1" applyAlignment="1">
      <alignment vertical="center"/>
    </xf>
    <xf numFmtId="0" fontId="6" fillId="4" borderId="0" xfId="2" applyFont="1" applyFill="1" applyAlignment="1">
      <alignment horizontal="center"/>
    </xf>
    <xf numFmtId="0" fontId="5" fillId="4" borderId="14" xfId="2" applyFont="1" applyFill="1" applyBorder="1"/>
    <xf numFmtId="0" fontId="6" fillId="4" borderId="0" xfId="2" applyFont="1" applyFill="1"/>
    <xf numFmtId="0" fontId="5" fillId="4" borderId="6" xfId="2" applyFont="1" applyFill="1" applyBorder="1" applyAlignment="1">
      <alignment horizontal="right" vertical="center"/>
    </xf>
    <xf numFmtId="3" fontId="5" fillId="0" borderId="1" xfId="2" applyNumberFormat="1" applyFont="1" applyBorder="1" applyAlignment="1">
      <alignment horizontal="right" vertical="center" wrapText="1"/>
    </xf>
    <xf numFmtId="3" fontId="5" fillId="0" borderId="3" xfId="2" applyNumberFormat="1" applyFont="1" applyBorder="1" applyAlignment="1">
      <alignment horizontal="right" vertical="center" wrapText="1"/>
    </xf>
    <xf numFmtId="0" fontId="5" fillId="4" borderId="10" xfId="2" applyFont="1" applyFill="1" applyBorder="1"/>
    <xf numFmtId="0" fontId="6" fillId="4" borderId="12" xfId="2" applyFont="1" applyFill="1" applyBorder="1" applyAlignment="1">
      <alignment horizontal="left"/>
    </xf>
    <xf numFmtId="3" fontId="5" fillId="0" borderId="0" xfId="2" applyNumberFormat="1" applyFont="1" applyAlignment="1">
      <alignment wrapText="1"/>
    </xf>
    <xf numFmtId="0" fontId="6" fillId="4" borderId="1" xfId="2" applyFont="1" applyFill="1" applyBorder="1"/>
    <xf numFmtId="170" fontId="6" fillId="4" borderId="1" xfId="2" applyNumberFormat="1" applyFont="1" applyFill="1" applyBorder="1" applyAlignment="1">
      <alignment horizontal="right"/>
    </xf>
    <xf numFmtId="170" fontId="6" fillId="4" borderId="1" xfId="2" applyNumberFormat="1" applyFont="1" applyFill="1" applyBorder="1"/>
    <xf numFmtId="170" fontId="6" fillId="4" borderId="5" xfId="2" applyNumberFormat="1" applyFont="1" applyFill="1" applyBorder="1"/>
    <xf numFmtId="170" fontId="5" fillId="4" borderId="3" xfId="2" applyNumberFormat="1" applyFont="1" applyFill="1" applyBorder="1" applyAlignment="1">
      <alignment horizontal="right"/>
    </xf>
    <xf numFmtId="170" fontId="5" fillId="4" borderId="3" xfId="2" applyNumberFormat="1" applyFont="1" applyFill="1" applyBorder="1"/>
    <xf numFmtId="170" fontId="5" fillId="4" borderId="6" xfId="2" applyNumberFormat="1" applyFont="1" applyFill="1" applyBorder="1"/>
    <xf numFmtId="170" fontId="5" fillId="4" borderId="3" xfId="3" applyNumberFormat="1" applyFont="1" applyFill="1" applyBorder="1" applyAlignment="1">
      <alignment horizontal="right"/>
    </xf>
    <xf numFmtId="170" fontId="5" fillId="4" borderId="3" xfId="3" applyNumberFormat="1" applyFont="1" applyFill="1" applyBorder="1"/>
    <xf numFmtId="170" fontId="5" fillId="4" borderId="6" xfId="3" applyNumberFormat="1" applyFont="1" applyFill="1" applyBorder="1"/>
    <xf numFmtId="170" fontId="6" fillId="4" borderId="3" xfId="2" applyNumberFormat="1" applyFont="1" applyFill="1" applyBorder="1" applyAlignment="1">
      <alignment horizontal="right"/>
    </xf>
    <xf numFmtId="170" fontId="6" fillId="4" borderId="3" xfId="2" applyNumberFormat="1" applyFont="1" applyFill="1" applyBorder="1"/>
    <xf numFmtId="170" fontId="6" fillId="4" borderId="6" xfId="2" applyNumberFormat="1" applyFont="1" applyFill="1" applyBorder="1"/>
    <xf numFmtId="170" fontId="5" fillId="4" borderId="6" xfId="3" applyNumberFormat="1" applyFont="1" applyFill="1" applyBorder="1" applyAlignment="1">
      <alignment horizontal="right"/>
    </xf>
    <xf numFmtId="170" fontId="5" fillId="4" borderId="3" xfId="3" quotePrefix="1" applyNumberFormat="1" applyFont="1" applyFill="1" applyBorder="1" applyAlignment="1">
      <alignment horizontal="right"/>
    </xf>
    <xf numFmtId="170" fontId="5" fillId="4" borderId="6" xfId="3" quotePrefix="1" applyNumberFormat="1" applyFont="1" applyFill="1" applyBorder="1" applyAlignment="1">
      <alignment horizontal="right"/>
    </xf>
    <xf numFmtId="0" fontId="6" fillId="4" borderId="9" xfId="2" applyFont="1" applyFill="1" applyBorder="1" applyAlignment="1">
      <alignment horizontal="left"/>
    </xf>
    <xf numFmtId="170" fontId="6" fillId="4" borderId="9" xfId="3" applyNumberFormat="1" applyFont="1" applyFill="1" applyBorder="1" applyAlignment="1">
      <alignment horizontal="right"/>
    </xf>
    <xf numFmtId="170" fontId="6" fillId="4" borderId="9" xfId="3" applyNumberFormat="1" applyFont="1" applyFill="1" applyBorder="1"/>
    <xf numFmtId="170" fontId="6" fillId="4" borderId="10" xfId="3" applyNumberFormat="1" applyFont="1" applyFill="1" applyBorder="1"/>
    <xf numFmtId="0" fontId="5" fillId="4" borderId="8" xfId="2" applyFont="1" applyFill="1" applyBorder="1" applyAlignment="1">
      <alignment horizontal="right" vertical="top"/>
    </xf>
    <xf numFmtId="0" fontId="5" fillId="4" borderId="0" xfId="2" applyFont="1" applyFill="1" applyAlignment="1">
      <alignment horizontal="left" vertical="top" wrapText="1"/>
    </xf>
    <xf numFmtId="0" fontId="6" fillId="4" borderId="1" xfId="2" applyFont="1" applyFill="1" applyBorder="1" applyAlignment="1">
      <alignment vertical="center"/>
    </xf>
    <xf numFmtId="170" fontId="6" fillId="4" borderId="1" xfId="3" applyNumberFormat="1" applyFont="1" applyFill="1" applyBorder="1" applyAlignment="1">
      <alignment horizontal="right" vertical="center"/>
    </xf>
    <xf numFmtId="170" fontId="6" fillId="4" borderId="5" xfId="3" applyNumberFormat="1" applyFont="1" applyFill="1" applyBorder="1" applyAlignment="1">
      <alignment horizontal="right" vertical="center"/>
    </xf>
    <xf numFmtId="0" fontId="5" fillId="4" borderId="3" xfId="2" applyFont="1" applyFill="1" applyBorder="1" applyAlignment="1">
      <alignment horizontal="left" vertical="center" indent="1"/>
    </xf>
    <xf numFmtId="170" fontId="5" fillId="4" borderId="3" xfId="2" applyNumberFormat="1" applyFont="1" applyFill="1" applyBorder="1" applyAlignment="1">
      <alignment vertical="center"/>
    </xf>
    <xf numFmtId="170" fontId="5" fillId="4" borderId="6" xfId="2" applyNumberFormat="1" applyFont="1" applyFill="1" applyBorder="1" applyAlignment="1">
      <alignment vertical="center"/>
    </xf>
    <xf numFmtId="170" fontId="5" fillId="4" borderId="3" xfId="3" applyNumberFormat="1" applyFont="1" applyFill="1" applyBorder="1" applyAlignment="1">
      <alignment vertical="center"/>
    </xf>
    <xf numFmtId="170" fontId="5" fillId="4" borderId="6" xfId="3" applyNumberFormat="1" applyFont="1" applyFill="1" applyBorder="1" applyAlignment="1">
      <alignment vertical="center"/>
    </xf>
    <xf numFmtId="171" fontId="6" fillId="4" borderId="3" xfId="3" applyNumberFormat="1" applyFont="1" applyFill="1" applyBorder="1" applyAlignment="1">
      <alignment vertical="center"/>
    </xf>
    <xf numFmtId="170" fontId="6" fillId="4" borderId="3" xfId="3" applyNumberFormat="1" applyFont="1" applyFill="1" applyBorder="1" applyAlignment="1">
      <alignment horizontal="right" vertical="center"/>
    </xf>
    <xf numFmtId="170" fontId="6" fillId="4" borderId="6" xfId="3" applyNumberFormat="1" applyFont="1" applyFill="1" applyBorder="1" applyAlignment="1">
      <alignment horizontal="right" vertical="center"/>
    </xf>
    <xf numFmtId="171" fontId="5" fillId="4" borderId="3" xfId="3" applyNumberFormat="1" applyFont="1" applyFill="1" applyBorder="1" applyAlignment="1">
      <alignment horizontal="left" vertical="center" indent="1"/>
    </xf>
    <xf numFmtId="171" fontId="6" fillId="4" borderId="3" xfId="3" applyNumberFormat="1" applyFont="1" applyFill="1" applyBorder="1"/>
    <xf numFmtId="170" fontId="6" fillId="4" borderId="3" xfId="3" applyNumberFormat="1" applyFont="1" applyFill="1" applyBorder="1" applyAlignment="1">
      <alignment horizontal="right"/>
    </xf>
    <xf numFmtId="170" fontId="6" fillId="4" borderId="6" xfId="3" applyNumberFormat="1" applyFont="1" applyFill="1" applyBorder="1" applyAlignment="1">
      <alignment horizontal="right"/>
    </xf>
    <xf numFmtId="171" fontId="5" fillId="4" borderId="3" xfId="3" applyNumberFormat="1" applyFont="1" applyFill="1" applyBorder="1" applyAlignment="1">
      <alignment horizontal="left" indent="1"/>
    </xf>
    <xf numFmtId="171" fontId="5" fillId="4" borderId="3" xfId="3" applyNumberFormat="1" applyFont="1" applyFill="1" applyBorder="1" applyAlignment="1">
      <alignment horizontal="left" wrapText="1" indent="1"/>
    </xf>
    <xf numFmtId="170" fontId="12" fillId="4" borderId="6" xfId="2" applyNumberFormat="1" applyFont="1" applyFill="1" applyBorder="1"/>
    <xf numFmtId="170" fontId="12" fillId="4" borderId="3" xfId="2" applyNumberFormat="1" applyFont="1" applyFill="1" applyBorder="1"/>
    <xf numFmtId="171" fontId="6" fillId="4" borderId="9" xfId="3" applyNumberFormat="1" applyFont="1" applyFill="1" applyBorder="1" applyAlignment="1">
      <alignment horizontal="left" vertical="center" indent="1"/>
    </xf>
    <xf numFmtId="170" fontId="6" fillId="4" borderId="9" xfId="3" applyNumberFormat="1" applyFont="1" applyFill="1" applyBorder="1" applyAlignment="1">
      <alignment horizontal="right" vertical="center"/>
    </xf>
    <xf numFmtId="170" fontId="6" fillId="4" borderId="10" xfId="3" applyNumberFormat="1" applyFont="1" applyFill="1" applyBorder="1" applyAlignment="1">
      <alignment horizontal="right" vertical="center"/>
    </xf>
    <xf numFmtId="0" fontId="5" fillId="0" borderId="8" xfId="2" applyFont="1" applyBorder="1" applyAlignment="1">
      <alignment vertical="top"/>
    </xf>
    <xf numFmtId="0" fontId="5" fillId="0" borderId="8" xfId="2" applyFont="1" applyBorder="1" applyAlignment="1">
      <alignment horizontal="right" vertical="top"/>
    </xf>
    <xf numFmtId="0" fontId="5" fillId="0" borderId="0" xfId="2" applyFont="1" applyAlignment="1">
      <alignment horizontal="left" vertical="top" wrapText="1"/>
    </xf>
    <xf numFmtId="0" fontId="9" fillId="4" borderId="9" xfId="2" applyFont="1" applyFill="1" applyBorder="1" applyAlignment="1">
      <alignment horizontal="center" vertical="center"/>
    </xf>
    <xf numFmtId="0" fontId="9" fillId="4" borderId="10" xfId="2" applyFont="1" applyFill="1" applyBorder="1" applyAlignment="1">
      <alignment horizontal="center" vertical="center" wrapText="1"/>
    </xf>
    <xf numFmtId="0" fontId="9" fillId="4" borderId="9" xfId="2" applyFont="1" applyFill="1" applyBorder="1" applyAlignment="1">
      <alignment horizontal="center" vertical="center" wrapText="1"/>
    </xf>
    <xf numFmtId="0" fontId="5" fillId="4" borderId="0" xfId="2" applyFont="1" applyFill="1" applyAlignment="1">
      <alignment horizontal="center" vertical="center"/>
    </xf>
    <xf numFmtId="0" fontId="12" fillId="4" borderId="3" xfId="2" applyFont="1" applyFill="1" applyBorder="1"/>
    <xf numFmtId="3" fontId="12" fillId="4" borderId="6" xfId="2" applyNumberFormat="1" applyFont="1" applyFill="1" applyBorder="1"/>
    <xf numFmtId="3" fontId="12" fillId="4" borderId="3" xfId="2" applyNumberFormat="1" applyFont="1" applyFill="1" applyBorder="1"/>
    <xf numFmtId="0" fontId="9" fillId="4" borderId="3" xfId="2" applyFont="1" applyFill="1" applyBorder="1"/>
    <xf numFmtId="3" fontId="9" fillId="4" borderId="6" xfId="2" applyNumberFormat="1" applyFont="1" applyFill="1" applyBorder="1"/>
    <xf numFmtId="3" fontId="9" fillId="4" borderId="3" xfId="2" applyNumberFormat="1" applyFont="1" applyFill="1" applyBorder="1"/>
    <xf numFmtId="3" fontId="9" fillId="4" borderId="3" xfId="2" applyNumberFormat="1" applyFont="1" applyFill="1" applyBorder="1" applyAlignment="1">
      <alignment horizontal="right"/>
    </xf>
    <xf numFmtId="0" fontId="9" fillId="4" borderId="3" xfId="2" applyFont="1" applyFill="1" applyBorder="1" applyAlignment="1">
      <alignment horizontal="left" indent="3"/>
    </xf>
    <xf numFmtId="41" fontId="9" fillId="4" borderId="6" xfId="2" applyNumberFormat="1" applyFont="1" applyFill="1" applyBorder="1" applyAlignment="1">
      <alignment horizontal="right"/>
    </xf>
    <xf numFmtId="3" fontId="9" fillId="4" borderId="3" xfId="2" quotePrefix="1" applyNumberFormat="1" applyFont="1" applyFill="1" applyBorder="1" applyAlignment="1">
      <alignment horizontal="right"/>
    </xf>
    <xf numFmtId="0" fontId="12" fillId="4" borderId="3" xfId="2" applyFont="1" applyFill="1" applyBorder="1" applyAlignment="1">
      <alignment vertical="center"/>
    </xf>
    <xf numFmtId="3" fontId="12" fillId="4" borderId="6" xfId="2" applyNumberFormat="1" applyFont="1" applyFill="1" applyBorder="1" applyAlignment="1">
      <alignment vertical="center"/>
    </xf>
    <xf numFmtId="3" fontId="12" fillId="4" borderId="3" xfId="2" applyNumberFormat="1" applyFont="1" applyFill="1" applyBorder="1" applyAlignment="1">
      <alignment vertical="center"/>
    </xf>
    <xf numFmtId="3" fontId="5" fillId="4" borderId="0" xfId="2" applyNumberFormat="1" applyFont="1" applyFill="1" applyAlignment="1">
      <alignment vertical="top"/>
    </xf>
    <xf numFmtId="0" fontId="5" fillId="4" borderId="0" xfId="2" applyFont="1" applyFill="1" applyAlignment="1">
      <alignment vertical="top"/>
    </xf>
    <xf numFmtId="3" fontId="6" fillId="4" borderId="10" xfId="2" applyNumberFormat="1" applyFont="1" applyFill="1" applyBorder="1"/>
    <xf numFmtId="3" fontId="6" fillId="4" borderId="9" xfId="2" applyNumberFormat="1" applyFont="1" applyFill="1" applyBorder="1"/>
    <xf numFmtId="0" fontId="5" fillId="4" borderId="0" xfId="2" applyFont="1" applyFill="1" applyAlignment="1">
      <alignment horizontal="left" vertical="center"/>
    </xf>
    <xf numFmtId="41" fontId="12" fillId="4" borderId="6" xfId="3" applyNumberFormat="1" applyFont="1" applyFill="1" applyBorder="1" applyAlignment="1">
      <alignment horizontal="right"/>
    </xf>
    <xf numFmtId="165" fontId="12" fillId="4" borderId="6" xfId="3" applyNumberFormat="1" applyFont="1" applyFill="1" applyBorder="1" applyAlignment="1">
      <alignment horizontal="right"/>
    </xf>
    <xf numFmtId="165" fontId="12" fillId="4" borderId="3" xfId="3" applyNumberFormat="1" applyFont="1" applyFill="1" applyBorder="1" applyAlignment="1">
      <alignment horizontal="right"/>
    </xf>
    <xf numFmtId="41" fontId="5" fillId="4" borderId="0" xfId="2" applyNumberFormat="1" applyFont="1" applyFill="1"/>
    <xf numFmtId="41" fontId="9" fillId="4" borderId="6" xfId="2" applyNumberFormat="1" applyFont="1" applyFill="1" applyBorder="1"/>
    <xf numFmtId="165" fontId="9" fillId="4" borderId="6" xfId="3" applyNumberFormat="1" applyFont="1" applyFill="1" applyBorder="1"/>
    <xf numFmtId="165" fontId="9" fillId="4" borderId="3" xfId="3" applyNumberFormat="1" applyFont="1" applyFill="1" applyBorder="1"/>
    <xf numFmtId="41" fontId="12" fillId="4" borderId="6" xfId="3" applyNumberFormat="1" applyFont="1" applyFill="1" applyBorder="1"/>
    <xf numFmtId="165" fontId="12" fillId="4" borderId="6" xfId="3" applyNumberFormat="1" applyFont="1" applyFill="1" applyBorder="1"/>
    <xf numFmtId="165" fontId="12" fillId="4" borderId="3" xfId="3" applyNumberFormat="1" applyFont="1" applyFill="1" applyBorder="1"/>
    <xf numFmtId="0" fontId="9" fillId="4" borderId="3" xfId="2" applyFont="1" applyFill="1" applyBorder="1" applyAlignment="1">
      <alignment horizontal="left" indent="1"/>
    </xf>
    <xf numFmtId="41" fontId="9" fillId="4" borderId="6" xfId="3" applyNumberFormat="1" applyFont="1" applyFill="1" applyBorder="1"/>
    <xf numFmtId="165" fontId="9" fillId="4" borderId="6" xfId="3" applyNumberFormat="1" applyFont="1" applyFill="1" applyBorder="1" applyAlignment="1">
      <alignment horizontal="right"/>
    </xf>
    <xf numFmtId="165" fontId="9" fillId="4" borderId="3" xfId="3" applyNumberFormat="1" applyFont="1" applyFill="1" applyBorder="1" applyAlignment="1">
      <alignment horizontal="right"/>
    </xf>
    <xf numFmtId="0" fontId="9" fillId="4" borderId="3" xfId="2" applyFont="1" applyFill="1" applyBorder="1" applyAlignment="1">
      <alignment horizontal="left" vertical="top" indent="1"/>
    </xf>
    <xf numFmtId="41" fontId="9" fillId="4" borderId="6" xfId="2" applyNumberFormat="1" applyFont="1" applyFill="1" applyBorder="1" applyAlignment="1">
      <alignment vertical="top"/>
    </xf>
    <xf numFmtId="165" fontId="9" fillId="4" borderId="6" xfId="3" applyNumberFormat="1" applyFont="1" applyFill="1" applyBorder="1" applyAlignment="1">
      <alignment vertical="top"/>
    </xf>
    <xf numFmtId="165" fontId="9" fillId="4" borderId="3" xfId="3" applyNumberFormat="1" applyFont="1" applyFill="1" applyBorder="1" applyAlignment="1">
      <alignment vertical="top"/>
    </xf>
    <xf numFmtId="0" fontId="12" fillId="4" borderId="9" xfId="2" applyFont="1" applyFill="1" applyBorder="1" applyAlignment="1">
      <alignment horizontal="left" vertical="center"/>
    </xf>
    <xf numFmtId="41" fontId="12" fillId="4" borderId="10" xfId="3" applyNumberFormat="1" applyFont="1" applyFill="1" applyBorder="1" applyAlignment="1">
      <alignment vertical="center"/>
    </xf>
    <xf numFmtId="165" fontId="12" fillId="4" borderId="10" xfId="3" applyNumberFormat="1" applyFont="1" applyFill="1" applyBorder="1" applyAlignment="1">
      <alignment vertical="center"/>
    </xf>
    <xf numFmtId="165" fontId="12" fillId="4" borderId="9" xfId="3" applyNumberFormat="1" applyFont="1" applyFill="1" applyBorder="1" applyAlignment="1">
      <alignment vertical="center"/>
    </xf>
    <xf numFmtId="41" fontId="5" fillId="4" borderId="0" xfId="2" applyNumberFormat="1" applyFont="1" applyFill="1" applyAlignment="1">
      <alignment vertical="center"/>
    </xf>
    <xf numFmtId="0" fontId="5" fillId="4" borderId="0" xfId="2" applyFont="1" applyFill="1" applyAlignment="1">
      <alignment vertical="center"/>
    </xf>
    <xf numFmtId="0" fontId="14" fillId="4" borderId="0" xfId="2" applyFont="1" applyFill="1"/>
    <xf numFmtId="0" fontId="14" fillId="0" borderId="0" xfId="2" applyFont="1"/>
    <xf numFmtId="0" fontId="17" fillId="0" borderId="0" xfId="2" applyFont="1" applyAlignment="1">
      <alignment horizontal="center"/>
    </xf>
    <xf numFmtId="0" fontId="18" fillId="4" borderId="0" xfId="2" applyFont="1" applyFill="1"/>
    <xf numFmtId="0" fontId="18" fillId="0" borderId="0" xfId="2" applyFont="1"/>
    <xf numFmtId="0" fontId="19" fillId="0" borderId="0" xfId="2" applyFont="1" applyAlignment="1">
      <alignment horizontal="right"/>
    </xf>
    <xf numFmtId="0" fontId="20" fillId="0" borderId="0" xfId="2" applyFont="1" applyAlignment="1">
      <alignment horizontal="right"/>
    </xf>
    <xf numFmtId="0" fontId="14" fillId="4" borderId="0" xfId="2" applyFont="1" applyFill="1" applyAlignment="1">
      <alignment vertical="center"/>
    </xf>
    <xf numFmtId="0" fontId="9" fillId="0" borderId="10" xfId="2" applyFont="1" applyBorder="1" applyAlignment="1">
      <alignment horizontal="center" vertical="center"/>
    </xf>
    <xf numFmtId="0" fontId="9" fillId="0" borderId="10" xfId="2" applyFont="1" applyBorder="1" applyAlignment="1">
      <alignment horizontal="center" vertical="center" wrapText="1"/>
    </xf>
    <xf numFmtId="0" fontId="9" fillId="0" borderId="9" xfId="2" applyFont="1" applyBorder="1" applyAlignment="1">
      <alignment horizontal="center" vertical="center" wrapText="1"/>
    </xf>
    <xf numFmtId="3" fontId="12" fillId="0" borderId="6" xfId="2" applyNumberFormat="1" applyFont="1" applyBorder="1"/>
    <xf numFmtId="3" fontId="12" fillId="0" borderId="3" xfId="2" applyNumberFormat="1" applyFont="1" applyBorder="1"/>
    <xf numFmtId="3" fontId="12" fillId="0" borderId="1" xfId="2" applyNumberFormat="1" applyFont="1" applyBorder="1"/>
    <xf numFmtId="3" fontId="14" fillId="4" borderId="0" xfId="2" applyNumberFormat="1" applyFont="1" applyFill="1"/>
    <xf numFmtId="3" fontId="9" fillId="0" borderId="6" xfId="2" applyNumberFormat="1" applyFont="1" applyBorder="1"/>
    <xf numFmtId="3" fontId="9" fillId="0" borderId="3" xfId="2" applyNumberFormat="1" applyFont="1" applyBorder="1"/>
    <xf numFmtId="3" fontId="12" fillId="0" borderId="3" xfId="2" applyNumberFormat="1" applyFont="1" applyBorder="1" applyAlignment="1">
      <alignment horizontal="right"/>
    </xf>
    <xf numFmtId="3" fontId="12" fillId="0" borderId="3" xfId="2" quotePrefix="1" applyNumberFormat="1" applyFont="1" applyBorder="1" applyAlignment="1">
      <alignment horizontal="right"/>
    </xf>
    <xf numFmtId="3" fontId="15" fillId="4" borderId="0" xfId="2" applyNumberFormat="1" applyFont="1" applyFill="1"/>
    <xf numFmtId="0" fontId="15" fillId="4" borderId="0" xfId="2" applyFont="1" applyFill="1"/>
    <xf numFmtId="0" fontId="12" fillId="4" borderId="9" xfId="2" applyFont="1" applyFill="1" applyBorder="1" applyAlignment="1">
      <alignment horizontal="left"/>
    </xf>
    <xf numFmtId="3" fontId="12" fillId="0" borderId="10" xfId="3" applyNumberFormat="1" applyFont="1" applyFill="1" applyBorder="1"/>
    <xf numFmtId="3" fontId="12" fillId="0" borderId="9" xfId="3" applyNumberFormat="1" applyFont="1" applyFill="1" applyBorder="1"/>
    <xf numFmtId="0" fontId="21" fillId="4" borderId="0" xfId="2" applyFont="1" applyFill="1"/>
    <xf numFmtId="166" fontId="14" fillId="0" borderId="0" xfId="2" applyNumberFormat="1" applyFont="1"/>
    <xf numFmtId="3" fontId="14" fillId="0" borderId="0" xfId="2" applyNumberFormat="1" applyFont="1"/>
    <xf numFmtId="0" fontId="11" fillId="0" borderId="0" xfId="2" applyFont="1" applyAlignment="1">
      <alignment horizontal="right"/>
    </xf>
    <xf numFmtId="0" fontId="9" fillId="4" borderId="12" xfId="2" applyFont="1" applyFill="1" applyBorder="1" applyAlignment="1">
      <alignment horizontal="center" vertical="center"/>
    </xf>
    <xf numFmtId="0" fontId="12" fillId="4" borderId="13" xfId="2" applyFont="1" applyFill="1" applyBorder="1"/>
    <xf numFmtId="0" fontId="9" fillId="4" borderId="13" xfId="2" applyFont="1" applyFill="1" applyBorder="1"/>
    <xf numFmtId="0" fontId="9" fillId="4" borderId="13" xfId="2" applyFont="1" applyFill="1" applyBorder="1" applyAlignment="1">
      <alignment horizontal="left" indent="1"/>
    </xf>
    <xf numFmtId="3" fontId="12" fillId="0" borderId="6" xfId="2" applyNumberFormat="1" applyFont="1" applyBorder="1" applyAlignment="1">
      <alignment horizontal="right"/>
    </xf>
    <xf numFmtId="3" fontId="6" fillId="4" borderId="0" xfId="2" applyNumberFormat="1" applyFont="1" applyFill="1"/>
    <xf numFmtId="0" fontId="12" fillId="4" borderId="12" xfId="2" applyFont="1" applyFill="1" applyBorder="1" applyAlignment="1">
      <alignment horizontal="left"/>
    </xf>
    <xf numFmtId="0" fontId="9" fillId="4" borderId="0" xfId="2" applyFont="1" applyFill="1"/>
    <xf numFmtId="0" fontId="11" fillId="4" borderId="0" xfId="2" applyFont="1" applyFill="1"/>
    <xf numFmtId="166" fontId="5" fillId="0" borderId="0" xfId="2" applyNumberFormat="1" applyFont="1"/>
    <xf numFmtId="3" fontId="9" fillId="0" borderId="3" xfId="5" applyNumberFormat="1" applyFont="1" applyFill="1" applyBorder="1"/>
    <xf numFmtId="0" fontId="5" fillId="0" borderId="0" xfId="4" applyFont="1"/>
    <xf numFmtId="3" fontId="5" fillId="4" borderId="0" xfId="2" applyNumberFormat="1" applyFont="1" applyFill="1" applyAlignment="1">
      <alignment horizontal="right"/>
    </xf>
    <xf numFmtId="0" fontId="5" fillId="4" borderId="12" xfId="2" applyFont="1" applyFill="1" applyBorder="1" applyAlignment="1">
      <alignment horizontal="center" vertical="center" wrapText="1"/>
    </xf>
    <xf numFmtId="3" fontId="6" fillId="4" borderId="1" xfId="2" applyNumberFormat="1" applyFont="1" applyFill="1" applyBorder="1" applyAlignment="1">
      <alignment horizontal="right"/>
    </xf>
    <xf numFmtId="3" fontId="6" fillId="4" borderId="13" xfId="2" applyNumberFormat="1" applyFont="1" applyFill="1" applyBorder="1" applyAlignment="1">
      <alignment horizontal="right"/>
    </xf>
    <xf numFmtId="3" fontId="6" fillId="2" borderId="13" xfId="2" applyNumberFormat="1" applyFont="1" applyFill="1" applyBorder="1" applyAlignment="1">
      <alignment horizontal="right"/>
    </xf>
    <xf numFmtId="0" fontId="5" fillId="4" borderId="13" xfId="2" applyFont="1" applyFill="1" applyBorder="1" applyAlignment="1">
      <alignment horizontal="left" indent="2"/>
    </xf>
    <xf numFmtId="3" fontId="5" fillId="4" borderId="13" xfId="2" applyNumberFormat="1" applyFont="1" applyFill="1" applyBorder="1" applyAlignment="1">
      <alignment horizontal="right"/>
    </xf>
    <xf numFmtId="3" fontId="5" fillId="4" borderId="15" xfId="2" applyNumberFormat="1" applyFont="1" applyFill="1" applyBorder="1" applyAlignment="1">
      <alignment horizontal="right"/>
    </xf>
    <xf numFmtId="166" fontId="5" fillId="4" borderId="3" xfId="2" applyNumberFormat="1" applyFont="1" applyFill="1" applyBorder="1" applyAlignment="1">
      <alignment horizontal="right"/>
    </xf>
    <xf numFmtId="166" fontId="5" fillId="4" borderId="13" xfId="2" applyNumberFormat="1" applyFont="1" applyFill="1" applyBorder="1" applyAlignment="1">
      <alignment horizontal="right"/>
    </xf>
    <xf numFmtId="166" fontId="6" fillId="4" borderId="10" xfId="2" applyNumberFormat="1" applyFont="1" applyFill="1" applyBorder="1" applyAlignment="1">
      <alignment horizontal="right"/>
    </xf>
    <xf numFmtId="166" fontId="6" fillId="4" borderId="9" xfId="2" applyNumberFormat="1" applyFont="1" applyFill="1" applyBorder="1" applyAlignment="1">
      <alignment horizontal="right"/>
    </xf>
    <xf numFmtId="0" fontId="5" fillId="4" borderId="0" xfId="2" applyFont="1" applyFill="1" applyAlignment="1">
      <alignment horizontal="left" indent="2"/>
    </xf>
    <xf numFmtId="0" fontId="5" fillId="4" borderId="0" xfId="2" applyFont="1" applyFill="1" applyAlignment="1">
      <alignment horizontal="left" indent="1"/>
    </xf>
    <xf numFmtId="3" fontId="5" fillId="4" borderId="0" xfId="3" applyNumberFormat="1" applyFont="1" applyFill="1" applyBorder="1" applyAlignment="1">
      <alignment horizontal="right"/>
    </xf>
    <xf numFmtId="0" fontId="6" fillId="4" borderId="2" xfId="2" applyFont="1" applyFill="1" applyBorder="1" applyAlignment="1">
      <alignment horizontal="left" vertical="center"/>
    </xf>
    <xf numFmtId="3" fontId="6" fillId="4" borderId="3" xfId="2" applyNumberFormat="1" applyFont="1" applyFill="1" applyBorder="1"/>
    <xf numFmtId="3" fontId="6" fillId="4" borderId="6" xfId="2" applyNumberFormat="1" applyFont="1" applyFill="1" applyBorder="1"/>
    <xf numFmtId="0" fontId="6" fillId="4" borderId="13" xfId="2" applyFont="1" applyFill="1" applyBorder="1" applyAlignment="1">
      <alignment horizontal="left" indent="1"/>
    </xf>
    <xf numFmtId="3" fontId="5" fillId="4" borderId="6" xfId="2" applyNumberFormat="1" applyFont="1" applyFill="1" applyBorder="1"/>
    <xf numFmtId="0" fontId="5" fillId="4" borderId="13" xfId="2" applyFont="1" applyFill="1" applyBorder="1" applyAlignment="1">
      <alignment horizontal="left" indent="3"/>
    </xf>
    <xf numFmtId="0" fontId="5" fillId="4" borderId="13" xfId="2" applyFont="1" applyFill="1" applyBorder="1" applyAlignment="1">
      <alignment horizontal="left" wrapText="1" indent="3"/>
    </xf>
    <xf numFmtId="0" fontId="6" fillId="4" borderId="13" xfId="2" applyFont="1" applyFill="1" applyBorder="1" applyAlignment="1">
      <alignment horizontal="left" vertical="center"/>
    </xf>
    <xf numFmtId="0" fontId="6" fillId="4" borderId="13" xfId="2" applyFont="1" applyFill="1" applyBorder="1"/>
    <xf numFmtId="0" fontId="5" fillId="4" borderId="13" xfId="2" applyFont="1" applyFill="1" applyBorder="1" applyAlignment="1">
      <alignment horizontal="left" indent="1"/>
    </xf>
    <xf numFmtId="0" fontId="5" fillId="4" borderId="15" xfId="2" applyFont="1" applyFill="1" applyBorder="1" applyAlignment="1">
      <alignment horizontal="left" indent="1"/>
    </xf>
    <xf numFmtId="3" fontId="5" fillId="4" borderId="4" xfId="2" applyNumberFormat="1" applyFont="1" applyFill="1" applyBorder="1"/>
    <xf numFmtId="0" fontId="5" fillId="4" borderId="8" xfId="2" applyFont="1" applyFill="1" applyBorder="1"/>
    <xf numFmtId="169" fontId="5" fillId="4" borderId="0" xfId="3" applyNumberFormat="1" applyFont="1" applyFill="1" applyBorder="1"/>
    <xf numFmtId="169" fontId="5" fillId="4" borderId="0" xfId="3" applyNumberFormat="1" applyFont="1" applyFill="1" applyBorder="1" applyAlignment="1">
      <alignment horizontal="left"/>
    </xf>
    <xf numFmtId="166" fontId="5" fillId="4" borderId="6" xfId="2" applyNumberFormat="1" applyFont="1" applyFill="1" applyBorder="1"/>
    <xf numFmtId="171" fontId="5" fillId="4" borderId="1" xfId="3" applyNumberFormat="1" applyFont="1" applyFill="1" applyBorder="1"/>
    <xf numFmtId="171" fontId="5" fillId="4" borderId="6" xfId="3" applyNumberFormat="1" applyFont="1" applyFill="1" applyBorder="1"/>
    <xf numFmtId="171" fontId="5" fillId="4" borderId="3" xfId="3" applyNumberFormat="1" applyFont="1" applyFill="1" applyBorder="1"/>
    <xf numFmtId="0" fontId="5" fillId="4" borderId="14" xfId="2" applyFont="1" applyFill="1" applyBorder="1" applyAlignment="1">
      <alignment horizontal="left" vertical="center"/>
    </xf>
    <xf numFmtId="166" fontId="5" fillId="4" borderId="7" xfId="2" applyNumberFormat="1" applyFont="1" applyFill="1" applyBorder="1"/>
    <xf numFmtId="171" fontId="5" fillId="4" borderId="4" xfId="3" applyNumberFormat="1" applyFont="1" applyFill="1" applyBorder="1"/>
    <xf numFmtId="49" fontId="11" fillId="0" borderId="0" xfId="2" applyNumberFormat="1" applyFont="1" applyAlignment="1">
      <alignment horizontal="right"/>
    </xf>
    <xf numFmtId="0" fontId="6" fillId="0" borderId="8" xfId="2" applyFont="1" applyBorder="1"/>
    <xf numFmtId="3" fontId="6" fillId="0" borderId="6" xfId="3" applyNumberFormat="1" applyFont="1" applyFill="1" applyBorder="1" applyAlignment="1">
      <alignment horizontal="right" vertical="center"/>
    </xf>
    <xf numFmtId="3" fontId="6" fillId="4" borderId="3" xfId="3" applyNumberFormat="1" applyFont="1" applyFill="1" applyBorder="1" applyAlignment="1">
      <alignment horizontal="right" vertical="center"/>
    </xf>
    <xf numFmtId="165" fontId="6" fillId="4" borderId="5" xfId="3" applyNumberFormat="1" applyFont="1" applyFill="1" applyBorder="1"/>
    <xf numFmtId="0" fontId="5" fillId="0" borderId="0" xfId="2" applyFont="1" applyAlignment="1">
      <alignment horizontal="left" indent="1"/>
    </xf>
    <xf numFmtId="3" fontId="5" fillId="0" borderId="6" xfId="3" applyNumberFormat="1" applyFont="1" applyFill="1" applyBorder="1" applyAlignment="1">
      <alignment horizontal="right" vertical="center"/>
    </xf>
    <xf numFmtId="3" fontId="5" fillId="4" borderId="3" xfId="3" applyNumberFormat="1" applyFont="1" applyFill="1" applyBorder="1" applyAlignment="1">
      <alignment horizontal="right" vertical="center"/>
    </xf>
    <xf numFmtId="165" fontId="5" fillId="4" borderId="6" xfId="3" applyNumberFormat="1" applyFont="1" applyFill="1" applyBorder="1"/>
    <xf numFmtId="0" fontId="5" fillId="0" borderId="0" xfId="2" applyFont="1" applyAlignment="1">
      <alignment horizontal="left" indent="2"/>
    </xf>
    <xf numFmtId="0" fontId="5" fillId="0" borderId="0" xfId="2" applyFont="1" applyAlignment="1">
      <alignment horizontal="left" indent="4"/>
    </xf>
    <xf numFmtId="3" fontId="5" fillId="0" borderId="6" xfId="2" applyNumberFormat="1" applyFont="1" applyBorder="1" applyAlignment="1">
      <alignment horizontal="right" vertical="center"/>
    </xf>
    <xf numFmtId="3" fontId="5" fillId="4" borderId="3" xfId="2" applyNumberFormat="1" applyFont="1" applyFill="1" applyBorder="1" applyAlignment="1">
      <alignment horizontal="right" vertical="center"/>
    </xf>
    <xf numFmtId="0" fontId="6" fillId="0" borderId="0" xfId="2" applyFont="1" applyAlignment="1">
      <alignment vertical="center"/>
    </xf>
    <xf numFmtId="3" fontId="6" fillId="0" borderId="6" xfId="2" applyNumberFormat="1" applyFont="1" applyBorder="1" applyAlignment="1">
      <alignment horizontal="right" vertical="center"/>
    </xf>
    <xf numFmtId="3" fontId="6" fillId="4" borderId="3" xfId="2" applyNumberFormat="1" applyFont="1" applyFill="1" applyBorder="1" applyAlignment="1">
      <alignment horizontal="right" vertical="center"/>
    </xf>
    <xf numFmtId="165" fontId="6" fillId="4" borderId="6" xfId="3" applyNumberFormat="1" applyFont="1" applyFill="1" applyBorder="1"/>
    <xf numFmtId="3" fontId="5" fillId="0" borderId="6" xfId="9" applyNumberFormat="1" applyFont="1" applyFill="1" applyBorder="1" applyAlignment="1">
      <alignment horizontal="right" vertical="center"/>
    </xf>
    <xf numFmtId="3" fontId="5" fillId="4" borderId="3" xfId="9" applyNumberFormat="1" applyFont="1" applyFill="1" applyBorder="1" applyAlignment="1">
      <alignment horizontal="right" vertical="center"/>
    </xf>
    <xf numFmtId="3" fontId="5" fillId="4" borderId="6" xfId="3" applyNumberFormat="1" applyFont="1" applyFill="1" applyBorder="1"/>
    <xf numFmtId="0" fontId="5" fillId="0" borderId="14" xfId="2" applyFont="1" applyBorder="1" applyAlignment="1">
      <alignment horizontal="left" indent="1"/>
    </xf>
    <xf numFmtId="3" fontId="5" fillId="0" borderId="7" xfId="2" applyNumberFormat="1" applyFont="1" applyBorder="1" applyAlignment="1">
      <alignment horizontal="right" vertical="center"/>
    </xf>
    <xf numFmtId="3" fontId="5" fillId="4" borderId="4" xfId="2" applyNumberFormat="1" applyFont="1" applyFill="1" applyBorder="1" applyAlignment="1">
      <alignment horizontal="right" vertical="center"/>
    </xf>
    <xf numFmtId="165" fontId="5" fillId="4" borderId="7" xfId="3" applyNumberFormat="1" applyFont="1" applyFill="1" applyBorder="1"/>
    <xf numFmtId="3" fontId="5" fillId="0" borderId="0" xfId="2" applyNumberFormat="1" applyFont="1" applyAlignment="1">
      <alignment horizontal="right" vertical="center"/>
    </xf>
    <xf numFmtId="0" fontId="23" fillId="0" borderId="0" xfId="2" applyFont="1" applyAlignment="1">
      <alignment horizontal="center" vertical="center"/>
    </xf>
    <xf numFmtId="0" fontId="6" fillId="0" borderId="6" xfId="2" applyFont="1" applyBorder="1"/>
    <xf numFmtId="41" fontId="6" fillId="0" borderId="1" xfId="2" applyNumberFormat="1" applyFont="1" applyBorder="1"/>
    <xf numFmtId="41" fontId="6" fillId="0" borderId="6" xfId="2" applyNumberFormat="1" applyFont="1" applyBorder="1"/>
    <xf numFmtId="41" fontId="6" fillId="0" borderId="3" xfId="2" applyNumberFormat="1" applyFont="1" applyBorder="1"/>
    <xf numFmtId="0" fontId="6" fillId="0" borderId="6" xfId="2" applyFont="1" applyBorder="1" applyAlignment="1">
      <alignment horizontal="left" indent="1"/>
    </xf>
    <xf numFmtId="0" fontId="5" fillId="0" borderId="6" xfId="2" applyFont="1" applyBorder="1" applyAlignment="1">
      <alignment horizontal="left" indent="2"/>
    </xf>
    <xf numFmtId="41" fontId="5" fillId="0" borderId="3" xfId="2" applyNumberFormat="1" applyFont="1" applyBorder="1"/>
    <xf numFmtId="41" fontId="5" fillId="0" borderId="6" xfId="2" applyNumberFormat="1" applyFont="1" applyBorder="1"/>
    <xf numFmtId="0" fontId="5" fillId="0" borderId="6" xfId="2" applyFont="1" applyBorder="1" applyAlignment="1">
      <alignment horizontal="left" indent="3"/>
    </xf>
    <xf numFmtId="0" fontId="5" fillId="4" borderId="3" xfId="2" applyFont="1" applyFill="1" applyBorder="1"/>
    <xf numFmtId="0" fontId="5" fillId="0" borderId="3" xfId="2" applyFont="1" applyBorder="1"/>
    <xf numFmtId="41" fontId="5" fillId="0" borderId="3" xfId="2" applyNumberFormat="1" applyFont="1" applyBorder="1" applyAlignment="1">
      <alignment horizontal="right"/>
    </xf>
    <xf numFmtId="41" fontId="5" fillId="0" borderId="13" xfId="2" applyNumberFormat="1" applyFont="1" applyBorder="1" applyAlignment="1">
      <alignment horizontal="right"/>
    </xf>
    <xf numFmtId="41" fontId="5" fillId="0" borderId="6" xfId="2" applyNumberFormat="1" applyFont="1" applyBorder="1" applyAlignment="1">
      <alignment horizontal="right"/>
    </xf>
    <xf numFmtId="0" fontId="5" fillId="4" borderId="3" xfId="2" applyFont="1" applyFill="1" applyBorder="1" applyAlignment="1">
      <alignment horizontal="right"/>
    </xf>
    <xf numFmtId="0" fontId="5" fillId="0" borderId="13" xfId="2" applyFont="1" applyBorder="1"/>
    <xf numFmtId="41" fontId="6" fillId="0" borderId="13" xfId="2" applyNumberFormat="1" applyFont="1" applyBorder="1"/>
    <xf numFmtId="41" fontId="5" fillId="0" borderId="13" xfId="2" applyNumberFormat="1" applyFont="1" applyBorder="1"/>
    <xf numFmtId="41" fontId="6" fillId="0" borderId="3" xfId="2" applyNumberFormat="1" applyFont="1" applyBorder="1" applyAlignment="1">
      <alignment horizontal="right" vertical="center"/>
    </xf>
    <xf numFmtId="0" fontId="6" fillId="0" borderId="6" xfId="2" applyFont="1" applyBorder="1" applyAlignment="1">
      <alignment horizontal="left" wrapText="1" indent="1"/>
    </xf>
    <xf numFmtId="41" fontId="6" fillId="0" borderId="4" xfId="2" applyNumberFormat="1" applyFont="1" applyBorder="1" applyAlignment="1">
      <alignment horizontal="right" vertical="center"/>
    </xf>
    <xf numFmtId="41" fontId="6" fillId="0" borderId="15" xfId="2" applyNumberFormat="1" applyFont="1" applyBorder="1" applyAlignment="1">
      <alignment horizontal="right" vertical="center"/>
    </xf>
    <xf numFmtId="41" fontId="6" fillId="0" borderId="6" xfId="2" applyNumberFormat="1" applyFont="1" applyBorder="1" applyAlignment="1">
      <alignment horizontal="right" vertical="center"/>
    </xf>
    <xf numFmtId="41" fontId="6" fillId="0" borderId="6" xfId="2" applyNumberFormat="1" applyFont="1" applyBorder="1" applyAlignment="1">
      <alignment vertical="center"/>
    </xf>
    <xf numFmtId="0" fontId="5" fillId="4" borderId="4" xfId="2" applyFont="1" applyFill="1" applyBorder="1" applyAlignment="1">
      <alignment horizontal="right" vertical="center"/>
    </xf>
    <xf numFmtId="3" fontId="5" fillId="4" borderId="4" xfId="2" applyNumberFormat="1" applyFont="1" applyFill="1" applyBorder="1" applyAlignment="1">
      <alignment horizontal="right"/>
    </xf>
    <xf numFmtId="0" fontId="6" fillId="0" borderId="10" xfId="2" applyFont="1" applyBorder="1"/>
    <xf numFmtId="0" fontId="6" fillId="0" borderId="5" xfId="2" applyFont="1" applyBorder="1"/>
    <xf numFmtId="167" fontId="6" fillId="4" borderId="1" xfId="2" applyNumberFormat="1" applyFont="1" applyFill="1" applyBorder="1"/>
    <xf numFmtId="167" fontId="6" fillId="4" borderId="8" xfId="2" applyNumberFormat="1" applyFont="1" applyFill="1" applyBorder="1"/>
    <xf numFmtId="0" fontId="5" fillId="0" borderId="6" xfId="2" applyFont="1" applyBorder="1"/>
    <xf numFmtId="167" fontId="5" fillId="4" borderId="3" xfId="3" applyNumberFormat="1" applyFont="1" applyFill="1" applyBorder="1" applyAlignment="1">
      <alignment horizontal="right"/>
    </xf>
    <xf numFmtId="167" fontId="5" fillId="4" borderId="0" xfId="3" applyNumberFormat="1" applyFont="1" applyFill="1" applyBorder="1" applyAlignment="1">
      <alignment horizontal="right"/>
    </xf>
    <xf numFmtId="171" fontId="5" fillId="4" borderId="3" xfId="3" applyNumberFormat="1" applyFont="1" applyFill="1" applyBorder="1" applyAlignment="1">
      <alignment horizontal="right"/>
    </xf>
    <xf numFmtId="167" fontId="5" fillId="4" borderId="3" xfId="3" applyNumberFormat="1" applyFont="1" applyFill="1" applyBorder="1"/>
    <xf numFmtId="167" fontId="5" fillId="4" borderId="0" xfId="3" applyNumberFormat="1" applyFont="1" applyFill="1" applyBorder="1"/>
    <xf numFmtId="167" fontId="6" fillId="4" borderId="3" xfId="3" applyNumberFormat="1" applyFont="1" applyFill="1" applyBorder="1"/>
    <xf numFmtId="167" fontId="6" fillId="4" borderId="0" xfId="3" applyNumberFormat="1" applyFont="1" applyFill="1" applyBorder="1"/>
    <xf numFmtId="167" fontId="5" fillId="4" borderId="13" xfId="3" applyNumberFormat="1" applyFont="1" applyFill="1" applyBorder="1"/>
    <xf numFmtId="0" fontId="5" fillId="0" borderId="6" xfId="2" applyFont="1" applyBorder="1" applyAlignment="1">
      <alignment horizontal="left" vertical="center" wrapText="1"/>
    </xf>
    <xf numFmtId="167" fontId="5" fillId="4" borderId="3" xfId="2" applyNumberFormat="1" applyFont="1" applyFill="1" applyBorder="1" applyAlignment="1">
      <alignment horizontal="left" vertical="center" wrapText="1"/>
    </xf>
    <xf numFmtId="0" fontId="5" fillId="0" borderId="0" xfId="2" applyFont="1" applyAlignment="1">
      <alignment horizontal="left" vertical="center"/>
    </xf>
    <xf numFmtId="165" fontId="5" fillId="0" borderId="0" xfId="3" applyNumberFormat="1" applyFont="1"/>
    <xf numFmtId="171" fontId="5" fillId="0" borderId="0" xfId="3" applyNumberFormat="1" applyFont="1"/>
    <xf numFmtId="169" fontId="5" fillId="0" borderId="0" xfId="2" applyNumberFormat="1" applyFont="1"/>
    <xf numFmtId="170" fontId="5" fillId="0" borderId="0" xfId="2" applyNumberFormat="1" applyFont="1"/>
    <xf numFmtId="0" fontId="24" fillId="0" borderId="0" xfId="2" applyFont="1"/>
    <xf numFmtId="0" fontId="24" fillId="4" borderId="0" xfId="2" applyFont="1" applyFill="1"/>
    <xf numFmtId="0" fontId="24" fillId="0" borderId="0" xfId="2" applyFont="1" applyAlignment="1">
      <alignment horizontal="right"/>
    </xf>
    <xf numFmtId="0" fontId="24" fillId="4" borderId="0" xfId="2" applyFont="1" applyFill="1" applyAlignment="1">
      <alignment horizontal="right"/>
    </xf>
    <xf numFmtId="0" fontId="25" fillId="0" borderId="0" xfId="2" applyFont="1"/>
    <xf numFmtId="0" fontId="26" fillId="0" borderId="0" xfId="2" applyFont="1" applyAlignment="1">
      <alignment horizontal="right"/>
    </xf>
    <xf numFmtId="0" fontId="25" fillId="4" borderId="0" xfId="2" applyFont="1" applyFill="1"/>
    <xf numFmtId="0" fontId="5" fillId="0" borderId="0" xfId="4" applyFont="1" applyAlignment="1">
      <alignment horizontal="right"/>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0" xfId="4" applyFont="1" applyBorder="1" applyAlignment="1">
      <alignment horizontal="center" vertical="center" wrapText="1"/>
    </xf>
    <xf numFmtId="0" fontId="5" fillId="0" borderId="9" xfId="4" applyFont="1" applyBorder="1" applyAlignment="1">
      <alignment horizontal="center" vertical="center" wrapText="1"/>
    </xf>
    <xf numFmtId="0" fontId="6" fillId="0" borderId="3" xfId="4" applyFont="1" applyBorder="1"/>
    <xf numFmtId="3" fontId="6" fillId="0" borderId="6" xfId="4" applyNumberFormat="1" applyFont="1" applyBorder="1" applyAlignment="1">
      <alignment horizontal="right"/>
    </xf>
    <xf numFmtId="3" fontId="6" fillId="0" borderId="6" xfId="5" applyNumberFormat="1" applyFont="1" applyFill="1" applyBorder="1"/>
    <xf numFmtId="3" fontId="12" fillId="0" borderId="3" xfId="5" applyNumberFormat="1" applyFont="1" applyFill="1" applyBorder="1"/>
    <xf numFmtId="0" fontId="5" fillId="0" borderId="3" xfId="4" applyFont="1" applyBorder="1"/>
    <xf numFmtId="3" fontId="5" fillId="0" borderId="6" xfId="4" applyNumberFormat="1" applyFont="1" applyBorder="1" applyAlignment="1">
      <alignment horizontal="right"/>
    </xf>
    <xf numFmtId="3" fontId="5" fillId="0" borderId="6" xfId="5" applyNumberFormat="1" applyFont="1" applyFill="1" applyBorder="1"/>
    <xf numFmtId="0" fontId="6" fillId="0" borderId="9" xfId="4" applyFont="1" applyBorder="1" applyAlignment="1">
      <alignment horizontal="left" indent="1"/>
    </xf>
    <xf numFmtId="3" fontId="6" fillId="0" borderId="10" xfId="4" applyNumberFormat="1" applyFont="1" applyBorder="1"/>
    <xf numFmtId="3" fontId="6" fillId="0" borderId="10" xfId="5" applyNumberFormat="1" applyFont="1" applyFill="1" applyBorder="1"/>
    <xf numFmtId="3" fontId="12" fillId="0" borderId="9" xfId="5" applyNumberFormat="1" applyFont="1" applyFill="1" applyBorder="1"/>
    <xf numFmtId="0" fontId="7" fillId="0" borderId="0" xfId="4" applyFont="1" applyAlignment="1">
      <alignment horizontal="right"/>
    </xf>
    <xf numFmtId="0" fontId="3" fillId="0" borderId="0" xfId="4" applyFont="1"/>
    <xf numFmtId="0" fontId="24" fillId="0" borderId="0" xfId="4" applyFont="1"/>
    <xf numFmtId="0" fontId="3" fillId="0" borderId="0" xfId="4" applyFont="1" applyAlignment="1">
      <alignment horizontal="center"/>
    </xf>
    <xf numFmtId="0" fontId="3" fillId="0" borderId="0" xfId="4" applyFont="1" applyAlignment="1">
      <alignment horizontal="right"/>
    </xf>
    <xf numFmtId="3" fontId="24" fillId="4" borderId="0" xfId="2" applyNumberFormat="1" applyFont="1" applyFill="1" applyAlignment="1">
      <alignment horizontal="right"/>
    </xf>
    <xf numFmtId="0" fontId="24" fillId="0" borderId="0" xfId="0" applyFont="1"/>
    <xf numFmtId="0" fontId="24" fillId="0" borderId="0" xfId="0" applyFont="1" applyAlignment="1">
      <alignment horizontal="center"/>
    </xf>
    <xf numFmtId="0" fontId="3" fillId="0" borderId="0" xfId="0" applyFont="1" applyAlignment="1">
      <alignment horizontal="left" vertical="center" indent="15"/>
    </xf>
    <xf numFmtId="0" fontId="24" fillId="3" borderId="0" xfId="0" applyFont="1" applyFill="1" applyAlignment="1">
      <alignment horizontal="center"/>
    </xf>
    <xf numFmtId="0" fontId="28" fillId="0" borderId="0" xfId="1" applyFont="1" applyFill="1" applyAlignment="1">
      <alignment horizontal="right"/>
    </xf>
    <xf numFmtId="0" fontId="3" fillId="0" borderId="0" xfId="0" applyFont="1" applyAlignment="1">
      <alignment horizontal="left" wrapText="1"/>
    </xf>
    <xf numFmtId="3" fontId="6" fillId="2" borderId="3" xfId="2" applyNumberFormat="1" applyFont="1" applyFill="1" applyBorder="1" applyAlignment="1">
      <alignment horizontal="right"/>
    </xf>
    <xf numFmtId="166" fontId="5" fillId="4" borderId="1" xfId="8" applyNumberFormat="1" applyFont="1" applyFill="1" applyBorder="1" applyAlignment="1">
      <alignment horizontal="right"/>
    </xf>
    <xf numFmtId="165" fontId="6" fillId="4" borderId="9" xfId="3" applyNumberFormat="1" applyFont="1" applyFill="1" applyBorder="1" applyAlignment="1">
      <alignment horizontal="right"/>
    </xf>
    <xf numFmtId="0" fontId="5" fillId="4" borderId="0" xfId="2" applyFont="1" applyFill="1" applyAlignment="1">
      <alignment horizontal="left" indent="12"/>
    </xf>
    <xf numFmtId="0" fontId="5" fillId="0" borderId="10" xfId="2" applyFont="1" applyBorder="1" applyAlignment="1">
      <alignment vertical="center"/>
    </xf>
    <xf numFmtId="0" fontId="5" fillId="0" borderId="11" xfId="2" applyFont="1" applyBorder="1" applyAlignment="1">
      <alignment vertical="center"/>
    </xf>
    <xf numFmtId="0" fontId="5" fillId="0" borderId="12" xfId="2" applyFont="1" applyBorder="1" applyAlignment="1">
      <alignment vertical="center"/>
    </xf>
    <xf numFmtId="0" fontId="5" fillId="4" borderId="0" xfId="2" applyFont="1" applyFill="1" applyAlignment="1">
      <alignment horizontal="left" wrapText="1"/>
    </xf>
    <xf numFmtId="0" fontId="14" fillId="0" borderId="0" xfId="11" applyFont="1"/>
    <xf numFmtId="0" fontId="18" fillId="0" borderId="0" xfId="11" applyFont="1"/>
    <xf numFmtId="0" fontId="25" fillId="0" borderId="0" xfId="11" applyFont="1"/>
    <xf numFmtId="0" fontId="18" fillId="0" borderId="0" xfId="14" applyFont="1"/>
    <xf numFmtId="0" fontId="18" fillId="0" borderId="0" xfId="14" applyFont="1" applyAlignment="1">
      <alignment horizontal="left" wrapText="1"/>
    </xf>
    <xf numFmtId="3" fontId="18" fillId="0" borderId="0" xfId="14" applyNumberFormat="1" applyFont="1"/>
    <xf numFmtId="0" fontId="27" fillId="0" borderId="0" xfId="14" applyFont="1"/>
    <xf numFmtId="3" fontId="14" fillId="4" borderId="0" xfId="2" applyNumberFormat="1" applyFont="1" applyFill="1" applyAlignment="1">
      <alignment horizontal="right"/>
    </xf>
    <xf numFmtId="0" fontId="14" fillId="4" borderId="0" xfId="2" applyFont="1" applyFill="1" applyAlignment="1">
      <alignment horizontal="right"/>
    </xf>
    <xf numFmtId="0" fontId="32" fillId="4" borderId="0" xfId="2" applyFont="1" applyFill="1" applyAlignment="1">
      <alignment horizontal="right"/>
    </xf>
    <xf numFmtId="3" fontId="15" fillId="4" borderId="0" xfId="2" applyNumberFormat="1" applyFont="1" applyFill="1" applyAlignment="1">
      <alignment horizontal="right"/>
    </xf>
    <xf numFmtId="0" fontId="15" fillId="4" borderId="0" xfId="2" applyFont="1" applyFill="1" applyAlignment="1">
      <alignment wrapText="1"/>
    </xf>
    <xf numFmtId="0" fontId="14" fillId="4" borderId="0" xfId="2" applyFont="1" applyFill="1" applyAlignment="1">
      <alignment horizontal="left" indent="3"/>
    </xf>
    <xf numFmtId="0" fontId="14" fillId="4" borderId="0" xfId="2" applyFont="1" applyFill="1" applyAlignment="1">
      <alignment horizontal="left" indent="2"/>
    </xf>
    <xf numFmtId="0" fontId="14" fillId="4" borderId="0" xfId="2" applyFont="1" applyFill="1" applyAlignment="1">
      <alignment horizontal="left" indent="1"/>
    </xf>
    <xf numFmtId="0" fontId="14" fillId="4" borderId="0" xfId="2" applyFont="1" applyFill="1" applyAlignment="1">
      <alignment horizontal="left" indent="4"/>
    </xf>
    <xf numFmtId="3" fontId="14" fillId="4" borderId="0" xfId="3" applyNumberFormat="1" applyFont="1" applyFill="1" applyBorder="1" applyAlignment="1">
      <alignment horizontal="right"/>
    </xf>
    <xf numFmtId="0" fontId="14" fillId="4" borderId="0" xfId="2" applyFont="1" applyFill="1" applyAlignment="1">
      <alignment horizontal="left" indent="5"/>
    </xf>
    <xf numFmtId="0" fontId="33" fillId="4" borderId="0" xfId="2" applyFont="1" applyFill="1"/>
    <xf numFmtId="43" fontId="14" fillId="4" borderId="0" xfId="2" applyNumberFormat="1" applyFont="1" applyFill="1"/>
    <xf numFmtId="169" fontId="14" fillId="4" borderId="0" xfId="2" applyNumberFormat="1" applyFont="1" applyFill="1"/>
    <xf numFmtId="0" fontId="14" fillId="0" borderId="0" xfId="11" applyFont="1" applyAlignment="1">
      <alignment horizontal="right"/>
    </xf>
    <xf numFmtId="0" fontId="5" fillId="0" borderId="9" xfId="11" applyFont="1" applyBorder="1" applyAlignment="1">
      <alignment horizontal="center" vertical="center"/>
    </xf>
    <xf numFmtId="0" fontId="5" fillId="0" borderId="9" xfId="11" applyFont="1" applyBorder="1" applyAlignment="1">
      <alignment horizontal="center" vertical="center" wrapText="1"/>
    </xf>
    <xf numFmtId="0" fontId="9" fillId="0" borderId="9" xfId="11" applyFont="1" applyBorder="1" applyAlignment="1">
      <alignment horizontal="center" vertical="center" wrapText="1"/>
    </xf>
    <xf numFmtId="0" fontId="6" fillId="0" borderId="3" xfId="11" applyFont="1" applyBorder="1"/>
    <xf numFmtId="172" fontId="6" fillId="0" borderId="3" xfId="13" applyNumberFormat="1" applyFont="1" applyFill="1" applyBorder="1" applyAlignment="1">
      <alignment horizontal="right"/>
    </xf>
    <xf numFmtId="172" fontId="6" fillId="0" borderId="3" xfId="11" applyNumberFormat="1" applyFont="1" applyBorder="1"/>
    <xf numFmtId="172" fontId="12" fillId="0" borderId="3" xfId="11" applyNumberFormat="1" applyFont="1" applyBorder="1"/>
    <xf numFmtId="0" fontId="5" fillId="0" borderId="3" xfId="11" applyFont="1" applyBorder="1" applyAlignment="1">
      <alignment horizontal="left" indent="2"/>
    </xf>
    <xf numFmtId="172" fontId="5" fillId="0" borderId="3" xfId="11" applyNumberFormat="1" applyFont="1" applyBorder="1" applyAlignment="1">
      <alignment horizontal="right"/>
    </xf>
    <xf numFmtId="172" fontId="5" fillId="0" borderId="3" xfId="11" applyNumberFormat="1" applyFont="1" applyBorder="1"/>
    <xf numFmtId="172" fontId="9" fillId="0" borderId="3" xfId="11" applyNumberFormat="1" applyFont="1" applyBorder="1"/>
    <xf numFmtId="172" fontId="9" fillId="0" borderId="3" xfId="11" applyNumberFormat="1" applyFont="1" applyBorder="1" applyAlignment="1">
      <alignment horizontal="right"/>
    </xf>
    <xf numFmtId="0" fontId="5" fillId="0" borderId="3" xfId="11" applyFont="1" applyBorder="1" applyAlignment="1">
      <alignment horizontal="left" indent="3"/>
    </xf>
    <xf numFmtId="0" fontId="6" fillId="0" borderId="9" xfId="11" applyFont="1" applyBorder="1" applyAlignment="1">
      <alignment horizontal="left" indent="1"/>
    </xf>
    <xf numFmtId="0" fontId="7" fillId="0" borderId="0" xfId="11" applyFont="1" applyAlignment="1">
      <alignment horizontal="center"/>
    </xf>
    <xf numFmtId="0" fontId="5" fillId="0" borderId="0" xfId="11" applyFont="1" applyAlignment="1">
      <alignment horizontal="center"/>
    </xf>
    <xf numFmtId="0" fontId="5" fillId="0" borderId="0" xfId="11" applyFont="1" applyAlignment="1">
      <alignment horizontal="right"/>
    </xf>
    <xf numFmtId="0" fontId="3" fillId="0" borderId="0" xfId="11" applyFont="1" applyAlignment="1">
      <alignment horizontal="left"/>
    </xf>
    <xf numFmtId="0" fontId="24" fillId="0" borderId="0" xfId="11" applyFont="1"/>
    <xf numFmtId="0" fontId="3" fillId="0" borderId="0" xfId="11" applyFont="1" applyAlignment="1">
      <alignment horizontal="right"/>
    </xf>
    <xf numFmtId="0" fontId="16" fillId="0" borderId="0" xfId="11" applyFont="1" applyAlignment="1">
      <alignment horizontal="right"/>
    </xf>
    <xf numFmtId="0" fontId="9" fillId="0" borderId="0" xfId="14" applyFont="1"/>
    <xf numFmtId="0" fontId="9" fillId="0" borderId="0" xfId="14" applyFont="1" applyAlignment="1">
      <alignment horizontal="right"/>
    </xf>
    <xf numFmtId="0" fontId="9" fillId="0" borderId="9" xfId="14" applyFont="1" applyBorder="1" applyAlignment="1">
      <alignment horizontal="center" vertical="center"/>
    </xf>
    <xf numFmtId="0" fontId="9" fillId="0" borderId="9" xfId="14" applyFont="1" applyBorder="1" applyAlignment="1">
      <alignment horizontal="center" vertical="center" wrapText="1"/>
    </xf>
    <xf numFmtId="0" fontId="12" fillId="0" borderId="1" xfId="14" applyFont="1" applyBorder="1"/>
    <xf numFmtId="3" fontId="12" fillId="0" borderId="1" xfId="13" applyNumberFormat="1" applyFont="1" applyFill="1" applyBorder="1" applyAlignment="1">
      <alignment horizontal="right"/>
    </xf>
    <xf numFmtId="0" fontId="9" fillId="0" borderId="3" xfId="14" applyFont="1" applyBorder="1" applyAlignment="1">
      <alignment horizontal="left" indent="2"/>
    </xf>
    <xf numFmtId="3" fontId="9" fillId="0" borderId="3" xfId="13" applyNumberFormat="1" applyFont="1" applyFill="1" applyBorder="1" applyAlignment="1">
      <alignment horizontal="right"/>
    </xf>
    <xf numFmtId="3" fontId="9" fillId="0" borderId="3" xfId="13" applyNumberFormat="1" applyFont="1" applyFill="1" applyBorder="1" applyAlignment="1">
      <alignment horizontal="right" vertical="center"/>
    </xf>
    <xf numFmtId="41" fontId="9" fillId="0" borderId="3" xfId="13" applyNumberFormat="1" applyFont="1" applyFill="1" applyBorder="1" applyAlignment="1">
      <alignment horizontal="right"/>
    </xf>
    <xf numFmtId="3" fontId="9" fillId="0" borderId="3" xfId="14" applyNumberFormat="1" applyFont="1" applyBorder="1"/>
    <xf numFmtId="3" fontId="9" fillId="0" borderId="3" xfId="13" applyNumberFormat="1" applyFont="1" applyFill="1" applyBorder="1"/>
    <xf numFmtId="0" fontId="12" fillId="0" borderId="3" xfId="14" applyFont="1" applyBorder="1"/>
    <xf numFmtId="3" fontId="12" fillId="0" borderId="3" xfId="13" applyNumberFormat="1" applyFont="1" applyFill="1" applyBorder="1" applyAlignment="1">
      <alignment horizontal="right"/>
    </xf>
    <xf numFmtId="0" fontId="9" fillId="0" borderId="4" xfId="14" applyFont="1" applyBorder="1" applyAlignment="1">
      <alignment horizontal="left" indent="2"/>
    </xf>
    <xf numFmtId="0" fontId="12" fillId="0" borderId="9" xfId="14" applyFont="1" applyBorder="1" applyAlignment="1">
      <alignment horizontal="center"/>
    </xf>
    <xf numFmtId="3" fontId="12" fillId="0" borderId="9" xfId="14" applyNumberFormat="1" applyFont="1" applyBorder="1" applyAlignment="1">
      <alignment horizontal="right"/>
    </xf>
    <xf numFmtId="3" fontId="12" fillId="0" borderId="9" xfId="13" applyNumberFormat="1" applyFont="1" applyFill="1" applyBorder="1" applyAlignment="1">
      <alignment horizontal="right"/>
    </xf>
    <xf numFmtId="0" fontId="22" fillId="0" borderId="0" xfId="14" applyFont="1" applyAlignment="1">
      <alignment horizontal="right"/>
    </xf>
    <xf numFmtId="0" fontId="12" fillId="0" borderId="0" xfId="14" applyFont="1"/>
    <xf numFmtId="0" fontId="12" fillId="0" borderId="0" xfId="14" applyFont="1" applyAlignment="1">
      <alignment horizontal="right"/>
    </xf>
    <xf numFmtId="0" fontId="12" fillId="0" borderId="0" xfId="14" applyFont="1" applyAlignment="1">
      <alignment horizontal="center"/>
    </xf>
    <xf numFmtId="41" fontId="6" fillId="4" borderId="9" xfId="2" applyNumberFormat="1" applyFont="1" applyFill="1" applyBorder="1" applyAlignment="1">
      <alignment horizontal="right"/>
    </xf>
    <xf numFmtId="3" fontId="9" fillId="0" borderId="3" xfId="2" quotePrefix="1" applyNumberFormat="1" applyFont="1" applyBorder="1" applyAlignment="1">
      <alignment horizontal="right"/>
    </xf>
    <xf numFmtId="0" fontId="7" fillId="0" borderId="0" xfId="2" applyFont="1"/>
    <xf numFmtId="0" fontId="5" fillId="4" borderId="1" xfId="2" applyFont="1" applyFill="1" applyBorder="1" applyAlignment="1">
      <alignment horizontal="center" vertical="center" wrapText="1"/>
    </xf>
    <xf numFmtId="0" fontId="6" fillId="4" borderId="3" xfId="2" applyFont="1" applyFill="1" applyBorder="1" applyAlignment="1">
      <alignment horizontal="left"/>
    </xf>
    <xf numFmtId="0" fontId="5" fillId="4" borderId="3" xfId="2" applyFont="1" applyFill="1" applyBorder="1" applyAlignment="1">
      <alignment horizontal="left" indent="2"/>
    </xf>
    <xf numFmtId="0" fontId="5" fillId="4" borderId="3" xfId="2" applyFont="1" applyFill="1" applyBorder="1" applyAlignment="1">
      <alignment horizontal="left"/>
    </xf>
    <xf numFmtId="3" fontId="5" fillId="4" borderId="7" xfId="2" applyNumberFormat="1" applyFont="1" applyFill="1" applyBorder="1"/>
    <xf numFmtId="0" fontId="6" fillId="4" borderId="3" xfId="2" applyFont="1" applyFill="1" applyBorder="1" applyAlignment="1">
      <alignment horizontal="center"/>
    </xf>
    <xf numFmtId="167" fontId="5" fillId="4" borderId="0" xfId="2" applyNumberFormat="1" applyFont="1" applyFill="1" applyAlignment="1">
      <alignment horizontal="left" vertical="center" wrapText="1"/>
    </xf>
    <xf numFmtId="3" fontId="6" fillId="4" borderId="6" xfId="3" applyNumberFormat="1" applyFont="1" applyFill="1" applyBorder="1" applyAlignment="1">
      <alignment horizontal="right"/>
    </xf>
    <xf numFmtId="3" fontId="5" fillId="0" borderId="3" xfId="2" applyNumberFormat="1" applyFont="1" applyBorder="1" applyAlignment="1">
      <alignment horizontal="right"/>
    </xf>
    <xf numFmtId="3" fontId="6" fillId="0" borderId="3" xfId="2" applyNumberFormat="1" applyFont="1" applyBorder="1" applyAlignment="1">
      <alignment horizontal="right"/>
    </xf>
    <xf numFmtId="41" fontId="5" fillId="0" borderId="3" xfId="3" applyNumberFormat="1" applyFont="1" applyFill="1" applyBorder="1" applyAlignment="1">
      <alignment horizontal="right"/>
    </xf>
    <xf numFmtId="3" fontId="6" fillId="0" borderId="1" xfId="3" applyNumberFormat="1" applyFont="1" applyFill="1" applyBorder="1" applyAlignment="1"/>
    <xf numFmtId="3" fontId="5" fillId="0" borderId="3" xfId="3" applyNumberFormat="1" applyFont="1" applyFill="1" applyBorder="1" applyAlignment="1"/>
    <xf numFmtId="3" fontId="6" fillId="0" borderId="1" xfId="3" applyNumberFormat="1" applyFont="1" applyFill="1" applyBorder="1" applyAlignment="1">
      <alignment horizontal="right"/>
    </xf>
    <xf numFmtId="3" fontId="6" fillId="0" borderId="3" xfId="3" applyNumberFormat="1" applyFont="1" applyFill="1" applyBorder="1" applyAlignment="1">
      <alignment horizontal="right" vertical="top"/>
    </xf>
    <xf numFmtId="3" fontId="5" fillId="0" borderId="4" xfId="3" applyNumberFormat="1" applyFont="1" applyFill="1" applyBorder="1" applyAlignment="1">
      <alignment horizontal="right"/>
    </xf>
    <xf numFmtId="167" fontId="5" fillId="0" borderId="13" xfId="2" applyNumberFormat="1" applyFont="1" applyBorder="1"/>
    <xf numFmtId="167" fontId="6" fillId="0" borderId="9" xfId="2" applyNumberFormat="1" applyFont="1" applyBorder="1" applyAlignment="1">
      <alignment horizontal="right"/>
    </xf>
    <xf numFmtId="0" fontId="9" fillId="4" borderId="10" xfId="2" applyFont="1" applyFill="1" applyBorder="1" applyAlignment="1">
      <alignment horizontal="center" vertical="center"/>
    </xf>
    <xf numFmtId="41" fontId="34" fillId="4" borderId="0" xfId="15" applyNumberFormat="1" applyFont="1" applyFill="1" applyBorder="1" applyAlignment="1">
      <alignment horizontal="right"/>
    </xf>
    <xf numFmtId="41" fontId="35" fillId="4" borderId="0" xfId="2" applyNumberFormat="1" applyFont="1" applyFill="1"/>
    <xf numFmtId="41" fontId="34" fillId="4" borderId="0" xfId="15" applyNumberFormat="1" applyFont="1" applyFill="1" applyBorder="1"/>
    <xf numFmtId="41" fontId="35" fillId="4" borderId="0" xfId="15" applyNumberFormat="1" applyFont="1" applyFill="1" applyBorder="1"/>
    <xf numFmtId="41" fontId="35" fillId="4" borderId="0" xfId="2" applyNumberFormat="1" applyFont="1" applyFill="1" applyAlignment="1">
      <alignment horizontal="right"/>
    </xf>
    <xf numFmtId="41" fontId="35" fillId="4" borderId="0" xfId="2" applyNumberFormat="1" applyFont="1" applyFill="1" applyAlignment="1">
      <alignment vertical="top"/>
    </xf>
    <xf numFmtId="3" fontId="12" fillId="4" borderId="0" xfId="2" applyNumberFormat="1" applyFont="1" applyFill="1"/>
    <xf numFmtId="3" fontId="9" fillId="4" borderId="0" xfId="2" applyNumberFormat="1" applyFont="1" applyFill="1"/>
    <xf numFmtId="41" fontId="9" fillId="4" borderId="0" xfId="2" applyNumberFormat="1" applyFont="1" applyFill="1" applyAlignment="1">
      <alignment horizontal="right"/>
    </xf>
    <xf numFmtId="3" fontId="12" fillId="4" borderId="0" xfId="2" applyNumberFormat="1" applyFont="1" applyFill="1" applyAlignment="1">
      <alignment vertical="center"/>
    </xf>
    <xf numFmtId="3" fontId="12" fillId="4" borderId="13" xfId="0" applyNumberFormat="1" applyFont="1" applyFill="1" applyBorder="1" applyAlignment="1">
      <alignment horizontal="right" vertical="center"/>
    </xf>
    <xf numFmtId="3" fontId="9" fillId="4" borderId="13" xfId="0" applyNumberFormat="1" applyFont="1" applyFill="1" applyBorder="1" applyAlignment="1">
      <alignment horizontal="right" vertical="center"/>
    </xf>
    <xf numFmtId="0" fontId="9" fillId="4" borderId="13" xfId="0" applyFont="1" applyFill="1" applyBorder="1" applyAlignment="1">
      <alignment horizontal="right" vertical="center"/>
    </xf>
    <xf numFmtId="0" fontId="0" fillId="4" borderId="13" xfId="0" applyFill="1" applyBorder="1" applyAlignment="1">
      <alignment horizontal="right"/>
    </xf>
    <xf numFmtId="172" fontId="6" fillId="0" borderId="9" xfId="13" applyNumberFormat="1" applyFont="1" applyFill="1" applyBorder="1" applyAlignment="1">
      <alignment horizontal="right" indent="1"/>
    </xf>
    <xf numFmtId="172" fontId="6" fillId="0" borderId="9" xfId="11" applyNumberFormat="1" applyFont="1" applyBorder="1" applyAlignment="1">
      <alignment horizontal="right"/>
    </xf>
    <xf numFmtId="172" fontId="12" fillId="0" borderId="9" xfId="11" applyNumberFormat="1" applyFont="1" applyBorder="1" applyAlignment="1">
      <alignment horizontal="right"/>
    </xf>
    <xf numFmtId="3" fontId="12" fillId="4" borderId="9" xfId="0" applyNumberFormat="1" applyFont="1" applyFill="1" applyBorder="1" applyAlignment="1">
      <alignment horizontal="right" vertical="center"/>
    </xf>
    <xf numFmtId="3" fontId="36" fillId="4" borderId="6" xfId="0" applyNumberFormat="1" applyFont="1" applyFill="1" applyBorder="1" applyAlignment="1">
      <alignment horizontal="right" vertical="center"/>
    </xf>
    <xf numFmtId="3" fontId="37" fillId="4" borderId="6" xfId="0" applyNumberFormat="1" applyFont="1" applyFill="1" applyBorder="1" applyAlignment="1">
      <alignment horizontal="right" vertical="center"/>
    </xf>
    <xf numFmtId="0" fontId="37" fillId="4" borderId="6" xfId="0" applyFont="1" applyFill="1" applyBorder="1" applyAlignment="1">
      <alignment horizontal="right" vertical="center"/>
    </xf>
    <xf numFmtId="165" fontId="6" fillId="4" borderId="9" xfId="15" applyNumberFormat="1" applyFont="1" applyFill="1" applyBorder="1"/>
    <xf numFmtId="0" fontId="5" fillId="4" borderId="8" xfId="2" applyFont="1" applyFill="1" applyBorder="1" applyAlignment="1">
      <alignment horizontal="left" vertical="center"/>
    </xf>
    <xf numFmtId="166" fontId="5" fillId="4" borderId="3" xfId="2" applyNumberFormat="1" applyFont="1" applyFill="1" applyBorder="1"/>
    <xf numFmtId="171" fontId="5" fillId="4" borderId="7" xfId="3" applyNumberFormat="1" applyFont="1" applyFill="1" applyBorder="1"/>
    <xf numFmtId="166" fontId="5" fillId="4" borderId="4" xfId="2" applyNumberFormat="1" applyFont="1" applyFill="1" applyBorder="1"/>
    <xf numFmtId="0" fontId="9" fillId="0" borderId="0" xfId="11" applyFont="1" applyAlignment="1">
      <alignment horizontal="right"/>
    </xf>
    <xf numFmtId="0" fontId="28" fillId="4" borderId="0" xfId="1" applyFont="1" applyFill="1" applyAlignment="1">
      <alignment horizontal="right"/>
    </xf>
    <xf numFmtId="3" fontId="9" fillId="4" borderId="3" xfId="5" applyNumberFormat="1" applyFont="1" applyFill="1" applyBorder="1" applyAlignment="1">
      <alignment horizontal="right"/>
    </xf>
    <xf numFmtId="169" fontId="5" fillId="4" borderId="1" xfId="15" applyNumberFormat="1" applyFont="1" applyFill="1" applyBorder="1" applyAlignment="1"/>
    <xf numFmtId="169" fontId="5" fillId="4" borderId="1" xfId="3" applyNumberFormat="1" applyFont="1" applyFill="1" applyBorder="1" applyAlignment="1"/>
    <xf numFmtId="169" fontId="5" fillId="4" borderId="5" xfId="3" applyNumberFormat="1" applyFont="1" applyFill="1" applyBorder="1" applyAlignment="1"/>
    <xf numFmtId="169" fontId="5" fillId="4" borderId="3" xfId="15" applyNumberFormat="1" applyFont="1" applyFill="1" applyBorder="1" applyAlignment="1"/>
    <xf numFmtId="169" fontId="5" fillId="4" borderId="3" xfId="3" applyNumberFormat="1" applyFont="1" applyFill="1" applyBorder="1" applyAlignment="1"/>
    <xf numFmtId="169" fontId="5" fillId="4" borderId="6" xfId="3" applyNumberFormat="1" applyFont="1" applyFill="1" applyBorder="1" applyAlignment="1"/>
    <xf numFmtId="169" fontId="5" fillId="4" borderId="4" xfId="15" applyNumberFormat="1" applyFont="1" applyFill="1" applyBorder="1" applyAlignment="1"/>
    <xf numFmtId="169" fontId="5" fillId="4" borderId="4" xfId="3" applyNumberFormat="1" applyFont="1" applyFill="1" applyBorder="1" applyAlignment="1"/>
    <xf numFmtId="169" fontId="5" fillId="4" borderId="7" xfId="3" applyNumberFormat="1" applyFont="1" applyFill="1" applyBorder="1" applyAlignment="1"/>
    <xf numFmtId="3" fontId="38" fillId="0" borderId="0" xfId="0" applyNumberFormat="1" applyFont="1"/>
    <xf numFmtId="0" fontId="39" fillId="3" borderId="0" xfId="1" applyFont="1" applyFill="1" applyAlignment="1">
      <alignment vertical="center"/>
    </xf>
    <xf numFmtId="0" fontId="39" fillId="0" borderId="0" xfId="1" applyFont="1" applyAlignment="1">
      <alignment vertical="center"/>
    </xf>
    <xf numFmtId="0" fontId="5" fillId="0" borderId="0" xfId="2" applyFont="1" applyAlignment="1">
      <alignment horizontal="center" vertical="top"/>
    </xf>
    <xf numFmtId="0" fontId="16" fillId="4" borderId="0" xfId="14" applyFont="1" applyFill="1" applyAlignment="1">
      <alignment horizontal="right"/>
    </xf>
    <xf numFmtId="0" fontId="40" fillId="0" borderId="0" xfId="1" applyFont="1" applyFill="1" applyAlignment="1">
      <alignment horizontal="right"/>
    </xf>
    <xf numFmtId="167" fontId="6" fillId="0" borderId="9" xfId="3" applyNumberFormat="1" applyFont="1" applyFill="1" applyBorder="1"/>
    <xf numFmtId="167" fontId="6" fillId="0" borderId="11" xfId="3" applyNumberFormat="1" applyFont="1" applyFill="1" applyBorder="1"/>
    <xf numFmtId="41" fontId="6" fillId="0" borderId="0" xfId="2" applyNumberFormat="1" applyFont="1"/>
    <xf numFmtId="167" fontId="6" fillId="0" borderId="3" xfId="3" applyNumberFormat="1" applyFont="1" applyFill="1" applyBorder="1"/>
    <xf numFmtId="3" fontId="6" fillId="4" borderId="6" xfId="2" applyNumberFormat="1" applyFont="1" applyFill="1" applyBorder="1" applyAlignment="1">
      <alignment vertical="center"/>
    </xf>
    <xf numFmtId="3" fontId="6" fillId="4" borderId="7" xfId="16" applyNumberFormat="1" applyFont="1" applyFill="1" applyBorder="1"/>
    <xf numFmtId="3" fontId="6" fillId="4" borderId="10" xfId="16" applyNumberFormat="1" applyFont="1" applyFill="1" applyBorder="1"/>
    <xf numFmtId="3" fontId="6" fillId="4" borderId="9" xfId="16" applyNumberFormat="1" applyFont="1" applyFill="1" applyBorder="1"/>
    <xf numFmtId="167" fontId="5" fillId="4" borderId="3" xfId="2" applyNumberFormat="1" applyFont="1" applyFill="1" applyBorder="1" applyAlignment="1">
      <alignment horizontal="right" vertical="center" wrapText="1"/>
    </xf>
    <xf numFmtId="172" fontId="25" fillId="0" borderId="0" xfId="16" applyNumberFormat="1" applyFont="1"/>
    <xf numFmtId="172" fontId="14" fillId="0" borderId="0" xfId="16" applyNumberFormat="1" applyFont="1"/>
    <xf numFmtId="172" fontId="14" fillId="0" borderId="0" xfId="11" applyNumberFormat="1" applyFont="1"/>
    <xf numFmtId="0" fontId="18" fillId="0" borderId="0" xfId="17" applyFont="1" applyAlignment="1">
      <alignment horizontal="left" vertical="center" wrapText="1"/>
    </xf>
    <xf numFmtId="4" fontId="5" fillId="4" borderId="0" xfId="2" applyNumberFormat="1" applyFont="1" applyFill="1"/>
    <xf numFmtId="43" fontId="5" fillId="4" borderId="0" xfId="16" applyFont="1" applyFill="1"/>
    <xf numFmtId="3" fontId="0" fillId="0" borderId="0" xfId="0" applyNumberFormat="1"/>
    <xf numFmtId="0" fontId="5" fillId="0" borderId="13" xfId="2" applyFont="1" applyBorder="1" applyAlignment="1">
      <alignment horizontal="left" vertical="center" wrapText="1"/>
    </xf>
    <xf numFmtId="172" fontId="14" fillId="0" borderId="0" xfId="16" applyNumberFormat="1" applyFont="1" applyFill="1"/>
    <xf numFmtId="0" fontId="5" fillId="5" borderId="0" xfId="2" applyFont="1" applyFill="1"/>
    <xf numFmtId="0" fontId="5" fillId="5" borderId="0" xfId="2" applyFont="1" applyFill="1" applyAlignment="1">
      <alignment horizontal="left" indent="3"/>
    </xf>
    <xf numFmtId="0" fontId="5" fillId="4" borderId="0" xfId="2" applyFont="1" applyFill="1" applyAlignment="1">
      <alignment vertical="top" wrapText="1"/>
    </xf>
    <xf numFmtId="0" fontId="3" fillId="2" borderId="0" xfId="0" applyFont="1" applyFill="1" applyAlignment="1">
      <alignment horizontal="center" wrapText="1"/>
    </xf>
    <xf numFmtId="0" fontId="3" fillId="2" borderId="0" xfId="0" applyFont="1" applyFill="1" applyAlignment="1">
      <alignment horizontal="center"/>
    </xf>
    <xf numFmtId="0" fontId="3" fillId="0" borderId="0" xfId="0" applyFont="1" applyAlignment="1">
      <alignment horizontal="center"/>
    </xf>
    <xf numFmtId="0" fontId="3" fillId="3" borderId="0" xfId="0" applyFont="1" applyFill="1" applyAlignment="1">
      <alignment horizontal="center"/>
    </xf>
    <xf numFmtId="0" fontId="5" fillId="0" borderId="1"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0" xfId="2" applyFont="1" applyAlignment="1">
      <alignment horizontal="left"/>
    </xf>
    <xf numFmtId="0" fontId="5" fillId="4" borderId="0" xfId="2" applyFont="1" applyFill="1" applyAlignment="1">
      <alignment horizontal="right"/>
    </xf>
    <xf numFmtId="0" fontId="3" fillId="0" borderId="0" xfId="2" applyFont="1" applyAlignment="1">
      <alignment horizontal="center"/>
    </xf>
    <xf numFmtId="0" fontId="5" fillId="0" borderId="1" xfId="2" applyFont="1" applyBorder="1" applyAlignment="1">
      <alignment horizontal="center" vertical="center"/>
    </xf>
    <xf numFmtId="0" fontId="7" fillId="4" borderId="8" xfId="2" applyFont="1" applyFill="1" applyBorder="1" applyAlignment="1">
      <alignment horizontal="right"/>
    </xf>
    <xf numFmtId="0" fontId="3" fillId="0" borderId="0" xfId="2" applyFont="1" applyAlignment="1">
      <alignment horizontal="center" vertical="center" wrapText="1"/>
    </xf>
    <xf numFmtId="0" fontId="5" fillId="4" borderId="1" xfId="2" applyFont="1" applyFill="1" applyBorder="1" applyAlignment="1">
      <alignment horizontal="center" vertical="center"/>
    </xf>
    <xf numFmtId="0" fontId="5" fillId="4" borderId="3" xfId="2" applyFont="1" applyFill="1" applyBorder="1" applyAlignment="1">
      <alignment horizontal="center" vertical="center"/>
    </xf>
    <xf numFmtId="0" fontId="5" fillId="4" borderId="4" xfId="2" applyFont="1" applyFill="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4" borderId="5" xfId="2" applyFont="1" applyFill="1" applyBorder="1" applyAlignment="1">
      <alignment horizontal="center" vertical="center"/>
    </xf>
    <xf numFmtId="0" fontId="5" fillId="4" borderId="6" xfId="2" applyFont="1" applyFill="1" applyBorder="1" applyAlignment="1">
      <alignment horizontal="center" vertical="center"/>
    </xf>
    <xf numFmtId="0" fontId="5" fillId="4" borderId="7" xfId="2" applyFont="1" applyFill="1" applyBorder="1" applyAlignment="1">
      <alignment horizontal="center" vertical="center"/>
    </xf>
    <xf numFmtId="0" fontId="5" fillId="5" borderId="0" xfId="2" applyFont="1" applyFill="1" applyAlignment="1">
      <alignment horizontal="left" wrapText="1"/>
    </xf>
    <xf numFmtId="0" fontId="5" fillId="4" borderId="10" xfId="2" applyFont="1" applyFill="1" applyBorder="1" applyAlignment="1">
      <alignment horizontal="center" vertical="center"/>
    </xf>
    <xf numFmtId="0" fontId="5" fillId="4" borderId="11" xfId="2" applyFont="1" applyFill="1" applyBorder="1" applyAlignment="1">
      <alignment horizontal="center" vertical="center"/>
    </xf>
    <xf numFmtId="0" fontId="5" fillId="4" borderId="12" xfId="2" applyFont="1" applyFill="1" applyBorder="1" applyAlignment="1">
      <alignment horizontal="center" vertical="center"/>
    </xf>
    <xf numFmtId="0" fontId="6" fillId="4" borderId="10" xfId="2" applyFont="1" applyFill="1" applyBorder="1" applyAlignment="1">
      <alignment horizontal="center" vertical="center"/>
    </xf>
    <xf numFmtId="0" fontId="6" fillId="4" borderId="11" xfId="2" applyFont="1" applyFill="1" applyBorder="1" applyAlignment="1">
      <alignment horizontal="center" vertical="center"/>
    </xf>
    <xf numFmtId="0" fontId="5" fillId="4" borderId="0" xfId="2" applyFont="1" applyFill="1" applyAlignment="1">
      <alignment horizontal="left" wrapText="1"/>
    </xf>
    <xf numFmtId="0" fontId="3" fillId="4" borderId="0" xfId="2" applyFont="1" applyFill="1" applyAlignment="1">
      <alignment horizontal="center"/>
    </xf>
    <xf numFmtId="0" fontId="5" fillId="0" borderId="9" xfId="2" applyFont="1" applyBorder="1" applyAlignment="1">
      <alignment horizontal="center"/>
    </xf>
    <xf numFmtId="0" fontId="5" fillId="0" borderId="10" xfId="2" applyFont="1" applyBorder="1" applyAlignment="1">
      <alignment horizontal="center"/>
    </xf>
    <xf numFmtId="0" fontId="5" fillId="0" borderId="11" xfId="2" applyFont="1" applyBorder="1" applyAlignment="1">
      <alignment horizontal="center"/>
    </xf>
    <xf numFmtId="0" fontId="5" fillId="0" borderId="12" xfId="2" applyFont="1" applyBorder="1" applyAlignment="1">
      <alignment horizontal="center"/>
    </xf>
    <xf numFmtId="0" fontId="5" fillId="4" borderId="8" xfId="2" applyFont="1" applyFill="1" applyBorder="1" applyAlignment="1">
      <alignment horizontal="right"/>
    </xf>
    <xf numFmtId="0" fontId="5" fillId="4" borderId="2" xfId="2" applyFont="1" applyFill="1" applyBorder="1" applyAlignment="1">
      <alignment horizontal="center" vertical="center"/>
    </xf>
    <xf numFmtId="0" fontId="5" fillId="4" borderId="15" xfId="2" applyFont="1" applyFill="1" applyBorder="1" applyAlignment="1">
      <alignment horizontal="center" vertical="center"/>
    </xf>
    <xf numFmtId="0" fontId="5" fillId="4" borderId="9" xfId="2" applyFont="1" applyFill="1" applyBorder="1" applyAlignment="1">
      <alignment horizontal="center" vertical="center"/>
    </xf>
    <xf numFmtId="0" fontId="10" fillId="4" borderId="5" xfId="2" applyFont="1" applyFill="1" applyBorder="1" applyAlignment="1">
      <alignment horizontal="center" vertical="center"/>
    </xf>
    <xf numFmtId="0" fontId="10" fillId="4" borderId="7" xfId="2" applyFont="1" applyFill="1" applyBorder="1" applyAlignment="1">
      <alignment horizontal="center" vertical="center"/>
    </xf>
    <xf numFmtId="0" fontId="10" fillId="4" borderId="1" xfId="2" applyFont="1" applyFill="1" applyBorder="1" applyAlignment="1">
      <alignment horizontal="center" vertical="center"/>
    </xf>
    <xf numFmtId="0" fontId="10" fillId="4" borderId="4" xfId="2" applyFont="1" applyFill="1" applyBorder="1" applyAlignment="1">
      <alignment horizontal="center" vertical="center"/>
    </xf>
    <xf numFmtId="0" fontId="5" fillId="4" borderId="0" xfId="2" applyFont="1" applyFill="1" applyAlignment="1">
      <alignment horizontal="left" vertical="top" wrapText="1"/>
    </xf>
    <xf numFmtId="0" fontId="6" fillId="4" borderId="1" xfId="2" applyFont="1" applyFill="1" applyBorder="1" applyAlignment="1">
      <alignment horizontal="center" vertical="center"/>
    </xf>
    <xf numFmtId="0" fontId="6" fillId="4" borderId="4" xfId="2" applyFont="1" applyFill="1" applyBorder="1" applyAlignment="1">
      <alignment horizontal="center" vertical="center"/>
    </xf>
    <xf numFmtId="0" fontId="5" fillId="0" borderId="0" xfId="2" applyFont="1" applyAlignment="1">
      <alignment horizontal="left" vertical="top" wrapText="1"/>
    </xf>
    <xf numFmtId="0" fontId="3" fillId="4" borderId="0" xfId="2" applyFont="1" applyFill="1" applyAlignment="1">
      <alignment horizontal="center" vertical="center" wrapText="1"/>
    </xf>
    <xf numFmtId="0" fontId="9" fillId="4" borderId="0" xfId="2" applyFont="1" applyFill="1" applyAlignment="1">
      <alignment horizontal="left" vertical="top" wrapText="1"/>
    </xf>
    <xf numFmtId="0" fontId="9" fillId="5" borderId="0" xfId="0" applyFont="1" applyFill="1" applyAlignment="1">
      <alignment horizontal="left" vertical="top" wrapText="1"/>
    </xf>
    <xf numFmtId="0" fontId="9" fillId="0" borderId="0" xfId="0" applyFont="1" applyAlignment="1">
      <alignment horizontal="left" wrapText="1"/>
    </xf>
    <xf numFmtId="0" fontId="9" fillId="4" borderId="0" xfId="2" applyFont="1" applyFill="1" applyAlignment="1">
      <alignment horizontal="left" wrapText="1"/>
    </xf>
    <xf numFmtId="0" fontId="9" fillId="0" borderId="0" xfId="2" applyFont="1" applyAlignment="1">
      <alignment horizontal="left" vertical="top" wrapText="1"/>
    </xf>
    <xf numFmtId="0" fontId="9" fillId="0" borderId="0" xfId="0" applyFont="1" applyAlignment="1">
      <alignment horizontal="left" vertical="top" wrapText="1"/>
    </xf>
    <xf numFmtId="0" fontId="16" fillId="4" borderId="0" xfId="2" applyFont="1" applyFill="1" applyAlignment="1">
      <alignment horizontal="center"/>
    </xf>
    <xf numFmtId="0" fontId="3" fillId="0" borderId="0" xfId="4" applyFont="1" applyAlignment="1">
      <alignment horizontal="center"/>
    </xf>
    <xf numFmtId="0" fontId="5" fillId="0" borderId="8" xfId="4" applyFont="1" applyBorder="1" applyAlignment="1">
      <alignment horizontal="right" vertical="center" wrapText="1"/>
    </xf>
    <xf numFmtId="0" fontId="5" fillId="5" borderId="0" xfId="4" applyFont="1" applyFill="1" applyAlignment="1">
      <alignment horizontal="left"/>
    </xf>
    <xf numFmtId="0" fontId="9" fillId="0" borderId="0" xfId="17" applyFont="1" applyAlignment="1">
      <alignment horizontal="left" vertical="center" wrapText="1"/>
    </xf>
    <xf numFmtId="0" fontId="18" fillId="0" borderId="0" xfId="17" applyFont="1" applyAlignment="1">
      <alignment horizontal="left" vertical="center" wrapText="1"/>
    </xf>
    <xf numFmtId="0" fontId="3" fillId="0" borderId="0" xfId="11" applyFont="1" applyAlignment="1">
      <alignment horizontal="center"/>
    </xf>
    <xf numFmtId="0" fontId="5" fillId="0" borderId="8" xfId="11" applyFont="1" applyBorder="1" applyAlignment="1">
      <alignment horizontal="right" vertical="top" wrapText="1"/>
    </xf>
    <xf numFmtId="0" fontId="5" fillId="0" borderId="0" xfId="11" applyFont="1" applyAlignment="1">
      <alignment horizontal="right"/>
    </xf>
    <xf numFmtId="0" fontId="5" fillId="0" borderId="0" xfId="11" applyFont="1" applyAlignment="1">
      <alignment horizontal="left" wrapText="1"/>
    </xf>
    <xf numFmtId="0" fontId="5" fillId="0" borderId="8" xfId="14" applyFont="1" applyBorder="1" applyAlignment="1">
      <alignment horizontal="right"/>
    </xf>
    <xf numFmtId="0" fontId="9" fillId="0" borderId="0" xfId="14" applyFont="1" applyAlignment="1">
      <alignment horizontal="right"/>
    </xf>
    <xf numFmtId="0" fontId="9" fillId="0" borderId="0" xfId="14" applyFont="1" applyAlignment="1">
      <alignment horizontal="left" vertical="top" wrapText="1"/>
    </xf>
    <xf numFmtId="0" fontId="9" fillId="0" borderId="0" xfId="14" applyFont="1" applyAlignment="1">
      <alignment horizontal="left" vertical="top"/>
    </xf>
    <xf numFmtId="0" fontId="14" fillId="4" borderId="0" xfId="2" applyFont="1" applyFill="1" applyAlignment="1">
      <alignment horizontal="left" vertical="top" wrapText="1"/>
    </xf>
    <xf numFmtId="0" fontId="14" fillId="4" borderId="0" xfId="2" applyFont="1" applyFill="1" applyAlignment="1">
      <alignment horizontal="left" vertical="center" wrapText="1"/>
    </xf>
    <xf numFmtId="0" fontId="14" fillId="4" borderId="0" xfId="2" applyFont="1" applyFill="1" applyAlignment="1">
      <alignment horizontal="center"/>
    </xf>
    <xf numFmtId="0" fontId="6" fillId="4" borderId="10" xfId="2" applyFont="1" applyFill="1" applyBorder="1" applyAlignment="1">
      <alignment horizontal="center"/>
    </xf>
    <xf numFmtId="0" fontId="6" fillId="4" borderId="11" xfId="2" applyFont="1" applyFill="1" applyBorder="1" applyAlignment="1">
      <alignment horizontal="center"/>
    </xf>
    <xf numFmtId="0" fontId="6" fillId="4" borderId="12" xfId="2" applyFont="1" applyFill="1" applyBorder="1" applyAlignment="1">
      <alignment horizontal="center"/>
    </xf>
    <xf numFmtId="0" fontId="9" fillId="5" borderId="0" xfId="0" applyFont="1" applyFill="1" applyAlignment="1">
      <alignment horizontal="left" vertical="center" wrapText="1"/>
    </xf>
    <xf numFmtId="0" fontId="5" fillId="4" borderId="0" xfId="2" applyFont="1" applyFill="1" applyAlignment="1">
      <alignment horizontal="left"/>
    </xf>
    <xf numFmtId="0" fontId="6" fillId="4" borderId="12" xfId="2" applyFont="1" applyFill="1" applyBorder="1" applyAlignment="1">
      <alignment horizontal="center" vertical="center"/>
    </xf>
    <xf numFmtId="0" fontId="6" fillId="4" borderId="9" xfId="2" applyFont="1" applyFill="1" applyBorder="1" applyAlignment="1">
      <alignment horizontal="center" vertical="center" wrapText="1"/>
    </xf>
    <xf numFmtId="0" fontId="5" fillId="5" borderId="0" xfId="2" applyFont="1" applyFill="1" applyAlignment="1">
      <alignment horizontal="left" vertical="center" wrapText="1"/>
    </xf>
    <xf numFmtId="0" fontId="6" fillId="4" borderId="1" xfId="2" applyFont="1" applyFill="1" applyBorder="1" applyAlignment="1">
      <alignment horizontal="center" vertical="center" wrapText="1"/>
    </xf>
    <xf numFmtId="0" fontId="6" fillId="4" borderId="4" xfId="2" applyFont="1" applyFill="1" applyBorder="1" applyAlignment="1">
      <alignment horizontal="center" vertical="center" wrapText="1"/>
    </xf>
    <xf numFmtId="0" fontId="6" fillId="4" borderId="10" xfId="2" applyFont="1" applyFill="1" applyBorder="1" applyAlignment="1">
      <alignment horizontal="center" vertical="center" wrapText="1"/>
    </xf>
    <xf numFmtId="169" fontId="5" fillId="4" borderId="0" xfId="3" applyNumberFormat="1" applyFont="1" applyFill="1" applyBorder="1" applyAlignment="1">
      <alignment horizontal="right"/>
    </xf>
    <xf numFmtId="0" fontId="5" fillId="4" borderId="1" xfId="2" applyFont="1" applyFill="1" applyBorder="1" applyAlignment="1">
      <alignment horizontal="center" vertical="center" wrapText="1"/>
    </xf>
    <xf numFmtId="0" fontId="5" fillId="4" borderId="4" xfId="2" applyFont="1" applyFill="1" applyBorder="1" applyAlignment="1">
      <alignment horizontal="center" vertical="center" wrapText="1"/>
    </xf>
    <xf numFmtId="0" fontId="5" fillId="0" borderId="2"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5" xfId="2" applyFont="1" applyBorder="1" applyAlignment="1">
      <alignment horizontal="center" vertical="center" wrapText="1"/>
    </xf>
    <xf numFmtId="0" fontId="5" fillId="0" borderId="7" xfId="2" applyFont="1" applyBorder="1" applyAlignment="1">
      <alignment horizontal="center" vertical="center" wrapText="1"/>
    </xf>
    <xf numFmtId="0" fontId="5" fillId="0" borderId="4" xfId="2" applyFont="1" applyBorder="1" applyAlignment="1">
      <alignment horizontal="center" vertical="center" wrapText="1"/>
    </xf>
    <xf numFmtId="0" fontId="5" fillId="4" borderId="5"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5" fillId="0" borderId="0" xfId="2" applyFont="1" applyAlignment="1">
      <alignment horizontal="right" vertical="top"/>
    </xf>
    <xf numFmtId="0" fontId="5" fillId="0" borderId="8" xfId="2" applyFont="1" applyBorder="1" applyAlignment="1">
      <alignment horizontal="center" vertical="center"/>
    </xf>
    <xf numFmtId="0" fontId="5" fillId="0" borderId="8" xfId="2" applyFont="1" applyBorder="1" applyAlignment="1">
      <alignment horizontal="right"/>
    </xf>
  </cellXfs>
  <cellStyles count="18">
    <cellStyle name="Comma" xfId="16" builtinId="3"/>
    <cellStyle name="Comma 2" xfId="3" xr:uid="{00000000-0005-0000-0000-000000000000}"/>
    <cellStyle name="Comma 2 2" xfId="5" xr:uid="{00000000-0005-0000-0000-000001000000}"/>
    <cellStyle name="Comma 2 2 2" xfId="13" xr:uid="{B459E56E-7E60-4A7C-BC73-2B2A8A7D1E88}"/>
    <cellStyle name="Comma 3" xfId="15" xr:uid="{5E371289-5448-4A9F-8D22-ADB1B37E14C5}"/>
    <cellStyle name="Comma_Sheet1" xfId="9" xr:uid="{00000000-0005-0000-0000-000002000000}"/>
    <cellStyle name="Hyperlink" xfId="1" builtinId="8"/>
    <cellStyle name="Normal" xfId="0" builtinId="0"/>
    <cellStyle name="Normal 2" xfId="2" xr:uid="{00000000-0005-0000-0000-000005000000}"/>
    <cellStyle name="Normal 2 2" xfId="4" xr:uid="{00000000-0005-0000-0000-000006000000}"/>
    <cellStyle name="Normal 2 2 2" xfId="14" xr:uid="{0A436A38-27E6-4E49-9ABE-6E6EB853FB91}"/>
    <cellStyle name="Normal 3" xfId="7" xr:uid="{00000000-0005-0000-0000-000007000000}"/>
    <cellStyle name="Normal 4" xfId="10" xr:uid="{CE073E95-2187-4BC3-8E79-6E0B6D62F866}"/>
    <cellStyle name="Normal 5" xfId="6" xr:uid="{00000000-0005-0000-0000-000008000000}"/>
    <cellStyle name="Normal 5 2" xfId="11" xr:uid="{4DA44BA1-04E1-404A-A9B7-C32DFADA441C}"/>
    <cellStyle name="Normal 6" xfId="12" xr:uid="{6B737F03-D96A-44F7-8B19-7B537ECCCCEB}"/>
    <cellStyle name="Normal 6 2" xfId="17" xr:uid="{EBD0CACB-6BA6-4394-B5A6-84009364E9CA}"/>
    <cellStyle name="Percent 2" xfId="8" xr:uid="{00000000-0005-0000-0000-000009000000}"/>
  </cellStyles>
  <dxfs count="61">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store-a\erd$\ERD_PUBLIC_FINANCE\07.%20Annual%20Report\AR%202021\2C\2C%20-%202021%20Economic%20Format_21.03.2022%20-%20Cop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atastore-a\erd$\ERD_TRADE\Annual%20Reports\Annual%20Economic%20Review%202023\Appendix%20Web%20Uploaad\Trade%20Data%20master%20USD%202010-2015.xls" TargetMode="External"/><Relationship Id="rId1" Type="http://schemas.openxmlformats.org/officeDocument/2006/relationships/externalLinkPath" Target="file:///\\datastore-a\erd$\ERD_TRADE\Annual%20Reports\Annual%20Economic%20Review%202023\Appendix%20Web%20Uploaad\Trade%20Data%20master%20USD%202010-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store-a\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Rev"/>
      <sheetName val="NontaxRev"/>
      <sheetName val="Grants"/>
      <sheetName val="Revenue WS"/>
      <sheetName val="2c_2021"/>
      <sheetName val="Public Institutions"/>
      <sheetName val="Budget Outurn from MOF"/>
      <sheetName val="PC"/>
      <sheetName val="PSDG"/>
      <sheetName val="PC-Recurrent"/>
      <sheetName val="FinancingBudQ&amp;DSP"/>
      <sheetName val="AR6.1T"/>
      <sheetName val="AR6.2T"/>
      <sheetName val="AR6.3T"/>
      <sheetName val="AR6.4T"/>
      <sheetName val="AR6.2C old"/>
      <sheetName val="AR6.2C"/>
      <sheetName val="AR6.3C old"/>
      <sheetName val="AR6.3C"/>
      <sheetName val="AR6.4C old"/>
      <sheetName val="AR6.4C"/>
      <sheetName val="AR6.5C"/>
      <sheetName val="T98-deleted"/>
      <sheetName val="T99-deleted"/>
      <sheetName val="T100-deleted"/>
      <sheetName val="T105-deleted"/>
      <sheetName val="T106-deleted"/>
      <sheetName val="GFS-Table1"/>
      <sheetName val="T97-New"/>
      <sheetName val="GFS-Table2"/>
      <sheetName val="T98-New"/>
      <sheetName val="GFS-Table3"/>
      <sheetName val="T96-New"/>
      <sheetName val="Mins"/>
      <sheetName val="T99-New"/>
      <sheetName val="T100-New"/>
      <sheetName val="T101-New"/>
      <sheetName val="T102-New"/>
      <sheetName val="GFS-Table7"/>
      <sheetName val="Head wise Expenditure"/>
      <sheetName val="T106 Workings"/>
      <sheetName val="Exp WS"/>
      <sheetName val="2008"/>
      <sheetName val="M7 P"/>
      <sheetName val="M_7"/>
      <sheetName val="Ed"/>
      <sheetName val="Hou"/>
      <sheetName val="Health"/>
      <sheetName val="Fee"/>
      <sheetName val="Debt"/>
      <sheetName val="Reb"/>
      <sheetName val="Agri"/>
      <sheetName val="Ene"/>
      <sheetName val="PCs"/>
      <sheetName val="Eco oth"/>
      <sheetName val="dev ass"/>
      <sheetName val="Trans "/>
      <sheetName val="Ins"/>
      <sheetName val="Sheet1"/>
      <sheetName val="Wel_"/>
      <sheetName val="Sheet2"/>
      <sheetName val="Sheet3"/>
      <sheetName val="Sheet4"/>
      <sheetName val="Bud-IMF"/>
      <sheetName val="AR1.7C"/>
      <sheetName val="2012P"/>
      <sheetName val="2012E"/>
      <sheetName val="2013E"/>
      <sheetName val="2014 E"/>
      <sheetName val="2015E"/>
      <sheetName val="Ch-260314 "/>
      <sheetName val="Sheet5"/>
      <sheetName val="EMPLOYMENT "/>
      <sheetName val="6.5"/>
      <sheetName val="6.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umption"/>
      <sheetName val="A_Ex"/>
      <sheetName val="A_Im"/>
      <sheetName val="Ex_V (Rs.)"/>
      <sheetName val="IM_V_(Rs.)"/>
      <sheetName val="Ex_Q"/>
      <sheetName val="IM_Q"/>
      <sheetName val="Ex_P"/>
      <sheetName val="Im_P"/>
      <sheetName val="Trade data"/>
      <sheetName val="IM_V_(US $ mn)"/>
      <sheetName val="Ex_V_(US $ mn)"/>
      <sheetName val="Quartaly"/>
      <sheetName val="Sheet2"/>
      <sheetName val="Sheet1"/>
      <sheetName val="Trade data (Rs. mn)"/>
    </sheetNames>
    <sheetDataSet>
      <sheetData sheetId="0">
        <row r="1">
          <cell r="A1" t="str">
            <v>Exchange rate</v>
          </cell>
        </row>
        <row r="2">
          <cell r="A2" t="str">
            <v>Basic Data</v>
          </cell>
        </row>
        <row r="3">
          <cell r="A3">
            <v>40179</v>
          </cell>
        </row>
        <row r="4">
          <cell r="A4">
            <v>40210</v>
          </cell>
        </row>
        <row r="5">
          <cell r="A5">
            <v>40238</v>
          </cell>
        </row>
        <row r="6">
          <cell r="A6">
            <v>40269</v>
          </cell>
        </row>
        <row r="7">
          <cell r="A7">
            <v>40299</v>
          </cell>
        </row>
        <row r="8">
          <cell r="A8">
            <v>40330</v>
          </cell>
        </row>
        <row r="9">
          <cell r="A9">
            <v>40360</v>
          </cell>
        </row>
        <row r="10">
          <cell r="A10">
            <v>40391</v>
          </cell>
        </row>
        <row r="11">
          <cell r="A11">
            <v>40422</v>
          </cell>
        </row>
        <row r="12">
          <cell r="A12">
            <v>40452</v>
          </cell>
        </row>
        <row r="13">
          <cell r="A13">
            <v>40483</v>
          </cell>
        </row>
        <row r="14">
          <cell r="A14">
            <v>40513</v>
          </cell>
        </row>
        <row r="15">
          <cell r="A15">
            <v>40544</v>
          </cell>
        </row>
        <row r="16">
          <cell r="A16">
            <v>40575</v>
          </cell>
        </row>
        <row r="17">
          <cell r="A17">
            <v>40603</v>
          </cell>
        </row>
        <row r="18">
          <cell r="A18">
            <v>40634</v>
          </cell>
        </row>
        <row r="19">
          <cell r="A19">
            <v>40664</v>
          </cell>
        </row>
        <row r="20">
          <cell r="A20">
            <v>40695</v>
          </cell>
        </row>
        <row r="21">
          <cell r="A21">
            <v>40725</v>
          </cell>
        </row>
        <row r="22">
          <cell r="A22">
            <v>40756</v>
          </cell>
        </row>
        <row r="23">
          <cell r="A23">
            <v>40787</v>
          </cell>
        </row>
        <row r="24">
          <cell r="A24">
            <v>40817</v>
          </cell>
        </row>
        <row r="25">
          <cell r="A25">
            <v>40848</v>
          </cell>
        </row>
        <row r="26">
          <cell r="A26">
            <v>40878</v>
          </cell>
        </row>
        <row r="27">
          <cell r="A27">
            <v>40909</v>
          </cell>
        </row>
        <row r="28">
          <cell r="A28">
            <v>40940</v>
          </cell>
        </row>
        <row r="29">
          <cell r="A29">
            <v>40969</v>
          </cell>
        </row>
        <row r="30">
          <cell r="A30">
            <v>41000</v>
          </cell>
        </row>
        <row r="31">
          <cell r="A31">
            <v>41030</v>
          </cell>
        </row>
        <row r="32">
          <cell r="A32">
            <v>41061</v>
          </cell>
        </row>
        <row r="33">
          <cell r="A33">
            <v>41091</v>
          </cell>
        </row>
        <row r="34">
          <cell r="A34">
            <v>41122</v>
          </cell>
        </row>
        <row r="35">
          <cell r="A35">
            <v>41153</v>
          </cell>
        </row>
        <row r="36">
          <cell r="A36">
            <v>41183</v>
          </cell>
        </row>
        <row r="37">
          <cell r="A37">
            <v>41214</v>
          </cell>
        </row>
        <row r="38">
          <cell r="A38">
            <v>41244</v>
          </cell>
        </row>
        <row r="39">
          <cell r="A39">
            <v>41275</v>
          </cell>
        </row>
        <row r="40">
          <cell r="A40">
            <v>41306</v>
          </cell>
        </row>
        <row r="41">
          <cell r="A41">
            <v>41334</v>
          </cell>
        </row>
        <row r="42">
          <cell r="A42">
            <v>41365</v>
          </cell>
        </row>
        <row r="43">
          <cell r="A43">
            <v>41395</v>
          </cell>
        </row>
        <row r="44">
          <cell r="A44">
            <v>41426</v>
          </cell>
        </row>
        <row r="45">
          <cell r="A45">
            <v>41456</v>
          </cell>
        </row>
        <row r="46">
          <cell r="A46">
            <v>41487</v>
          </cell>
        </row>
        <row r="47">
          <cell r="A47">
            <v>41518</v>
          </cell>
        </row>
        <row r="48">
          <cell r="A48">
            <v>41548</v>
          </cell>
        </row>
        <row r="49">
          <cell r="A49">
            <v>41579</v>
          </cell>
        </row>
        <row r="50">
          <cell r="A50">
            <v>41609</v>
          </cell>
        </row>
        <row r="51">
          <cell r="A51">
            <v>41640</v>
          </cell>
        </row>
        <row r="52">
          <cell r="A52">
            <v>41671</v>
          </cell>
        </row>
        <row r="53">
          <cell r="A53">
            <v>41699</v>
          </cell>
        </row>
        <row r="54">
          <cell r="A54">
            <v>41730</v>
          </cell>
        </row>
        <row r="55">
          <cell r="A55">
            <v>41760</v>
          </cell>
        </row>
        <row r="56">
          <cell r="A56">
            <v>41791</v>
          </cell>
        </row>
        <row r="57">
          <cell r="A57">
            <v>41821</v>
          </cell>
        </row>
        <row r="58">
          <cell r="A58">
            <v>41852</v>
          </cell>
        </row>
        <row r="59">
          <cell r="A59">
            <v>41883</v>
          </cell>
        </row>
        <row r="60">
          <cell r="A60">
            <v>41913</v>
          </cell>
        </row>
        <row r="61">
          <cell r="A61">
            <v>41944</v>
          </cell>
        </row>
        <row r="62">
          <cell r="A62">
            <v>41974</v>
          </cell>
        </row>
        <row r="63">
          <cell r="A63">
            <v>42005</v>
          </cell>
        </row>
        <row r="64">
          <cell r="A64">
            <v>42036</v>
          </cell>
        </row>
        <row r="65">
          <cell r="A65">
            <v>42064</v>
          </cell>
        </row>
        <row r="66">
          <cell r="A66">
            <v>42095</v>
          </cell>
        </row>
        <row r="67">
          <cell r="A67">
            <v>42125</v>
          </cell>
        </row>
        <row r="68">
          <cell r="A68">
            <v>42156</v>
          </cell>
        </row>
        <row r="69">
          <cell r="A69">
            <v>42186</v>
          </cell>
        </row>
        <row r="70">
          <cell r="A70">
            <v>42217</v>
          </cell>
        </row>
        <row r="71">
          <cell r="A71">
            <v>42248</v>
          </cell>
        </row>
        <row r="72">
          <cell r="A72">
            <v>42278</v>
          </cell>
        </row>
        <row r="73">
          <cell r="A73">
            <v>42309</v>
          </cell>
        </row>
        <row r="74">
          <cell r="A74">
            <v>42339</v>
          </cell>
        </row>
        <row r="75">
          <cell r="A75">
            <v>42370</v>
          </cell>
        </row>
        <row r="76">
          <cell r="A76">
            <v>42401</v>
          </cell>
        </row>
        <row r="77">
          <cell r="A77">
            <v>42430</v>
          </cell>
        </row>
        <row r="78">
          <cell r="A78">
            <v>42461</v>
          </cell>
        </row>
        <row r="79">
          <cell r="A79">
            <v>42491</v>
          </cell>
        </row>
        <row r="80">
          <cell r="A80">
            <v>42522</v>
          </cell>
        </row>
        <row r="81">
          <cell r="A81">
            <v>42552</v>
          </cell>
        </row>
        <row r="82">
          <cell r="A82">
            <v>42583</v>
          </cell>
        </row>
        <row r="83">
          <cell r="A83">
            <v>42614</v>
          </cell>
        </row>
        <row r="84">
          <cell r="A84">
            <v>42644</v>
          </cell>
        </row>
        <row r="85">
          <cell r="A85">
            <v>42675</v>
          </cell>
        </row>
        <row r="86">
          <cell r="A86">
            <v>42705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G26"/>
  <sheetViews>
    <sheetView tabSelected="1" workbookViewId="0">
      <selection activeCell="F19" sqref="F19"/>
    </sheetView>
  </sheetViews>
  <sheetFormatPr defaultColWidth="9.140625" defaultRowHeight="21.75" customHeight="1" x14ac:dyDescent="0.25"/>
  <cols>
    <col min="1" max="1" width="4.5703125" style="408" customWidth="1"/>
    <col min="2" max="2" width="92.7109375" style="408" customWidth="1"/>
    <col min="3" max="3" width="19.42578125" style="408" customWidth="1"/>
    <col min="4" max="16384" width="9.140625" style="408"/>
  </cols>
  <sheetData>
    <row r="1" spans="2:7" ht="39.75" customHeight="1" x14ac:dyDescent="0.25">
      <c r="B1" s="574" t="s">
        <v>629</v>
      </c>
      <c r="C1" s="575"/>
    </row>
    <row r="2" spans="2:7" ht="24.75" customHeight="1" x14ac:dyDescent="0.25">
      <c r="B2" s="576" t="s">
        <v>491</v>
      </c>
      <c r="C2" s="576"/>
    </row>
    <row r="3" spans="2:7" ht="21.75" customHeight="1" x14ac:dyDescent="0.25">
      <c r="B3" s="576" t="s">
        <v>0</v>
      </c>
      <c r="C3" s="576"/>
    </row>
    <row r="4" spans="2:7" ht="21.75" customHeight="1" x14ac:dyDescent="0.25">
      <c r="B4" s="577" t="s">
        <v>1</v>
      </c>
      <c r="C4" s="577"/>
    </row>
    <row r="5" spans="2:7" ht="21.75" customHeight="1" x14ac:dyDescent="0.25">
      <c r="B5" s="1"/>
      <c r="C5" s="1"/>
    </row>
    <row r="6" spans="2:7" ht="21.75" customHeight="1" x14ac:dyDescent="0.25">
      <c r="B6" s="413" t="s">
        <v>2</v>
      </c>
      <c r="C6" s="2" t="s">
        <v>3</v>
      </c>
    </row>
    <row r="7" spans="2:7" ht="21.75" customHeight="1" x14ac:dyDescent="0.25">
      <c r="B7" s="548" t="s">
        <v>21</v>
      </c>
      <c r="C7" s="411">
        <v>101</v>
      </c>
    </row>
    <row r="8" spans="2:7" ht="21.75" customHeight="1" x14ac:dyDescent="0.25">
      <c r="B8" s="549" t="s">
        <v>4</v>
      </c>
      <c r="C8" s="409">
        <v>102</v>
      </c>
    </row>
    <row r="9" spans="2:7" ht="21.75" customHeight="1" x14ac:dyDescent="0.25">
      <c r="B9" s="548" t="s">
        <v>5</v>
      </c>
      <c r="C9" s="411">
        <v>103</v>
      </c>
    </row>
    <row r="10" spans="2:7" ht="21.75" customHeight="1" x14ac:dyDescent="0.25">
      <c r="B10" s="549" t="s">
        <v>6</v>
      </c>
      <c r="C10" s="409">
        <v>104</v>
      </c>
    </row>
    <row r="11" spans="2:7" ht="21.75" customHeight="1" x14ac:dyDescent="0.25">
      <c r="B11" s="548" t="s">
        <v>557</v>
      </c>
      <c r="C11" s="411">
        <v>105</v>
      </c>
    </row>
    <row r="12" spans="2:7" ht="21.75" customHeight="1" x14ac:dyDescent="0.25">
      <c r="B12" s="549" t="s">
        <v>630</v>
      </c>
      <c r="C12" s="409">
        <v>106</v>
      </c>
    </row>
    <row r="13" spans="2:7" ht="21.75" customHeight="1" x14ac:dyDescent="0.25">
      <c r="B13" s="548" t="s">
        <v>19</v>
      </c>
      <c r="C13" s="411">
        <v>107</v>
      </c>
    </row>
    <row r="14" spans="2:7" ht="21.75" customHeight="1" x14ac:dyDescent="0.25">
      <c r="B14" s="549" t="s">
        <v>20</v>
      </c>
      <c r="C14" s="409">
        <v>108</v>
      </c>
    </row>
    <row r="15" spans="2:7" ht="21.75" customHeight="1" x14ac:dyDescent="0.25">
      <c r="B15" s="548" t="s">
        <v>7</v>
      </c>
      <c r="C15" s="411">
        <v>109</v>
      </c>
      <c r="G15" s="410"/>
    </row>
    <row r="16" spans="2:7" ht="21.75" customHeight="1" x14ac:dyDescent="0.25">
      <c r="B16" s="549" t="s">
        <v>8</v>
      </c>
      <c r="C16" s="409">
        <v>110</v>
      </c>
    </row>
    <row r="17" spans="2:3" ht="21.75" customHeight="1" x14ac:dyDescent="0.25">
      <c r="B17" s="548" t="s">
        <v>9</v>
      </c>
      <c r="C17" s="411">
        <v>111</v>
      </c>
    </row>
    <row r="18" spans="2:3" ht="21.75" customHeight="1" x14ac:dyDescent="0.25">
      <c r="B18" s="549" t="s">
        <v>10</v>
      </c>
      <c r="C18" s="409">
        <v>112</v>
      </c>
    </row>
    <row r="19" spans="2:3" ht="21.75" customHeight="1" x14ac:dyDescent="0.25">
      <c r="B19" s="548" t="s">
        <v>11</v>
      </c>
      <c r="C19" s="411">
        <v>113</v>
      </c>
    </row>
    <row r="20" spans="2:3" ht="21.75" customHeight="1" x14ac:dyDescent="0.25">
      <c r="B20" s="549" t="s">
        <v>12</v>
      </c>
      <c r="C20" s="409">
        <v>114</v>
      </c>
    </row>
    <row r="21" spans="2:3" ht="21.75" customHeight="1" x14ac:dyDescent="0.25">
      <c r="B21" s="548" t="s">
        <v>13</v>
      </c>
      <c r="C21" s="411">
        <v>115</v>
      </c>
    </row>
    <row r="22" spans="2:3" ht="21.75" customHeight="1" x14ac:dyDescent="0.25">
      <c r="B22" s="549" t="s">
        <v>14</v>
      </c>
      <c r="C22" s="409">
        <v>116</v>
      </c>
    </row>
    <row r="23" spans="2:3" ht="21.75" customHeight="1" x14ac:dyDescent="0.25">
      <c r="B23" s="548" t="s">
        <v>15</v>
      </c>
      <c r="C23" s="411">
        <v>117</v>
      </c>
    </row>
    <row r="24" spans="2:3" ht="21.75" customHeight="1" x14ac:dyDescent="0.25">
      <c r="B24" s="549" t="s">
        <v>16</v>
      </c>
      <c r="C24" s="409">
        <v>118</v>
      </c>
    </row>
    <row r="25" spans="2:3" ht="21.75" customHeight="1" x14ac:dyDescent="0.25">
      <c r="B25" s="548" t="s">
        <v>17</v>
      </c>
      <c r="C25" s="411">
        <v>119</v>
      </c>
    </row>
    <row r="26" spans="2:3" ht="21.75" customHeight="1" x14ac:dyDescent="0.25">
      <c r="B26" s="549" t="s">
        <v>18</v>
      </c>
      <c r="C26" s="409">
        <v>120</v>
      </c>
    </row>
  </sheetData>
  <mergeCells count="4">
    <mergeCell ref="B1:C1"/>
    <mergeCell ref="B2:C2"/>
    <mergeCell ref="B3:C3"/>
    <mergeCell ref="B4:C4"/>
  </mergeCells>
  <hyperlinks>
    <hyperlink ref="B7" location="'TABLE 101'!A1" display="Economic Classification of Government Fiscal Operations " xr:uid="{00000000-0004-0000-0000-000000000000}"/>
    <hyperlink ref="B8" location="'TABLE 102 '!Print_Area" display="Economic Classification of Government Revenue" xr:uid="{00000000-0004-0000-0000-000001000000}"/>
    <hyperlink ref="B9" location="'TABLE 103'!A1" display="Economic Classification of Government Expenditure and Lending Minus Repayments" xr:uid="{00000000-0004-0000-0000-000002000000}"/>
    <hyperlink ref="B10" location="'TABLE 104'!A1" display="Functional Classification of Government Expenditure and Lending" xr:uid="{00000000-0004-0000-0000-000003000000}"/>
    <hyperlink ref="B11" location="'TABLE 105 '!Print_Area" display="Voted Expenditure of the Government of Sri Lanka - 2025 " xr:uid="{00000000-0004-0000-0000-000004000000}"/>
    <hyperlink ref="B12" location="'TABLE 106'!A1" display="Voted Expenditure of the Government of Sri Lanka - 2025 " xr:uid="{00000000-0004-0000-0000-000005000000}"/>
    <hyperlink ref="B13" location="'TABLE 107'!A1" display="Current Transfers to Public Corporations and Institutions " xr:uid="{00000000-0004-0000-0000-000006000000}"/>
    <hyperlink ref="B14" location="'TABLE 108'!A1" display="Capital Transfers to Public Corporations and Institutions " xr:uid="{00000000-0004-0000-0000-000007000000}"/>
    <hyperlink ref="B15" location="'TABLE 109'!A1" display="Composition of Outstanding Central Government Debt (as at end year)" xr:uid="{00000000-0004-0000-0000-000008000000}"/>
    <hyperlink ref="B16" location="'TABLE 110'!A1" display="Ownership of Central Government Debt (as at end year)" xr:uid="{00000000-0004-0000-0000-000009000000}"/>
    <hyperlink ref="B17" location="'TABLE 111'!A1" display="Ownership of Treasury Bills (as at end year)" xr:uid="{00000000-0004-0000-0000-00000A000000}"/>
    <hyperlink ref="B18" location="'TABLE 112 '!Print_Area" display="Ownership of Treasury Bonds (as at end year)" xr:uid="{00000000-0004-0000-0000-00000B000000}"/>
    <hyperlink ref="B19" location="'TABLE 113'!A1" display="Ownership of Rupee Loans" xr:uid="{00000000-0004-0000-0000-00000C000000}"/>
    <hyperlink ref="B20" location="'TABLE 114'!A1" display="Ownership of Outstanding Foreign Debt" xr:uid="{00000000-0004-0000-0000-00000D000000}"/>
    <hyperlink ref="B21" location="'TABLE 115'!A1" display="Net Receipts of Foreign Assistance" xr:uid="{00000000-0004-0000-0000-00000E000000}"/>
    <hyperlink ref="B22" location="'TABLE 116'!A1" display="Outstanding Public Debt (as at end year)" xr:uid="{00000000-0004-0000-0000-00000F000000}"/>
    <hyperlink ref="B23" location="'TABLE 117'!A1" display="Central Government Debt Service Payments" xr:uid="{00000000-0004-0000-0000-000010000000}"/>
    <hyperlink ref="B24" location="'TABLE 118 '!A1" display="Central Government Debt Indicators" xr:uid="{00000000-0004-0000-0000-000011000000}"/>
    <hyperlink ref="B25" location="'TABLE 119'!A1" display="Budget Outturn for Provincial Councils" xr:uid="{00000000-0004-0000-0000-000012000000}"/>
    <hyperlink ref="B26" location="'TABLE 120'!A1" display="Consolidated Budget" xr:uid="{00000000-0004-0000-0000-000013000000}"/>
  </hyperlinks>
  <pageMargins left="0.7" right="0.7" top="0.75" bottom="0.75" header="0.3" footer="0.3"/>
  <pageSetup paperSize="9" scale="74" orientation="portrait" r:id="rId1"/>
  <headerFooter>
    <oddHeader>&amp;L&amp;"Calibri"&amp;10&amp;K000000 [Limited Sharing]&amp;1#_x000D_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AB4B-1B12-4511-BF34-6E479826AB9C}">
  <sheetPr>
    <pageSetUpPr fitToPage="1"/>
  </sheetPr>
  <dimension ref="A1:M69"/>
  <sheetViews>
    <sheetView showGridLines="0" zoomScaleNormal="100" zoomScaleSheetLayoutView="100" workbookViewId="0">
      <pane xSplit="1" ySplit="6" topLeftCell="B47" activePane="bottomRight" state="frozen"/>
      <selection pane="topRight" activeCell="O17" sqref="O17"/>
      <selection pane="bottomLeft" activeCell="O17" sqref="O17"/>
      <selection pane="bottomRight" activeCell="G5" sqref="G5:G6"/>
    </sheetView>
  </sheetViews>
  <sheetFormatPr defaultColWidth="9.140625" defaultRowHeight="12.75" x14ac:dyDescent="0.2"/>
  <cols>
    <col min="1" max="1" width="63.7109375" style="43" customWidth="1"/>
    <col min="2" max="2" width="12.28515625" style="43" customWidth="1"/>
    <col min="3" max="3" width="12" style="43" customWidth="1"/>
    <col min="4" max="4" width="12.5703125" style="43" customWidth="1"/>
    <col min="5" max="5" width="12" style="43" customWidth="1"/>
    <col min="6" max="7" width="12.42578125" style="43" customWidth="1"/>
    <col min="8" max="8" width="13.5703125" style="43" customWidth="1"/>
    <col min="9" max="10" width="13.85546875" style="43" customWidth="1"/>
    <col min="11" max="11" width="13" style="43" customWidth="1"/>
    <col min="12" max="12" width="12.28515625" style="82" customWidth="1"/>
    <col min="13" max="13" width="12.42578125" style="82" customWidth="1"/>
    <col min="14" max="16384" width="9.140625" style="43"/>
  </cols>
  <sheetData>
    <row r="1" spans="1:13" ht="15.75" x14ac:dyDescent="0.25">
      <c r="A1" s="83" t="s">
        <v>22</v>
      </c>
      <c r="M1" s="103" t="s">
        <v>570</v>
      </c>
    </row>
    <row r="2" spans="1:13" ht="13.5" customHeight="1" x14ac:dyDescent="0.2">
      <c r="B2" s="6"/>
      <c r="C2" s="6"/>
      <c r="D2" s="6"/>
      <c r="E2" s="6"/>
      <c r="F2" s="6"/>
      <c r="G2" s="6"/>
      <c r="H2" s="6"/>
      <c r="I2" s="6"/>
      <c r="M2" s="412" t="s">
        <v>493</v>
      </c>
    </row>
    <row r="3" spans="1:13" ht="16.149999999999999" customHeight="1" x14ac:dyDescent="0.2">
      <c r="A3" s="620" t="s">
        <v>20</v>
      </c>
      <c r="B3" s="620"/>
      <c r="C3" s="620"/>
      <c r="D3" s="620"/>
      <c r="E3" s="620"/>
      <c r="F3" s="620"/>
      <c r="G3" s="620"/>
      <c r="H3" s="620"/>
      <c r="I3" s="620"/>
      <c r="J3" s="620"/>
      <c r="K3" s="620"/>
      <c r="L3" s="620"/>
    </row>
    <row r="4" spans="1:13" x14ac:dyDescent="0.2">
      <c r="B4" s="9"/>
      <c r="C4" s="9"/>
      <c r="D4" s="9"/>
      <c r="E4" s="9"/>
      <c r="F4" s="9"/>
      <c r="G4" s="9"/>
      <c r="H4" s="9"/>
      <c r="I4" s="9"/>
      <c r="M4" s="9" t="s">
        <v>600</v>
      </c>
    </row>
    <row r="5" spans="1:13" x14ac:dyDescent="0.2">
      <c r="A5" s="617" t="s">
        <v>152</v>
      </c>
      <c r="B5" s="617">
        <v>2014</v>
      </c>
      <c r="C5" s="617">
        <v>2015</v>
      </c>
      <c r="D5" s="617">
        <v>2016</v>
      </c>
      <c r="E5" s="617">
        <v>2017</v>
      </c>
      <c r="F5" s="617">
        <v>2018</v>
      </c>
      <c r="G5" s="617" t="s">
        <v>25</v>
      </c>
      <c r="H5" s="614" t="s">
        <v>153</v>
      </c>
      <c r="I5" s="617">
        <v>2021</v>
      </c>
      <c r="J5" s="612">
        <v>2022</v>
      </c>
      <c r="K5" s="614">
        <v>2023</v>
      </c>
      <c r="L5" s="614" t="s">
        <v>495</v>
      </c>
      <c r="M5" s="614" t="s">
        <v>613</v>
      </c>
    </row>
    <row r="6" spans="1:13" x14ac:dyDescent="0.2">
      <c r="A6" s="618"/>
      <c r="B6" s="618"/>
      <c r="C6" s="618"/>
      <c r="D6" s="618"/>
      <c r="E6" s="618"/>
      <c r="F6" s="618"/>
      <c r="G6" s="618"/>
      <c r="H6" s="615"/>
      <c r="I6" s="618"/>
      <c r="J6" s="613"/>
      <c r="K6" s="615"/>
      <c r="L6" s="615"/>
      <c r="M6" s="615"/>
    </row>
    <row r="7" spans="1:13" ht="15" customHeight="1" x14ac:dyDescent="0.2">
      <c r="A7" s="159" t="s">
        <v>154</v>
      </c>
      <c r="B7" s="160">
        <v>3893.34033</v>
      </c>
      <c r="C7" s="160">
        <v>2618.3000000000002</v>
      </c>
      <c r="D7" s="160">
        <v>3033.9056999999998</v>
      </c>
      <c r="E7" s="161">
        <v>3004.2</v>
      </c>
      <c r="F7" s="160">
        <v>3136.1</v>
      </c>
      <c r="G7" s="160">
        <v>2794.0142500000002</v>
      </c>
      <c r="H7" s="160">
        <v>3091.15086797</v>
      </c>
      <c r="I7" s="160">
        <v>5281.4</v>
      </c>
      <c r="J7" s="161">
        <v>1093.6049999999998</v>
      </c>
      <c r="K7" s="160">
        <v>1521.0368806700001</v>
      </c>
      <c r="L7" s="160">
        <v>3238.2368965099995</v>
      </c>
      <c r="M7" s="160">
        <v>4099.2197069899994</v>
      </c>
    </row>
    <row r="8" spans="1:13" ht="15" customHeight="1" x14ac:dyDescent="0.2">
      <c r="A8" s="162" t="s">
        <v>206</v>
      </c>
      <c r="B8" s="163">
        <v>102.6</v>
      </c>
      <c r="C8" s="163">
        <v>84.9</v>
      </c>
      <c r="D8" s="163">
        <v>89</v>
      </c>
      <c r="E8" s="164">
        <v>82</v>
      </c>
      <c r="F8" s="163">
        <v>117.9</v>
      </c>
      <c r="G8" s="163">
        <v>33.5</v>
      </c>
      <c r="H8" s="163">
        <v>49.25</v>
      </c>
      <c r="I8" s="163">
        <v>7</v>
      </c>
      <c r="J8" s="164">
        <v>0</v>
      </c>
      <c r="K8" s="163">
        <v>0</v>
      </c>
      <c r="L8" s="163">
        <v>0</v>
      </c>
      <c r="M8" s="163">
        <v>0</v>
      </c>
    </row>
    <row r="9" spans="1:13" ht="15" customHeight="1" x14ac:dyDescent="0.2">
      <c r="A9" s="162" t="s">
        <v>157</v>
      </c>
      <c r="B9" s="163">
        <v>499.38</v>
      </c>
      <c r="C9" s="163">
        <v>456.6</v>
      </c>
      <c r="D9" s="163">
        <v>561.29</v>
      </c>
      <c r="E9" s="164">
        <v>640</v>
      </c>
      <c r="F9" s="163">
        <v>699</v>
      </c>
      <c r="G9" s="163">
        <v>568</v>
      </c>
      <c r="H9" s="163">
        <v>800</v>
      </c>
      <c r="I9" s="163">
        <v>734.29399999999998</v>
      </c>
      <c r="J9" s="164">
        <v>228</v>
      </c>
      <c r="K9" s="163">
        <v>50</v>
      </c>
      <c r="L9" s="163">
        <v>50</v>
      </c>
      <c r="M9" s="163">
        <v>39.22</v>
      </c>
    </row>
    <row r="10" spans="1:13" ht="15" customHeight="1" x14ac:dyDescent="0.2">
      <c r="A10" s="162" t="s">
        <v>158</v>
      </c>
      <c r="B10" s="163">
        <v>66.84</v>
      </c>
      <c r="C10" s="163">
        <v>76</v>
      </c>
      <c r="D10" s="163">
        <v>53.6</v>
      </c>
      <c r="E10" s="164">
        <v>50</v>
      </c>
      <c r="F10" s="163">
        <v>53.5</v>
      </c>
      <c r="G10" s="163">
        <v>43.725000000000001</v>
      </c>
      <c r="H10" s="163">
        <v>65</v>
      </c>
      <c r="I10" s="163">
        <v>70</v>
      </c>
      <c r="J10" s="164">
        <v>10</v>
      </c>
      <c r="K10" s="163">
        <v>15</v>
      </c>
      <c r="L10" s="163">
        <v>15</v>
      </c>
      <c r="M10" s="163">
        <v>70</v>
      </c>
    </row>
    <row r="11" spans="1:13" ht="15" customHeight="1" x14ac:dyDescent="0.2">
      <c r="A11" s="162" t="s">
        <v>160</v>
      </c>
      <c r="B11" s="163">
        <v>1089</v>
      </c>
      <c r="C11" s="163">
        <v>825</v>
      </c>
      <c r="D11" s="163">
        <v>1053</v>
      </c>
      <c r="E11" s="164">
        <v>1253.7</v>
      </c>
      <c r="F11" s="163">
        <v>1108</v>
      </c>
      <c r="G11" s="163">
        <v>949.99924999999996</v>
      </c>
      <c r="H11" s="163">
        <v>720</v>
      </c>
      <c r="I11" s="163">
        <v>2421.6210000000001</v>
      </c>
      <c r="J11" s="164">
        <v>400</v>
      </c>
      <c r="K11" s="163">
        <v>989.24</v>
      </c>
      <c r="L11" s="163">
        <v>2630</v>
      </c>
      <c r="M11" s="163">
        <v>3255</v>
      </c>
    </row>
    <row r="12" spans="1:13" ht="15" customHeight="1" x14ac:dyDescent="0.2">
      <c r="A12" s="162" t="s">
        <v>161</v>
      </c>
      <c r="B12" s="163">
        <v>21.5</v>
      </c>
      <c r="C12" s="163">
        <v>18.2</v>
      </c>
      <c r="D12" s="163">
        <v>32.689</v>
      </c>
      <c r="E12" s="164">
        <v>19.899999999999999</v>
      </c>
      <c r="F12" s="163">
        <v>31</v>
      </c>
      <c r="G12" s="163">
        <v>21</v>
      </c>
      <c r="H12" s="163">
        <v>25.75</v>
      </c>
      <c r="I12" s="163">
        <v>34</v>
      </c>
      <c r="J12" s="164">
        <v>16</v>
      </c>
      <c r="K12" s="163">
        <v>18.600000000000001</v>
      </c>
      <c r="L12" s="163">
        <v>24.16</v>
      </c>
      <c r="M12" s="163">
        <v>26.03</v>
      </c>
    </row>
    <row r="13" spans="1:13" ht="15" customHeight="1" x14ac:dyDescent="0.2">
      <c r="A13" s="162" t="s">
        <v>162</v>
      </c>
      <c r="B13" s="163">
        <v>68</v>
      </c>
      <c r="C13" s="163">
        <v>63.6</v>
      </c>
      <c r="D13" s="163">
        <v>84.8</v>
      </c>
      <c r="E13" s="164">
        <v>51</v>
      </c>
      <c r="F13" s="163">
        <v>87</v>
      </c>
      <c r="G13" s="163">
        <v>80.5</v>
      </c>
      <c r="H13" s="163">
        <v>111.7</v>
      </c>
      <c r="I13" s="163">
        <v>111.7</v>
      </c>
      <c r="J13" s="164">
        <v>20.399999999999999</v>
      </c>
      <c r="K13" s="163">
        <v>30</v>
      </c>
      <c r="L13" s="163">
        <v>30</v>
      </c>
      <c r="M13" s="163">
        <v>94.523055159999998</v>
      </c>
    </row>
    <row r="14" spans="1:13" ht="15" customHeight="1" x14ac:dyDescent="0.2">
      <c r="A14" s="162" t="s">
        <v>163</v>
      </c>
      <c r="B14" s="163">
        <v>39.5</v>
      </c>
      <c r="C14" s="163">
        <v>35</v>
      </c>
      <c r="D14" s="163">
        <v>40</v>
      </c>
      <c r="E14" s="164">
        <v>54</v>
      </c>
      <c r="F14" s="163">
        <v>66.5</v>
      </c>
      <c r="G14" s="163">
        <v>70</v>
      </c>
      <c r="H14" s="163">
        <v>84.65</v>
      </c>
      <c r="I14" s="163">
        <v>64</v>
      </c>
      <c r="J14" s="164">
        <v>29</v>
      </c>
      <c r="K14" s="163">
        <v>47</v>
      </c>
      <c r="L14" s="163">
        <v>55</v>
      </c>
      <c r="M14" s="163">
        <v>4.5</v>
      </c>
    </row>
    <row r="15" spans="1:13" ht="15" customHeight="1" x14ac:dyDescent="0.2">
      <c r="A15" s="162" t="s">
        <v>207</v>
      </c>
      <c r="B15" s="163">
        <v>20.446999999999999</v>
      </c>
      <c r="C15" s="163">
        <v>1</v>
      </c>
      <c r="D15" s="163">
        <v>8.7966999999999995</v>
      </c>
      <c r="E15" s="164">
        <v>16.100000000000001</v>
      </c>
      <c r="F15" s="163">
        <v>14.4</v>
      </c>
      <c r="G15" s="163">
        <v>15</v>
      </c>
      <c r="H15" s="163">
        <v>1</v>
      </c>
      <c r="I15" s="163">
        <v>13.48</v>
      </c>
      <c r="J15" s="164">
        <v>8.1</v>
      </c>
      <c r="K15" s="163">
        <v>10.130000000000001</v>
      </c>
      <c r="L15" s="163">
        <v>21.180187570000001</v>
      </c>
      <c r="M15" s="163">
        <v>48.18</v>
      </c>
    </row>
    <row r="16" spans="1:13" s="82" customFormat="1" ht="15" customHeight="1" x14ac:dyDescent="0.2">
      <c r="A16" s="162" t="s">
        <v>167</v>
      </c>
      <c r="B16" s="163">
        <v>86.004999999999995</v>
      </c>
      <c r="C16" s="163">
        <v>79.7</v>
      </c>
      <c r="D16" s="163">
        <v>71</v>
      </c>
      <c r="E16" s="164">
        <v>61.5</v>
      </c>
      <c r="F16" s="163">
        <v>61.5</v>
      </c>
      <c r="G16" s="163">
        <v>52.8</v>
      </c>
      <c r="H16" s="163">
        <v>77.5</v>
      </c>
      <c r="I16" s="163">
        <v>78.608000000000004</v>
      </c>
      <c r="J16" s="164">
        <v>27</v>
      </c>
      <c r="K16" s="163">
        <v>35</v>
      </c>
      <c r="L16" s="163">
        <v>35.939</v>
      </c>
      <c r="M16" s="163">
        <v>100</v>
      </c>
    </row>
    <row r="17" spans="1:13" s="82" customFormat="1" ht="15" customHeight="1" x14ac:dyDescent="0.2">
      <c r="A17" s="162" t="s">
        <v>208</v>
      </c>
      <c r="B17" s="163">
        <v>476.25</v>
      </c>
      <c r="C17" s="163">
        <v>650</v>
      </c>
      <c r="D17" s="163">
        <v>674.25</v>
      </c>
      <c r="E17" s="164">
        <v>455</v>
      </c>
      <c r="F17" s="163">
        <v>617</v>
      </c>
      <c r="G17" s="163">
        <v>685</v>
      </c>
      <c r="H17" s="163">
        <v>1088</v>
      </c>
      <c r="I17" s="163">
        <v>1369</v>
      </c>
      <c r="J17" s="164">
        <v>156</v>
      </c>
      <c r="K17" s="163">
        <v>0</v>
      </c>
      <c r="L17" s="163">
        <v>12.638</v>
      </c>
      <c r="M17" s="163">
        <v>54.527999999999999</v>
      </c>
    </row>
    <row r="18" spans="1:13" s="82" customFormat="1" ht="15" customHeight="1" x14ac:dyDescent="0.2">
      <c r="A18" s="162" t="s">
        <v>67</v>
      </c>
      <c r="B18" s="165">
        <v>1423.8183300000001</v>
      </c>
      <c r="C18" s="165">
        <v>328.5</v>
      </c>
      <c r="D18" s="165">
        <v>365.48</v>
      </c>
      <c r="E18" s="166">
        <v>321</v>
      </c>
      <c r="F18" s="165">
        <v>280.3</v>
      </c>
      <c r="G18" s="165">
        <v>274.49000000000024</v>
      </c>
      <c r="H18" s="165">
        <v>68.300867969999672</v>
      </c>
      <c r="I18" s="165">
        <v>377.7</v>
      </c>
      <c r="J18" s="166">
        <v>199.10499999999979</v>
      </c>
      <c r="K18" s="165">
        <v>326.06688067000005</v>
      </c>
      <c r="L18" s="165">
        <v>364.31970894000006</v>
      </c>
      <c r="M18" s="165">
        <v>407.23865182999998</v>
      </c>
    </row>
    <row r="19" spans="1:13" s="82" customFormat="1" ht="15" customHeight="1" x14ac:dyDescent="0.2">
      <c r="A19" s="87"/>
      <c r="B19" s="145"/>
      <c r="C19" s="145"/>
      <c r="D19" s="145"/>
      <c r="E19" s="146"/>
      <c r="F19" s="145"/>
      <c r="G19" s="145"/>
      <c r="H19" s="145"/>
      <c r="I19" s="145"/>
      <c r="J19" s="146"/>
      <c r="K19" s="145"/>
      <c r="L19" s="145"/>
      <c r="M19" s="145"/>
    </row>
    <row r="20" spans="1:13" s="82" customFormat="1" ht="15" customHeight="1" x14ac:dyDescent="0.2">
      <c r="A20" s="167" t="s">
        <v>169</v>
      </c>
      <c r="B20" s="168">
        <v>23193.466751429998</v>
      </c>
      <c r="C20" s="168">
        <v>5239.8999999999996</v>
      </c>
      <c r="D20" s="168">
        <v>13925.804278150001</v>
      </c>
      <c r="E20" s="169">
        <v>3677.2</v>
      </c>
      <c r="F20" s="168">
        <v>1377.8</v>
      </c>
      <c r="G20" s="168">
        <v>32390.828235339999</v>
      </c>
      <c r="H20" s="168">
        <v>117465.54457510999</v>
      </c>
      <c r="I20" s="168">
        <v>49049.073428230025</v>
      </c>
      <c r="J20" s="169">
        <v>58534.14482519</v>
      </c>
      <c r="K20" s="168">
        <v>43547.490715849999</v>
      </c>
      <c r="L20" s="168">
        <v>275.68288285</v>
      </c>
      <c r="M20" s="168">
        <v>2841.1268058000001</v>
      </c>
    </row>
    <row r="21" spans="1:13" s="82" customFormat="1" ht="15" customHeight="1" x14ac:dyDescent="0.2">
      <c r="A21" s="170" t="s">
        <v>170</v>
      </c>
      <c r="B21" s="163">
        <v>371.88808</v>
      </c>
      <c r="C21" s="163">
        <v>350.9</v>
      </c>
      <c r="D21" s="163">
        <v>35.211544000000004</v>
      </c>
      <c r="E21" s="164">
        <v>22.4</v>
      </c>
      <c r="F21" s="163">
        <v>43.4</v>
      </c>
      <c r="G21" s="163">
        <v>61.601999999999997</v>
      </c>
      <c r="H21" s="163">
        <v>162.97499999999999</v>
      </c>
      <c r="I21" s="163">
        <v>96.569000000000003</v>
      </c>
      <c r="J21" s="164">
        <v>9.8320000000000007</v>
      </c>
      <c r="K21" s="163">
        <v>19.183</v>
      </c>
      <c r="L21" s="163">
        <v>15.86</v>
      </c>
      <c r="M21" s="163">
        <v>5.6496779200000002</v>
      </c>
    </row>
    <row r="22" spans="1:13" s="82" customFormat="1" ht="15" customHeight="1" x14ac:dyDescent="0.2">
      <c r="A22" s="170" t="s">
        <v>209</v>
      </c>
      <c r="B22" s="163">
        <v>22729.70791555</v>
      </c>
      <c r="C22" s="163">
        <v>4822.1000000000004</v>
      </c>
      <c r="D22" s="163">
        <v>1690.6570453700001</v>
      </c>
      <c r="E22" s="164">
        <v>1939.9</v>
      </c>
      <c r="F22" s="163">
        <v>1251.8</v>
      </c>
      <c r="G22" s="163">
        <v>546.89573903999997</v>
      </c>
      <c r="H22" s="163">
        <v>58829.768938309993</v>
      </c>
      <c r="I22" s="163">
        <v>45118.980289090025</v>
      </c>
      <c r="J22" s="164">
        <v>25287.060712529998</v>
      </c>
      <c r="K22" s="163">
        <v>33294.875753749999</v>
      </c>
      <c r="L22" s="163">
        <v>0</v>
      </c>
      <c r="M22" s="163">
        <v>0</v>
      </c>
    </row>
    <row r="23" spans="1:13" s="82" customFormat="1" ht="15" customHeight="1" x14ac:dyDescent="0.2">
      <c r="A23" s="170" t="s">
        <v>171</v>
      </c>
      <c r="B23" s="163">
        <v>54.08</v>
      </c>
      <c r="C23" s="163">
        <v>38.200000000000003</v>
      </c>
      <c r="D23" s="163">
        <v>60</v>
      </c>
      <c r="E23" s="164">
        <v>64.900000000000006</v>
      </c>
      <c r="F23" s="163">
        <v>59.6</v>
      </c>
      <c r="G23" s="163">
        <v>65.599999999999994</v>
      </c>
      <c r="H23" s="163">
        <v>75.904009000000002</v>
      </c>
      <c r="I23" s="163">
        <v>106.87</v>
      </c>
      <c r="J23" s="164">
        <v>9.3337950000000003</v>
      </c>
      <c r="K23" s="163">
        <v>33.9</v>
      </c>
      <c r="L23" s="163">
        <v>50</v>
      </c>
      <c r="M23" s="163">
        <v>149.999337</v>
      </c>
    </row>
    <row r="24" spans="1:13" s="82" customFormat="1" ht="15" customHeight="1" x14ac:dyDescent="0.2">
      <c r="A24" s="162" t="s">
        <v>172</v>
      </c>
      <c r="B24" s="163">
        <v>37.790755880000006</v>
      </c>
      <c r="C24" s="163">
        <v>28.6</v>
      </c>
      <c r="D24" s="163">
        <v>34.002678780000004</v>
      </c>
      <c r="E24" s="164">
        <v>27.9</v>
      </c>
      <c r="F24" s="163">
        <v>18.8</v>
      </c>
      <c r="G24" s="163">
        <v>21.102030980000002</v>
      </c>
      <c r="H24" s="163">
        <v>6.5498192499999996</v>
      </c>
      <c r="I24" s="163">
        <v>8.1725321100000006</v>
      </c>
      <c r="J24" s="164">
        <v>7.4</v>
      </c>
      <c r="K24" s="163">
        <v>14.48</v>
      </c>
      <c r="L24" s="163">
        <v>15.719893289999998</v>
      </c>
      <c r="M24" s="163">
        <v>20.559501000000001</v>
      </c>
    </row>
    <row r="25" spans="1:13" s="82" customFormat="1" ht="15" customHeight="1" x14ac:dyDescent="0.2">
      <c r="A25" s="162" t="s">
        <v>67</v>
      </c>
      <c r="B25" s="163">
        <v>0</v>
      </c>
      <c r="C25" s="163">
        <v>0</v>
      </c>
      <c r="D25" s="163">
        <v>12105.933010000001</v>
      </c>
      <c r="E25" s="164">
        <v>1622.1</v>
      </c>
      <c r="F25" s="163">
        <v>4.2</v>
      </c>
      <c r="G25" s="163">
        <v>31695.628465320002</v>
      </c>
      <c r="H25" s="163">
        <v>58390.346808549992</v>
      </c>
      <c r="I25" s="163">
        <v>3718.481607029998</v>
      </c>
      <c r="J25" s="164">
        <v>33220.518317660004</v>
      </c>
      <c r="K25" s="163">
        <v>10185.051962100004</v>
      </c>
      <c r="L25" s="163">
        <v>194.10298956</v>
      </c>
      <c r="M25" s="163">
        <v>2664.91828988</v>
      </c>
    </row>
    <row r="26" spans="1:13" s="82" customFormat="1" ht="15" customHeight="1" x14ac:dyDescent="0.2">
      <c r="A26" s="87"/>
      <c r="B26" s="142"/>
      <c r="C26" s="142"/>
      <c r="D26" s="142"/>
      <c r="E26" s="143"/>
      <c r="F26" s="142"/>
      <c r="G26" s="142"/>
      <c r="H26" s="142"/>
      <c r="I26" s="142"/>
      <c r="J26" s="143"/>
      <c r="K26" s="142"/>
      <c r="L26" s="142"/>
      <c r="M26" s="142"/>
    </row>
    <row r="27" spans="1:13" s="82" customFormat="1" ht="15" customHeight="1" x14ac:dyDescent="0.2">
      <c r="A27" s="171" t="s">
        <v>173</v>
      </c>
      <c r="B27" s="172">
        <v>295</v>
      </c>
      <c r="C27" s="172">
        <v>350</v>
      </c>
      <c r="D27" s="172">
        <v>903</v>
      </c>
      <c r="E27" s="173">
        <v>525.4</v>
      </c>
      <c r="F27" s="172">
        <v>544.9</v>
      </c>
      <c r="G27" s="172">
        <v>410.78499999999997</v>
      </c>
      <c r="H27" s="172">
        <v>519.97299999999996</v>
      </c>
      <c r="I27" s="172">
        <v>310.27999999999997</v>
      </c>
      <c r="J27" s="173">
        <v>56</v>
      </c>
      <c r="K27" s="172">
        <v>134.71800000000002</v>
      </c>
      <c r="L27" s="172">
        <v>249.89446795000001</v>
      </c>
      <c r="M27" s="172">
        <v>473.97052259999998</v>
      </c>
    </row>
    <row r="28" spans="1:13" s="82" customFormat="1" ht="15" customHeight="1" x14ac:dyDescent="0.2">
      <c r="A28" s="174" t="s">
        <v>210</v>
      </c>
      <c r="B28" s="142">
        <v>100</v>
      </c>
      <c r="C28" s="142">
        <v>110</v>
      </c>
      <c r="D28" s="142">
        <v>145</v>
      </c>
      <c r="E28" s="143">
        <v>181</v>
      </c>
      <c r="F28" s="142">
        <v>197.9</v>
      </c>
      <c r="G28" s="142">
        <v>136.875</v>
      </c>
      <c r="H28" s="142">
        <v>234</v>
      </c>
      <c r="I28" s="142">
        <v>194.613</v>
      </c>
      <c r="J28" s="143">
        <v>36</v>
      </c>
      <c r="K28" s="142">
        <v>45.99</v>
      </c>
      <c r="L28" s="142">
        <v>50</v>
      </c>
      <c r="M28" s="142">
        <v>142.58052259999999</v>
      </c>
    </row>
    <row r="29" spans="1:13" s="82" customFormat="1" ht="15" customHeight="1" x14ac:dyDescent="0.2">
      <c r="A29" s="175" t="s">
        <v>175</v>
      </c>
      <c r="B29" s="142">
        <v>100</v>
      </c>
      <c r="C29" s="142">
        <v>140</v>
      </c>
      <c r="D29" s="142">
        <v>185</v>
      </c>
      <c r="E29" s="143">
        <v>172</v>
      </c>
      <c r="F29" s="142">
        <v>97</v>
      </c>
      <c r="G29" s="142">
        <v>102</v>
      </c>
      <c r="H29" s="142">
        <v>82</v>
      </c>
      <c r="I29" s="142">
        <v>65.5</v>
      </c>
      <c r="J29" s="143">
        <v>10</v>
      </c>
      <c r="K29" s="142">
        <v>23.777999999999999</v>
      </c>
      <c r="L29" s="142">
        <v>77.894467950000006</v>
      </c>
      <c r="M29" s="142">
        <v>151.88999999999999</v>
      </c>
    </row>
    <row r="30" spans="1:13" s="82" customFormat="1" ht="15" customHeight="1" x14ac:dyDescent="0.2">
      <c r="A30" s="174" t="s">
        <v>211</v>
      </c>
      <c r="B30" s="142">
        <v>95</v>
      </c>
      <c r="C30" s="142">
        <v>100</v>
      </c>
      <c r="D30" s="142">
        <v>150</v>
      </c>
      <c r="E30" s="143">
        <v>172.4</v>
      </c>
      <c r="F30" s="142">
        <v>250</v>
      </c>
      <c r="G30" s="142">
        <v>171.91</v>
      </c>
      <c r="H30" s="142">
        <v>203.97300000000001</v>
      </c>
      <c r="I30" s="142">
        <v>50.167000000000002</v>
      </c>
      <c r="J30" s="143">
        <v>10</v>
      </c>
      <c r="K30" s="142">
        <v>64.95</v>
      </c>
      <c r="L30" s="142">
        <v>122</v>
      </c>
      <c r="M30" s="142">
        <v>179.5</v>
      </c>
    </row>
    <row r="31" spans="1:13" s="82" customFormat="1" ht="15" customHeight="1" x14ac:dyDescent="0.2">
      <c r="A31" s="174"/>
      <c r="B31" s="142"/>
      <c r="C31" s="142"/>
      <c r="D31" s="142"/>
      <c r="E31" s="143"/>
      <c r="F31" s="142"/>
      <c r="G31" s="142"/>
      <c r="H31" s="142"/>
      <c r="I31" s="142"/>
      <c r="J31" s="143"/>
      <c r="K31" s="142"/>
      <c r="L31" s="142"/>
      <c r="M31" s="142"/>
    </row>
    <row r="32" spans="1:13" s="82" customFormat="1" ht="15" customHeight="1" x14ac:dyDescent="0.2">
      <c r="A32" s="171" t="s">
        <v>176</v>
      </c>
      <c r="B32" s="148">
        <v>110.41</v>
      </c>
      <c r="C32" s="148">
        <v>95.7</v>
      </c>
      <c r="D32" s="148">
        <v>145.05365499999999</v>
      </c>
      <c r="E32" s="149">
        <v>163</v>
      </c>
      <c r="F32" s="148">
        <v>202.6</v>
      </c>
      <c r="G32" s="148">
        <v>202.88</v>
      </c>
      <c r="H32" s="148">
        <v>86.087999999999994</v>
      </c>
      <c r="I32" s="148">
        <v>83.754000000000005</v>
      </c>
      <c r="J32" s="176">
        <v>36.07</v>
      </c>
      <c r="K32" s="177">
        <v>173.69100000000003</v>
      </c>
      <c r="L32" s="177">
        <v>223.36</v>
      </c>
      <c r="M32" s="177">
        <v>252.12</v>
      </c>
    </row>
    <row r="33" spans="1:13" s="82" customFormat="1" ht="15" customHeight="1" x14ac:dyDescent="0.2">
      <c r="A33" s="174" t="s">
        <v>212</v>
      </c>
      <c r="B33" s="142">
        <v>35</v>
      </c>
      <c r="C33" s="142">
        <v>45</v>
      </c>
      <c r="D33" s="142">
        <v>45</v>
      </c>
      <c r="E33" s="143">
        <v>55</v>
      </c>
      <c r="F33" s="142">
        <v>65.099999999999994</v>
      </c>
      <c r="G33" s="142">
        <v>117.4</v>
      </c>
      <c r="H33" s="142">
        <v>52.55</v>
      </c>
      <c r="I33" s="142">
        <v>32.229999999999997</v>
      </c>
      <c r="J33" s="143">
        <v>24</v>
      </c>
      <c r="K33" s="142">
        <v>148.99</v>
      </c>
      <c r="L33" s="142">
        <v>200</v>
      </c>
      <c r="M33" s="142">
        <v>200</v>
      </c>
    </row>
    <row r="34" spans="1:13" s="82" customFormat="1" ht="15" customHeight="1" x14ac:dyDescent="0.2">
      <c r="A34" s="174" t="s">
        <v>178</v>
      </c>
      <c r="B34" s="142">
        <v>35.409999999999997</v>
      </c>
      <c r="C34" s="142">
        <v>20.399999999999999</v>
      </c>
      <c r="D34" s="142">
        <v>42.805</v>
      </c>
      <c r="E34" s="143">
        <v>34.9</v>
      </c>
      <c r="F34" s="142">
        <v>51.7</v>
      </c>
      <c r="G34" s="142">
        <v>31.98</v>
      </c>
      <c r="H34" s="142">
        <v>9</v>
      </c>
      <c r="I34" s="142">
        <v>5.024</v>
      </c>
      <c r="J34" s="143">
        <v>2</v>
      </c>
      <c r="K34" s="142">
        <v>14.651</v>
      </c>
      <c r="L34" s="142">
        <v>0</v>
      </c>
      <c r="M34" s="142">
        <v>12.5</v>
      </c>
    </row>
    <row r="35" spans="1:13" s="82" customFormat="1" ht="15" customHeight="1" x14ac:dyDescent="0.2">
      <c r="A35" s="174" t="s">
        <v>67</v>
      </c>
      <c r="B35" s="145">
        <v>40</v>
      </c>
      <c r="C35" s="145">
        <v>30.3</v>
      </c>
      <c r="D35" s="145">
        <v>57.248654999999992</v>
      </c>
      <c r="E35" s="146">
        <v>73.099999999999994</v>
      </c>
      <c r="F35" s="145">
        <v>85.8</v>
      </c>
      <c r="G35" s="145">
        <v>53.499999999999986</v>
      </c>
      <c r="H35" s="145">
        <v>24.537999999999997</v>
      </c>
      <c r="I35" s="145">
        <v>46.500000000000007</v>
      </c>
      <c r="J35" s="146">
        <v>10.07</v>
      </c>
      <c r="K35" s="145">
        <v>10.050000000000022</v>
      </c>
      <c r="L35" s="145">
        <v>23.360000000000014</v>
      </c>
      <c r="M35" s="145">
        <v>39.620000000000005</v>
      </c>
    </row>
    <row r="36" spans="1:13" s="82" customFormat="1" ht="15" customHeight="1" x14ac:dyDescent="0.2">
      <c r="A36" s="174"/>
      <c r="B36" s="145"/>
      <c r="C36" s="145"/>
      <c r="D36" s="145"/>
      <c r="E36" s="146"/>
      <c r="F36" s="145"/>
      <c r="G36" s="145"/>
      <c r="H36" s="145"/>
      <c r="I36" s="145"/>
      <c r="J36" s="146"/>
      <c r="K36" s="145"/>
      <c r="L36" s="145"/>
      <c r="M36" s="145"/>
    </row>
    <row r="37" spans="1:13" s="82" customFormat="1" ht="15" customHeight="1" x14ac:dyDescent="0.2">
      <c r="A37" s="171" t="s">
        <v>179</v>
      </c>
      <c r="B37" s="148">
        <v>519.70000000000005</v>
      </c>
      <c r="C37" s="148">
        <v>510.4</v>
      </c>
      <c r="D37" s="148">
        <v>470.39100080000003</v>
      </c>
      <c r="E37" s="149">
        <v>580.29999999999995</v>
      </c>
      <c r="F37" s="148">
        <v>510.6</v>
      </c>
      <c r="G37" s="148">
        <v>337.65800000000002</v>
      </c>
      <c r="H37" s="148">
        <v>212.18299999999999</v>
      </c>
      <c r="I37" s="148">
        <v>333.58199999999999</v>
      </c>
      <c r="J37" s="149">
        <v>139.59299999999999</v>
      </c>
      <c r="K37" s="148">
        <v>352.90000000000003</v>
      </c>
      <c r="L37" s="148">
        <v>382.25116000000003</v>
      </c>
      <c r="M37" s="148">
        <v>646.83770000000004</v>
      </c>
    </row>
    <row r="38" spans="1:13" s="82" customFormat="1" ht="15" customHeight="1" x14ac:dyDescent="0.2">
      <c r="A38" s="174" t="s">
        <v>183</v>
      </c>
      <c r="B38" s="142">
        <v>253</v>
      </c>
      <c r="C38" s="142">
        <v>192.8</v>
      </c>
      <c r="D38" s="142">
        <v>100</v>
      </c>
      <c r="E38" s="143">
        <v>113</v>
      </c>
      <c r="F38" s="142">
        <v>257.60000000000002</v>
      </c>
      <c r="G38" s="142">
        <v>148.5</v>
      </c>
      <c r="H38" s="142">
        <v>58</v>
      </c>
      <c r="I38" s="142">
        <v>87</v>
      </c>
      <c r="J38" s="143">
        <v>35.887999999999998</v>
      </c>
      <c r="K38" s="142">
        <v>67.7</v>
      </c>
      <c r="L38" s="142">
        <v>188.62</v>
      </c>
      <c r="M38" s="142">
        <v>282.37270000000001</v>
      </c>
    </row>
    <row r="39" spans="1:13" s="82" customFormat="1" ht="15" customHeight="1" x14ac:dyDescent="0.2">
      <c r="A39" s="174" t="s">
        <v>182</v>
      </c>
      <c r="B39" s="142">
        <v>175</v>
      </c>
      <c r="C39" s="142">
        <v>155</v>
      </c>
      <c r="D39" s="142">
        <v>150</v>
      </c>
      <c r="E39" s="143">
        <v>150</v>
      </c>
      <c r="F39" s="142">
        <v>177.5</v>
      </c>
      <c r="G39" s="142">
        <v>70</v>
      </c>
      <c r="H39" s="142">
        <v>78</v>
      </c>
      <c r="I39" s="142">
        <v>0</v>
      </c>
      <c r="J39" s="143">
        <v>0</v>
      </c>
      <c r="K39" s="142">
        <v>5</v>
      </c>
      <c r="L39" s="142">
        <v>0</v>
      </c>
      <c r="M39" s="142">
        <v>0</v>
      </c>
    </row>
    <row r="40" spans="1:13" s="82" customFormat="1" ht="15" customHeight="1" x14ac:dyDescent="0.2">
      <c r="A40" s="174" t="s">
        <v>67</v>
      </c>
      <c r="B40" s="144">
        <v>91.700000000000045</v>
      </c>
      <c r="C40" s="144">
        <v>162.69999999999999</v>
      </c>
      <c r="D40" s="144">
        <v>220.39100080000003</v>
      </c>
      <c r="E40" s="150">
        <v>317.3</v>
      </c>
      <c r="F40" s="144">
        <v>75.599999999999994</v>
      </c>
      <c r="G40" s="144">
        <v>119.15800000000002</v>
      </c>
      <c r="H40" s="144">
        <v>76.182999999999993</v>
      </c>
      <c r="I40" s="144">
        <v>246.58199999999999</v>
      </c>
      <c r="J40" s="150">
        <v>103.70499999999998</v>
      </c>
      <c r="K40" s="144">
        <v>280.20000000000005</v>
      </c>
      <c r="L40" s="144">
        <v>193.63116000000002</v>
      </c>
      <c r="M40" s="144">
        <v>364.46500000000003</v>
      </c>
    </row>
    <row r="41" spans="1:13" s="82" customFormat="1" ht="15" customHeight="1" x14ac:dyDescent="0.2">
      <c r="A41" s="174"/>
      <c r="B41" s="144"/>
      <c r="C41" s="144"/>
      <c r="D41" s="144"/>
      <c r="E41" s="150"/>
      <c r="F41" s="144"/>
      <c r="G41" s="144"/>
      <c r="H41" s="144"/>
      <c r="I41" s="144"/>
      <c r="J41" s="150"/>
      <c r="K41" s="144"/>
      <c r="L41" s="144"/>
      <c r="M41" s="144"/>
    </row>
    <row r="42" spans="1:13" s="82" customFormat="1" ht="15" customHeight="1" x14ac:dyDescent="0.2">
      <c r="A42" s="171" t="s">
        <v>213</v>
      </c>
      <c r="B42" s="172">
        <v>129949.59396386005</v>
      </c>
      <c r="C42" s="172">
        <v>180813.9</v>
      </c>
      <c r="D42" s="172">
        <v>150580.74711642004</v>
      </c>
      <c r="E42" s="173">
        <v>195317.2</v>
      </c>
      <c r="F42" s="172">
        <v>175077.2</v>
      </c>
      <c r="G42" s="172">
        <v>159348.23153733002</v>
      </c>
      <c r="H42" s="172">
        <v>227789.68091162996</v>
      </c>
      <c r="I42" s="172">
        <v>206812.36270537999</v>
      </c>
      <c r="J42" s="173">
        <v>194829.29959503</v>
      </c>
      <c r="K42" s="172">
        <v>236198.95117812988</v>
      </c>
      <c r="L42" s="172">
        <v>1555.242</v>
      </c>
      <c r="M42" s="172">
        <v>3854.2072268699999</v>
      </c>
    </row>
    <row r="43" spans="1:13" s="82" customFormat="1" ht="15" customHeight="1" x14ac:dyDescent="0.2">
      <c r="A43" s="174" t="s">
        <v>185</v>
      </c>
      <c r="B43" s="142">
        <v>137</v>
      </c>
      <c r="C43" s="142">
        <v>151</v>
      </c>
      <c r="D43" s="142">
        <v>48.893045880000003</v>
      </c>
      <c r="E43" s="143">
        <v>44</v>
      </c>
      <c r="F43" s="142">
        <v>3.3</v>
      </c>
      <c r="G43" s="142">
        <v>0</v>
      </c>
      <c r="H43" s="142">
        <v>0</v>
      </c>
      <c r="I43" s="142">
        <v>0</v>
      </c>
      <c r="J43" s="143">
        <v>0</v>
      </c>
      <c r="K43" s="142">
        <v>0</v>
      </c>
      <c r="L43" s="142">
        <v>0</v>
      </c>
      <c r="M43" s="142">
        <v>0</v>
      </c>
    </row>
    <row r="44" spans="1:13" s="82" customFormat="1" ht="15" customHeight="1" x14ac:dyDescent="0.2">
      <c r="A44" s="174" t="s">
        <v>214</v>
      </c>
      <c r="B44" s="142">
        <v>127657.63557886006</v>
      </c>
      <c r="C44" s="142">
        <v>177768.8</v>
      </c>
      <c r="D44" s="142">
        <v>145795.78284082006</v>
      </c>
      <c r="E44" s="143">
        <v>191761</v>
      </c>
      <c r="F44" s="142">
        <v>172552.2</v>
      </c>
      <c r="G44" s="142">
        <v>156410.22</v>
      </c>
      <c r="H44" s="142">
        <v>226067.72264899997</v>
      </c>
      <c r="I44" s="142">
        <v>205424.96145275998</v>
      </c>
      <c r="J44" s="143">
        <v>194026.83888805998</v>
      </c>
      <c r="K44" s="142">
        <v>235231.09117812989</v>
      </c>
      <c r="L44" s="142">
        <v>0</v>
      </c>
      <c r="M44" s="142">
        <v>0</v>
      </c>
    </row>
    <row r="45" spans="1:13" s="82" customFormat="1" ht="15" customHeight="1" x14ac:dyDescent="0.2">
      <c r="A45" s="174" t="s">
        <v>186</v>
      </c>
      <c r="B45" s="142">
        <v>218.002836</v>
      </c>
      <c r="C45" s="142">
        <v>230.3</v>
      </c>
      <c r="D45" s="142">
        <v>185.32607100000001</v>
      </c>
      <c r="E45" s="143">
        <v>185.6</v>
      </c>
      <c r="F45" s="142">
        <v>19.7</v>
      </c>
      <c r="G45" s="142">
        <v>126</v>
      </c>
      <c r="H45" s="142">
        <v>38.090550999999998</v>
      </c>
      <c r="I45" s="142">
        <v>0</v>
      </c>
      <c r="J45" s="143">
        <v>0</v>
      </c>
      <c r="K45" s="142">
        <v>0</v>
      </c>
      <c r="L45" s="142">
        <v>0</v>
      </c>
      <c r="M45" s="142">
        <v>0</v>
      </c>
    </row>
    <row r="46" spans="1:13" s="82" customFormat="1" ht="15" customHeight="1" x14ac:dyDescent="0.2">
      <c r="A46" s="174" t="s">
        <v>187</v>
      </c>
      <c r="B46" s="142">
        <v>1877.2805490000001</v>
      </c>
      <c r="C46" s="142">
        <v>2632.8</v>
      </c>
      <c r="D46" s="142">
        <v>4529.7451587200003</v>
      </c>
      <c r="E46" s="143">
        <v>3320.1</v>
      </c>
      <c r="F46" s="142">
        <v>2395.8000000000002</v>
      </c>
      <c r="G46" s="142">
        <v>2649.61880733</v>
      </c>
      <c r="H46" s="142">
        <v>1425.7075030000001</v>
      </c>
      <c r="I46" s="142">
        <v>1311.1929217899999</v>
      </c>
      <c r="J46" s="143">
        <v>749.55989712999997</v>
      </c>
      <c r="K46" s="142">
        <v>916.36</v>
      </c>
      <c r="L46" s="142">
        <v>1500</v>
      </c>
      <c r="M46" s="142">
        <v>3838.78</v>
      </c>
    </row>
    <row r="47" spans="1:13" s="82" customFormat="1" ht="15" customHeight="1" x14ac:dyDescent="0.2">
      <c r="A47" s="174" t="s">
        <v>67</v>
      </c>
      <c r="B47" s="145">
        <v>59.674999999988358</v>
      </c>
      <c r="C47" s="145">
        <v>31</v>
      </c>
      <c r="D47" s="145">
        <v>20.999999999992724</v>
      </c>
      <c r="E47" s="146">
        <v>6.5</v>
      </c>
      <c r="F47" s="145">
        <v>106.3</v>
      </c>
      <c r="G47" s="145">
        <v>162.3927300000214</v>
      </c>
      <c r="H47" s="145">
        <v>258.16020862998153</v>
      </c>
      <c r="I47" s="145">
        <v>76.208330830009572</v>
      </c>
      <c r="J47" s="146">
        <v>52.900809840014176</v>
      </c>
      <c r="K47" s="145">
        <v>51.499999999986017</v>
      </c>
      <c r="L47" s="145">
        <v>55.241999999999962</v>
      </c>
      <c r="M47" s="145">
        <v>15.427226869999686</v>
      </c>
    </row>
    <row r="48" spans="1:13" s="82" customFormat="1" ht="15" customHeight="1" x14ac:dyDescent="0.2">
      <c r="A48" s="174"/>
      <c r="B48" s="145"/>
      <c r="C48" s="145"/>
      <c r="D48" s="145"/>
      <c r="E48" s="146"/>
      <c r="F48" s="145"/>
      <c r="G48" s="145"/>
      <c r="H48" s="145"/>
      <c r="I48" s="145"/>
      <c r="J48" s="146"/>
      <c r="K48" s="145"/>
      <c r="L48" s="145"/>
      <c r="M48" s="145"/>
    </row>
    <row r="49" spans="1:13" s="82" customFormat="1" ht="15" customHeight="1" x14ac:dyDescent="0.2">
      <c r="A49" s="171" t="s">
        <v>188</v>
      </c>
      <c r="B49" s="172">
        <v>17526.670384079989</v>
      </c>
      <c r="C49" s="172">
        <v>50556.1</v>
      </c>
      <c r="D49" s="172">
        <v>47696.58092545002</v>
      </c>
      <c r="E49" s="173">
        <v>38617.599999999999</v>
      </c>
      <c r="F49" s="172">
        <v>48889.4</v>
      </c>
      <c r="G49" s="172">
        <v>17863.097680590028</v>
      </c>
      <c r="H49" s="172">
        <v>16747.524261429993</v>
      </c>
      <c r="I49" s="172">
        <v>12428.1</v>
      </c>
      <c r="J49" s="173">
        <v>4271.4499282099714</v>
      </c>
      <c r="K49" s="172">
        <v>8534.4318602100248</v>
      </c>
      <c r="L49" s="172">
        <v>10181.170621090001</v>
      </c>
      <c r="M49" s="172">
        <v>14313.375999799999</v>
      </c>
    </row>
    <row r="50" spans="1:13" s="82" customFormat="1" ht="15" customHeight="1" x14ac:dyDescent="0.2">
      <c r="A50" s="174" t="s">
        <v>190</v>
      </c>
      <c r="B50" s="142">
        <v>195.5</v>
      </c>
      <c r="C50" s="142">
        <v>59.4</v>
      </c>
      <c r="D50" s="142">
        <v>94.35</v>
      </c>
      <c r="E50" s="143">
        <v>78.8</v>
      </c>
      <c r="F50" s="142">
        <v>142.30000000000001</v>
      </c>
      <c r="G50" s="142">
        <v>55.5</v>
      </c>
      <c r="H50" s="142">
        <v>43.25</v>
      </c>
      <c r="I50" s="142">
        <v>40.095999999999997</v>
      </c>
      <c r="J50" s="143">
        <v>67.95</v>
      </c>
      <c r="K50" s="142">
        <v>3</v>
      </c>
      <c r="L50" s="142">
        <v>38.299999999999997</v>
      </c>
      <c r="M50" s="142">
        <v>57.826999999999998</v>
      </c>
    </row>
    <row r="51" spans="1:13" s="82" customFormat="1" ht="15" customHeight="1" x14ac:dyDescent="0.2">
      <c r="A51" s="174" t="s">
        <v>215</v>
      </c>
      <c r="B51" s="142">
        <v>236.94305782000001</v>
      </c>
      <c r="C51" s="142">
        <v>234.8</v>
      </c>
      <c r="D51" s="142">
        <v>231.815425</v>
      </c>
      <c r="E51" s="143">
        <v>243</v>
      </c>
      <c r="F51" s="142">
        <v>283.3</v>
      </c>
      <c r="G51" s="142">
        <v>307.18900000000002</v>
      </c>
      <c r="H51" s="142">
        <v>59</v>
      </c>
      <c r="I51" s="142">
        <v>61.672899999999998</v>
      </c>
      <c r="J51" s="143">
        <v>16</v>
      </c>
      <c r="K51" s="142">
        <v>14</v>
      </c>
      <c r="L51" s="142">
        <v>84.8</v>
      </c>
      <c r="M51" s="142">
        <v>244.68299999999999</v>
      </c>
    </row>
    <row r="52" spans="1:13" s="82" customFormat="1" ht="15" customHeight="1" x14ac:dyDescent="0.2">
      <c r="A52" s="174" t="s">
        <v>193</v>
      </c>
      <c r="B52" s="142">
        <v>613</v>
      </c>
      <c r="C52" s="142">
        <v>420</v>
      </c>
      <c r="D52" s="142">
        <v>474.964</v>
      </c>
      <c r="E52" s="143">
        <v>467.8</v>
      </c>
      <c r="F52" s="142">
        <v>771</v>
      </c>
      <c r="G52" s="142">
        <v>655</v>
      </c>
      <c r="H52" s="142">
        <v>528.63682621999999</v>
      </c>
      <c r="I52" s="142">
        <v>508.02100000000002</v>
      </c>
      <c r="J52" s="143">
        <v>81.7</v>
      </c>
      <c r="K52" s="142">
        <v>573.33285616000001</v>
      </c>
      <c r="L52" s="142">
        <v>715.66508999999996</v>
      </c>
      <c r="M52" s="142">
        <v>589.81399999999996</v>
      </c>
    </row>
    <row r="53" spans="1:13" s="82" customFormat="1" ht="15" customHeight="1" x14ac:dyDescent="0.2">
      <c r="A53" s="174" t="s">
        <v>216</v>
      </c>
      <c r="B53" s="142">
        <v>190.22527299999999</v>
      </c>
      <c r="C53" s="142">
        <v>265.7</v>
      </c>
      <c r="D53" s="142">
        <v>553</v>
      </c>
      <c r="E53" s="143">
        <v>509.6</v>
      </c>
      <c r="F53" s="142">
        <v>958.2</v>
      </c>
      <c r="G53" s="142">
        <v>590</v>
      </c>
      <c r="H53" s="142">
        <v>193</v>
      </c>
      <c r="I53" s="142">
        <v>316.39999999999998</v>
      </c>
      <c r="J53" s="143">
        <v>44.9</v>
      </c>
      <c r="K53" s="142">
        <v>100</v>
      </c>
      <c r="L53" s="142">
        <v>47.708393340000001</v>
      </c>
      <c r="M53" s="142">
        <v>130.68100000000001</v>
      </c>
    </row>
    <row r="54" spans="1:13" s="82" customFormat="1" ht="15" customHeight="1" x14ac:dyDescent="0.2">
      <c r="A54" s="174" t="s">
        <v>217</v>
      </c>
      <c r="B54" s="142">
        <v>1346.75</v>
      </c>
      <c r="C54" s="142">
        <v>1070.5999999999999</v>
      </c>
      <c r="D54" s="142">
        <v>607.85</v>
      </c>
      <c r="E54" s="143">
        <v>690.7</v>
      </c>
      <c r="F54" s="142">
        <v>636</v>
      </c>
      <c r="G54" s="142">
        <v>1009.4987340599999</v>
      </c>
      <c r="H54" s="142">
        <v>1054.04</v>
      </c>
      <c r="I54" s="142">
        <v>1306.8900000000001</v>
      </c>
      <c r="J54" s="143">
        <v>0</v>
      </c>
      <c r="K54" s="142">
        <v>0</v>
      </c>
      <c r="L54" s="142">
        <v>0</v>
      </c>
      <c r="M54" s="142">
        <v>0</v>
      </c>
    </row>
    <row r="55" spans="1:13" s="82" customFormat="1" ht="15" customHeight="1" x14ac:dyDescent="0.2">
      <c r="A55" s="174" t="s">
        <v>196</v>
      </c>
      <c r="B55" s="142">
        <v>299.25900000000001</v>
      </c>
      <c r="C55" s="142">
        <v>238.6</v>
      </c>
      <c r="D55" s="142">
        <v>195.30500000000001</v>
      </c>
      <c r="E55" s="143">
        <v>203.4</v>
      </c>
      <c r="F55" s="142">
        <v>84</v>
      </c>
      <c r="G55" s="142">
        <v>120.1</v>
      </c>
      <c r="H55" s="142">
        <v>440</v>
      </c>
      <c r="I55" s="142">
        <v>283</v>
      </c>
      <c r="J55" s="143">
        <v>138</v>
      </c>
      <c r="K55" s="142">
        <v>122.2</v>
      </c>
      <c r="L55" s="142">
        <v>82</v>
      </c>
      <c r="M55" s="142">
        <v>51.76</v>
      </c>
    </row>
    <row r="56" spans="1:13" s="82" customFormat="1" ht="15" customHeight="1" x14ac:dyDescent="0.2">
      <c r="A56" s="174" t="s">
        <v>197</v>
      </c>
      <c r="B56" s="142">
        <v>1085.8</v>
      </c>
      <c r="C56" s="142">
        <v>898</v>
      </c>
      <c r="D56" s="142">
        <v>1513</v>
      </c>
      <c r="E56" s="143">
        <v>800</v>
      </c>
      <c r="F56" s="142">
        <v>1308</v>
      </c>
      <c r="G56" s="142">
        <v>785</v>
      </c>
      <c r="H56" s="142">
        <v>978</v>
      </c>
      <c r="I56" s="142">
        <v>496.1</v>
      </c>
      <c r="J56" s="143">
        <v>235</v>
      </c>
      <c r="K56" s="142">
        <v>525</v>
      </c>
      <c r="L56" s="142">
        <v>650</v>
      </c>
      <c r="M56" s="142">
        <v>947</v>
      </c>
    </row>
    <row r="57" spans="1:13" s="82" customFormat="1" ht="15" customHeight="1" x14ac:dyDescent="0.2">
      <c r="A57" s="174" t="s">
        <v>198</v>
      </c>
      <c r="B57" s="142">
        <v>628.1</v>
      </c>
      <c r="C57" s="142">
        <v>615</v>
      </c>
      <c r="D57" s="142">
        <v>632</v>
      </c>
      <c r="E57" s="143">
        <v>765</v>
      </c>
      <c r="F57" s="142">
        <v>565</v>
      </c>
      <c r="G57" s="142">
        <v>705</v>
      </c>
      <c r="H57" s="142">
        <v>433</v>
      </c>
      <c r="I57" s="142">
        <v>395</v>
      </c>
      <c r="J57" s="143">
        <v>126.5</v>
      </c>
      <c r="K57" s="142">
        <v>340</v>
      </c>
      <c r="L57" s="142">
        <v>375</v>
      </c>
      <c r="M57" s="142">
        <v>600</v>
      </c>
    </row>
    <row r="58" spans="1:13" s="82" customFormat="1" ht="15" customHeight="1" x14ac:dyDescent="0.2">
      <c r="A58" s="87" t="s">
        <v>218</v>
      </c>
      <c r="B58" s="142">
        <v>947.55</v>
      </c>
      <c r="C58" s="142">
        <v>875</v>
      </c>
      <c r="D58" s="142">
        <v>1197.2</v>
      </c>
      <c r="E58" s="143">
        <v>799.7</v>
      </c>
      <c r="F58" s="142">
        <v>1504.1</v>
      </c>
      <c r="G58" s="142">
        <v>605.46</v>
      </c>
      <c r="H58" s="142">
        <v>1038</v>
      </c>
      <c r="I58" s="142">
        <v>800</v>
      </c>
      <c r="J58" s="143">
        <v>450</v>
      </c>
      <c r="K58" s="142">
        <v>1250</v>
      </c>
      <c r="L58" s="142">
        <v>1250</v>
      </c>
      <c r="M58" s="142">
        <v>950</v>
      </c>
    </row>
    <row r="59" spans="1:13" s="82" customFormat="1" ht="15" customHeight="1" x14ac:dyDescent="0.2">
      <c r="A59" s="174" t="s">
        <v>200</v>
      </c>
      <c r="B59" s="142">
        <v>570</v>
      </c>
      <c r="C59" s="142">
        <v>700</v>
      </c>
      <c r="D59" s="142">
        <v>881</v>
      </c>
      <c r="E59" s="143">
        <v>666</v>
      </c>
      <c r="F59" s="142">
        <v>745</v>
      </c>
      <c r="G59" s="142">
        <v>443.5</v>
      </c>
      <c r="H59" s="142">
        <v>308</v>
      </c>
      <c r="I59" s="142">
        <v>120</v>
      </c>
      <c r="J59" s="143">
        <v>174.75</v>
      </c>
      <c r="K59" s="142">
        <v>248.52799999999999</v>
      </c>
      <c r="L59" s="142">
        <v>303.07100000000003</v>
      </c>
      <c r="M59" s="142">
        <v>404.12700000000001</v>
      </c>
    </row>
    <row r="60" spans="1:13" s="82" customFormat="1" ht="15" customHeight="1" x14ac:dyDescent="0.2">
      <c r="A60" s="174" t="s">
        <v>201</v>
      </c>
      <c r="B60" s="142">
        <v>714</v>
      </c>
      <c r="C60" s="142">
        <v>640</v>
      </c>
      <c r="D60" s="142">
        <v>1353.5</v>
      </c>
      <c r="E60" s="143">
        <v>725</v>
      </c>
      <c r="F60" s="142">
        <v>552</v>
      </c>
      <c r="G60" s="142">
        <v>400</v>
      </c>
      <c r="H60" s="142">
        <v>423</v>
      </c>
      <c r="I60" s="142">
        <v>374.85</v>
      </c>
      <c r="J60" s="143">
        <v>140.19999999999999</v>
      </c>
      <c r="K60" s="142">
        <v>350</v>
      </c>
      <c r="L60" s="142">
        <v>320.471</v>
      </c>
      <c r="M60" s="142">
        <v>437.536</v>
      </c>
    </row>
    <row r="61" spans="1:13" s="82" customFormat="1" ht="15" customHeight="1" x14ac:dyDescent="0.2">
      <c r="A61" s="174" t="s">
        <v>219</v>
      </c>
      <c r="B61" s="142">
        <v>1140</v>
      </c>
      <c r="C61" s="142">
        <v>721</v>
      </c>
      <c r="D61" s="142">
        <v>1181</v>
      </c>
      <c r="E61" s="143">
        <v>777.5</v>
      </c>
      <c r="F61" s="142">
        <v>864.5</v>
      </c>
      <c r="G61" s="142">
        <v>630</v>
      </c>
      <c r="H61" s="142">
        <v>373</v>
      </c>
      <c r="I61" s="142">
        <v>449.35</v>
      </c>
      <c r="J61" s="143">
        <v>215</v>
      </c>
      <c r="K61" s="142">
        <v>375</v>
      </c>
      <c r="L61" s="142">
        <v>400</v>
      </c>
      <c r="M61" s="142">
        <v>600</v>
      </c>
    </row>
    <row r="62" spans="1:13" s="82" customFormat="1" ht="15" customHeight="1" x14ac:dyDescent="0.2">
      <c r="A62" s="174" t="s">
        <v>202</v>
      </c>
      <c r="B62" s="142">
        <v>608</v>
      </c>
      <c r="C62" s="142">
        <v>535</v>
      </c>
      <c r="D62" s="142">
        <v>985</v>
      </c>
      <c r="E62" s="143">
        <v>655</v>
      </c>
      <c r="F62" s="142">
        <v>629</v>
      </c>
      <c r="G62" s="142">
        <v>340</v>
      </c>
      <c r="H62" s="142">
        <v>397</v>
      </c>
      <c r="I62" s="142">
        <v>357.5</v>
      </c>
      <c r="J62" s="143">
        <v>156</v>
      </c>
      <c r="K62" s="142">
        <v>250</v>
      </c>
      <c r="L62" s="142">
        <v>250</v>
      </c>
      <c r="M62" s="142">
        <v>666.85</v>
      </c>
    </row>
    <row r="63" spans="1:13" s="82" customFormat="1" ht="15" customHeight="1" x14ac:dyDescent="0.2">
      <c r="A63" s="174" t="s">
        <v>622</v>
      </c>
      <c r="B63" s="142"/>
      <c r="C63" s="142"/>
      <c r="D63" s="142"/>
      <c r="E63" s="143"/>
      <c r="F63" s="142"/>
      <c r="G63" s="142"/>
      <c r="H63" s="142"/>
      <c r="I63" s="142"/>
      <c r="J63" s="143"/>
      <c r="K63" s="142"/>
      <c r="L63" s="142">
        <v>218.15</v>
      </c>
      <c r="M63" s="142">
        <v>440</v>
      </c>
    </row>
    <row r="64" spans="1:13" s="82" customFormat="1" ht="15" customHeight="1" x14ac:dyDescent="0.2">
      <c r="A64" s="174" t="s">
        <v>220</v>
      </c>
      <c r="B64" s="142">
        <v>96.1</v>
      </c>
      <c r="C64" s="142">
        <v>77.599999999999994</v>
      </c>
      <c r="D64" s="142">
        <v>143.02000000000001</v>
      </c>
      <c r="E64" s="143">
        <v>132</v>
      </c>
      <c r="F64" s="142">
        <v>187.5</v>
      </c>
      <c r="G64" s="142">
        <v>133.78864899999999</v>
      </c>
      <c r="H64" s="142">
        <v>85.961680000000001</v>
      </c>
      <c r="I64" s="142">
        <v>29.69</v>
      </c>
      <c r="J64" s="143">
        <v>46.199999999999996</v>
      </c>
      <c r="K64" s="142">
        <v>41.1</v>
      </c>
      <c r="L64" s="142">
        <v>172.19</v>
      </c>
      <c r="M64" s="142">
        <v>226.07000000000002</v>
      </c>
    </row>
    <row r="65" spans="1:13" s="82" customFormat="1" ht="15" customHeight="1" x14ac:dyDescent="0.2">
      <c r="A65" s="174" t="s">
        <v>67</v>
      </c>
      <c r="B65" s="142">
        <v>8855.4</v>
      </c>
      <c r="C65" s="142">
        <v>43205.5</v>
      </c>
      <c r="D65" s="142">
        <v>37653.576500450021</v>
      </c>
      <c r="E65" s="143">
        <v>31104.2</v>
      </c>
      <c r="F65" s="142">
        <v>39659.5</v>
      </c>
      <c r="G65" s="142">
        <v>11083.061297530028</v>
      </c>
      <c r="H65" s="142">
        <v>10393.635755209993</v>
      </c>
      <c r="I65" s="142">
        <v>6889.4</v>
      </c>
      <c r="J65" s="143">
        <v>2379.2499282099716</v>
      </c>
      <c r="K65" s="142">
        <v>4342.2710040500242</v>
      </c>
      <c r="L65" s="142">
        <v>5273.8151377500026</v>
      </c>
      <c r="M65" s="142">
        <v>7967.0279997999987</v>
      </c>
    </row>
    <row r="66" spans="1:13" s="82" customFormat="1" ht="15" customHeight="1" x14ac:dyDescent="0.2">
      <c r="A66" s="178" t="s">
        <v>79</v>
      </c>
      <c r="B66" s="179">
        <v>175488.18142937007</v>
      </c>
      <c r="C66" s="179">
        <v>240184.3</v>
      </c>
      <c r="D66" s="179">
        <v>216755.48267582007</v>
      </c>
      <c r="E66" s="180">
        <v>241884.9</v>
      </c>
      <c r="F66" s="179">
        <v>229738.6</v>
      </c>
      <c r="G66" s="179">
        <v>213347.49470326005</v>
      </c>
      <c r="H66" s="179">
        <v>365912.14461613994</v>
      </c>
      <c r="I66" s="179">
        <v>274298.66289131</v>
      </c>
      <c r="J66" s="180">
        <f>+J7+J20+J27+J32+J37+J42+J49</f>
        <v>258960.16234842996</v>
      </c>
      <c r="K66" s="179">
        <v>290463.21963485988</v>
      </c>
      <c r="L66" s="179">
        <v>16105.838028400001</v>
      </c>
      <c r="M66" s="179">
        <v>26480.857962059996</v>
      </c>
    </row>
    <row r="67" spans="1:13" s="82" customFormat="1" ht="25.5" customHeight="1" x14ac:dyDescent="0.2">
      <c r="G67" s="181"/>
      <c r="H67" s="181"/>
      <c r="I67" s="181"/>
      <c r="J67" s="181"/>
      <c r="M67" s="182" t="s">
        <v>505</v>
      </c>
    </row>
    <row r="68" spans="1:13" s="82" customFormat="1" ht="12.75" customHeight="1" x14ac:dyDescent="0.2">
      <c r="A68" s="619" t="s">
        <v>650</v>
      </c>
      <c r="B68" s="619"/>
      <c r="C68" s="619"/>
      <c r="D68" s="619"/>
      <c r="E68" s="619"/>
      <c r="F68" s="619"/>
      <c r="G68" s="183"/>
      <c r="H68" s="183"/>
      <c r="I68" s="43"/>
      <c r="J68" s="43"/>
      <c r="K68" s="43"/>
    </row>
    <row r="69" spans="1:13" x14ac:dyDescent="0.2">
      <c r="A69" s="183" t="s">
        <v>42</v>
      </c>
    </row>
  </sheetData>
  <mergeCells count="15">
    <mergeCell ref="M5:M6"/>
    <mergeCell ref="A68:F68"/>
    <mergeCell ref="A3:L3"/>
    <mergeCell ref="A5:A6"/>
    <mergeCell ref="B5:B6"/>
    <mergeCell ref="C5:C6"/>
    <mergeCell ref="D5:D6"/>
    <mergeCell ref="E5:E6"/>
    <mergeCell ref="F5:F6"/>
    <mergeCell ref="G5:G6"/>
    <mergeCell ref="H5:H6"/>
    <mergeCell ref="I5:I6"/>
    <mergeCell ref="J5:J6"/>
    <mergeCell ref="K5:K6"/>
    <mergeCell ref="L5:L6"/>
  </mergeCells>
  <conditionalFormatting sqref="A58 M67 L68:M1048576">
    <cfRule type="cellIs" dxfId="49" priority="2" operator="equal">
      <formula>0</formula>
    </cfRule>
  </conditionalFormatting>
  <conditionalFormatting sqref="B5:G5">
    <cfRule type="cellIs" dxfId="48" priority="3" stopIfTrue="1" operator="equal">
      <formula>0</formula>
    </cfRule>
  </conditionalFormatting>
  <conditionalFormatting sqref="M1:M4 I5">
    <cfRule type="cellIs" dxfId="47" priority="1" operator="equal">
      <formula>0</formula>
    </cfRule>
  </conditionalFormatting>
  <hyperlinks>
    <hyperlink ref="M2" location="Contents!A1" display="Back to Contents" xr:uid="{6574E3EE-8A58-467F-9137-27F4DD5D2D5E}"/>
  </hyperlinks>
  <pageMargins left="0.3" right="0.37" top="0.66" bottom="0.6" header="0.511811023622047" footer="0.511811023622047"/>
  <pageSetup scale="68" fitToHeight="0" orientation="landscape" r:id="rId1"/>
  <headerFooter alignWithMargins="0">
    <oddHeader>&amp;L&amp;"Calibri"&amp;10&amp;K000000 [Limited Sharing]&amp;1#_x000D_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FB678-A48F-4685-B8FD-E0FB47123C6F}">
  <sheetPr>
    <pageSetUpPr fitToPage="1"/>
  </sheetPr>
  <dimension ref="A1:T63"/>
  <sheetViews>
    <sheetView topLeftCell="A13" zoomScaleNormal="100" zoomScaleSheetLayoutView="100" workbookViewId="0">
      <selection activeCell="A26" sqref="A26:H26"/>
    </sheetView>
  </sheetViews>
  <sheetFormatPr defaultColWidth="9.140625" defaultRowHeight="12.75" x14ac:dyDescent="0.2"/>
  <cols>
    <col min="1" max="1" width="38.28515625" style="43" customWidth="1"/>
    <col min="2" max="2" width="14.28515625" style="43" hidden="1" customWidth="1"/>
    <col min="3" max="5" width="12.7109375" style="43" customWidth="1"/>
    <col min="6" max="6" width="13.140625" style="43" customWidth="1"/>
    <col min="7" max="7" width="14" style="43" customWidth="1"/>
    <col min="8" max="8" width="12.42578125" style="43" customWidth="1"/>
    <col min="9" max="9" width="9.85546875" style="43" bestFit="1" customWidth="1"/>
    <col min="10" max="16384" width="9.140625" style="43"/>
  </cols>
  <sheetData>
    <row r="1" spans="1:20" s="380" customFormat="1" ht="15.75" x14ac:dyDescent="0.25">
      <c r="A1" s="83" t="s">
        <v>22</v>
      </c>
      <c r="B1" s="83"/>
      <c r="C1" s="103"/>
      <c r="D1" s="103"/>
      <c r="E1" s="103"/>
      <c r="F1" s="103"/>
      <c r="H1" s="103" t="s">
        <v>590</v>
      </c>
    </row>
    <row r="2" spans="1:20" s="380" customFormat="1" ht="15.75" x14ac:dyDescent="0.25">
      <c r="A2" s="83"/>
      <c r="B2" s="83"/>
      <c r="C2" s="103"/>
      <c r="D2" s="103"/>
      <c r="E2" s="103"/>
      <c r="F2" s="103"/>
      <c r="H2" s="536" t="s">
        <v>493</v>
      </c>
    </row>
    <row r="3" spans="1:20" s="380" customFormat="1" ht="15.75" x14ac:dyDescent="0.25">
      <c r="A3" s="603" t="s">
        <v>251</v>
      </c>
      <c r="B3" s="603"/>
      <c r="C3" s="603"/>
      <c r="D3" s="603"/>
      <c r="E3" s="603"/>
      <c r="F3" s="603"/>
      <c r="G3" s="603"/>
    </row>
    <row r="4" spans="1:20" x14ac:dyDescent="0.2">
      <c r="C4" s="9"/>
      <c r="D4" s="9"/>
      <c r="E4" s="9"/>
      <c r="F4" s="9"/>
      <c r="H4" s="9" t="s">
        <v>600</v>
      </c>
    </row>
    <row r="5" spans="1:20" ht="31.5" customHeight="1" x14ac:dyDescent="0.2">
      <c r="A5" s="184" t="s">
        <v>252</v>
      </c>
      <c r="B5" s="508">
        <v>2019</v>
      </c>
      <c r="C5" s="185">
        <v>2020</v>
      </c>
      <c r="D5" s="185">
        <v>2021</v>
      </c>
      <c r="E5" s="185" t="s">
        <v>253</v>
      </c>
      <c r="F5" s="186" t="s">
        <v>528</v>
      </c>
      <c r="G5" s="186" t="s">
        <v>494</v>
      </c>
      <c r="H5" s="186" t="s">
        <v>624</v>
      </c>
    </row>
    <row r="6" spans="1:20" x14ac:dyDescent="0.2">
      <c r="A6" s="188" t="s">
        <v>254</v>
      </c>
      <c r="B6" s="509">
        <v>6201282.5339829996</v>
      </c>
      <c r="C6" s="206">
        <v>6052179.0589285996</v>
      </c>
      <c r="D6" s="207">
        <v>6516957.8754586</v>
      </c>
      <c r="E6" s="207">
        <v>12458154.583264001</v>
      </c>
      <c r="F6" s="208">
        <v>11644094.293081401</v>
      </c>
      <c r="G6" s="208">
        <v>10429043.537389258</v>
      </c>
      <c r="H6" s="208">
        <v>11319363.048697369</v>
      </c>
      <c r="I6" s="209"/>
      <c r="J6" s="209"/>
      <c r="K6" s="209"/>
      <c r="L6" s="209"/>
      <c r="M6" s="209"/>
      <c r="O6" s="209"/>
      <c r="P6" s="209"/>
      <c r="Q6" s="209"/>
      <c r="R6" s="209"/>
      <c r="S6" s="209"/>
      <c r="T6" s="209"/>
    </row>
    <row r="7" spans="1:20" ht="13.5" x14ac:dyDescent="0.25">
      <c r="A7" s="191" t="s">
        <v>587</v>
      </c>
      <c r="B7" s="510">
        <v>3231463.6565660001</v>
      </c>
      <c r="C7" s="210">
        <v>3458460.637141</v>
      </c>
      <c r="D7" s="211">
        <v>3789126.3564439998</v>
      </c>
      <c r="E7" s="211">
        <v>7347328.8635370005</v>
      </c>
      <c r="F7" s="212">
        <v>6893849.5013669999</v>
      </c>
      <c r="G7" s="212">
        <v>6218727.2739569992</v>
      </c>
      <c r="H7" s="212">
        <v>6991496.2714849999</v>
      </c>
      <c r="I7" s="209"/>
      <c r="J7" s="209"/>
      <c r="K7" s="209"/>
      <c r="L7" s="209"/>
      <c r="M7" s="209"/>
      <c r="O7" s="209"/>
      <c r="P7" s="209"/>
      <c r="Q7" s="209"/>
      <c r="R7" s="209"/>
      <c r="S7" s="209"/>
      <c r="T7" s="209"/>
    </row>
    <row r="8" spans="1:20" ht="13.5" x14ac:dyDescent="0.25">
      <c r="A8" s="191" t="s">
        <v>588</v>
      </c>
      <c r="B8" s="510">
        <v>2969818.8774169995</v>
      </c>
      <c r="C8" s="210">
        <v>2593718.4217875996</v>
      </c>
      <c r="D8" s="211">
        <v>2727831.5190146002</v>
      </c>
      <c r="E8" s="211">
        <v>5110825.7197269993</v>
      </c>
      <c r="F8" s="212">
        <v>4750244.791714401</v>
      </c>
      <c r="G8" s="212">
        <v>4210316.2634322587</v>
      </c>
      <c r="H8" s="212">
        <v>4327866.7772123693</v>
      </c>
      <c r="I8" s="209"/>
      <c r="J8" s="209"/>
      <c r="K8" s="209"/>
      <c r="L8" s="209"/>
      <c r="M8" s="209"/>
      <c r="O8" s="209"/>
      <c r="P8" s="209"/>
      <c r="Q8" s="209"/>
      <c r="R8" s="209"/>
      <c r="S8" s="209"/>
      <c r="T8" s="209"/>
    </row>
    <row r="9" spans="1:20" ht="13.5" x14ac:dyDescent="0.25">
      <c r="A9" s="191" t="s">
        <v>255</v>
      </c>
      <c r="B9" s="510">
        <v>52312.321750999996</v>
      </c>
      <c r="C9" s="210">
        <v>43022.952049</v>
      </c>
      <c r="D9" s="211">
        <v>34904.186027999996</v>
      </c>
      <c r="E9" s="211">
        <v>183081.83701100003</v>
      </c>
      <c r="F9" s="212">
        <v>208723.510458</v>
      </c>
      <c r="G9" s="212">
        <v>188055.35979299998</v>
      </c>
      <c r="H9" s="212">
        <v>85693.17465999999</v>
      </c>
      <c r="I9" s="209"/>
      <c r="J9" s="209"/>
      <c r="K9" s="209"/>
      <c r="L9" s="209"/>
      <c r="M9" s="209"/>
      <c r="O9" s="209"/>
      <c r="P9" s="209"/>
      <c r="Q9" s="209"/>
      <c r="R9" s="209"/>
      <c r="S9" s="209"/>
      <c r="T9" s="209"/>
    </row>
    <row r="10" spans="1:20" ht="13.5" x14ac:dyDescent="0.25">
      <c r="A10" s="191" t="s">
        <v>256</v>
      </c>
      <c r="B10" s="510">
        <v>2917506.5556660001</v>
      </c>
      <c r="C10" s="210">
        <v>2550695.4697385998</v>
      </c>
      <c r="D10" s="211">
        <v>2692927.3329866002</v>
      </c>
      <c r="E10" s="211">
        <v>4927743.8827159991</v>
      </c>
      <c r="F10" s="212">
        <v>4541521.281256401</v>
      </c>
      <c r="G10" s="212">
        <v>4022260.9036392588</v>
      </c>
      <c r="H10" s="212">
        <v>4242173.6025523692</v>
      </c>
      <c r="I10" s="209"/>
      <c r="J10" s="209"/>
      <c r="K10" s="209"/>
      <c r="L10" s="209"/>
      <c r="M10" s="209"/>
      <c r="O10" s="209"/>
      <c r="P10" s="209"/>
      <c r="Q10" s="209"/>
      <c r="R10" s="209"/>
      <c r="S10" s="209"/>
      <c r="T10" s="209"/>
    </row>
    <row r="11" spans="1:20" x14ac:dyDescent="0.2">
      <c r="A11" s="188" t="s">
        <v>257</v>
      </c>
      <c r="B11" s="511">
        <v>6830260.4910450401</v>
      </c>
      <c r="C11" s="213">
        <v>9065067.9175707903</v>
      </c>
      <c r="D11" s="214">
        <v>11097223.307037473</v>
      </c>
      <c r="E11" s="214">
        <v>15033876.219436198</v>
      </c>
      <c r="F11" s="215">
        <v>17051854.26475865</v>
      </c>
      <c r="G11" s="215">
        <v>18309660.102453578</v>
      </c>
      <c r="H11" s="215">
        <v>18675324.825475629</v>
      </c>
      <c r="I11" s="209"/>
      <c r="J11" s="209"/>
      <c r="K11" s="209"/>
      <c r="L11" s="209"/>
      <c r="M11" s="209"/>
      <c r="O11" s="209"/>
      <c r="P11" s="209"/>
      <c r="Q11" s="209"/>
      <c r="R11" s="209"/>
      <c r="S11" s="209"/>
      <c r="T11" s="209"/>
    </row>
    <row r="12" spans="1:20" ht="13.5" x14ac:dyDescent="0.25">
      <c r="A12" s="216" t="s">
        <v>584</v>
      </c>
      <c r="B12" s="512">
        <v>24088</v>
      </c>
      <c r="C12" s="217">
        <v>24088</v>
      </c>
      <c r="D12" s="211">
        <v>24088</v>
      </c>
      <c r="E12" s="211">
        <v>24088</v>
      </c>
      <c r="F12" s="212">
        <v>0</v>
      </c>
      <c r="G12" s="212">
        <v>0</v>
      </c>
      <c r="H12" s="212">
        <v>0</v>
      </c>
      <c r="I12" s="209"/>
      <c r="J12" s="209"/>
      <c r="K12" s="209"/>
      <c r="L12" s="209"/>
      <c r="M12" s="209"/>
      <c r="O12" s="209"/>
      <c r="P12" s="209"/>
      <c r="Q12" s="209"/>
      <c r="R12" s="209"/>
      <c r="S12" s="209"/>
      <c r="T12" s="209"/>
    </row>
    <row r="13" spans="1:20" ht="13.5" x14ac:dyDescent="0.25">
      <c r="A13" s="216" t="s">
        <v>585</v>
      </c>
      <c r="B13" s="510">
        <v>873943.12265199993</v>
      </c>
      <c r="C13" s="210">
        <v>1620704.896899</v>
      </c>
      <c r="D13" s="211">
        <v>2270507.7944720001</v>
      </c>
      <c r="E13" s="211">
        <v>4113907.3505030004</v>
      </c>
      <c r="F13" s="212">
        <v>4017035.095557</v>
      </c>
      <c r="G13" s="212">
        <v>4061553.522444</v>
      </c>
      <c r="H13" s="212">
        <v>3136290.9980830001</v>
      </c>
      <c r="I13" s="209"/>
      <c r="J13" s="209"/>
      <c r="K13" s="209"/>
      <c r="L13" s="209"/>
      <c r="M13" s="209"/>
      <c r="O13" s="209"/>
      <c r="P13" s="209"/>
      <c r="Q13" s="209"/>
      <c r="R13" s="209"/>
      <c r="S13" s="209"/>
      <c r="T13" s="209"/>
    </row>
    <row r="14" spans="1:20" ht="13.5" x14ac:dyDescent="0.25">
      <c r="A14" s="216" t="s">
        <v>586</v>
      </c>
      <c r="B14" s="510">
        <v>4606232</v>
      </c>
      <c r="C14" s="210">
        <v>5713300.2921430003</v>
      </c>
      <c r="D14" s="211">
        <v>6966217.5934940008</v>
      </c>
      <c r="E14" s="211">
        <v>8709056.7331900001</v>
      </c>
      <c r="F14" s="212">
        <v>12002336.648094</v>
      </c>
      <c r="G14" s="212">
        <v>14079197.512901999</v>
      </c>
      <c r="H14" s="212">
        <v>15427749.175261999</v>
      </c>
      <c r="I14" s="209"/>
      <c r="J14" s="209"/>
      <c r="K14" s="209"/>
      <c r="L14" s="209"/>
      <c r="M14" s="209"/>
      <c r="O14" s="209"/>
      <c r="P14" s="209"/>
      <c r="Q14" s="209"/>
      <c r="R14" s="209"/>
      <c r="S14" s="209"/>
      <c r="T14" s="209"/>
    </row>
    <row r="15" spans="1:20" ht="13.5" x14ac:dyDescent="0.25">
      <c r="A15" s="216" t="s">
        <v>258</v>
      </c>
      <c r="B15" s="510">
        <v>559283.78011999989</v>
      </c>
      <c r="C15" s="210">
        <v>486870.25717</v>
      </c>
      <c r="D15" s="211">
        <v>455203.19884199998</v>
      </c>
      <c r="E15" s="211">
        <v>382091.50262800005</v>
      </c>
      <c r="F15" s="212">
        <v>0</v>
      </c>
      <c r="G15" s="212">
        <v>0</v>
      </c>
      <c r="H15" s="212">
        <v>0</v>
      </c>
      <c r="I15" s="209"/>
      <c r="J15" s="209"/>
      <c r="K15" s="209"/>
      <c r="L15" s="209"/>
      <c r="M15" s="209"/>
      <c r="O15" s="209"/>
      <c r="P15" s="209"/>
      <c r="Q15" s="209"/>
      <c r="R15" s="209"/>
      <c r="S15" s="209"/>
      <c r="T15" s="209"/>
    </row>
    <row r="16" spans="1:20" ht="13.5" x14ac:dyDescent="0.25">
      <c r="A16" s="216" t="s">
        <v>625</v>
      </c>
      <c r="B16" s="510"/>
      <c r="C16" s="210"/>
      <c r="D16" s="211"/>
      <c r="E16" s="211"/>
      <c r="F16" s="212"/>
      <c r="G16" s="212"/>
      <c r="H16" s="212">
        <v>15499.719999999998</v>
      </c>
      <c r="I16" s="209"/>
      <c r="J16" s="209"/>
      <c r="K16" s="209"/>
      <c r="L16" s="209"/>
      <c r="M16" s="209"/>
      <c r="O16" s="209"/>
      <c r="P16" s="209"/>
      <c r="Q16" s="209"/>
      <c r="R16" s="209"/>
      <c r="S16" s="209"/>
      <c r="T16" s="209"/>
    </row>
    <row r="17" spans="1:20" ht="13.5" x14ac:dyDescent="0.25">
      <c r="A17" s="216" t="s">
        <v>259</v>
      </c>
      <c r="B17" s="513">
        <v>202098.70277999996</v>
      </c>
      <c r="C17" s="196">
        <v>415755.90168639994</v>
      </c>
      <c r="D17" s="218">
        <v>372612.04634639999</v>
      </c>
      <c r="E17" s="218">
        <v>635443.22621999995</v>
      </c>
      <c r="F17" s="219">
        <v>566866.42284659995</v>
      </c>
      <c r="G17" s="219">
        <v>371514.47755974071</v>
      </c>
      <c r="H17" s="219">
        <v>434025.61552563123</v>
      </c>
      <c r="I17" s="209"/>
      <c r="J17" s="209"/>
      <c r="K17" s="209"/>
      <c r="L17" s="209"/>
      <c r="M17" s="209"/>
      <c r="O17" s="209"/>
      <c r="P17" s="209"/>
      <c r="Q17" s="209"/>
      <c r="R17" s="209"/>
      <c r="S17" s="209"/>
      <c r="T17" s="209"/>
    </row>
    <row r="18" spans="1:20" ht="13.5" x14ac:dyDescent="0.25">
      <c r="A18" s="216" t="s">
        <v>589</v>
      </c>
      <c r="B18" s="510">
        <v>236608.97140000001</v>
      </c>
      <c r="C18" s="210">
        <v>153079.07139999999</v>
      </c>
      <c r="D18" s="211">
        <v>150128.80040000001</v>
      </c>
      <c r="E18" s="211">
        <v>235638.7004</v>
      </c>
      <c r="F18" s="212">
        <v>0</v>
      </c>
      <c r="G18" s="212">
        <v>0</v>
      </c>
      <c r="H18" s="212">
        <v>0</v>
      </c>
      <c r="I18" s="209"/>
      <c r="J18" s="209"/>
      <c r="K18" s="209"/>
      <c r="L18" s="209"/>
      <c r="M18" s="209"/>
      <c r="O18" s="209"/>
      <c r="P18" s="209"/>
      <c r="Q18" s="209"/>
      <c r="R18" s="209"/>
      <c r="S18" s="209"/>
      <c r="T18" s="209"/>
    </row>
    <row r="19" spans="1:20" s="202" customFormat="1" ht="13.5" x14ac:dyDescent="0.2">
      <c r="A19" s="220" t="s">
        <v>260</v>
      </c>
      <c r="B19" s="514">
        <v>328005.91409303993</v>
      </c>
      <c r="C19" s="221">
        <v>651269.49827238917</v>
      </c>
      <c r="D19" s="222">
        <v>858465.8734830711</v>
      </c>
      <c r="E19" s="222">
        <v>933650.70649519563</v>
      </c>
      <c r="F19" s="223">
        <v>465616.09826104902</v>
      </c>
      <c r="G19" s="537">
        <v>-202605.41045216101</v>
      </c>
      <c r="H19" s="537">
        <v>-338240.68339500204</v>
      </c>
      <c r="I19" s="209"/>
      <c r="J19" s="209"/>
      <c r="K19" s="209"/>
      <c r="L19" s="209"/>
      <c r="M19" s="209"/>
      <c r="O19" s="209"/>
      <c r="P19" s="209"/>
      <c r="Q19" s="209"/>
      <c r="R19" s="209"/>
      <c r="S19" s="209"/>
      <c r="T19" s="209"/>
    </row>
    <row r="20" spans="1:20" s="229" customFormat="1" ht="15.75" customHeight="1" x14ac:dyDescent="0.2">
      <c r="A20" s="224" t="s">
        <v>143</v>
      </c>
      <c r="B20" s="225">
        <v>13031543.025028039</v>
      </c>
      <c r="C20" s="225">
        <v>15117246.97649939</v>
      </c>
      <c r="D20" s="226">
        <v>17614181.182496071</v>
      </c>
      <c r="E20" s="226">
        <v>27492030.802700199</v>
      </c>
      <c r="F20" s="227">
        <v>28695948.557840049</v>
      </c>
      <c r="G20" s="227">
        <v>28738703.639842838</v>
      </c>
      <c r="H20" s="227">
        <v>29994687.874173</v>
      </c>
      <c r="I20" s="228"/>
      <c r="J20" s="228"/>
      <c r="K20" s="228"/>
      <c r="L20" s="228"/>
      <c r="M20" s="228"/>
      <c r="O20" s="209"/>
      <c r="P20" s="209"/>
      <c r="Q20" s="209"/>
      <c r="R20" s="209"/>
      <c r="S20" s="209"/>
      <c r="T20" s="209"/>
    </row>
    <row r="21" spans="1:20" x14ac:dyDescent="0.2">
      <c r="C21" s="62"/>
      <c r="D21" s="62"/>
      <c r="E21" s="62"/>
      <c r="F21" s="62"/>
      <c r="H21" s="62" t="s">
        <v>496</v>
      </c>
    </row>
    <row r="22" spans="1:20" x14ac:dyDescent="0.2">
      <c r="C22" s="62"/>
      <c r="D22" s="62"/>
      <c r="E22" s="9"/>
      <c r="F22" s="9"/>
      <c r="H22" s="9" t="s">
        <v>237</v>
      </c>
    </row>
    <row r="23" spans="1:20" x14ac:dyDescent="0.2">
      <c r="C23" s="62"/>
      <c r="D23" s="62"/>
      <c r="E23" s="9"/>
      <c r="F23" s="9"/>
      <c r="G23" s="9"/>
    </row>
    <row r="24" spans="1:20" ht="53.25" customHeight="1" x14ac:dyDescent="0.2">
      <c r="A24" s="622" t="s">
        <v>634</v>
      </c>
      <c r="B24" s="622"/>
      <c r="C24" s="622"/>
      <c r="D24" s="622"/>
      <c r="E24" s="622"/>
      <c r="F24" s="622"/>
      <c r="G24" s="622"/>
      <c r="H24" s="622"/>
    </row>
    <row r="25" spans="1:20" ht="44.25" customHeight="1" x14ac:dyDescent="0.2">
      <c r="A25" s="623" t="s">
        <v>632</v>
      </c>
      <c r="B25" s="623"/>
      <c r="C25" s="623"/>
      <c r="D25" s="623"/>
      <c r="E25" s="623"/>
      <c r="F25" s="623"/>
      <c r="G25" s="623"/>
      <c r="H25" s="623"/>
    </row>
    <row r="26" spans="1:20" ht="50.25" customHeight="1" x14ac:dyDescent="0.2">
      <c r="A26" s="616" t="s">
        <v>498</v>
      </c>
      <c r="B26" s="616"/>
      <c r="C26" s="616"/>
      <c r="D26" s="616"/>
      <c r="E26" s="616"/>
      <c r="F26" s="616"/>
      <c r="G26" s="616"/>
      <c r="H26" s="616"/>
    </row>
    <row r="27" spans="1:20" ht="15.75" customHeight="1" x14ac:dyDescent="0.2">
      <c r="A27" s="624" t="s">
        <v>238</v>
      </c>
      <c r="B27" s="624"/>
      <c r="C27" s="624"/>
      <c r="D27" s="624"/>
      <c r="E27" s="624"/>
      <c r="F27" s="624"/>
      <c r="G27" s="624"/>
    </row>
    <row r="28" spans="1:20" ht="26.25" customHeight="1" x14ac:dyDescent="0.2">
      <c r="A28" s="621" t="s">
        <v>631</v>
      </c>
      <c r="B28" s="621"/>
      <c r="C28" s="621"/>
      <c r="D28" s="621"/>
      <c r="E28" s="621"/>
      <c r="F28" s="621"/>
      <c r="G28" s="621"/>
      <c r="H28" s="621"/>
    </row>
    <row r="29" spans="1:20" ht="15.75" customHeight="1" x14ac:dyDescent="0.2">
      <c r="A29" s="602" t="s">
        <v>261</v>
      </c>
      <c r="B29" s="602"/>
      <c r="C29" s="602"/>
      <c r="D29" s="602"/>
      <c r="E29" s="602"/>
      <c r="F29" s="602"/>
      <c r="G29" s="602"/>
    </row>
    <row r="30" spans="1:20" ht="14.25" customHeight="1" x14ac:dyDescent="0.2">
      <c r="A30" s="602" t="s">
        <v>527</v>
      </c>
      <c r="B30" s="602"/>
      <c r="C30" s="602"/>
      <c r="D30" s="602"/>
      <c r="E30" s="602"/>
      <c r="F30" s="602"/>
      <c r="G30" s="602"/>
    </row>
    <row r="31" spans="1:20" ht="40.5" customHeight="1" x14ac:dyDescent="0.2">
      <c r="A31" s="616" t="s">
        <v>635</v>
      </c>
      <c r="B31" s="616"/>
      <c r="C31" s="616"/>
      <c r="D31" s="616"/>
      <c r="E31" s="616"/>
      <c r="F31" s="616"/>
      <c r="G31" s="616"/>
      <c r="H31" s="616"/>
    </row>
    <row r="32" spans="1:20" ht="17.25" customHeight="1" x14ac:dyDescent="0.2">
      <c r="A32" s="616" t="s">
        <v>262</v>
      </c>
      <c r="B32" s="616"/>
      <c r="C32" s="616"/>
      <c r="D32" s="616"/>
      <c r="E32" s="616"/>
      <c r="F32" s="616"/>
      <c r="G32" s="616"/>
      <c r="H32" s="616"/>
    </row>
    <row r="33" spans="1:8" ht="30.75" customHeight="1" x14ac:dyDescent="0.2">
      <c r="A33" s="616" t="s">
        <v>626</v>
      </c>
      <c r="B33" s="616"/>
      <c r="C33" s="616"/>
      <c r="D33" s="616"/>
      <c r="E33" s="616"/>
      <c r="F33" s="616"/>
      <c r="G33" s="616"/>
      <c r="H33" s="616"/>
    </row>
    <row r="34" spans="1:8" ht="41.25" customHeight="1" x14ac:dyDescent="0.2">
      <c r="A34" s="616" t="s">
        <v>497</v>
      </c>
      <c r="B34" s="616"/>
      <c r="C34" s="616"/>
      <c r="D34" s="616"/>
      <c r="E34" s="616"/>
      <c r="F34" s="616"/>
      <c r="G34" s="616"/>
      <c r="H34" s="616"/>
    </row>
    <row r="35" spans="1:8" ht="25.9" customHeight="1" x14ac:dyDescent="0.2">
      <c r="A35" s="616" t="s">
        <v>263</v>
      </c>
      <c r="B35" s="616"/>
      <c r="C35" s="616"/>
      <c r="D35" s="616"/>
      <c r="E35" s="616"/>
      <c r="F35" s="616"/>
      <c r="G35" s="616"/>
      <c r="H35" s="616"/>
    </row>
    <row r="37" spans="1:8" x14ac:dyDescent="0.2">
      <c r="A37" s="41"/>
      <c r="B37" s="41"/>
    </row>
    <row r="48" spans="1:8" s="42" customFormat="1" x14ac:dyDescent="0.2">
      <c r="A48" s="43"/>
      <c r="B48" s="43"/>
      <c r="C48" s="43"/>
      <c r="D48" s="43"/>
      <c r="E48" s="43"/>
      <c r="F48" s="43"/>
      <c r="G48" s="43"/>
    </row>
    <row r="49" spans="1:7" s="42" customFormat="1" x14ac:dyDescent="0.2">
      <c r="A49" s="43"/>
      <c r="B49" s="43"/>
      <c r="C49" s="43"/>
      <c r="D49" s="43"/>
      <c r="E49" s="43"/>
      <c r="F49" s="43"/>
      <c r="G49" s="43"/>
    </row>
    <row r="50" spans="1:7" s="42" customFormat="1" x14ac:dyDescent="0.2">
      <c r="A50" s="43"/>
      <c r="B50" s="43"/>
      <c r="C50" s="43"/>
      <c r="D50" s="43"/>
      <c r="E50" s="43"/>
      <c r="F50" s="43"/>
      <c r="G50" s="43"/>
    </row>
    <row r="51" spans="1:7" s="42" customFormat="1" x14ac:dyDescent="0.2">
      <c r="A51" s="43"/>
      <c r="B51" s="43"/>
      <c r="C51" s="43"/>
      <c r="D51" s="43"/>
      <c r="E51" s="43"/>
      <c r="F51" s="43"/>
      <c r="G51" s="43"/>
    </row>
    <row r="52" spans="1:7" s="42" customFormat="1" x14ac:dyDescent="0.2">
      <c r="A52" s="43"/>
      <c r="B52" s="43"/>
      <c r="C52" s="43"/>
      <c r="D52" s="43"/>
      <c r="E52" s="43"/>
      <c r="F52" s="43"/>
      <c r="G52" s="43"/>
    </row>
    <row r="53" spans="1:7" s="42" customFormat="1" x14ac:dyDescent="0.2">
      <c r="A53" s="43"/>
      <c r="B53" s="43"/>
      <c r="C53" s="43"/>
      <c r="D53" s="43"/>
      <c r="E53" s="43"/>
      <c r="F53" s="43"/>
      <c r="G53" s="43"/>
    </row>
    <row r="54" spans="1:7" s="42" customFormat="1" x14ac:dyDescent="0.2">
      <c r="A54" s="43"/>
      <c r="B54" s="43"/>
      <c r="C54" s="43"/>
      <c r="D54" s="43"/>
      <c r="E54" s="43"/>
      <c r="F54" s="43"/>
      <c r="G54" s="43"/>
    </row>
    <row r="55" spans="1:7" s="42" customFormat="1" x14ac:dyDescent="0.2">
      <c r="A55" s="43"/>
      <c r="B55" s="43"/>
      <c r="C55" s="43"/>
      <c r="D55" s="43"/>
      <c r="E55" s="43"/>
      <c r="F55" s="43"/>
      <c r="G55" s="43"/>
    </row>
    <row r="56" spans="1:7" s="42" customFormat="1" x14ac:dyDescent="0.2">
      <c r="A56" s="43"/>
      <c r="B56" s="43"/>
      <c r="C56" s="43"/>
      <c r="D56" s="43"/>
      <c r="E56" s="43"/>
      <c r="F56" s="43"/>
      <c r="G56" s="43"/>
    </row>
    <row r="57" spans="1:7" s="42" customFormat="1" x14ac:dyDescent="0.2">
      <c r="A57" s="43"/>
      <c r="B57" s="43"/>
      <c r="C57" s="43"/>
      <c r="D57" s="43"/>
      <c r="E57" s="43"/>
      <c r="F57" s="43"/>
      <c r="G57" s="43"/>
    </row>
    <row r="58" spans="1:7" s="42" customFormat="1" x14ac:dyDescent="0.2">
      <c r="A58" s="43"/>
      <c r="B58" s="43"/>
      <c r="C58" s="43"/>
      <c r="D58" s="43"/>
      <c r="E58" s="43"/>
      <c r="F58" s="43"/>
      <c r="G58" s="43"/>
    </row>
    <row r="59" spans="1:7" s="42" customFormat="1" x14ac:dyDescent="0.2">
      <c r="A59" s="43"/>
      <c r="B59" s="43"/>
      <c r="C59" s="43"/>
      <c r="D59" s="43"/>
      <c r="E59" s="43"/>
      <c r="F59" s="43"/>
      <c r="G59" s="43"/>
    </row>
    <row r="60" spans="1:7" s="42" customFormat="1" x14ac:dyDescent="0.2">
      <c r="A60" s="43"/>
      <c r="B60" s="43"/>
      <c r="C60" s="43"/>
      <c r="D60" s="43"/>
      <c r="E60" s="43"/>
      <c r="F60" s="43"/>
      <c r="G60" s="43"/>
    </row>
    <row r="61" spans="1:7" s="42" customFormat="1" x14ac:dyDescent="0.2">
      <c r="A61" s="43"/>
      <c r="B61" s="43"/>
      <c r="C61" s="43"/>
      <c r="D61" s="43"/>
      <c r="E61" s="43"/>
      <c r="F61" s="43"/>
      <c r="G61" s="43"/>
    </row>
    <row r="62" spans="1:7" s="42" customFormat="1" x14ac:dyDescent="0.2">
      <c r="A62" s="43"/>
      <c r="B62" s="43"/>
      <c r="C62" s="43"/>
      <c r="D62" s="43"/>
      <c r="E62" s="43"/>
      <c r="F62" s="43"/>
      <c r="G62" s="43"/>
    </row>
    <row r="63" spans="1:7" s="42" customFormat="1" x14ac:dyDescent="0.2">
      <c r="A63" s="43"/>
      <c r="B63" s="43"/>
      <c r="C63" s="43"/>
      <c r="D63" s="43"/>
      <c r="E63" s="43"/>
      <c r="F63" s="43"/>
      <c r="G63" s="43"/>
    </row>
  </sheetData>
  <mergeCells count="13">
    <mergeCell ref="A28:H28"/>
    <mergeCell ref="A3:G3"/>
    <mergeCell ref="A24:H24"/>
    <mergeCell ref="A25:H25"/>
    <mergeCell ref="A26:H26"/>
    <mergeCell ref="A27:G27"/>
    <mergeCell ref="A35:H35"/>
    <mergeCell ref="A29:G29"/>
    <mergeCell ref="A30:G30"/>
    <mergeCell ref="A31:H31"/>
    <mergeCell ref="A32:H32"/>
    <mergeCell ref="A33:H33"/>
    <mergeCell ref="A34:H34"/>
  </mergeCells>
  <hyperlinks>
    <hyperlink ref="H2" location="Contents!A1" display="Back to Contents" xr:uid="{7E12CDD5-65BD-4963-8F8E-872EE881A71D}"/>
  </hyperlinks>
  <pageMargins left="0.7" right="0.7" top="0.75" bottom="0.75" header="0.3" footer="0.3"/>
  <pageSetup paperSize="9" scale="84" fitToHeight="0" orientation="portrait" r:id="rId1"/>
  <headerFooter>
    <oddHeader>&amp;L&amp;"Calibri"&amp;10&amp;K000000 [Limited Sharing]&amp;1#_x000D_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A76C8-66D4-4C13-95A3-22F6E15B79BF}">
  <sheetPr>
    <pageSetUpPr fitToPage="1"/>
  </sheetPr>
  <dimension ref="A1:Q50"/>
  <sheetViews>
    <sheetView zoomScaleNormal="100" zoomScaleSheetLayoutView="100" workbookViewId="0">
      <pane xSplit="1" ySplit="5" topLeftCell="B16" activePane="bottomRight" state="frozen"/>
      <selection pane="topRight" activeCell="B1" sqref="B1"/>
      <selection pane="bottomLeft" activeCell="A6" sqref="A6"/>
      <selection pane="bottomRight" activeCell="K46" sqref="K46"/>
    </sheetView>
  </sheetViews>
  <sheetFormatPr defaultColWidth="9.140625" defaultRowHeight="12.75" x14ac:dyDescent="0.2"/>
  <cols>
    <col min="1" max="1" width="55.42578125" style="43" customWidth="1"/>
    <col min="2" max="2" width="12" style="43" customWidth="1"/>
    <col min="3" max="8" width="11" style="43" customWidth="1"/>
    <col min="9" max="16384" width="9.140625" style="43"/>
  </cols>
  <sheetData>
    <row r="1" spans="1:17" s="380" customFormat="1" ht="15.75" x14ac:dyDescent="0.25">
      <c r="A1" s="83" t="s">
        <v>22</v>
      </c>
      <c r="B1" s="83"/>
      <c r="C1" s="84"/>
      <c r="D1" s="84"/>
      <c r="E1" s="103"/>
      <c r="F1" s="103"/>
      <c r="H1" s="103" t="s">
        <v>583</v>
      </c>
    </row>
    <row r="2" spans="1:17" s="380" customFormat="1" ht="15.75" x14ac:dyDescent="0.25">
      <c r="H2" s="412" t="s">
        <v>493</v>
      </c>
    </row>
    <row r="3" spans="1:17" s="380" customFormat="1" ht="15.75" x14ac:dyDescent="0.25">
      <c r="A3" s="603" t="s">
        <v>221</v>
      </c>
      <c r="B3" s="603"/>
      <c r="C3" s="603"/>
      <c r="D3" s="603"/>
      <c r="E3" s="603"/>
      <c r="F3" s="603"/>
      <c r="G3" s="603"/>
    </row>
    <row r="4" spans="1:17" x14ac:dyDescent="0.2">
      <c r="C4" s="9"/>
      <c r="D4" s="9"/>
      <c r="E4" s="9"/>
      <c r="F4" s="9"/>
      <c r="H4" s="9" t="s">
        <v>600</v>
      </c>
    </row>
    <row r="5" spans="1:17" s="187" customFormat="1" x14ac:dyDescent="0.25">
      <c r="A5" s="184" t="s">
        <v>222</v>
      </c>
      <c r="B5" s="508">
        <v>2019</v>
      </c>
      <c r="C5" s="185">
        <v>2020</v>
      </c>
      <c r="D5" s="185">
        <v>2021</v>
      </c>
      <c r="E5" s="185" t="s">
        <v>253</v>
      </c>
      <c r="F5" s="186" t="s">
        <v>223</v>
      </c>
      <c r="G5" s="186" t="s">
        <v>494</v>
      </c>
      <c r="H5" s="186" t="s">
        <v>624</v>
      </c>
    </row>
    <row r="6" spans="1:17" ht="15" customHeight="1" x14ac:dyDescent="0.2">
      <c r="A6" s="188" t="s">
        <v>224</v>
      </c>
      <c r="B6" s="515">
        <v>6830260.4910450401</v>
      </c>
      <c r="C6" s="189">
        <v>9065067.9175707903</v>
      </c>
      <c r="D6" s="189">
        <v>11097223.307037473</v>
      </c>
      <c r="E6" s="189">
        <v>15033876.219436198</v>
      </c>
      <c r="F6" s="190">
        <v>17051854.264106553</v>
      </c>
      <c r="G6" s="190">
        <v>18309660.102453578</v>
      </c>
      <c r="H6" s="190">
        <v>18675324.825475629</v>
      </c>
      <c r="I6" s="42"/>
      <c r="J6" s="42"/>
      <c r="K6" s="42"/>
      <c r="L6" s="42"/>
      <c r="M6" s="42"/>
      <c r="N6" s="42"/>
      <c r="O6" s="42"/>
      <c r="P6" s="42"/>
      <c r="Q6" s="42"/>
    </row>
    <row r="7" spans="1:17" ht="15" customHeight="1" x14ac:dyDescent="0.2">
      <c r="A7" s="191" t="s">
        <v>225</v>
      </c>
      <c r="B7" s="516">
        <v>2737222.8479596102</v>
      </c>
      <c r="C7" s="192">
        <v>4542155.07026025</v>
      </c>
      <c r="D7" s="192">
        <v>5247918.6390855899</v>
      </c>
      <c r="E7" s="192">
        <v>8525717.5929138456</v>
      </c>
      <c r="F7" s="193">
        <v>9102838.6990482807</v>
      </c>
      <c r="G7" s="193">
        <v>9411205.6913551856</v>
      </c>
      <c r="H7" s="193">
        <v>9183453.8504645061</v>
      </c>
      <c r="I7" s="42"/>
      <c r="J7" s="42"/>
      <c r="K7" s="42"/>
      <c r="L7" s="42"/>
      <c r="M7" s="42"/>
      <c r="N7" s="42"/>
      <c r="O7" s="42"/>
      <c r="P7" s="42"/>
      <c r="Q7" s="42"/>
    </row>
    <row r="8" spans="1:17" ht="15" customHeight="1" x14ac:dyDescent="0.2">
      <c r="A8" s="191" t="s">
        <v>226</v>
      </c>
      <c r="B8" s="516">
        <v>310909.38890558999</v>
      </c>
      <c r="C8" s="192">
        <v>876817.62396293995</v>
      </c>
      <c r="D8" s="192">
        <v>1565493.9007336202</v>
      </c>
      <c r="E8" s="192">
        <v>2833607.0212836596</v>
      </c>
      <c r="F8" s="193">
        <v>2743620.630601</v>
      </c>
      <c r="G8" s="193">
        <v>2453609.437901</v>
      </c>
      <c r="H8" s="193">
        <v>2373017.2406009999</v>
      </c>
      <c r="I8" s="42"/>
      <c r="J8" s="42"/>
      <c r="K8" s="42"/>
      <c r="L8" s="42"/>
      <c r="M8" s="42"/>
      <c r="N8" s="42"/>
      <c r="O8" s="42"/>
      <c r="P8" s="42"/>
      <c r="Q8" s="42"/>
    </row>
    <row r="9" spans="1:17" ht="15" customHeight="1" x14ac:dyDescent="0.2">
      <c r="A9" s="191" t="s">
        <v>227</v>
      </c>
      <c r="B9" s="516">
        <v>2426313.4590540202</v>
      </c>
      <c r="C9" s="192">
        <v>3665337.4462973103</v>
      </c>
      <c r="D9" s="192">
        <v>3682424.73835197</v>
      </c>
      <c r="E9" s="192">
        <v>5692111</v>
      </c>
      <c r="F9" s="194">
        <v>6359218.0684472807</v>
      </c>
      <c r="G9" s="194">
        <v>6957596.2534541851</v>
      </c>
      <c r="H9" s="194">
        <v>6810436.6098635057</v>
      </c>
      <c r="I9" s="42"/>
      <c r="J9" s="42"/>
      <c r="K9" s="42"/>
      <c r="L9" s="42"/>
      <c r="M9" s="42"/>
      <c r="N9" s="42"/>
      <c r="O9" s="42"/>
      <c r="P9" s="42"/>
      <c r="Q9" s="42"/>
    </row>
    <row r="10" spans="1:17" ht="15" customHeight="1" x14ac:dyDescent="0.2">
      <c r="A10" s="191" t="s">
        <v>228</v>
      </c>
      <c r="B10" s="516">
        <v>3825703.3270772598</v>
      </c>
      <c r="C10" s="192">
        <v>4210099.0292534502</v>
      </c>
      <c r="D10" s="192">
        <v>4822098.0231708838</v>
      </c>
      <c r="E10" s="192">
        <v>6164063</v>
      </c>
      <c r="F10" s="193">
        <v>7506288.9043352734</v>
      </c>
      <c r="G10" s="193">
        <v>8158549.975747359</v>
      </c>
      <c r="H10" s="193">
        <v>8490762.8791910894</v>
      </c>
      <c r="I10" s="42"/>
      <c r="J10" s="42"/>
      <c r="K10" s="42"/>
      <c r="L10" s="42"/>
      <c r="M10" s="42"/>
      <c r="N10" s="42"/>
      <c r="O10" s="42"/>
      <c r="P10" s="42"/>
      <c r="Q10" s="42"/>
    </row>
    <row r="11" spans="1:17" ht="15" customHeight="1" x14ac:dyDescent="0.2">
      <c r="A11" s="195" t="s">
        <v>229</v>
      </c>
      <c r="B11" s="516">
        <v>537175.31339999998</v>
      </c>
      <c r="C11" s="192">
        <v>707537.66489999997</v>
      </c>
      <c r="D11" s="192">
        <v>807351.71989999991</v>
      </c>
      <c r="E11" s="192">
        <v>821592.63038400002</v>
      </c>
      <c r="F11" s="193">
        <v>1008618.1693112697</v>
      </c>
      <c r="G11" s="193">
        <v>1016863.5861679998</v>
      </c>
      <c r="H11" s="193">
        <v>1077370.0271089999</v>
      </c>
      <c r="I11" s="42"/>
      <c r="J11" s="42"/>
      <c r="K11" s="42"/>
      <c r="L11" s="42"/>
      <c r="M11" s="42"/>
      <c r="N11" s="42"/>
      <c r="O11" s="42"/>
      <c r="P11" s="42"/>
      <c r="Q11" s="42"/>
    </row>
    <row r="12" spans="1:17" ht="15" customHeight="1" x14ac:dyDescent="0.2">
      <c r="A12" s="195" t="s">
        <v>230</v>
      </c>
      <c r="B12" s="516">
        <v>24806.555400000001</v>
      </c>
      <c r="C12" s="192">
        <v>12820.5101</v>
      </c>
      <c r="D12" s="192">
        <v>20401.03</v>
      </c>
      <c r="E12" s="192">
        <v>58297.301141000011</v>
      </c>
      <c r="F12" s="193">
        <v>101661.393702</v>
      </c>
      <c r="G12" s="193">
        <v>60798.536070000009</v>
      </c>
      <c r="H12" s="193">
        <v>33698.090054000015</v>
      </c>
      <c r="I12" s="42"/>
      <c r="J12" s="42"/>
      <c r="K12" s="42"/>
      <c r="L12" s="42"/>
      <c r="M12" s="42"/>
      <c r="N12" s="42"/>
      <c r="O12" s="42"/>
      <c r="P12" s="42"/>
      <c r="Q12" s="42"/>
    </row>
    <row r="13" spans="1:17" ht="15" customHeight="1" x14ac:dyDescent="0.2">
      <c r="A13" s="195" t="s">
        <v>231</v>
      </c>
      <c r="B13" s="516">
        <v>90437.896762000004</v>
      </c>
      <c r="C13" s="192">
        <v>60592.271468999999</v>
      </c>
      <c r="D13" s="192">
        <v>86324.284603000007</v>
      </c>
      <c r="E13" s="192">
        <v>393535.57739400002</v>
      </c>
      <c r="F13" s="193">
        <v>742772.54040900071</v>
      </c>
      <c r="G13" s="193">
        <v>716155.51293200022</v>
      </c>
      <c r="H13" s="193">
        <v>435815.55840554024</v>
      </c>
      <c r="I13" s="42"/>
      <c r="J13" s="42"/>
      <c r="K13" s="42"/>
      <c r="L13" s="42"/>
      <c r="M13" s="42"/>
      <c r="N13" s="42"/>
      <c r="O13" s="42"/>
      <c r="P13" s="42"/>
      <c r="Q13" s="42"/>
    </row>
    <row r="14" spans="1:17" ht="15" customHeight="1" x14ac:dyDescent="0.2">
      <c r="A14" s="195" t="s">
        <v>232</v>
      </c>
      <c r="B14" s="516">
        <v>198018.23319999999</v>
      </c>
      <c r="C14" s="192">
        <v>215736.69139999998</v>
      </c>
      <c r="D14" s="192">
        <v>267737.76289999997</v>
      </c>
      <c r="E14" s="192">
        <v>373765.76643100003</v>
      </c>
      <c r="F14" s="193">
        <v>494335.00289500004</v>
      </c>
      <c r="G14" s="193">
        <v>539397.0867634</v>
      </c>
      <c r="H14" s="193">
        <v>555495.72940439999</v>
      </c>
      <c r="I14" s="42"/>
      <c r="J14" s="42"/>
      <c r="K14" s="42"/>
      <c r="L14" s="42"/>
      <c r="M14" s="42"/>
      <c r="N14" s="42"/>
      <c r="O14" s="42"/>
      <c r="P14" s="42"/>
      <c r="Q14" s="42"/>
    </row>
    <row r="15" spans="1:17" ht="15" customHeight="1" x14ac:dyDescent="0.2">
      <c r="A15" s="195" t="s">
        <v>233</v>
      </c>
      <c r="B15" s="516">
        <v>2751294.5397009999</v>
      </c>
      <c r="C15" s="192">
        <v>2998033.6350009996</v>
      </c>
      <c r="D15" s="192">
        <v>3378200.4314010004</v>
      </c>
      <c r="E15" s="192">
        <v>3953808.0374644292</v>
      </c>
      <c r="F15" s="193">
        <v>4505425.5129910009</v>
      </c>
      <c r="G15" s="193">
        <v>5085561.0294109602</v>
      </c>
      <c r="H15" s="193">
        <v>5641449.5708691515</v>
      </c>
      <c r="I15" s="42"/>
      <c r="J15" s="42"/>
      <c r="K15" s="42"/>
      <c r="L15" s="42"/>
      <c r="M15" s="42"/>
      <c r="N15" s="42"/>
      <c r="O15" s="42"/>
      <c r="P15" s="42"/>
      <c r="Q15" s="42"/>
    </row>
    <row r="16" spans="1:17" ht="15" customHeight="1" x14ac:dyDescent="0.2">
      <c r="A16" s="195" t="s">
        <v>234</v>
      </c>
      <c r="B16" s="516">
        <v>155808.02220000001</v>
      </c>
      <c r="C16" s="192">
        <v>132340.2273</v>
      </c>
      <c r="D16" s="192">
        <v>170756.7537</v>
      </c>
      <c r="E16" s="192">
        <v>240281.51916100003</v>
      </c>
      <c r="F16" s="193">
        <v>288560.85870000045</v>
      </c>
      <c r="G16" s="193">
        <v>388625.77964799944</v>
      </c>
      <c r="H16" s="193">
        <v>496863.84819599916</v>
      </c>
      <c r="I16" s="42"/>
      <c r="J16" s="42"/>
      <c r="K16" s="42"/>
      <c r="L16" s="42"/>
      <c r="M16" s="42"/>
      <c r="N16" s="42"/>
      <c r="O16" s="42"/>
      <c r="P16" s="42"/>
      <c r="Q16" s="42"/>
    </row>
    <row r="17" spans="1:17" ht="15" customHeight="1" x14ac:dyDescent="0.2">
      <c r="A17" s="195" t="s">
        <v>235</v>
      </c>
      <c r="B17" s="516">
        <v>68161.929671449965</v>
      </c>
      <c r="C17" s="192">
        <v>83038.028721449984</v>
      </c>
      <c r="D17" s="192">
        <v>91326.040731449961</v>
      </c>
      <c r="E17" s="192">
        <v>322781</v>
      </c>
      <c r="F17" s="193">
        <v>364915.42632700084</v>
      </c>
      <c r="G17" s="193">
        <f>305963.001+45185</f>
        <v>351148.00099999999</v>
      </c>
      <c r="H17" s="193">
        <v>207866.62388199972</v>
      </c>
      <c r="I17" s="42"/>
      <c r="J17" s="42"/>
      <c r="K17" s="42"/>
      <c r="L17" s="42"/>
      <c r="M17" s="42"/>
      <c r="N17" s="42"/>
      <c r="O17" s="42"/>
      <c r="P17" s="42"/>
      <c r="Q17" s="42"/>
    </row>
    <row r="18" spans="1:17" ht="15" customHeight="1" x14ac:dyDescent="0.2">
      <c r="A18" s="191" t="s">
        <v>236</v>
      </c>
      <c r="B18" s="517">
        <v>267334.31600816996</v>
      </c>
      <c r="C18" s="196">
        <v>312813.81805709004</v>
      </c>
      <c r="D18" s="196">
        <v>1027206.6447809994</v>
      </c>
      <c r="E18" s="196" t="s">
        <v>531</v>
      </c>
      <c r="F18" s="197" t="s">
        <v>530</v>
      </c>
      <c r="G18" s="488" t="s">
        <v>529</v>
      </c>
      <c r="H18" s="488">
        <v>1001108.0908199989</v>
      </c>
      <c r="I18" s="42"/>
      <c r="J18" s="42"/>
      <c r="K18" s="42"/>
      <c r="L18" s="42"/>
      <c r="M18" s="42"/>
      <c r="N18" s="42"/>
      <c r="O18" s="42"/>
      <c r="P18" s="42"/>
      <c r="Q18" s="42"/>
    </row>
    <row r="19" spans="1:17" s="202" customFormat="1" ht="15" customHeight="1" x14ac:dyDescent="0.2">
      <c r="A19" s="198" t="s">
        <v>598</v>
      </c>
      <c r="B19" s="518">
        <v>6201282.5339829996</v>
      </c>
      <c r="C19" s="199">
        <v>6052179.0589285996</v>
      </c>
      <c r="D19" s="199">
        <v>6516957.8754586</v>
      </c>
      <c r="E19" s="199">
        <v>12458154.583264001</v>
      </c>
      <c r="F19" s="200">
        <v>11644094.293081401</v>
      </c>
      <c r="G19" s="200">
        <v>10429043.537389258</v>
      </c>
      <c r="H19" s="200">
        <v>11319363.048697369</v>
      </c>
      <c r="I19" s="201"/>
      <c r="J19" s="201"/>
      <c r="K19" s="201"/>
      <c r="L19" s="201"/>
      <c r="M19" s="42"/>
      <c r="N19" s="42"/>
      <c r="O19" s="42"/>
      <c r="P19" s="42"/>
      <c r="Q19" s="42"/>
    </row>
    <row r="20" spans="1:17" ht="15" customHeight="1" x14ac:dyDescent="0.2">
      <c r="A20" s="153" t="s">
        <v>79</v>
      </c>
      <c r="B20" s="203">
        <v>13031543.025028039</v>
      </c>
      <c r="C20" s="203">
        <v>15117246.97649939</v>
      </c>
      <c r="D20" s="203">
        <v>17614181.182496071</v>
      </c>
      <c r="E20" s="203">
        <v>27492030.802700199</v>
      </c>
      <c r="F20" s="204">
        <v>28695948.557840049</v>
      </c>
      <c r="G20" s="204">
        <v>28738703.639842838</v>
      </c>
      <c r="H20" s="204">
        <v>29994687.874173</v>
      </c>
      <c r="I20" s="42"/>
      <c r="J20" s="42"/>
      <c r="K20" s="42"/>
      <c r="L20" s="42"/>
      <c r="M20" s="42"/>
      <c r="N20" s="42"/>
      <c r="O20" s="42"/>
      <c r="P20" s="42"/>
      <c r="Q20" s="42"/>
    </row>
    <row r="21" spans="1:17" ht="15" customHeight="1" x14ac:dyDescent="0.2">
      <c r="C21" s="62"/>
      <c r="D21" s="62"/>
      <c r="E21" s="62"/>
      <c r="F21" s="62"/>
      <c r="H21" s="62" t="s">
        <v>499</v>
      </c>
      <c r="I21" s="42"/>
      <c r="J21" s="42"/>
      <c r="K21" s="42"/>
      <c r="L21" s="42"/>
    </row>
    <row r="22" spans="1:17" x14ac:dyDescent="0.2">
      <c r="C22" s="62"/>
      <c r="D22" s="62"/>
      <c r="E22" s="62"/>
      <c r="F22" s="9"/>
      <c r="H22" s="9" t="s">
        <v>237</v>
      </c>
    </row>
    <row r="23" spans="1:17" ht="56.25" customHeight="1" x14ac:dyDescent="0.2">
      <c r="A23" s="622" t="s">
        <v>651</v>
      </c>
      <c r="B23" s="622"/>
      <c r="C23" s="622"/>
      <c r="D23" s="622"/>
      <c r="E23" s="622"/>
      <c r="F23" s="622"/>
      <c r="G23" s="622"/>
      <c r="H23" s="622"/>
    </row>
    <row r="24" spans="1:17" ht="37.5" customHeight="1" x14ac:dyDescent="0.2">
      <c r="A24" s="623" t="s">
        <v>632</v>
      </c>
      <c r="B24" s="623"/>
      <c r="C24" s="623"/>
      <c r="D24" s="623"/>
      <c r="E24" s="623"/>
      <c r="F24" s="623"/>
      <c r="G24" s="623"/>
      <c r="H24" s="623"/>
    </row>
    <row r="25" spans="1:17" ht="52.5" customHeight="1" x14ac:dyDescent="0.2">
      <c r="A25" s="616" t="s">
        <v>599</v>
      </c>
      <c r="B25" s="616"/>
      <c r="C25" s="616"/>
      <c r="D25" s="616"/>
      <c r="E25" s="616"/>
      <c r="F25" s="616"/>
      <c r="G25" s="616"/>
      <c r="H25" s="616"/>
    </row>
    <row r="26" spans="1:17" s="205" customFormat="1" ht="15.75" customHeight="1" x14ac:dyDescent="0.25">
      <c r="A26" s="616" t="s">
        <v>238</v>
      </c>
      <c r="B26" s="616"/>
      <c r="C26" s="616"/>
      <c r="D26" s="616"/>
      <c r="E26" s="616"/>
      <c r="F26" s="616"/>
      <c r="G26" s="616"/>
      <c r="H26" s="616"/>
    </row>
    <row r="27" spans="1:17" s="205" customFormat="1" x14ac:dyDescent="0.25">
      <c r="A27" s="616" t="s">
        <v>239</v>
      </c>
      <c r="B27" s="616"/>
      <c r="C27" s="616"/>
      <c r="D27" s="616"/>
      <c r="E27" s="616"/>
      <c r="F27" s="616"/>
      <c r="G27" s="616"/>
      <c r="H27" s="616"/>
    </row>
    <row r="28" spans="1:17" s="205" customFormat="1" ht="14.25" customHeight="1" x14ac:dyDescent="0.2">
      <c r="A28" s="602" t="s">
        <v>240</v>
      </c>
      <c r="B28" s="602"/>
      <c r="C28" s="602"/>
      <c r="D28" s="602"/>
      <c r="E28" s="602"/>
      <c r="F28" s="602"/>
      <c r="G28" s="602"/>
    </row>
    <row r="29" spans="1:17" s="205" customFormat="1" ht="26.25" customHeight="1" x14ac:dyDescent="0.25">
      <c r="A29" s="616" t="s">
        <v>241</v>
      </c>
      <c r="B29" s="616"/>
      <c r="C29" s="616"/>
      <c r="D29" s="616"/>
      <c r="E29" s="616"/>
      <c r="F29" s="616"/>
      <c r="G29" s="616"/>
      <c r="H29" s="616"/>
    </row>
    <row r="30" spans="1:17" s="205" customFormat="1" ht="28.5" customHeight="1" x14ac:dyDescent="0.25">
      <c r="A30" s="616" t="s">
        <v>501</v>
      </c>
      <c r="B30" s="616"/>
      <c r="C30" s="616"/>
      <c r="D30" s="616"/>
      <c r="E30" s="616"/>
      <c r="F30" s="616"/>
      <c r="G30" s="616"/>
      <c r="H30" s="616"/>
    </row>
    <row r="31" spans="1:17" s="205" customFormat="1" ht="26.25" customHeight="1" x14ac:dyDescent="0.25">
      <c r="A31" s="616" t="s">
        <v>644</v>
      </c>
      <c r="B31" s="616"/>
      <c r="C31" s="616"/>
      <c r="D31" s="616"/>
      <c r="E31" s="616"/>
      <c r="F31" s="616"/>
      <c r="G31" s="616"/>
      <c r="H31" s="616"/>
    </row>
    <row r="32" spans="1:17" s="205" customFormat="1" ht="26.25" customHeight="1" x14ac:dyDescent="0.25">
      <c r="A32" s="616" t="s">
        <v>242</v>
      </c>
      <c r="B32" s="616"/>
      <c r="C32" s="616"/>
      <c r="D32" s="616"/>
      <c r="E32" s="616"/>
      <c r="F32" s="616"/>
      <c r="G32" s="616"/>
      <c r="H32" s="616"/>
    </row>
    <row r="33" spans="1:8" s="205" customFormat="1" ht="12.75" customHeight="1" x14ac:dyDescent="0.2">
      <c r="A33" s="602" t="s">
        <v>243</v>
      </c>
      <c r="B33" s="602"/>
      <c r="C33" s="602"/>
      <c r="D33" s="602"/>
      <c r="E33" s="602"/>
      <c r="F33" s="602"/>
      <c r="G33" s="602"/>
    </row>
    <row r="34" spans="1:8" s="205" customFormat="1" ht="12.75" customHeight="1" x14ac:dyDescent="0.2">
      <c r="A34" s="602" t="s">
        <v>244</v>
      </c>
      <c r="B34" s="602"/>
      <c r="C34" s="602"/>
      <c r="D34" s="602"/>
      <c r="E34" s="602"/>
      <c r="F34" s="602"/>
      <c r="G34" s="602"/>
    </row>
    <row r="35" spans="1:8" s="205" customFormat="1" ht="12.75" customHeight="1" x14ac:dyDescent="0.2">
      <c r="A35" s="602" t="s">
        <v>245</v>
      </c>
      <c r="B35" s="602"/>
      <c r="C35" s="602"/>
      <c r="D35" s="602"/>
      <c r="E35" s="602"/>
      <c r="F35" s="602"/>
      <c r="G35" s="602"/>
    </row>
    <row r="36" spans="1:8" s="205" customFormat="1" x14ac:dyDescent="0.2">
      <c r="A36" s="602" t="s">
        <v>246</v>
      </c>
      <c r="B36" s="602"/>
      <c r="C36" s="602"/>
      <c r="D36" s="602"/>
      <c r="E36" s="602"/>
      <c r="F36" s="602"/>
      <c r="G36" s="602"/>
    </row>
    <row r="37" spans="1:8" s="205" customFormat="1" ht="17.25" customHeight="1" x14ac:dyDescent="0.25">
      <c r="A37" s="616" t="s">
        <v>247</v>
      </c>
      <c r="B37" s="616"/>
      <c r="C37" s="616"/>
      <c r="D37" s="616"/>
      <c r="E37" s="616"/>
      <c r="F37" s="616"/>
      <c r="G37" s="616"/>
      <c r="H37" s="616"/>
    </row>
    <row r="38" spans="1:8" s="205" customFormat="1" ht="27.75" customHeight="1" x14ac:dyDescent="0.25">
      <c r="A38" s="616" t="s">
        <v>248</v>
      </c>
      <c r="B38" s="616"/>
      <c r="C38" s="616"/>
      <c r="D38" s="616"/>
      <c r="E38" s="616"/>
      <c r="F38" s="616"/>
      <c r="G38" s="616"/>
      <c r="H38" s="616"/>
    </row>
    <row r="39" spans="1:8" ht="12.75" customHeight="1" x14ac:dyDescent="0.2">
      <c r="A39" s="602" t="s">
        <v>249</v>
      </c>
      <c r="B39" s="602"/>
      <c r="C39" s="602"/>
      <c r="D39" s="602"/>
      <c r="E39" s="602"/>
      <c r="F39" s="602"/>
      <c r="G39" s="602"/>
    </row>
    <row r="40" spans="1:8" ht="32.25" customHeight="1" x14ac:dyDescent="0.2">
      <c r="A40" s="623" t="s">
        <v>645</v>
      </c>
      <c r="B40" s="623"/>
      <c r="C40" s="623"/>
      <c r="D40" s="623"/>
      <c r="E40" s="623"/>
      <c r="F40" s="623"/>
      <c r="G40" s="623"/>
      <c r="H40" s="623"/>
    </row>
    <row r="41" spans="1:8" ht="28.5" customHeight="1" x14ac:dyDescent="0.2">
      <c r="A41" s="625" t="s">
        <v>250</v>
      </c>
      <c r="B41" s="625"/>
      <c r="C41" s="625"/>
      <c r="D41" s="625"/>
      <c r="E41" s="625"/>
      <c r="F41" s="625"/>
      <c r="G41" s="625"/>
      <c r="H41" s="625"/>
    </row>
    <row r="42" spans="1:8" ht="18" customHeight="1" x14ac:dyDescent="0.2">
      <c r="A42" s="626" t="s">
        <v>636</v>
      </c>
      <c r="B42" s="626"/>
      <c r="C42" s="626"/>
      <c r="D42" s="626"/>
      <c r="E42" s="626"/>
      <c r="F42" s="626"/>
      <c r="G42" s="626"/>
      <c r="H42" s="626"/>
    </row>
    <row r="50" spans="4:4" x14ac:dyDescent="0.2">
      <c r="D50" s="43" t="s">
        <v>633</v>
      </c>
    </row>
  </sheetData>
  <mergeCells count="21">
    <mergeCell ref="A33:G33"/>
    <mergeCell ref="A3:G3"/>
    <mergeCell ref="A23:H23"/>
    <mergeCell ref="A24:H24"/>
    <mergeCell ref="A25:H25"/>
    <mergeCell ref="A26:H26"/>
    <mergeCell ref="A27:H27"/>
    <mergeCell ref="A28:G28"/>
    <mergeCell ref="A29:H29"/>
    <mergeCell ref="A30:H30"/>
    <mergeCell ref="A31:H31"/>
    <mergeCell ref="A32:H32"/>
    <mergeCell ref="A40:H40"/>
    <mergeCell ref="A41:H41"/>
    <mergeCell ref="A42:H42"/>
    <mergeCell ref="A34:G34"/>
    <mergeCell ref="A35:G35"/>
    <mergeCell ref="A36:G36"/>
    <mergeCell ref="A37:H37"/>
    <mergeCell ref="A38:H38"/>
    <mergeCell ref="A39:G39"/>
  </mergeCells>
  <hyperlinks>
    <hyperlink ref="H2" location="Contents!A1" display="Back to Contents" xr:uid="{89D08EA0-8C0A-4205-ABE0-634D308D4637}"/>
  </hyperlinks>
  <pageMargins left="0.7" right="0.7" top="0.75" bottom="0.75" header="0.3" footer="0.3"/>
  <pageSetup paperSize="9" scale="71" fitToHeight="0" orientation="portrait" r:id="rId1"/>
  <headerFooter>
    <oddHeader>&amp;L&amp;"Calibri"&amp;10&amp;K000000 [Limited Sharing]&amp;1#_x000D_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71D86-6C0D-4A8D-910A-1D512BE92BCB}">
  <sheetPr>
    <pageSetUpPr fitToPage="1"/>
  </sheetPr>
  <dimension ref="A1:R50"/>
  <sheetViews>
    <sheetView showGridLines="0" zoomScaleNormal="100" zoomScaleSheetLayoutView="100" workbookViewId="0">
      <pane xSplit="1" ySplit="5" topLeftCell="B6" activePane="bottomRight" state="frozen"/>
      <selection pane="topRight" activeCell="D42" sqref="D42"/>
      <selection pane="bottomLeft" activeCell="D42" sqref="D42"/>
      <selection pane="bottomRight" activeCell="A24" sqref="A24:G24"/>
    </sheetView>
  </sheetViews>
  <sheetFormatPr defaultColWidth="9.140625" defaultRowHeight="13.5" x14ac:dyDescent="0.25"/>
  <cols>
    <col min="1" max="1" width="64.5703125" style="230" customWidth="1"/>
    <col min="2" max="5" width="11.42578125" style="231" customWidth="1"/>
    <col min="6" max="7" width="11" style="231" customWidth="1"/>
    <col min="8" max="8" width="10.85546875" style="230" customWidth="1"/>
    <col min="9" max="9" width="35" style="230" customWidth="1"/>
    <col min="10" max="10" width="11.85546875" style="230" customWidth="1"/>
    <col min="11" max="11" width="11.42578125" style="230" customWidth="1"/>
    <col min="12" max="16384" width="9.140625" style="230"/>
  </cols>
  <sheetData>
    <row r="1" spans="1:18" s="385" customFormat="1" ht="15.75" x14ac:dyDescent="0.25">
      <c r="A1" s="83" t="s">
        <v>22</v>
      </c>
      <c r="B1" s="383"/>
      <c r="C1" s="384"/>
      <c r="D1" s="384"/>
      <c r="E1" s="384"/>
      <c r="F1" s="384"/>
      <c r="H1" s="7" t="s">
        <v>571</v>
      </c>
    </row>
    <row r="2" spans="1:18" s="385" customFormat="1" ht="15.75" x14ac:dyDescent="0.25">
      <c r="B2" s="383"/>
      <c r="C2" s="383"/>
      <c r="D2" s="383"/>
      <c r="E2" s="383"/>
      <c r="F2" s="383"/>
      <c r="H2" s="412" t="s">
        <v>493</v>
      </c>
    </row>
    <row r="3" spans="1:18" s="385" customFormat="1" ht="15.75" x14ac:dyDescent="0.25">
      <c r="A3" s="627" t="s">
        <v>264</v>
      </c>
      <c r="B3" s="627"/>
      <c r="C3" s="627"/>
      <c r="D3" s="627"/>
      <c r="E3" s="627"/>
      <c r="F3" s="232"/>
      <c r="G3" s="232"/>
    </row>
    <row r="4" spans="1:18" x14ac:dyDescent="0.25">
      <c r="A4" s="233"/>
      <c r="B4" s="234"/>
      <c r="C4" s="235"/>
      <c r="D4" s="235"/>
      <c r="E4" s="235"/>
      <c r="F4" s="235"/>
      <c r="H4" s="236" t="s">
        <v>601</v>
      </c>
    </row>
    <row r="5" spans="1:18" s="237" customFormat="1" ht="27" customHeight="1" x14ac:dyDescent="0.25">
      <c r="A5" s="184" t="s">
        <v>265</v>
      </c>
      <c r="B5" s="238">
        <v>2019</v>
      </c>
      <c r="C5" s="239">
        <v>2020</v>
      </c>
      <c r="D5" s="239">
        <v>2021</v>
      </c>
      <c r="E5" s="240">
        <v>2022</v>
      </c>
      <c r="F5" s="240" t="s">
        <v>26</v>
      </c>
      <c r="G5" s="240" t="s">
        <v>495</v>
      </c>
      <c r="H5" s="240" t="s">
        <v>613</v>
      </c>
    </row>
    <row r="6" spans="1:18" x14ac:dyDescent="0.25">
      <c r="A6" s="188" t="s">
        <v>266</v>
      </c>
      <c r="B6" s="241">
        <v>654718.34887683007</v>
      </c>
      <c r="C6" s="241">
        <v>1424557.29095193</v>
      </c>
      <c r="D6" s="241">
        <v>1959877.8814520002</v>
      </c>
      <c r="E6" s="242">
        <v>3233025.1990895295</v>
      </c>
      <c r="F6" s="243">
        <f>F7+F8</f>
        <v>2218570.2953229994</v>
      </c>
      <c r="G6" s="243">
        <v>2707569.126627</v>
      </c>
      <c r="H6" s="243">
        <v>2344255.0294438717</v>
      </c>
      <c r="L6" s="244"/>
      <c r="N6" s="244"/>
      <c r="O6" s="244"/>
      <c r="P6" s="244"/>
      <c r="Q6" s="244"/>
      <c r="R6" s="244"/>
    </row>
    <row r="7" spans="1:18" x14ac:dyDescent="0.25">
      <c r="A7" s="191" t="s">
        <v>267</v>
      </c>
      <c r="B7" s="245">
        <v>25872.775315999999</v>
      </c>
      <c r="C7" s="245">
        <v>654611.29</v>
      </c>
      <c r="D7" s="245">
        <v>1391280.5621560002</v>
      </c>
      <c r="E7" s="246">
        <v>2575716.7255269997</v>
      </c>
      <c r="F7" s="246">
        <v>220797</v>
      </c>
      <c r="G7" s="246">
        <v>0</v>
      </c>
      <c r="H7" s="246">
        <v>0</v>
      </c>
      <c r="L7" s="244"/>
      <c r="N7" s="244"/>
      <c r="O7" s="244"/>
      <c r="P7" s="244"/>
      <c r="Q7" s="244"/>
      <c r="R7" s="244"/>
    </row>
    <row r="8" spans="1:18" x14ac:dyDescent="0.25">
      <c r="A8" s="191" t="s">
        <v>268</v>
      </c>
      <c r="B8" s="245">
        <v>628845.57356083009</v>
      </c>
      <c r="C8" s="245">
        <v>769946.00095193007</v>
      </c>
      <c r="D8" s="245">
        <v>568597.31929599994</v>
      </c>
      <c r="E8" s="246">
        <v>657308.47356252966</v>
      </c>
      <c r="F8" s="246">
        <v>1997773.2953229996</v>
      </c>
      <c r="G8" s="246">
        <v>2707569.126627</v>
      </c>
      <c r="H8" s="246">
        <v>2344255.0294438717</v>
      </c>
      <c r="L8" s="244"/>
      <c r="N8" s="244"/>
      <c r="O8" s="244"/>
      <c r="P8" s="244"/>
      <c r="Q8" s="244"/>
      <c r="R8" s="244"/>
    </row>
    <row r="9" spans="1:18" x14ac:dyDescent="0.25">
      <c r="A9" s="188" t="s">
        <v>269</v>
      </c>
      <c r="B9" s="241">
        <v>137042.92173</v>
      </c>
      <c r="C9" s="241">
        <v>145416.17486499998</v>
      </c>
      <c r="D9" s="241">
        <v>220481.36145500001</v>
      </c>
      <c r="E9" s="242">
        <v>837278.54604746995</v>
      </c>
      <c r="F9" s="242">
        <f>SUM(F10:F17)</f>
        <v>1735925.0874590015</v>
      </c>
      <c r="G9" s="242">
        <v>1258161.0469709998</v>
      </c>
      <c r="H9" s="242">
        <v>698731.9412801296</v>
      </c>
      <c r="L9" s="244"/>
      <c r="N9" s="244"/>
      <c r="O9" s="244"/>
      <c r="P9" s="244"/>
      <c r="Q9" s="244"/>
      <c r="R9" s="244"/>
    </row>
    <row r="10" spans="1:18" x14ac:dyDescent="0.25">
      <c r="A10" s="216" t="s">
        <v>270</v>
      </c>
      <c r="B10" s="245">
        <v>28295.165000000001</v>
      </c>
      <c r="C10" s="245">
        <v>45527.837</v>
      </c>
      <c r="D10" s="245">
        <v>45763.0769</v>
      </c>
      <c r="E10" s="246">
        <v>66122.308279999997</v>
      </c>
      <c r="F10" s="246">
        <v>267540.27636700001</v>
      </c>
      <c r="G10" s="246">
        <v>261648.41241099994</v>
      </c>
      <c r="H10" s="246">
        <v>213137.41701199996</v>
      </c>
      <c r="L10" s="244"/>
      <c r="N10" s="244"/>
      <c r="O10" s="244"/>
      <c r="P10" s="244"/>
      <c r="Q10" s="244"/>
      <c r="R10" s="244"/>
    </row>
    <row r="11" spans="1:18" x14ac:dyDescent="0.25">
      <c r="A11" s="216" t="s">
        <v>271</v>
      </c>
      <c r="B11" s="245">
        <v>22855.905900000002</v>
      </c>
      <c r="C11" s="245">
        <v>9095.4506999999994</v>
      </c>
      <c r="D11" s="245">
        <v>17261.892</v>
      </c>
      <c r="E11" s="246">
        <v>47109.46544800001</v>
      </c>
      <c r="F11" s="246">
        <v>79815.103596000001</v>
      </c>
      <c r="G11" s="246">
        <v>37624.968389999995</v>
      </c>
      <c r="H11" s="246">
        <v>11288.256669</v>
      </c>
      <c r="L11" s="244"/>
      <c r="N11" s="244"/>
      <c r="O11" s="244"/>
      <c r="P11" s="244"/>
      <c r="Q11" s="244"/>
      <c r="R11" s="244"/>
    </row>
    <row r="12" spans="1:18" x14ac:dyDescent="0.25">
      <c r="A12" s="216" t="s">
        <v>272</v>
      </c>
      <c r="B12" s="245">
        <v>25789.832830000003</v>
      </c>
      <c r="C12" s="245">
        <v>26341.450564999999</v>
      </c>
      <c r="D12" s="245">
        <v>53103.360354999997</v>
      </c>
      <c r="E12" s="246">
        <v>240269.73689100004</v>
      </c>
      <c r="F12" s="246">
        <v>472829.49514800071</v>
      </c>
      <c r="G12" s="246">
        <v>453846.18660200009</v>
      </c>
      <c r="H12" s="246">
        <v>129810.38789894005</v>
      </c>
      <c r="L12" s="244"/>
      <c r="N12" s="244"/>
      <c r="O12" s="244"/>
      <c r="P12" s="244"/>
      <c r="Q12" s="244"/>
      <c r="R12" s="244"/>
    </row>
    <row r="13" spans="1:18" x14ac:dyDescent="0.25">
      <c r="A13" s="216" t="s">
        <v>273</v>
      </c>
      <c r="B13" s="245">
        <v>15525.8442</v>
      </c>
      <c r="C13" s="245">
        <v>26249.8442</v>
      </c>
      <c r="D13" s="245">
        <v>40089.406199999998</v>
      </c>
      <c r="E13" s="246">
        <v>63480.947474999994</v>
      </c>
      <c r="F13" s="246">
        <v>104587.366715</v>
      </c>
      <c r="G13" s="246">
        <v>115702.223591</v>
      </c>
      <c r="H13" s="246">
        <v>123883.52016500002</v>
      </c>
      <c r="L13" s="244"/>
      <c r="N13" s="244"/>
      <c r="O13" s="244"/>
      <c r="P13" s="244"/>
      <c r="Q13" s="244"/>
      <c r="R13" s="244"/>
    </row>
    <row r="14" spans="1:18" x14ac:dyDescent="0.25">
      <c r="A14" s="216" t="s">
        <v>274</v>
      </c>
      <c r="B14" s="245">
        <v>16274.163199999999</v>
      </c>
      <c r="C14" s="245">
        <v>12030.783099999999</v>
      </c>
      <c r="D14" s="245">
        <v>21931.925300000003</v>
      </c>
      <c r="E14" s="246">
        <v>227606.012896</v>
      </c>
      <c r="F14" s="246">
        <v>569790.69359300006</v>
      </c>
      <c r="G14" s="246">
        <v>143720.70008200002</v>
      </c>
      <c r="H14" s="246">
        <v>25683.772475189999</v>
      </c>
      <c r="L14" s="244"/>
      <c r="N14" s="244"/>
      <c r="O14" s="244"/>
      <c r="P14" s="244"/>
      <c r="Q14" s="244"/>
      <c r="R14" s="244"/>
    </row>
    <row r="15" spans="1:18" x14ac:dyDescent="0.25">
      <c r="A15" s="216" t="s">
        <v>275</v>
      </c>
      <c r="B15" s="245">
        <v>12501.655699999999</v>
      </c>
      <c r="C15" s="245">
        <v>10388.069799999999</v>
      </c>
      <c r="D15" s="245">
        <v>14366.936299999999</v>
      </c>
      <c r="E15" s="246">
        <v>32749.211378</v>
      </c>
      <c r="F15" s="246">
        <v>54154.950901000004</v>
      </c>
      <c r="G15" s="246">
        <v>99984.291579999888</v>
      </c>
      <c r="H15" s="246">
        <v>104554.06735999997</v>
      </c>
      <c r="L15" s="244"/>
      <c r="N15" s="244"/>
      <c r="O15" s="244"/>
      <c r="P15" s="244"/>
      <c r="Q15" s="244"/>
      <c r="R15" s="244"/>
    </row>
    <row r="16" spans="1:18" x14ac:dyDescent="0.25">
      <c r="A16" s="216" t="s">
        <v>276</v>
      </c>
      <c r="B16" s="245">
        <v>14334.677900000001</v>
      </c>
      <c r="C16" s="245">
        <v>14120.936399999999</v>
      </c>
      <c r="D16" s="245">
        <v>24132.757399999999</v>
      </c>
      <c r="E16" s="246">
        <v>153777.14763947</v>
      </c>
      <c r="F16" s="246">
        <v>176473.11582000076</v>
      </c>
      <c r="G16" s="246">
        <v>134548.80328299978</v>
      </c>
      <c r="H16" s="246">
        <v>85114.339631999639</v>
      </c>
      <c r="L16" s="244"/>
      <c r="N16" s="244"/>
      <c r="O16" s="244"/>
      <c r="P16" s="244"/>
      <c r="Q16" s="244"/>
      <c r="R16" s="244"/>
    </row>
    <row r="17" spans="1:18" x14ac:dyDescent="0.25">
      <c r="A17" s="216" t="s">
        <v>277</v>
      </c>
      <c r="B17" s="245">
        <v>1465.6770000000001</v>
      </c>
      <c r="C17" s="245">
        <v>1661.8030999999999</v>
      </c>
      <c r="D17" s="245">
        <v>3832.0070000000005</v>
      </c>
      <c r="E17" s="246">
        <v>6163.7160400000021</v>
      </c>
      <c r="F17" s="246">
        <v>10734.085319000003</v>
      </c>
      <c r="G17" s="246">
        <v>11085.461031999999</v>
      </c>
      <c r="H17" s="246">
        <v>5260.1800679999988</v>
      </c>
      <c r="L17" s="244"/>
      <c r="N17" s="244"/>
      <c r="O17" s="244"/>
      <c r="P17" s="244"/>
      <c r="Q17" s="244"/>
      <c r="R17" s="244"/>
    </row>
    <row r="18" spans="1:18" x14ac:dyDescent="0.25">
      <c r="A18" s="188" t="s">
        <v>278</v>
      </c>
      <c r="B18" s="241">
        <v>82181.851962169982</v>
      </c>
      <c r="C18" s="241">
        <v>50731.430888070012</v>
      </c>
      <c r="D18" s="241">
        <v>90148.551629000009</v>
      </c>
      <c r="E18" s="247" t="s">
        <v>279</v>
      </c>
      <c r="F18" s="248" t="s">
        <v>280</v>
      </c>
      <c r="G18" s="248" t="s">
        <v>559</v>
      </c>
      <c r="H18" s="248">
        <v>93304.027358999883</v>
      </c>
      <c r="N18" s="244"/>
      <c r="O18" s="244"/>
      <c r="P18" s="244"/>
      <c r="Q18" s="244"/>
      <c r="R18" s="244"/>
    </row>
    <row r="19" spans="1:18" s="250" customFormat="1" x14ac:dyDescent="0.25">
      <c r="A19" s="188" t="s">
        <v>281</v>
      </c>
      <c r="B19" s="241">
        <v>23726.652664000001</v>
      </c>
      <c r="C19" s="241">
        <v>670.393101</v>
      </c>
      <c r="D19" s="241">
        <v>203.76768399999997</v>
      </c>
      <c r="E19" s="242">
        <v>12476.455024000001</v>
      </c>
      <c r="F19" s="286">
        <v>75418.904443000007</v>
      </c>
      <c r="G19" s="286">
        <v>8860.4775560000016</v>
      </c>
      <c r="H19" s="286">
        <v>1583.0019169999998</v>
      </c>
      <c r="L19" s="249"/>
      <c r="N19" s="244"/>
      <c r="O19" s="244"/>
      <c r="P19" s="244"/>
      <c r="Q19" s="244"/>
      <c r="R19" s="244"/>
    </row>
    <row r="20" spans="1:18" x14ac:dyDescent="0.25">
      <c r="A20" s="251" t="s">
        <v>79</v>
      </c>
      <c r="B20" s="252">
        <v>897669.77523300005</v>
      </c>
      <c r="C20" s="252">
        <v>1621375.289806</v>
      </c>
      <c r="D20" s="252">
        <v>2270711.5622200002</v>
      </c>
      <c r="E20" s="253">
        <v>4126383.8055269993</v>
      </c>
      <c r="F20" s="253">
        <v>4092454.0000000005</v>
      </c>
      <c r="G20" s="253">
        <v>4070414</v>
      </c>
      <c r="H20" s="253">
        <v>3137874.0000000014</v>
      </c>
      <c r="I20" s="244"/>
      <c r="J20" s="244"/>
      <c r="K20" s="244"/>
      <c r="L20" s="244"/>
      <c r="N20" s="244"/>
      <c r="O20" s="244"/>
      <c r="P20" s="244"/>
      <c r="Q20" s="244"/>
      <c r="R20" s="244"/>
    </row>
    <row r="21" spans="1:18" x14ac:dyDescent="0.25">
      <c r="C21" s="8"/>
      <c r="D21" s="8"/>
      <c r="E21" s="8"/>
      <c r="F21" s="8"/>
      <c r="H21" s="8" t="s">
        <v>282</v>
      </c>
    </row>
    <row r="22" spans="1:18" ht="27.75" customHeight="1" x14ac:dyDescent="0.25">
      <c r="A22" s="621" t="s">
        <v>556</v>
      </c>
      <c r="B22" s="621"/>
      <c r="C22" s="621"/>
      <c r="D22" s="621"/>
      <c r="E22" s="621"/>
      <c r="F22" s="621"/>
      <c r="G22" s="621"/>
      <c r="H22" s="621"/>
    </row>
    <row r="23" spans="1:18" ht="13.5" customHeight="1" x14ac:dyDescent="0.25">
      <c r="A23" s="624" t="s">
        <v>42</v>
      </c>
      <c r="B23" s="624"/>
      <c r="C23" s="624"/>
      <c r="D23" s="624"/>
      <c r="E23" s="624"/>
      <c r="F23" s="624"/>
      <c r="G23" s="624"/>
    </row>
    <row r="24" spans="1:18" ht="13.5" customHeight="1" x14ac:dyDescent="0.25">
      <c r="A24" s="624" t="s">
        <v>283</v>
      </c>
      <c r="B24" s="624"/>
      <c r="C24" s="624"/>
      <c r="D24" s="624"/>
      <c r="E24" s="624"/>
      <c r="F24" s="624"/>
      <c r="G24" s="624"/>
    </row>
    <row r="25" spans="1:18" ht="13.5" customHeight="1" x14ac:dyDescent="0.25">
      <c r="A25" s="624" t="s">
        <v>284</v>
      </c>
      <c r="B25" s="624"/>
      <c r="C25" s="624"/>
      <c r="D25" s="624"/>
      <c r="E25" s="624"/>
      <c r="F25" s="624"/>
      <c r="G25" s="624"/>
    </row>
    <row r="26" spans="1:18" ht="13.5" customHeight="1" x14ac:dyDescent="0.25">
      <c r="A26" s="624" t="s">
        <v>285</v>
      </c>
      <c r="B26" s="624"/>
      <c r="C26" s="624"/>
      <c r="D26" s="624"/>
      <c r="E26" s="624"/>
      <c r="F26" s="624"/>
      <c r="G26" s="624"/>
    </row>
    <row r="27" spans="1:18" ht="13.5" customHeight="1" x14ac:dyDescent="0.25">
      <c r="A27" s="624" t="s">
        <v>286</v>
      </c>
      <c r="B27" s="624"/>
      <c r="C27" s="624"/>
      <c r="D27" s="624"/>
      <c r="E27" s="624"/>
      <c r="F27" s="624"/>
      <c r="G27" s="624"/>
    </row>
    <row r="28" spans="1:18" ht="13.5" customHeight="1" x14ac:dyDescent="0.25">
      <c r="A28" s="624" t="s">
        <v>287</v>
      </c>
      <c r="B28" s="624"/>
      <c r="C28" s="624"/>
      <c r="D28" s="624"/>
      <c r="E28" s="624"/>
      <c r="F28" s="624"/>
      <c r="G28" s="624"/>
    </row>
    <row r="29" spans="1:18" ht="13.5" customHeight="1" x14ac:dyDescent="0.25">
      <c r="A29" s="624" t="s">
        <v>288</v>
      </c>
      <c r="B29" s="624"/>
      <c r="C29" s="624"/>
      <c r="D29" s="624"/>
      <c r="E29" s="624"/>
      <c r="F29" s="624"/>
      <c r="G29" s="624"/>
    </row>
    <row r="30" spans="1:18" ht="27" customHeight="1" x14ac:dyDescent="0.25">
      <c r="A30" s="621" t="s">
        <v>289</v>
      </c>
      <c r="B30" s="621"/>
      <c r="C30" s="621"/>
      <c r="D30" s="621"/>
      <c r="E30" s="621"/>
      <c r="F30" s="621"/>
      <c r="G30" s="621"/>
      <c r="H30" s="621"/>
    </row>
    <row r="31" spans="1:18" x14ac:dyDescent="0.25">
      <c r="A31" s="233"/>
    </row>
    <row r="32" spans="1:18" x14ac:dyDescent="0.25">
      <c r="A32" s="254" t="s">
        <v>290</v>
      </c>
    </row>
    <row r="33" spans="1:7" x14ac:dyDescent="0.25">
      <c r="A33" s="254"/>
      <c r="C33" s="255"/>
      <c r="D33" s="255"/>
      <c r="E33" s="255"/>
      <c r="F33" s="255"/>
      <c r="G33" s="255"/>
    </row>
    <row r="34" spans="1:7" x14ac:dyDescent="0.25">
      <c r="A34" s="254"/>
      <c r="B34" s="256"/>
    </row>
    <row r="36" spans="1:7" x14ac:dyDescent="0.25">
      <c r="B36" s="256"/>
      <c r="C36" s="256"/>
      <c r="D36" s="256"/>
      <c r="E36" s="256"/>
      <c r="F36" s="256"/>
      <c r="G36" s="256"/>
    </row>
    <row r="37" spans="1:7" x14ac:dyDescent="0.25">
      <c r="B37" s="256"/>
      <c r="C37" s="256"/>
      <c r="D37" s="256"/>
      <c r="E37" s="256"/>
      <c r="F37" s="256"/>
      <c r="G37" s="256"/>
    </row>
    <row r="38" spans="1:7" x14ac:dyDescent="0.25">
      <c r="B38" s="256"/>
      <c r="C38" s="256"/>
      <c r="D38" s="256"/>
      <c r="E38" s="256"/>
      <c r="F38" s="256"/>
      <c r="G38" s="256"/>
    </row>
    <row r="39" spans="1:7" x14ac:dyDescent="0.25">
      <c r="B39" s="256"/>
      <c r="C39" s="256"/>
      <c r="D39" s="256"/>
      <c r="E39" s="256"/>
      <c r="F39" s="256"/>
      <c r="G39" s="256"/>
    </row>
    <row r="40" spans="1:7" x14ac:dyDescent="0.25">
      <c r="B40" s="256"/>
      <c r="C40" s="256"/>
      <c r="D40" s="256"/>
      <c r="E40" s="256"/>
      <c r="F40" s="256"/>
      <c r="G40" s="256"/>
    </row>
    <row r="41" spans="1:7" x14ac:dyDescent="0.25">
      <c r="B41" s="256"/>
      <c r="C41" s="256"/>
      <c r="D41" s="256"/>
      <c r="E41" s="256"/>
      <c r="F41" s="256"/>
      <c r="G41" s="256"/>
    </row>
    <row r="42" spans="1:7" x14ac:dyDescent="0.25">
      <c r="B42" s="256"/>
      <c r="C42" s="256"/>
      <c r="D42" s="256"/>
      <c r="E42" s="256"/>
      <c r="F42" s="256"/>
      <c r="G42" s="256"/>
    </row>
    <row r="43" spans="1:7" x14ac:dyDescent="0.25">
      <c r="B43" s="256"/>
      <c r="C43" s="256"/>
      <c r="D43" s="256"/>
      <c r="E43" s="256"/>
      <c r="F43" s="256"/>
      <c r="G43" s="256"/>
    </row>
    <row r="44" spans="1:7" x14ac:dyDescent="0.25">
      <c r="B44" s="256"/>
      <c r="C44" s="256"/>
      <c r="D44" s="256"/>
      <c r="E44" s="256"/>
      <c r="F44" s="256"/>
      <c r="G44" s="256"/>
    </row>
    <row r="45" spans="1:7" x14ac:dyDescent="0.25">
      <c r="B45" s="256"/>
      <c r="C45" s="256"/>
      <c r="D45" s="256"/>
      <c r="E45" s="256"/>
      <c r="F45" s="256"/>
      <c r="G45" s="256"/>
    </row>
    <row r="46" spans="1:7" x14ac:dyDescent="0.25">
      <c r="B46" s="256"/>
      <c r="C46" s="256"/>
      <c r="D46" s="256"/>
      <c r="E46" s="256"/>
      <c r="F46" s="256"/>
      <c r="G46" s="256"/>
    </row>
    <row r="47" spans="1:7" x14ac:dyDescent="0.25">
      <c r="B47" s="256"/>
      <c r="C47" s="256"/>
      <c r="D47" s="256"/>
      <c r="E47" s="256"/>
      <c r="F47" s="256"/>
      <c r="G47" s="256"/>
    </row>
    <row r="48" spans="1:7" x14ac:dyDescent="0.25">
      <c r="B48" s="256"/>
      <c r="C48" s="256"/>
      <c r="D48" s="256"/>
      <c r="E48" s="256"/>
      <c r="F48" s="256"/>
      <c r="G48" s="256"/>
    </row>
    <row r="49" spans="2:7" x14ac:dyDescent="0.25">
      <c r="B49" s="256"/>
      <c r="C49" s="256"/>
      <c r="D49" s="256"/>
      <c r="E49" s="256"/>
      <c r="F49" s="256"/>
      <c r="G49" s="256"/>
    </row>
    <row r="50" spans="2:7" x14ac:dyDescent="0.25">
      <c r="B50" s="256"/>
      <c r="C50" s="256"/>
      <c r="D50" s="256"/>
      <c r="E50" s="256"/>
      <c r="F50" s="256"/>
      <c r="G50" s="256"/>
    </row>
  </sheetData>
  <mergeCells count="10">
    <mergeCell ref="A27:G27"/>
    <mergeCell ref="A28:G28"/>
    <mergeCell ref="A29:G29"/>
    <mergeCell ref="A30:H30"/>
    <mergeCell ref="A3:E3"/>
    <mergeCell ref="A22:H22"/>
    <mergeCell ref="A23:G23"/>
    <mergeCell ref="A24:G24"/>
    <mergeCell ref="A25:G25"/>
    <mergeCell ref="A26:G26"/>
  </mergeCells>
  <conditionalFormatting sqref="C1:F2 H1:H2 H4:H20 C5:E5 G5:G20 I20:XFD20 H21:XFD21 I22:XFD22 H23:XFD29 I30:XFD30 A31:XFD1048576">
    <cfRule type="cellIs" dxfId="46" priority="1" operator="equal">
      <formula>0</formula>
    </cfRule>
  </conditionalFormatting>
  <conditionalFormatting sqref="H1:XFD4 A1:A20 B2 C4:F20 L5:XFD19 B5:B20 A21:F21 A22:A30">
    <cfRule type="cellIs" dxfId="45" priority="2" operator="equal">
      <formula>0</formula>
    </cfRule>
  </conditionalFormatting>
  <hyperlinks>
    <hyperlink ref="H2" location="Contents!A1" display="Back to Contents" xr:uid="{33C0D6F3-6132-4519-8ADF-1436C9186DC5}"/>
  </hyperlinks>
  <pageMargins left="0.63" right="0" top="0.98425196850393704" bottom="0.98425196850393704" header="0.511811023622047" footer="0.511811023622047"/>
  <pageSetup paperSize="9" scale="94" orientation="landscape" r:id="rId1"/>
  <headerFooter alignWithMargins="0">
    <oddHeader>&amp;L&amp;"Calibri"&amp;10&amp;K000000 [Limited Sharing]&amp;1#_x000D_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8EEB-6581-4EDB-BD31-B903237147A5}">
  <sheetPr>
    <pageSetUpPr fitToPage="1"/>
  </sheetPr>
  <dimension ref="A1:AM48"/>
  <sheetViews>
    <sheetView showGridLines="0" zoomScaleNormal="100" zoomScaleSheetLayoutView="100" workbookViewId="0">
      <pane xSplit="1" ySplit="5" topLeftCell="B6" activePane="bottomRight" state="frozen"/>
      <selection pane="topRight" activeCell="D42" sqref="D42"/>
      <selection pane="bottomLeft" activeCell="D42" sqref="D42"/>
      <selection pane="bottomRight" activeCell="A22" sqref="A22:F22"/>
    </sheetView>
  </sheetViews>
  <sheetFormatPr defaultColWidth="9.140625" defaultRowHeight="12.75" x14ac:dyDescent="0.2"/>
  <cols>
    <col min="1" max="1" width="64.5703125" style="43" customWidth="1"/>
    <col min="2" max="5" width="11.42578125" style="4" customWidth="1"/>
    <col min="6" max="6" width="10.42578125" style="43" customWidth="1"/>
    <col min="7" max="7" width="11" style="43" customWidth="1"/>
    <col min="8" max="8" width="10.140625" style="43" customWidth="1"/>
    <col min="9" max="9" width="15.5703125" style="43" customWidth="1"/>
    <col min="10" max="10" width="16.85546875" style="43" customWidth="1"/>
    <col min="11" max="16384" width="9.140625" style="43"/>
  </cols>
  <sheetData>
    <row r="1" spans="1:19" s="380" customFormat="1" ht="15.75" x14ac:dyDescent="0.25">
      <c r="A1" s="83" t="s">
        <v>22</v>
      </c>
      <c r="B1" s="7"/>
      <c r="C1" s="7"/>
      <c r="D1" s="7"/>
      <c r="E1" s="379"/>
      <c r="H1" s="7" t="s">
        <v>582</v>
      </c>
    </row>
    <row r="2" spans="1:19" s="380" customFormat="1" ht="15.75" x14ac:dyDescent="0.25">
      <c r="B2" s="379"/>
      <c r="C2" s="379"/>
      <c r="D2" s="379"/>
      <c r="E2" s="379"/>
      <c r="H2" s="412" t="s">
        <v>493</v>
      </c>
    </row>
    <row r="3" spans="1:19" s="380" customFormat="1" ht="15.75" x14ac:dyDescent="0.25">
      <c r="A3" s="603" t="s">
        <v>291</v>
      </c>
      <c r="B3" s="603"/>
      <c r="C3" s="603"/>
      <c r="D3" s="603"/>
      <c r="E3" s="603"/>
      <c r="F3" s="603"/>
      <c r="G3" s="603"/>
    </row>
    <row r="4" spans="1:19" x14ac:dyDescent="0.2">
      <c r="B4" s="257"/>
      <c r="C4" s="257"/>
      <c r="D4" s="257"/>
      <c r="E4" s="257"/>
      <c r="H4" s="257" t="s">
        <v>600</v>
      </c>
    </row>
    <row r="5" spans="1:19" s="229" customFormat="1" ht="27" customHeight="1" x14ac:dyDescent="0.25">
      <c r="A5" s="258" t="s">
        <v>265</v>
      </c>
      <c r="B5" s="238">
        <v>2019</v>
      </c>
      <c r="C5" s="239">
        <v>2020</v>
      </c>
      <c r="D5" s="239">
        <v>2021</v>
      </c>
      <c r="E5" s="239">
        <v>2022</v>
      </c>
      <c r="F5" s="240" t="s">
        <v>26</v>
      </c>
      <c r="G5" s="240" t="s">
        <v>495</v>
      </c>
      <c r="H5" s="240" t="s">
        <v>613</v>
      </c>
    </row>
    <row r="6" spans="1:19" ht="15" customHeight="1" x14ac:dyDescent="0.2">
      <c r="A6" s="259" t="s">
        <v>266</v>
      </c>
      <c r="B6" s="241">
        <v>776098.5533611899</v>
      </c>
      <c r="C6" s="241">
        <v>1437457.1312009804</v>
      </c>
      <c r="D6" s="241">
        <v>1484653.9245935699</v>
      </c>
      <c r="E6" s="241">
        <v>3138485.7725215713</v>
      </c>
      <c r="F6" s="242">
        <f>F7+F8</f>
        <v>5860841.0080160014</v>
      </c>
      <c r="G6" s="242">
        <v>6542977.1556206048</v>
      </c>
      <c r="H6" s="242">
        <v>6735357.4538900033</v>
      </c>
      <c r="I6" s="229"/>
      <c r="J6" s="229"/>
      <c r="K6" s="229"/>
      <c r="L6" s="42"/>
      <c r="N6" s="42"/>
      <c r="O6" s="42"/>
      <c r="P6" s="42"/>
      <c r="Q6" s="42"/>
      <c r="R6" s="42"/>
      <c r="S6" s="42"/>
    </row>
    <row r="7" spans="1:19" ht="15" customHeight="1" x14ac:dyDescent="0.2">
      <c r="A7" s="260" t="s">
        <v>292</v>
      </c>
      <c r="B7" s="245">
        <v>48871.592524</v>
      </c>
      <c r="C7" s="245">
        <v>70574.592524000007</v>
      </c>
      <c r="D7" s="245">
        <v>25471.378516000001</v>
      </c>
      <c r="E7" s="245">
        <v>22461.378515999997</v>
      </c>
      <c r="F7" s="246">
        <v>2522823.630601</v>
      </c>
      <c r="G7" s="246">
        <v>2515620.630601</v>
      </c>
      <c r="H7" s="246">
        <v>2508920.630601</v>
      </c>
      <c r="I7" s="42"/>
      <c r="J7" s="42"/>
      <c r="K7" s="42"/>
      <c r="L7" s="42"/>
      <c r="N7" s="42"/>
      <c r="O7" s="42"/>
      <c r="P7" s="42"/>
      <c r="Q7" s="42"/>
      <c r="R7" s="42"/>
    </row>
    <row r="8" spans="1:19" ht="15" customHeight="1" x14ac:dyDescent="0.2">
      <c r="A8" s="260" t="s">
        <v>268</v>
      </c>
      <c r="B8" s="245">
        <v>727226.96083718992</v>
      </c>
      <c r="C8" s="245">
        <v>1366882.5386769804</v>
      </c>
      <c r="D8" s="245">
        <v>1459182.5460775699</v>
      </c>
      <c r="E8" s="245">
        <v>3116024.394005571</v>
      </c>
      <c r="F8" s="246">
        <v>3338017.3774150009</v>
      </c>
      <c r="G8" s="246">
        <v>4027356.5250196052</v>
      </c>
      <c r="H8" s="246">
        <v>4226436.8232890032</v>
      </c>
      <c r="I8" s="42"/>
      <c r="J8" s="42"/>
      <c r="K8" s="42"/>
      <c r="L8" s="42"/>
      <c r="N8" s="42"/>
      <c r="O8" s="42"/>
      <c r="P8" s="42"/>
      <c r="Q8" s="42"/>
      <c r="R8" s="42"/>
    </row>
    <row r="9" spans="1:19" ht="15" customHeight="1" x14ac:dyDescent="0.2">
      <c r="A9" s="259" t="s">
        <v>269</v>
      </c>
      <c r="B9" s="241">
        <v>3644981.1459329999</v>
      </c>
      <c r="C9" s="241">
        <v>4013760.7736049998</v>
      </c>
      <c r="D9" s="241">
        <v>4544505.5757490005</v>
      </c>
      <c r="E9" s="241">
        <v>5270078.6490754299</v>
      </c>
      <c r="F9" s="242">
        <v>5761308.6921300022</v>
      </c>
      <c r="G9" s="242">
        <v>6892139.7247763593</v>
      </c>
      <c r="H9" s="242">
        <v>7784587.6579109607</v>
      </c>
      <c r="I9" s="42"/>
      <c r="J9" s="42"/>
      <c r="K9" s="42"/>
      <c r="L9" s="42"/>
      <c r="N9" s="42"/>
      <c r="O9" s="42"/>
      <c r="P9" s="42"/>
      <c r="Q9" s="42"/>
      <c r="R9" s="42"/>
    </row>
    <row r="10" spans="1:19" ht="15" customHeight="1" x14ac:dyDescent="0.2">
      <c r="A10" s="261" t="s">
        <v>293</v>
      </c>
      <c r="B10" s="245">
        <v>506880.14840000001</v>
      </c>
      <c r="C10" s="245">
        <v>660009.82790000003</v>
      </c>
      <c r="D10" s="245">
        <v>759588.64299999992</v>
      </c>
      <c r="E10" s="245">
        <v>753470.32210400002</v>
      </c>
      <c r="F10" s="246">
        <v>732022.76819799969</v>
      </c>
      <c r="G10" s="246">
        <v>746965.96975699987</v>
      </c>
      <c r="H10" s="246">
        <v>856789.330097</v>
      </c>
      <c r="I10" s="42"/>
      <c r="J10" s="42"/>
      <c r="K10" s="42"/>
      <c r="L10" s="42"/>
      <c r="N10" s="42"/>
      <c r="O10" s="42"/>
      <c r="P10" s="42"/>
      <c r="Q10" s="42"/>
      <c r="R10" s="42"/>
    </row>
    <row r="11" spans="1:19" ht="15" customHeight="1" x14ac:dyDescent="0.2">
      <c r="A11" s="261" t="s">
        <v>271</v>
      </c>
      <c r="B11" s="245">
        <v>1950.6495</v>
      </c>
      <c r="C11" s="245">
        <v>3725.0594000000001</v>
      </c>
      <c r="D11" s="245">
        <v>3139.1379999999999</v>
      </c>
      <c r="E11" s="245">
        <v>11187.835692999999</v>
      </c>
      <c r="F11" s="246">
        <v>21846.290106</v>
      </c>
      <c r="G11" s="246">
        <v>23173.567680000015</v>
      </c>
      <c r="H11" s="246">
        <v>22409.833385000013</v>
      </c>
      <c r="I11" s="42"/>
      <c r="J11" s="42"/>
      <c r="K11" s="42"/>
      <c r="L11" s="42"/>
      <c r="N11" s="42"/>
      <c r="O11" s="42"/>
      <c r="P11" s="42"/>
      <c r="Q11" s="42"/>
      <c r="R11" s="42"/>
    </row>
    <row r="12" spans="1:19" ht="15" customHeight="1" x14ac:dyDescent="0.2">
      <c r="A12" s="261" t="s">
        <v>294</v>
      </c>
      <c r="B12" s="245">
        <v>64648.063932000005</v>
      </c>
      <c r="C12" s="245">
        <v>34250.820904</v>
      </c>
      <c r="D12" s="245">
        <v>33220.924248000003</v>
      </c>
      <c r="E12" s="245">
        <v>153265.84050300001</v>
      </c>
      <c r="F12" s="246">
        <v>269943.04526099999</v>
      </c>
      <c r="G12" s="246">
        <v>262309.32633000019</v>
      </c>
      <c r="H12" s="246">
        <v>306005.17050660017</v>
      </c>
      <c r="I12" s="42"/>
      <c r="J12" s="42"/>
      <c r="K12" s="42"/>
      <c r="L12" s="42"/>
      <c r="N12" s="42"/>
      <c r="O12" s="42"/>
      <c r="P12" s="42"/>
      <c r="Q12" s="42"/>
      <c r="R12" s="42"/>
    </row>
    <row r="13" spans="1:19" ht="15" customHeight="1" x14ac:dyDescent="0.2">
      <c r="A13" s="261" t="s">
        <v>273</v>
      </c>
      <c r="B13" s="245">
        <v>182492.389</v>
      </c>
      <c r="C13" s="245">
        <v>189486.84719999999</v>
      </c>
      <c r="D13" s="245">
        <v>227648.3567</v>
      </c>
      <c r="E13" s="245">
        <v>310284.81895600003</v>
      </c>
      <c r="F13" s="246">
        <v>389747.63618000003</v>
      </c>
      <c r="G13" s="246">
        <v>423694.86317239999</v>
      </c>
      <c r="H13" s="246">
        <v>431612.20923939999</v>
      </c>
      <c r="I13" s="42"/>
      <c r="J13" s="42"/>
      <c r="K13" s="42"/>
      <c r="L13" s="42"/>
      <c r="N13" s="42"/>
      <c r="O13" s="42"/>
      <c r="P13" s="42"/>
      <c r="Q13" s="42"/>
      <c r="R13" s="42"/>
    </row>
    <row r="14" spans="1:19" ht="15" customHeight="1" x14ac:dyDescent="0.2">
      <c r="A14" s="261" t="s">
        <v>295</v>
      </c>
      <c r="B14" s="245">
        <v>2728902.376501</v>
      </c>
      <c r="C14" s="245">
        <v>2979884.8519009994</v>
      </c>
      <c r="D14" s="245">
        <v>3350150.5061010001</v>
      </c>
      <c r="E14" s="245">
        <v>3720084.0245684292</v>
      </c>
      <c r="F14" s="246">
        <v>3935634.8193980008</v>
      </c>
      <c r="G14" s="246">
        <v>4941840.3293289598</v>
      </c>
      <c r="H14" s="246">
        <v>5615765.798393961</v>
      </c>
      <c r="I14" s="42"/>
      <c r="J14" s="42"/>
      <c r="K14" s="42"/>
      <c r="L14" s="42"/>
      <c r="N14" s="42"/>
      <c r="O14" s="42"/>
      <c r="P14" s="42"/>
      <c r="Q14" s="42"/>
      <c r="R14" s="42"/>
    </row>
    <row r="15" spans="1:19" ht="15" customHeight="1" x14ac:dyDescent="0.2">
      <c r="A15" s="261" t="s">
        <v>296</v>
      </c>
      <c r="B15" s="245">
        <v>143306.3665</v>
      </c>
      <c r="C15" s="245">
        <v>121952.1575</v>
      </c>
      <c r="D15" s="245">
        <v>156389.8174</v>
      </c>
      <c r="E15" s="245">
        <v>207532.30778300003</v>
      </c>
      <c r="F15" s="246">
        <v>234405.90779900042</v>
      </c>
      <c r="G15" s="246">
        <v>288641.48806799954</v>
      </c>
      <c r="H15" s="246">
        <v>392309.78083599918</v>
      </c>
      <c r="I15" s="42"/>
      <c r="J15" s="42"/>
      <c r="K15" s="42"/>
      <c r="L15" s="42"/>
      <c r="N15" s="42"/>
      <c r="O15" s="42"/>
      <c r="P15" s="42"/>
      <c r="Q15" s="42"/>
      <c r="R15" s="42"/>
    </row>
    <row r="16" spans="1:19" ht="15" customHeight="1" x14ac:dyDescent="0.2">
      <c r="A16" s="261" t="s">
        <v>276</v>
      </c>
      <c r="B16" s="245">
        <v>13751.192200000001</v>
      </c>
      <c r="C16" s="245">
        <v>12924.938900000001</v>
      </c>
      <c r="D16" s="245">
        <v>13434.7189</v>
      </c>
      <c r="E16" s="245">
        <v>101744.31329200002</v>
      </c>
      <c r="F16" s="246">
        <v>150882.1538860001</v>
      </c>
      <c r="G16" s="246">
        <v>171414.19771699994</v>
      </c>
      <c r="H16" s="246">
        <v>122752.28425000008</v>
      </c>
      <c r="I16" s="42"/>
      <c r="J16" s="42"/>
      <c r="K16" s="42"/>
      <c r="L16" s="42"/>
      <c r="N16" s="42"/>
      <c r="O16" s="42"/>
      <c r="P16" s="42"/>
      <c r="Q16" s="42"/>
      <c r="R16" s="42"/>
    </row>
    <row r="17" spans="1:39" ht="15" customHeight="1" x14ac:dyDescent="0.2">
      <c r="A17" s="261" t="s">
        <v>297</v>
      </c>
      <c r="B17" s="245">
        <v>3049.9598999999998</v>
      </c>
      <c r="C17" s="245">
        <v>11526.269899999999</v>
      </c>
      <c r="D17" s="245">
        <v>933.47140000000002</v>
      </c>
      <c r="E17" s="245">
        <v>12509.186175999999</v>
      </c>
      <c r="F17" s="246">
        <v>26826.071301999993</v>
      </c>
      <c r="G17" s="246">
        <v>34099.982723000001</v>
      </c>
      <c r="H17" s="246">
        <v>36943.251202999993</v>
      </c>
      <c r="I17" s="42"/>
      <c r="J17" s="42"/>
      <c r="K17" s="42"/>
      <c r="L17" s="42"/>
      <c r="N17" s="42"/>
      <c r="O17" s="42"/>
      <c r="P17" s="42"/>
      <c r="Q17" s="42"/>
      <c r="R17" s="42"/>
    </row>
    <row r="18" spans="1:39" ht="15" customHeight="1" x14ac:dyDescent="0.2">
      <c r="A18" s="259" t="s">
        <v>298</v>
      </c>
      <c r="B18" s="241">
        <v>185152.46404599998</v>
      </c>
      <c r="C18" s="241">
        <v>262082.38716902002</v>
      </c>
      <c r="D18" s="241">
        <v>937058.0931519994</v>
      </c>
      <c r="E18" s="262" t="s">
        <v>299</v>
      </c>
      <c r="F18" s="247" t="s">
        <v>300</v>
      </c>
      <c r="G18" s="247" t="s">
        <v>558</v>
      </c>
      <c r="H18" s="247">
        <v>907804.06346099905</v>
      </c>
      <c r="N18" s="42"/>
      <c r="O18" s="42"/>
      <c r="P18" s="42"/>
      <c r="Q18" s="42"/>
      <c r="R18" s="42"/>
    </row>
    <row r="19" spans="1:39" s="130" customFormat="1" ht="15" customHeight="1" x14ac:dyDescent="0.2">
      <c r="A19" s="259" t="s">
        <v>301</v>
      </c>
      <c r="B19" s="241">
        <v>80293.672000000006</v>
      </c>
      <c r="C19" s="241">
        <v>6203.6933570000001</v>
      </c>
      <c r="D19" s="241">
        <v>1710.142006</v>
      </c>
      <c r="E19" s="241">
        <v>13077.827809999999</v>
      </c>
      <c r="F19" s="242">
        <v>42022.580816999987</v>
      </c>
      <c r="G19" s="242">
        <v>59664.557884000016</v>
      </c>
      <c r="H19" s="242">
        <v>139728.35225099992</v>
      </c>
      <c r="I19" s="42"/>
      <c r="J19" s="42"/>
      <c r="K19" s="42"/>
      <c r="L19" s="263"/>
      <c r="N19" s="42"/>
      <c r="O19" s="42"/>
      <c r="P19" s="42"/>
      <c r="Q19" s="42"/>
      <c r="R19" s="42"/>
    </row>
    <row r="20" spans="1:39" ht="15" customHeight="1" x14ac:dyDescent="0.2">
      <c r="A20" s="264" t="s">
        <v>79</v>
      </c>
      <c r="B20" s="252">
        <v>4686525.8353401897</v>
      </c>
      <c r="C20" s="252">
        <v>5719503.9853320001</v>
      </c>
      <c r="D20" s="252">
        <v>6967927.7355005695</v>
      </c>
      <c r="E20" s="252">
        <v>8722134.5610000007</v>
      </c>
      <c r="F20" s="253">
        <v>12044359.228911003</v>
      </c>
      <c r="G20" s="253">
        <v>14138862.070785964</v>
      </c>
      <c r="H20" s="253">
        <v>15567477.527512964</v>
      </c>
      <c r="I20" s="42"/>
      <c r="J20" s="42"/>
      <c r="K20" s="42"/>
      <c r="L20" s="42"/>
      <c r="N20" s="42"/>
      <c r="O20" s="42"/>
      <c r="P20" s="42"/>
      <c r="Q20" s="42"/>
      <c r="R20" s="42"/>
    </row>
    <row r="21" spans="1:39" x14ac:dyDescent="0.2">
      <c r="A21" s="265"/>
      <c r="B21" s="236"/>
      <c r="C21" s="236"/>
      <c r="D21" s="236"/>
      <c r="H21" s="236" t="s">
        <v>282</v>
      </c>
    </row>
    <row r="22" spans="1:39" ht="30" customHeight="1" x14ac:dyDescent="0.2">
      <c r="A22" s="624" t="s">
        <v>556</v>
      </c>
      <c r="B22" s="624"/>
      <c r="C22" s="624"/>
      <c r="D22" s="624"/>
      <c r="E22" s="624"/>
      <c r="F22" s="624"/>
    </row>
    <row r="23" spans="1:39" ht="13.5" customHeight="1" x14ac:dyDescent="0.2">
      <c r="A23" s="624" t="s">
        <v>42</v>
      </c>
      <c r="B23" s="624"/>
      <c r="C23" s="624"/>
      <c r="D23" s="624"/>
      <c r="E23" s="624"/>
      <c r="F23" s="624"/>
    </row>
    <row r="24" spans="1:39" ht="13.5" customHeight="1" x14ac:dyDescent="0.2">
      <c r="A24" s="624" t="s">
        <v>302</v>
      </c>
      <c r="B24" s="624"/>
      <c r="C24" s="624"/>
      <c r="D24" s="624"/>
      <c r="E24" s="624"/>
      <c r="F24" s="624"/>
    </row>
    <row r="25" spans="1:39" x14ac:dyDescent="0.2">
      <c r="A25" s="624" t="s">
        <v>303</v>
      </c>
      <c r="B25" s="624"/>
      <c r="C25" s="624"/>
      <c r="D25" s="624"/>
      <c r="E25" s="624"/>
      <c r="F25" s="624"/>
    </row>
    <row r="26" spans="1:39" x14ac:dyDescent="0.2">
      <c r="A26" s="624" t="s">
        <v>304</v>
      </c>
      <c r="B26" s="624"/>
      <c r="C26" s="624"/>
      <c r="D26" s="624"/>
      <c r="E26" s="624"/>
      <c r="F26" s="624"/>
    </row>
    <row r="27" spans="1:39" x14ac:dyDescent="0.2">
      <c r="A27" s="624" t="s">
        <v>305</v>
      </c>
      <c r="B27" s="624"/>
      <c r="C27" s="624"/>
      <c r="D27" s="624"/>
      <c r="E27" s="624"/>
      <c r="F27" s="624"/>
    </row>
    <row r="28" spans="1:39" x14ac:dyDescent="0.2">
      <c r="A28" s="624" t="s">
        <v>306</v>
      </c>
      <c r="B28" s="624"/>
      <c r="C28" s="624"/>
      <c r="D28" s="624"/>
      <c r="E28" s="624"/>
      <c r="F28" s="624"/>
    </row>
    <row r="29" spans="1:39" x14ac:dyDescent="0.2">
      <c r="A29" s="624" t="s">
        <v>307</v>
      </c>
      <c r="B29" s="624"/>
      <c r="C29" s="624"/>
      <c r="D29" s="624"/>
      <c r="E29" s="624"/>
      <c r="F29" s="624"/>
    </row>
    <row r="30" spans="1:39" x14ac:dyDescent="0.2">
      <c r="A30" s="624" t="s">
        <v>308</v>
      </c>
      <c r="B30" s="624"/>
      <c r="C30" s="624"/>
      <c r="D30" s="624"/>
      <c r="E30" s="624"/>
      <c r="F30" s="624"/>
    </row>
    <row r="31" spans="1:39" ht="26.25" customHeight="1" x14ac:dyDescent="0.2">
      <c r="A31" s="624" t="s">
        <v>309</v>
      </c>
      <c r="B31" s="624"/>
      <c r="C31" s="624"/>
      <c r="D31" s="624"/>
      <c r="E31" s="624"/>
      <c r="F31" s="624"/>
    </row>
    <row r="32" spans="1:39" s="42" customFormat="1" x14ac:dyDescent="0.2">
      <c r="A32" s="265"/>
      <c r="B32" s="4"/>
      <c r="C32" s="4"/>
      <c r="D32" s="4"/>
      <c r="E32" s="4"/>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row>
    <row r="33" spans="1:39" s="42" customFormat="1" x14ac:dyDescent="0.2">
      <c r="A33" s="266" t="s">
        <v>290</v>
      </c>
      <c r="B33" s="4"/>
      <c r="C33" s="4"/>
      <c r="D33" s="4"/>
      <c r="E33" s="4"/>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row>
    <row r="34" spans="1:39" s="42" customFormat="1" x14ac:dyDescent="0.2">
      <c r="A34" s="266"/>
      <c r="B34" s="267"/>
      <c r="C34" s="267"/>
      <c r="D34" s="267"/>
      <c r="E34" s="267"/>
      <c r="F34" s="267"/>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row>
    <row r="35" spans="1:39" s="42" customFormat="1" x14ac:dyDescent="0.2">
      <c r="A35" s="266"/>
      <c r="B35" s="267"/>
      <c r="C35" s="267"/>
      <c r="D35" s="267"/>
      <c r="E35" s="267"/>
      <c r="F35" s="267"/>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row>
    <row r="36" spans="1:39" x14ac:dyDescent="0.2">
      <c r="B36" s="267"/>
      <c r="C36" s="267"/>
      <c r="D36" s="267"/>
      <c r="E36" s="267"/>
      <c r="F36" s="267"/>
    </row>
    <row r="37" spans="1:39" x14ac:dyDescent="0.2">
      <c r="B37" s="267"/>
      <c r="C37" s="267"/>
      <c r="D37" s="267"/>
      <c r="E37" s="267"/>
      <c r="F37" s="267"/>
    </row>
    <row r="38" spans="1:39" x14ac:dyDescent="0.2">
      <c r="B38" s="267"/>
      <c r="C38" s="267"/>
      <c r="D38" s="267"/>
      <c r="E38" s="267"/>
      <c r="F38" s="267"/>
    </row>
    <row r="39" spans="1:39" x14ac:dyDescent="0.2">
      <c r="B39" s="267"/>
      <c r="C39" s="267"/>
      <c r="D39" s="267"/>
      <c r="E39" s="267"/>
      <c r="F39" s="267"/>
    </row>
    <row r="40" spans="1:39" x14ac:dyDescent="0.2">
      <c r="B40" s="267"/>
      <c r="C40" s="267"/>
      <c r="D40" s="267"/>
      <c r="E40" s="267"/>
      <c r="F40" s="267"/>
    </row>
    <row r="41" spans="1:39" x14ac:dyDescent="0.2">
      <c r="B41" s="267"/>
      <c r="C41" s="267"/>
      <c r="D41" s="267"/>
      <c r="E41" s="267"/>
      <c r="F41" s="267"/>
    </row>
    <row r="42" spans="1:39" x14ac:dyDescent="0.2">
      <c r="B42" s="267"/>
      <c r="C42" s="267"/>
      <c r="D42" s="267"/>
      <c r="E42" s="267"/>
      <c r="F42" s="267"/>
    </row>
    <row r="43" spans="1:39" x14ac:dyDescent="0.2">
      <c r="B43" s="267"/>
      <c r="C43" s="267"/>
      <c r="D43" s="267"/>
      <c r="E43" s="267"/>
      <c r="F43" s="267"/>
    </row>
    <row r="44" spans="1:39" x14ac:dyDescent="0.2">
      <c r="B44" s="267"/>
      <c r="C44" s="267"/>
      <c r="D44" s="267"/>
      <c r="E44" s="267"/>
      <c r="F44" s="267"/>
    </row>
    <row r="45" spans="1:39" x14ac:dyDescent="0.2">
      <c r="B45" s="267"/>
      <c r="C45" s="267"/>
      <c r="D45" s="267"/>
      <c r="E45" s="267"/>
      <c r="F45" s="267"/>
    </row>
    <row r="46" spans="1:39" x14ac:dyDescent="0.2">
      <c r="B46" s="267"/>
      <c r="C46" s="267"/>
      <c r="D46" s="267"/>
      <c r="E46" s="267"/>
      <c r="F46" s="267"/>
    </row>
    <row r="47" spans="1:39" x14ac:dyDescent="0.2">
      <c r="B47" s="267"/>
      <c r="C47" s="267"/>
      <c r="D47" s="267"/>
      <c r="E47" s="267"/>
      <c r="F47" s="267"/>
    </row>
    <row r="48" spans="1:39" x14ac:dyDescent="0.2">
      <c r="B48" s="267"/>
      <c r="C48" s="267"/>
      <c r="D48" s="267"/>
      <c r="E48" s="267"/>
      <c r="F48" s="267"/>
    </row>
  </sheetData>
  <mergeCells count="11">
    <mergeCell ref="A26:F26"/>
    <mergeCell ref="A3:G3"/>
    <mergeCell ref="A22:F22"/>
    <mergeCell ref="A23:F23"/>
    <mergeCell ref="A24:F24"/>
    <mergeCell ref="A25:F25"/>
    <mergeCell ref="A27:F27"/>
    <mergeCell ref="A28:F28"/>
    <mergeCell ref="A29:F29"/>
    <mergeCell ref="A30:F30"/>
    <mergeCell ref="A31:F31"/>
  </mergeCells>
  <conditionalFormatting sqref="B1:D1 H1:XFD4 A1:A20 B2:E2 B4:E4 I5:XFD5 A21:D21 G21:XFD1048576 A22:A31 A32:F1048576">
    <cfRule type="cellIs" dxfId="44" priority="3" operator="equal">
      <formula>0</formula>
    </cfRule>
  </conditionalFormatting>
  <conditionalFormatting sqref="B5:H20">
    <cfRule type="cellIs" dxfId="43" priority="1" operator="equal">
      <formula>0</formula>
    </cfRule>
  </conditionalFormatting>
  <conditionalFormatting sqref="C5:E5">
    <cfRule type="cellIs" dxfId="42" priority="4" operator="equal">
      <formula>0</formula>
    </cfRule>
  </conditionalFormatting>
  <conditionalFormatting sqref="I6:K17 I19:K20">
    <cfRule type="cellIs" dxfId="41" priority="2" operator="equal">
      <formula>0</formula>
    </cfRule>
  </conditionalFormatting>
  <conditionalFormatting sqref="L6:XFD20">
    <cfRule type="cellIs" dxfId="40" priority="5" operator="equal">
      <formula>0</formula>
    </cfRule>
  </conditionalFormatting>
  <hyperlinks>
    <hyperlink ref="H2" location="Contents!A1" display="Back to Contents" xr:uid="{1276F347-A99E-4C9F-BB8A-EDBEF3E584A9}"/>
  </hyperlinks>
  <pageMargins left="0.63" right="0" top="0.98425196850393704" bottom="0.98425196850393704" header="0.511811023622047" footer="0.511811023622047"/>
  <pageSetup paperSize="9" scale="86" orientation="landscape" r:id="rId1"/>
  <headerFooter alignWithMargins="0">
    <oddHeader>&amp;L&amp;"Calibri"&amp;10&amp;K000000 [Limited Sharing]&amp;1#_x000D_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8A76-0377-4099-BDFE-BA531846E123}">
  <sheetPr>
    <pageSetUpPr fitToPage="1"/>
  </sheetPr>
  <dimension ref="A1:J17"/>
  <sheetViews>
    <sheetView showGridLines="0" workbookViewId="0">
      <selection activeCell="A22" sqref="A22"/>
    </sheetView>
  </sheetViews>
  <sheetFormatPr defaultRowHeight="12.75" x14ac:dyDescent="0.2"/>
  <cols>
    <col min="1" max="1" width="38.140625" style="269" customWidth="1"/>
    <col min="2" max="2" width="12.5703125" style="269" customWidth="1"/>
    <col min="3" max="3" width="12.42578125" style="269" customWidth="1"/>
    <col min="4" max="4" width="10.7109375" style="269" customWidth="1"/>
    <col min="5" max="6" width="11.140625" style="269" customWidth="1"/>
    <col min="7" max="10" width="10.85546875" style="269" customWidth="1"/>
    <col min="11" max="257" width="9.140625" style="269"/>
    <col min="258" max="258" width="4.28515625" style="269" customWidth="1"/>
    <col min="259" max="259" width="36.7109375" style="269" customWidth="1"/>
    <col min="260" max="263" width="10.85546875" style="269" customWidth="1"/>
    <col min="264" max="264" width="11" style="269" customWidth="1"/>
    <col min="265" max="513" width="9.140625" style="269"/>
    <col min="514" max="514" width="4.28515625" style="269" customWidth="1"/>
    <col min="515" max="515" width="36.7109375" style="269" customWidth="1"/>
    <col min="516" max="519" width="10.85546875" style="269" customWidth="1"/>
    <col min="520" max="520" width="11" style="269" customWidth="1"/>
    <col min="521" max="769" width="9.140625" style="269"/>
    <col min="770" max="770" width="4.28515625" style="269" customWidth="1"/>
    <col min="771" max="771" width="36.7109375" style="269" customWidth="1"/>
    <col min="772" max="775" width="10.85546875" style="269" customWidth="1"/>
    <col min="776" max="776" width="11" style="269" customWidth="1"/>
    <col min="777" max="1025" width="9.140625" style="269"/>
    <col min="1026" max="1026" width="4.28515625" style="269" customWidth="1"/>
    <col min="1027" max="1027" width="36.7109375" style="269" customWidth="1"/>
    <col min="1028" max="1031" width="10.85546875" style="269" customWidth="1"/>
    <col min="1032" max="1032" width="11" style="269" customWidth="1"/>
    <col min="1033" max="1281" width="9.140625" style="269"/>
    <col min="1282" max="1282" width="4.28515625" style="269" customWidth="1"/>
    <col min="1283" max="1283" width="36.7109375" style="269" customWidth="1"/>
    <col min="1284" max="1287" width="10.85546875" style="269" customWidth="1"/>
    <col min="1288" max="1288" width="11" style="269" customWidth="1"/>
    <col min="1289" max="1537" width="9.140625" style="269"/>
    <col min="1538" max="1538" width="4.28515625" style="269" customWidth="1"/>
    <col min="1539" max="1539" width="36.7109375" style="269" customWidth="1"/>
    <col min="1540" max="1543" width="10.85546875" style="269" customWidth="1"/>
    <col min="1544" max="1544" width="11" style="269" customWidth="1"/>
    <col min="1545" max="1793" width="9.140625" style="269"/>
    <col min="1794" max="1794" width="4.28515625" style="269" customWidth="1"/>
    <col min="1795" max="1795" width="36.7109375" style="269" customWidth="1"/>
    <col min="1796" max="1799" width="10.85546875" style="269" customWidth="1"/>
    <col min="1800" max="1800" width="11" style="269" customWidth="1"/>
    <col min="1801" max="2049" width="9.140625" style="269"/>
    <col min="2050" max="2050" width="4.28515625" style="269" customWidth="1"/>
    <col min="2051" max="2051" width="36.7109375" style="269" customWidth="1"/>
    <col min="2052" max="2055" width="10.85546875" style="269" customWidth="1"/>
    <col min="2056" max="2056" width="11" style="269" customWidth="1"/>
    <col min="2057" max="2305" width="9.140625" style="269"/>
    <col min="2306" max="2306" width="4.28515625" style="269" customWidth="1"/>
    <col min="2307" max="2307" width="36.7109375" style="269" customWidth="1"/>
    <col min="2308" max="2311" width="10.85546875" style="269" customWidth="1"/>
    <col min="2312" max="2312" width="11" style="269" customWidth="1"/>
    <col min="2313" max="2561" width="9.140625" style="269"/>
    <col min="2562" max="2562" width="4.28515625" style="269" customWidth="1"/>
    <col min="2563" max="2563" width="36.7109375" style="269" customWidth="1"/>
    <col min="2564" max="2567" width="10.85546875" style="269" customWidth="1"/>
    <col min="2568" max="2568" width="11" style="269" customWidth="1"/>
    <col min="2569" max="2817" width="9.140625" style="269"/>
    <col min="2818" max="2818" width="4.28515625" style="269" customWidth="1"/>
    <col min="2819" max="2819" width="36.7109375" style="269" customWidth="1"/>
    <col min="2820" max="2823" width="10.85546875" style="269" customWidth="1"/>
    <col min="2824" max="2824" width="11" style="269" customWidth="1"/>
    <col min="2825" max="3073" width="9.140625" style="269"/>
    <col min="3074" max="3074" width="4.28515625" style="269" customWidth="1"/>
    <col min="3075" max="3075" width="36.7109375" style="269" customWidth="1"/>
    <col min="3076" max="3079" width="10.85546875" style="269" customWidth="1"/>
    <col min="3080" max="3080" width="11" style="269" customWidth="1"/>
    <col min="3081" max="3329" width="9.140625" style="269"/>
    <col min="3330" max="3330" width="4.28515625" style="269" customWidth="1"/>
    <col min="3331" max="3331" width="36.7109375" style="269" customWidth="1"/>
    <col min="3332" max="3335" width="10.85546875" style="269" customWidth="1"/>
    <col min="3336" max="3336" width="11" style="269" customWidth="1"/>
    <col min="3337" max="3585" width="9.140625" style="269"/>
    <col min="3586" max="3586" width="4.28515625" style="269" customWidth="1"/>
    <col min="3587" max="3587" width="36.7109375" style="269" customWidth="1"/>
    <col min="3588" max="3591" width="10.85546875" style="269" customWidth="1"/>
    <col min="3592" max="3592" width="11" style="269" customWidth="1"/>
    <col min="3593" max="3841" width="9.140625" style="269"/>
    <col min="3842" max="3842" width="4.28515625" style="269" customWidth="1"/>
    <col min="3843" max="3843" width="36.7109375" style="269" customWidth="1"/>
    <col min="3844" max="3847" width="10.85546875" style="269" customWidth="1"/>
    <col min="3848" max="3848" width="11" style="269" customWidth="1"/>
    <col min="3849" max="4097" width="9.140625" style="269"/>
    <col min="4098" max="4098" width="4.28515625" style="269" customWidth="1"/>
    <col min="4099" max="4099" width="36.7109375" style="269" customWidth="1"/>
    <col min="4100" max="4103" width="10.85546875" style="269" customWidth="1"/>
    <col min="4104" max="4104" width="11" style="269" customWidth="1"/>
    <col min="4105" max="4353" width="9.140625" style="269"/>
    <col min="4354" max="4354" width="4.28515625" style="269" customWidth="1"/>
    <col min="4355" max="4355" width="36.7109375" style="269" customWidth="1"/>
    <col min="4356" max="4359" width="10.85546875" style="269" customWidth="1"/>
    <col min="4360" max="4360" width="11" style="269" customWidth="1"/>
    <col min="4361" max="4609" width="9.140625" style="269"/>
    <col min="4610" max="4610" width="4.28515625" style="269" customWidth="1"/>
    <col min="4611" max="4611" width="36.7109375" style="269" customWidth="1"/>
    <col min="4612" max="4615" width="10.85546875" style="269" customWidth="1"/>
    <col min="4616" max="4616" width="11" style="269" customWidth="1"/>
    <col min="4617" max="4865" width="9.140625" style="269"/>
    <col min="4866" max="4866" width="4.28515625" style="269" customWidth="1"/>
    <col min="4867" max="4867" width="36.7109375" style="269" customWidth="1"/>
    <col min="4868" max="4871" width="10.85546875" style="269" customWidth="1"/>
    <col min="4872" max="4872" width="11" style="269" customWidth="1"/>
    <col min="4873" max="5121" width="9.140625" style="269"/>
    <col min="5122" max="5122" width="4.28515625" style="269" customWidth="1"/>
    <col min="5123" max="5123" width="36.7109375" style="269" customWidth="1"/>
    <col min="5124" max="5127" width="10.85546875" style="269" customWidth="1"/>
    <col min="5128" max="5128" width="11" style="269" customWidth="1"/>
    <col min="5129" max="5377" width="9.140625" style="269"/>
    <col min="5378" max="5378" width="4.28515625" style="269" customWidth="1"/>
    <col min="5379" max="5379" width="36.7109375" style="269" customWidth="1"/>
    <col min="5380" max="5383" width="10.85546875" style="269" customWidth="1"/>
    <col min="5384" max="5384" width="11" style="269" customWidth="1"/>
    <col min="5385" max="5633" width="9.140625" style="269"/>
    <col min="5634" max="5634" width="4.28515625" style="269" customWidth="1"/>
    <col min="5635" max="5635" width="36.7109375" style="269" customWidth="1"/>
    <col min="5636" max="5639" width="10.85546875" style="269" customWidth="1"/>
    <col min="5640" max="5640" width="11" style="269" customWidth="1"/>
    <col min="5641" max="5889" width="9.140625" style="269"/>
    <col min="5890" max="5890" width="4.28515625" style="269" customWidth="1"/>
    <col min="5891" max="5891" width="36.7109375" style="269" customWidth="1"/>
    <col min="5892" max="5895" width="10.85546875" style="269" customWidth="1"/>
    <col min="5896" max="5896" width="11" style="269" customWidth="1"/>
    <col min="5897" max="6145" width="9.140625" style="269"/>
    <col min="6146" max="6146" width="4.28515625" style="269" customWidth="1"/>
    <col min="6147" max="6147" width="36.7109375" style="269" customWidth="1"/>
    <col min="6148" max="6151" width="10.85546875" style="269" customWidth="1"/>
    <col min="6152" max="6152" width="11" style="269" customWidth="1"/>
    <col min="6153" max="6401" width="9.140625" style="269"/>
    <col min="6402" max="6402" width="4.28515625" style="269" customWidth="1"/>
    <col min="6403" max="6403" width="36.7109375" style="269" customWidth="1"/>
    <col min="6404" max="6407" width="10.85546875" style="269" customWidth="1"/>
    <col min="6408" max="6408" width="11" style="269" customWidth="1"/>
    <col min="6409" max="6657" width="9.140625" style="269"/>
    <col min="6658" max="6658" width="4.28515625" style="269" customWidth="1"/>
    <col min="6659" max="6659" width="36.7109375" style="269" customWidth="1"/>
    <col min="6660" max="6663" width="10.85546875" style="269" customWidth="1"/>
    <col min="6664" max="6664" width="11" style="269" customWidth="1"/>
    <col min="6665" max="6913" width="9.140625" style="269"/>
    <col min="6914" max="6914" width="4.28515625" style="269" customWidth="1"/>
    <col min="6915" max="6915" width="36.7109375" style="269" customWidth="1"/>
    <col min="6916" max="6919" width="10.85546875" style="269" customWidth="1"/>
    <col min="6920" max="6920" width="11" style="269" customWidth="1"/>
    <col min="6921" max="7169" width="9.140625" style="269"/>
    <col min="7170" max="7170" width="4.28515625" style="269" customWidth="1"/>
    <col min="7171" max="7171" width="36.7109375" style="269" customWidth="1"/>
    <col min="7172" max="7175" width="10.85546875" style="269" customWidth="1"/>
    <col min="7176" max="7176" width="11" style="269" customWidth="1"/>
    <col min="7177" max="7425" width="9.140625" style="269"/>
    <col min="7426" max="7426" width="4.28515625" style="269" customWidth="1"/>
    <col min="7427" max="7427" width="36.7109375" style="269" customWidth="1"/>
    <col min="7428" max="7431" width="10.85546875" style="269" customWidth="1"/>
    <col min="7432" max="7432" width="11" style="269" customWidth="1"/>
    <col min="7433" max="7681" width="9.140625" style="269"/>
    <col min="7682" max="7682" width="4.28515625" style="269" customWidth="1"/>
    <col min="7683" max="7683" width="36.7109375" style="269" customWidth="1"/>
    <col min="7684" max="7687" width="10.85546875" style="269" customWidth="1"/>
    <col min="7688" max="7688" width="11" style="269" customWidth="1"/>
    <col min="7689" max="7937" width="9.140625" style="269"/>
    <col min="7938" max="7938" width="4.28515625" style="269" customWidth="1"/>
    <col min="7939" max="7939" width="36.7109375" style="269" customWidth="1"/>
    <col min="7940" max="7943" width="10.85546875" style="269" customWidth="1"/>
    <col min="7944" max="7944" width="11" style="269" customWidth="1"/>
    <col min="7945" max="8193" width="9.140625" style="269"/>
    <col min="8194" max="8194" width="4.28515625" style="269" customWidth="1"/>
    <col min="8195" max="8195" width="36.7109375" style="269" customWidth="1"/>
    <col min="8196" max="8199" width="10.85546875" style="269" customWidth="1"/>
    <col min="8200" max="8200" width="11" style="269" customWidth="1"/>
    <col min="8201" max="8449" width="9.140625" style="269"/>
    <col min="8450" max="8450" width="4.28515625" style="269" customWidth="1"/>
    <col min="8451" max="8451" width="36.7109375" style="269" customWidth="1"/>
    <col min="8452" max="8455" width="10.85546875" style="269" customWidth="1"/>
    <col min="8456" max="8456" width="11" style="269" customWidth="1"/>
    <col min="8457" max="8705" width="9.140625" style="269"/>
    <col min="8706" max="8706" width="4.28515625" style="269" customWidth="1"/>
    <col min="8707" max="8707" width="36.7109375" style="269" customWidth="1"/>
    <col min="8708" max="8711" width="10.85546875" style="269" customWidth="1"/>
    <col min="8712" max="8712" width="11" style="269" customWidth="1"/>
    <col min="8713" max="8961" width="9.140625" style="269"/>
    <col min="8962" max="8962" width="4.28515625" style="269" customWidth="1"/>
    <col min="8963" max="8963" width="36.7109375" style="269" customWidth="1"/>
    <col min="8964" max="8967" width="10.85546875" style="269" customWidth="1"/>
    <col min="8968" max="8968" width="11" style="269" customWidth="1"/>
    <col min="8969" max="9217" width="9.140625" style="269"/>
    <col min="9218" max="9218" width="4.28515625" style="269" customWidth="1"/>
    <col min="9219" max="9219" width="36.7109375" style="269" customWidth="1"/>
    <col min="9220" max="9223" width="10.85546875" style="269" customWidth="1"/>
    <col min="9224" max="9224" width="11" style="269" customWidth="1"/>
    <col min="9225" max="9473" width="9.140625" style="269"/>
    <col min="9474" max="9474" width="4.28515625" style="269" customWidth="1"/>
    <col min="9475" max="9475" width="36.7109375" style="269" customWidth="1"/>
    <col min="9476" max="9479" width="10.85546875" style="269" customWidth="1"/>
    <col min="9480" max="9480" width="11" style="269" customWidth="1"/>
    <col min="9481" max="9729" width="9.140625" style="269"/>
    <col min="9730" max="9730" width="4.28515625" style="269" customWidth="1"/>
    <col min="9731" max="9731" width="36.7109375" style="269" customWidth="1"/>
    <col min="9732" max="9735" width="10.85546875" style="269" customWidth="1"/>
    <col min="9736" max="9736" width="11" style="269" customWidth="1"/>
    <col min="9737" max="9985" width="9.140625" style="269"/>
    <col min="9986" max="9986" width="4.28515625" style="269" customWidth="1"/>
    <col min="9987" max="9987" width="36.7109375" style="269" customWidth="1"/>
    <col min="9988" max="9991" width="10.85546875" style="269" customWidth="1"/>
    <col min="9992" max="9992" width="11" style="269" customWidth="1"/>
    <col min="9993" max="10241" width="9.140625" style="269"/>
    <col min="10242" max="10242" width="4.28515625" style="269" customWidth="1"/>
    <col min="10243" max="10243" width="36.7109375" style="269" customWidth="1"/>
    <col min="10244" max="10247" width="10.85546875" style="269" customWidth="1"/>
    <col min="10248" max="10248" width="11" style="269" customWidth="1"/>
    <col min="10249" max="10497" width="9.140625" style="269"/>
    <col min="10498" max="10498" width="4.28515625" style="269" customWidth="1"/>
    <col min="10499" max="10499" width="36.7109375" style="269" customWidth="1"/>
    <col min="10500" max="10503" width="10.85546875" style="269" customWidth="1"/>
    <col min="10504" max="10504" width="11" style="269" customWidth="1"/>
    <col min="10505" max="10753" width="9.140625" style="269"/>
    <col min="10754" max="10754" width="4.28515625" style="269" customWidth="1"/>
    <col min="10755" max="10755" width="36.7109375" style="269" customWidth="1"/>
    <col min="10756" max="10759" width="10.85546875" style="269" customWidth="1"/>
    <col min="10760" max="10760" width="11" style="269" customWidth="1"/>
    <col min="10761" max="11009" width="9.140625" style="269"/>
    <col min="11010" max="11010" width="4.28515625" style="269" customWidth="1"/>
    <col min="11011" max="11011" width="36.7109375" style="269" customWidth="1"/>
    <col min="11012" max="11015" width="10.85546875" style="269" customWidth="1"/>
    <col min="11016" max="11016" width="11" style="269" customWidth="1"/>
    <col min="11017" max="11265" width="9.140625" style="269"/>
    <col min="11266" max="11266" width="4.28515625" style="269" customWidth="1"/>
    <col min="11267" max="11267" width="36.7109375" style="269" customWidth="1"/>
    <col min="11268" max="11271" width="10.85546875" style="269" customWidth="1"/>
    <col min="11272" max="11272" width="11" style="269" customWidth="1"/>
    <col min="11273" max="11521" width="9.140625" style="269"/>
    <col min="11522" max="11522" width="4.28515625" style="269" customWidth="1"/>
    <col min="11523" max="11523" width="36.7109375" style="269" customWidth="1"/>
    <col min="11524" max="11527" width="10.85546875" style="269" customWidth="1"/>
    <col min="11528" max="11528" width="11" style="269" customWidth="1"/>
    <col min="11529" max="11777" width="9.140625" style="269"/>
    <col min="11778" max="11778" width="4.28515625" style="269" customWidth="1"/>
    <col min="11779" max="11779" width="36.7109375" style="269" customWidth="1"/>
    <col min="11780" max="11783" width="10.85546875" style="269" customWidth="1"/>
    <col min="11784" max="11784" width="11" style="269" customWidth="1"/>
    <col min="11785" max="12033" width="9.140625" style="269"/>
    <col min="12034" max="12034" width="4.28515625" style="269" customWidth="1"/>
    <col min="12035" max="12035" width="36.7109375" style="269" customWidth="1"/>
    <col min="12036" max="12039" width="10.85546875" style="269" customWidth="1"/>
    <col min="12040" max="12040" width="11" style="269" customWidth="1"/>
    <col min="12041" max="12289" width="9.140625" style="269"/>
    <col min="12290" max="12290" width="4.28515625" style="269" customWidth="1"/>
    <col min="12291" max="12291" width="36.7109375" style="269" customWidth="1"/>
    <col min="12292" max="12295" width="10.85546875" style="269" customWidth="1"/>
    <col min="12296" max="12296" width="11" style="269" customWidth="1"/>
    <col min="12297" max="12545" width="9.140625" style="269"/>
    <col min="12546" max="12546" width="4.28515625" style="269" customWidth="1"/>
    <col min="12547" max="12547" width="36.7109375" style="269" customWidth="1"/>
    <col min="12548" max="12551" width="10.85546875" style="269" customWidth="1"/>
    <col min="12552" max="12552" width="11" style="269" customWidth="1"/>
    <col min="12553" max="12801" width="9.140625" style="269"/>
    <col min="12802" max="12802" width="4.28515625" style="269" customWidth="1"/>
    <col min="12803" max="12803" width="36.7109375" style="269" customWidth="1"/>
    <col min="12804" max="12807" width="10.85546875" style="269" customWidth="1"/>
    <col min="12808" max="12808" width="11" style="269" customWidth="1"/>
    <col min="12809" max="13057" width="9.140625" style="269"/>
    <col min="13058" max="13058" width="4.28515625" style="269" customWidth="1"/>
    <col min="13059" max="13059" width="36.7109375" style="269" customWidth="1"/>
    <col min="13060" max="13063" width="10.85546875" style="269" customWidth="1"/>
    <col min="13064" max="13064" width="11" style="269" customWidth="1"/>
    <col min="13065" max="13313" width="9.140625" style="269"/>
    <col min="13314" max="13314" width="4.28515625" style="269" customWidth="1"/>
    <col min="13315" max="13315" width="36.7109375" style="269" customWidth="1"/>
    <col min="13316" max="13319" width="10.85546875" style="269" customWidth="1"/>
    <col min="13320" max="13320" width="11" style="269" customWidth="1"/>
    <col min="13321" max="13569" width="9.140625" style="269"/>
    <col min="13570" max="13570" width="4.28515625" style="269" customWidth="1"/>
    <col min="13571" max="13571" width="36.7109375" style="269" customWidth="1"/>
    <col min="13572" max="13575" width="10.85546875" style="269" customWidth="1"/>
    <col min="13576" max="13576" width="11" style="269" customWidth="1"/>
    <col min="13577" max="13825" width="9.140625" style="269"/>
    <col min="13826" max="13826" width="4.28515625" style="269" customWidth="1"/>
    <col min="13827" max="13827" width="36.7109375" style="269" customWidth="1"/>
    <col min="13828" max="13831" width="10.85546875" style="269" customWidth="1"/>
    <col min="13832" max="13832" width="11" style="269" customWidth="1"/>
    <col min="13833" max="14081" width="9.140625" style="269"/>
    <col min="14082" max="14082" width="4.28515625" style="269" customWidth="1"/>
    <col min="14083" max="14083" width="36.7109375" style="269" customWidth="1"/>
    <col min="14084" max="14087" width="10.85546875" style="269" customWidth="1"/>
    <col min="14088" max="14088" width="11" style="269" customWidth="1"/>
    <col min="14089" max="14337" width="9.140625" style="269"/>
    <col min="14338" max="14338" width="4.28515625" style="269" customWidth="1"/>
    <col min="14339" max="14339" width="36.7109375" style="269" customWidth="1"/>
    <col min="14340" max="14343" width="10.85546875" style="269" customWidth="1"/>
    <col min="14344" max="14344" width="11" style="269" customWidth="1"/>
    <col min="14345" max="14593" width="9.140625" style="269"/>
    <col min="14594" max="14594" width="4.28515625" style="269" customWidth="1"/>
    <col min="14595" max="14595" width="36.7109375" style="269" customWidth="1"/>
    <col min="14596" max="14599" width="10.85546875" style="269" customWidth="1"/>
    <col min="14600" max="14600" width="11" style="269" customWidth="1"/>
    <col min="14601" max="14849" width="9.140625" style="269"/>
    <col min="14850" max="14850" width="4.28515625" style="269" customWidth="1"/>
    <col min="14851" max="14851" width="36.7109375" style="269" customWidth="1"/>
    <col min="14852" max="14855" width="10.85546875" style="269" customWidth="1"/>
    <col min="14856" max="14856" width="11" style="269" customWidth="1"/>
    <col min="14857" max="15105" width="9.140625" style="269"/>
    <col min="15106" max="15106" width="4.28515625" style="269" customWidth="1"/>
    <col min="15107" max="15107" width="36.7109375" style="269" customWidth="1"/>
    <col min="15108" max="15111" width="10.85546875" style="269" customWidth="1"/>
    <col min="15112" max="15112" width="11" style="269" customWidth="1"/>
    <col min="15113" max="15361" width="9.140625" style="269"/>
    <col min="15362" max="15362" width="4.28515625" style="269" customWidth="1"/>
    <col min="15363" max="15363" width="36.7109375" style="269" customWidth="1"/>
    <col min="15364" max="15367" width="10.85546875" style="269" customWidth="1"/>
    <col min="15368" max="15368" width="11" style="269" customWidth="1"/>
    <col min="15369" max="15617" width="9.140625" style="269"/>
    <col min="15618" max="15618" width="4.28515625" style="269" customWidth="1"/>
    <col min="15619" max="15619" width="36.7109375" style="269" customWidth="1"/>
    <col min="15620" max="15623" width="10.85546875" style="269" customWidth="1"/>
    <col min="15624" max="15624" width="11" style="269" customWidth="1"/>
    <col min="15625" max="15873" width="9.140625" style="269"/>
    <col min="15874" max="15874" width="4.28515625" style="269" customWidth="1"/>
    <col min="15875" max="15875" width="36.7109375" style="269" customWidth="1"/>
    <col min="15876" max="15879" width="10.85546875" style="269" customWidth="1"/>
    <col min="15880" max="15880" width="11" style="269" customWidth="1"/>
    <col min="15881" max="16129" width="9.140625" style="269"/>
    <col min="16130" max="16130" width="4.28515625" style="269" customWidth="1"/>
    <col min="16131" max="16131" width="36.7109375" style="269" customWidth="1"/>
    <col min="16132" max="16135" width="10.85546875" style="269" customWidth="1"/>
    <col min="16136" max="16136" width="11" style="269" customWidth="1"/>
    <col min="16137" max="16384" width="9.140625" style="269"/>
  </cols>
  <sheetData>
    <row r="1" spans="1:10" s="404" customFormat="1" ht="15.75" x14ac:dyDescent="0.25">
      <c r="A1" s="403" t="s">
        <v>22</v>
      </c>
      <c r="B1" s="403"/>
      <c r="H1" s="405"/>
      <c r="J1" s="406" t="s">
        <v>572</v>
      </c>
    </row>
    <row r="2" spans="1:10" s="404" customFormat="1" ht="15.75" x14ac:dyDescent="0.25">
      <c r="C2" s="403"/>
      <c r="D2" s="403"/>
      <c r="E2" s="403"/>
      <c r="F2" s="403"/>
      <c r="J2" s="412" t="s">
        <v>493</v>
      </c>
    </row>
    <row r="3" spans="1:10" s="404" customFormat="1" ht="15.75" x14ac:dyDescent="0.25">
      <c r="A3" s="628" t="s">
        <v>11</v>
      </c>
      <c r="B3" s="628"/>
      <c r="C3" s="628"/>
      <c r="D3" s="628"/>
      <c r="E3" s="628"/>
      <c r="F3" s="628"/>
      <c r="G3" s="628"/>
      <c r="H3" s="628"/>
      <c r="I3" s="628"/>
      <c r="J3" s="628"/>
    </row>
    <row r="4" spans="1:10" x14ac:dyDescent="0.2">
      <c r="G4" s="386"/>
      <c r="H4" s="386"/>
    </row>
    <row r="5" spans="1:10" ht="18.600000000000001" customHeight="1" x14ac:dyDescent="0.2">
      <c r="A5" s="387" t="s">
        <v>310</v>
      </c>
      <c r="B5" s="388">
        <v>2014</v>
      </c>
      <c r="C5" s="388">
        <v>2015</v>
      </c>
      <c r="D5" s="388">
        <v>2016</v>
      </c>
      <c r="E5" s="388">
        <v>2017</v>
      </c>
      <c r="F5" s="389">
        <v>2018</v>
      </c>
      <c r="G5" s="389">
        <v>2019</v>
      </c>
      <c r="H5" s="389">
        <v>2020</v>
      </c>
      <c r="I5" s="389">
        <v>2021</v>
      </c>
      <c r="J5" s="390">
        <v>2022</v>
      </c>
    </row>
    <row r="6" spans="1:10" x14ac:dyDescent="0.2">
      <c r="A6" s="391" t="s">
        <v>311</v>
      </c>
      <c r="B6" s="392">
        <v>15870</v>
      </c>
      <c r="C6" s="392">
        <v>15870</v>
      </c>
      <c r="D6" s="392">
        <v>15870</v>
      </c>
      <c r="E6" s="392">
        <v>15870</v>
      </c>
      <c r="F6" s="393">
        <v>15870</v>
      </c>
      <c r="G6" s="393">
        <v>15870</v>
      </c>
      <c r="H6" s="393">
        <v>15870</v>
      </c>
      <c r="I6" s="393">
        <v>15870</v>
      </c>
      <c r="J6" s="394">
        <v>15870</v>
      </c>
    </row>
    <row r="7" spans="1:10" x14ac:dyDescent="0.2">
      <c r="A7" s="391" t="s">
        <v>312</v>
      </c>
      <c r="B7" s="392">
        <v>39648</v>
      </c>
      <c r="C7" s="392">
        <v>8218</v>
      </c>
      <c r="D7" s="392">
        <v>8218</v>
      </c>
      <c r="E7" s="392">
        <v>8218</v>
      </c>
      <c r="F7" s="393">
        <v>8218</v>
      </c>
      <c r="G7" s="393">
        <v>8218</v>
      </c>
      <c r="H7" s="393">
        <v>8218</v>
      </c>
      <c r="I7" s="393">
        <v>8218</v>
      </c>
      <c r="J7" s="394">
        <v>8218</v>
      </c>
    </row>
    <row r="8" spans="1:10" x14ac:dyDescent="0.2">
      <c r="A8" s="395" t="s">
        <v>313</v>
      </c>
      <c r="B8" s="396">
        <v>4000</v>
      </c>
      <c r="C8" s="396">
        <v>2000</v>
      </c>
      <c r="D8" s="396">
        <v>2000</v>
      </c>
      <c r="E8" s="396">
        <v>2000</v>
      </c>
      <c r="F8" s="397">
        <v>2000</v>
      </c>
      <c r="G8" s="397">
        <v>2000</v>
      </c>
      <c r="H8" s="397">
        <v>2000</v>
      </c>
      <c r="I8" s="397">
        <v>2000</v>
      </c>
      <c r="J8" s="268">
        <v>2000</v>
      </c>
    </row>
    <row r="9" spans="1:10" x14ac:dyDescent="0.2">
      <c r="A9" s="395" t="s">
        <v>314</v>
      </c>
      <c r="B9" s="396">
        <v>6101</v>
      </c>
      <c r="C9" s="396" t="s">
        <v>66</v>
      </c>
      <c r="D9" s="396" t="s">
        <v>66</v>
      </c>
      <c r="E9" s="396" t="s">
        <v>66</v>
      </c>
      <c r="F9" s="397">
        <v>0</v>
      </c>
      <c r="G9" s="397">
        <v>0</v>
      </c>
      <c r="H9" s="397">
        <v>0</v>
      </c>
      <c r="I9" s="397">
        <v>0</v>
      </c>
      <c r="J9" s="268">
        <v>0</v>
      </c>
    </row>
    <row r="10" spans="1:10" x14ac:dyDescent="0.2">
      <c r="A10" s="395" t="s">
        <v>315</v>
      </c>
      <c r="B10" s="396">
        <v>23100</v>
      </c>
      <c r="C10" s="396" t="s">
        <v>66</v>
      </c>
      <c r="D10" s="396" t="s">
        <v>66</v>
      </c>
      <c r="E10" s="396" t="s">
        <v>66</v>
      </c>
      <c r="F10" s="397">
        <v>0</v>
      </c>
      <c r="G10" s="397">
        <v>0</v>
      </c>
      <c r="H10" s="397">
        <v>0</v>
      </c>
      <c r="I10" s="397">
        <v>0</v>
      </c>
      <c r="J10" s="268">
        <v>0</v>
      </c>
    </row>
    <row r="11" spans="1:10" x14ac:dyDescent="0.2">
      <c r="A11" s="395" t="s">
        <v>316</v>
      </c>
      <c r="B11" s="396">
        <v>6447</v>
      </c>
      <c r="C11" s="396">
        <v>6218</v>
      </c>
      <c r="D11" s="396">
        <v>6218</v>
      </c>
      <c r="E11" s="396">
        <v>6218</v>
      </c>
      <c r="F11" s="397">
        <v>6218</v>
      </c>
      <c r="G11" s="397">
        <v>6218</v>
      </c>
      <c r="H11" s="397">
        <v>6218</v>
      </c>
      <c r="I11" s="397">
        <v>6218</v>
      </c>
      <c r="J11" s="268">
        <v>6218</v>
      </c>
    </row>
    <row r="12" spans="1:10" x14ac:dyDescent="0.2">
      <c r="A12" s="398" t="s">
        <v>317</v>
      </c>
      <c r="B12" s="399">
        <v>55518</v>
      </c>
      <c r="C12" s="399">
        <v>24088</v>
      </c>
      <c r="D12" s="399">
        <v>24088</v>
      </c>
      <c r="E12" s="399">
        <v>24088</v>
      </c>
      <c r="F12" s="400">
        <v>24088</v>
      </c>
      <c r="G12" s="400">
        <v>24088</v>
      </c>
      <c r="H12" s="400">
        <v>24088</v>
      </c>
      <c r="I12" s="400">
        <v>24088</v>
      </c>
      <c r="J12" s="401">
        <v>24088</v>
      </c>
    </row>
    <row r="13" spans="1:10" ht="13.5" customHeight="1" x14ac:dyDescent="0.2">
      <c r="C13" s="402"/>
      <c r="D13" s="402"/>
      <c r="E13" s="402"/>
      <c r="F13" s="402"/>
      <c r="G13" s="629" t="s">
        <v>593</v>
      </c>
      <c r="H13" s="629"/>
      <c r="I13" s="629"/>
      <c r="J13" s="629"/>
    </row>
    <row r="14" spans="1:10" ht="15" customHeight="1" x14ac:dyDescent="0.2">
      <c r="J14" s="386" t="s">
        <v>319</v>
      </c>
    </row>
    <row r="15" spans="1:10" x14ac:dyDescent="0.2">
      <c r="A15" s="630" t="s">
        <v>641</v>
      </c>
      <c r="B15" s="630"/>
      <c r="C15" s="630"/>
      <c r="D15" s="630"/>
      <c r="E15" s="630"/>
      <c r="F15" s="630"/>
      <c r="G15" s="630"/>
      <c r="H15" s="630"/>
      <c r="I15" s="630"/>
      <c r="J15" s="630"/>
    </row>
    <row r="17" spans="1:1" x14ac:dyDescent="0.2">
      <c r="A17" s="269" t="s">
        <v>318</v>
      </c>
    </row>
  </sheetData>
  <mergeCells count="3">
    <mergeCell ref="A3:J3"/>
    <mergeCell ref="G13:J13"/>
    <mergeCell ref="A15:J15"/>
  </mergeCells>
  <conditionalFormatting sqref="A1:B1 G1:H1 J1:J2 L1:IW2 C2:J2 K3:IW4 I5:IW12 B13:F13 A17">
    <cfRule type="cellIs" dxfId="39" priority="5" operator="equal">
      <formula>0</formula>
    </cfRule>
  </conditionalFormatting>
  <conditionalFormatting sqref="A3:B3 K13:IW14 J14">
    <cfRule type="cellIs" dxfId="38" priority="6" operator="equal">
      <formula>0</formula>
    </cfRule>
  </conditionalFormatting>
  <conditionalFormatting sqref="A4:H12 H14">
    <cfRule type="cellIs" dxfId="37" priority="1" operator="equal">
      <formula>0</formula>
    </cfRule>
  </conditionalFormatting>
  <conditionalFormatting sqref="G5:G13">
    <cfRule type="cellIs" dxfId="36" priority="2" operator="equal">
      <formula>0</formula>
    </cfRule>
  </conditionalFormatting>
  <hyperlinks>
    <hyperlink ref="J2" location="Contents!A1" display="Back to Contents" xr:uid="{F330226E-6F68-4D84-9B4E-C27CF158DDAE}"/>
  </hyperlinks>
  <pageMargins left="0.7" right="0.7" top="0.75" bottom="0.75" header="0.3" footer="0.3"/>
  <pageSetup paperSize="9" scale="89" fitToHeight="0" orientation="landscape" r:id="rId1"/>
  <headerFooter>
    <oddHeader>&amp;L&amp;"Calibri"&amp;10&amp;K000000 [Limited Sharing]&amp;1#_x000D_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F94B-D165-4AB9-A2E0-C8A21AF7AFDE}">
  <sheetPr>
    <pageSetUpPr fitToPage="1"/>
  </sheetPr>
  <dimension ref="A1:N48"/>
  <sheetViews>
    <sheetView showGridLines="0" zoomScaleNormal="100" zoomScaleSheetLayoutView="115" workbookViewId="0">
      <pane xSplit="1" ySplit="5" topLeftCell="B20" activePane="bottomRight" state="frozen"/>
      <selection pane="topRight" activeCell="B1" sqref="B1"/>
      <selection pane="bottomLeft" activeCell="A6" sqref="A6"/>
      <selection pane="bottomRight" activeCell="A40" sqref="A40:H40"/>
    </sheetView>
  </sheetViews>
  <sheetFormatPr defaultRowHeight="13.5" x14ac:dyDescent="0.25"/>
  <cols>
    <col min="1" max="1" width="38.5703125" style="422" customWidth="1"/>
    <col min="2" max="2" width="11.42578125" style="422" customWidth="1"/>
    <col min="3" max="5" width="12.140625" style="422" customWidth="1"/>
    <col min="6" max="6" width="11" style="422" bestFit="1" customWidth="1"/>
    <col min="7" max="7" width="12.140625" style="423" customWidth="1"/>
    <col min="8" max="8" width="12.7109375" style="422" customWidth="1"/>
    <col min="9" max="9" width="13.5703125" style="563" customWidth="1"/>
    <col min="10" max="10" width="12" style="563" customWidth="1"/>
    <col min="11" max="11" width="13.5703125" style="563" customWidth="1"/>
    <col min="12" max="12" width="9.140625" style="422"/>
    <col min="13" max="13" width="10" style="422" bestFit="1" customWidth="1"/>
    <col min="14" max="256" width="9.140625" style="422"/>
    <col min="257" max="257" width="34.28515625" style="422" customWidth="1"/>
    <col min="258" max="263" width="12.140625" style="422" customWidth="1"/>
    <col min="264" max="512" width="9.140625" style="422"/>
    <col min="513" max="513" width="34.28515625" style="422" customWidth="1"/>
    <col min="514" max="519" width="12.140625" style="422" customWidth="1"/>
    <col min="520" max="768" width="9.140625" style="422"/>
    <col min="769" max="769" width="34.28515625" style="422" customWidth="1"/>
    <col min="770" max="775" width="12.140625" style="422" customWidth="1"/>
    <col min="776" max="1024" width="9.140625" style="422"/>
    <col min="1025" max="1025" width="34.28515625" style="422" customWidth="1"/>
    <col min="1026" max="1031" width="12.140625" style="422" customWidth="1"/>
    <col min="1032" max="1280" width="9.140625" style="422"/>
    <col min="1281" max="1281" width="34.28515625" style="422" customWidth="1"/>
    <col min="1282" max="1287" width="12.140625" style="422" customWidth="1"/>
    <col min="1288" max="1536" width="9.140625" style="422"/>
    <col min="1537" max="1537" width="34.28515625" style="422" customWidth="1"/>
    <col min="1538" max="1543" width="12.140625" style="422" customWidth="1"/>
    <col min="1544" max="1792" width="9.140625" style="422"/>
    <col min="1793" max="1793" width="34.28515625" style="422" customWidth="1"/>
    <col min="1794" max="1799" width="12.140625" style="422" customWidth="1"/>
    <col min="1800" max="2048" width="9.140625" style="422"/>
    <col min="2049" max="2049" width="34.28515625" style="422" customWidth="1"/>
    <col min="2050" max="2055" width="12.140625" style="422" customWidth="1"/>
    <col min="2056" max="2304" width="9.140625" style="422"/>
    <col min="2305" max="2305" width="34.28515625" style="422" customWidth="1"/>
    <col min="2306" max="2311" width="12.140625" style="422" customWidth="1"/>
    <col min="2312" max="2560" width="9.140625" style="422"/>
    <col min="2561" max="2561" width="34.28515625" style="422" customWidth="1"/>
    <col min="2562" max="2567" width="12.140625" style="422" customWidth="1"/>
    <col min="2568" max="2816" width="9.140625" style="422"/>
    <col min="2817" max="2817" width="34.28515625" style="422" customWidth="1"/>
    <col min="2818" max="2823" width="12.140625" style="422" customWidth="1"/>
    <col min="2824" max="3072" width="9.140625" style="422"/>
    <col min="3073" max="3073" width="34.28515625" style="422" customWidth="1"/>
    <col min="3074" max="3079" width="12.140625" style="422" customWidth="1"/>
    <col min="3080" max="3328" width="9.140625" style="422"/>
    <col min="3329" max="3329" width="34.28515625" style="422" customWidth="1"/>
    <col min="3330" max="3335" width="12.140625" style="422" customWidth="1"/>
    <col min="3336" max="3584" width="9.140625" style="422"/>
    <col min="3585" max="3585" width="34.28515625" style="422" customWidth="1"/>
    <col min="3586" max="3591" width="12.140625" style="422" customWidth="1"/>
    <col min="3592" max="3840" width="9.140625" style="422"/>
    <col min="3841" max="3841" width="34.28515625" style="422" customWidth="1"/>
    <col min="3842" max="3847" width="12.140625" style="422" customWidth="1"/>
    <col min="3848" max="4096" width="9.140625" style="422"/>
    <col min="4097" max="4097" width="34.28515625" style="422" customWidth="1"/>
    <col min="4098" max="4103" width="12.140625" style="422" customWidth="1"/>
    <col min="4104" max="4352" width="9.140625" style="422"/>
    <col min="4353" max="4353" width="34.28515625" style="422" customWidth="1"/>
    <col min="4354" max="4359" width="12.140625" style="422" customWidth="1"/>
    <col min="4360" max="4608" width="9.140625" style="422"/>
    <col min="4609" max="4609" width="34.28515625" style="422" customWidth="1"/>
    <col min="4610" max="4615" width="12.140625" style="422" customWidth="1"/>
    <col min="4616" max="4864" width="9.140625" style="422"/>
    <col min="4865" max="4865" width="34.28515625" style="422" customWidth="1"/>
    <col min="4866" max="4871" width="12.140625" style="422" customWidth="1"/>
    <col min="4872" max="5120" width="9.140625" style="422"/>
    <col min="5121" max="5121" width="34.28515625" style="422" customWidth="1"/>
    <col min="5122" max="5127" width="12.140625" style="422" customWidth="1"/>
    <col min="5128" max="5376" width="9.140625" style="422"/>
    <col min="5377" max="5377" width="34.28515625" style="422" customWidth="1"/>
    <col min="5378" max="5383" width="12.140625" style="422" customWidth="1"/>
    <col min="5384" max="5632" width="9.140625" style="422"/>
    <col min="5633" max="5633" width="34.28515625" style="422" customWidth="1"/>
    <col min="5634" max="5639" width="12.140625" style="422" customWidth="1"/>
    <col min="5640" max="5888" width="9.140625" style="422"/>
    <col min="5889" max="5889" width="34.28515625" style="422" customWidth="1"/>
    <col min="5890" max="5895" width="12.140625" style="422" customWidth="1"/>
    <col min="5896" max="6144" width="9.140625" style="422"/>
    <col min="6145" max="6145" width="34.28515625" style="422" customWidth="1"/>
    <col min="6146" max="6151" width="12.140625" style="422" customWidth="1"/>
    <col min="6152" max="6400" width="9.140625" style="422"/>
    <col min="6401" max="6401" width="34.28515625" style="422" customWidth="1"/>
    <col min="6402" max="6407" width="12.140625" style="422" customWidth="1"/>
    <col min="6408" max="6656" width="9.140625" style="422"/>
    <col min="6657" max="6657" width="34.28515625" style="422" customWidth="1"/>
    <col min="6658" max="6663" width="12.140625" style="422" customWidth="1"/>
    <col min="6664" max="6912" width="9.140625" style="422"/>
    <col min="6913" max="6913" width="34.28515625" style="422" customWidth="1"/>
    <col min="6914" max="6919" width="12.140625" style="422" customWidth="1"/>
    <col min="6920" max="7168" width="9.140625" style="422"/>
    <col min="7169" max="7169" width="34.28515625" style="422" customWidth="1"/>
    <col min="7170" max="7175" width="12.140625" style="422" customWidth="1"/>
    <col min="7176" max="7424" width="9.140625" style="422"/>
    <col min="7425" max="7425" width="34.28515625" style="422" customWidth="1"/>
    <col min="7426" max="7431" width="12.140625" style="422" customWidth="1"/>
    <col min="7432" max="7680" width="9.140625" style="422"/>
    <col min="7681" max="7681" width="34.28515625" style="422" customWidth="1"/>
    <col min="7682" max="7687" width="12.140625" style="422" customWidth="1"/>
    <col min="7688" max="7936" width="9.140625" style="422"/>
    <col min="7937" max="7937" width="34.28515625" style="422" customWidth="1"/>
    <col min="7938" max="7943" width="12.140625" style="422" customWidth="1"/>
    <col min="7944" max="8192" width="9.140625" style="422"/>
    <col min="8193" max="8193" width="34.28515625" style="422" customWidth="1"/>
    <col min="8194" max="8199" width="12.140625" style="422" customWidth="1"/>
    <col min="8200" max="8448" width="9.140625" style="422"/>
    <col min="8449" max="8449" width="34.28515625" style="422" customWidth="1"/>
    <col min="8450" max="8455" width="12.140625" style="422" customWidth="1"/>
    <col min="8456" max="8704" width="9.140625" style="422"/>
    <col min="8705" max="8705" width="34.28515625" style="422" customWidth="1"/>
    <col min="8706" max="8711" width="12.140625" style="422" customWidth="1"/>
    <col min="8712" max="8960" width="9.140625" style="422"/>
    <col min="8961" max="8961" width="34.28515625" style="422" customWidth="1"/>
    <col min="8962" max="8967" width="12.140625" style="422" customWidth="1"/>
    <col min="8968" max="9216" width="9.140625" style="422"/>
    <col min="9217" max="9217" width="34.28515625" style="422" customWidth="1"/>
    <col min="9218" max="9223" width="12.140625" style="422" customWidth="1"/>
    <col min="9224" max="9472" width="9.140625" style="422"/>
    <col min="9473" max="9473" width="34.28515625" style="422" customWidth="1"/>
    <col min="9474" max="9479" width="12.140625" style="422" customWidth="1"/>
    <col min="9480" max="9728" width="9.140625" style="422"/>
    <col min="9729" max="9729" width="34.28515625" style="422" customWidth="1"/>
    <col min="9730" max="9735" width="12.140625" style="422" customWidth="1"/>
    <col min="9736" max="9984" width="9.140625" style="422"/>
    <col min="9985" max="9985" width="34.28515625" style="422" customWidth="1"/>
    <col min="9986" max="9991" width="12.140625" style="422" customWidth="1"/>
    <col min="9992" max="10240" width="9.140625" style="422"/>
    <col min="10241" max="10241" width="34.28515625" style="422" customWidth="1"/>
    <col min="10242" max="10247" width="12.140625" style="422" customWidth="1"/>
    <col min="10248" max="10496" width="9.140625" style="422"/>
    <col min="10497" max="10497" width="34.28515625" style="422" customWidth="1"/>
    <col min="10498" max="10503" width="12.140625" style="422" customWidth="1"/>
    <col min="10504" max="10752" width="9.140625" style="422"/>
    <col min="10753" max="10753" width="34.28515625" style="422" customWidth="1"/>
    <col min="10754" max="10759" width="12.140625" style="422" customWidth="1"/>
    <col min="10760" max="11008" width="9.140625" style="422"/>
    <col min="11009" max="11009" width="34.28515625" style="422" customWidth="1"/>
    <col min="11010" max="11015" width="12.140625" style="422" customWidth="1"/>
    <col min="11016" max="11264" width="9.140625" style="422"/>
    <col min="11265" max="11265" width="34.28515625" style="422" customWidth="1"/>
    <col min="11266" max="11271" width="12.140625" style="422" customWidth="1"/>
    <col min="11272" max="11520" width="9.140625" style="422"/>
    <col min="11521" max="11521" width="34.28515625" style="422" customWidth="1"/>
    <col min="11522" max="11527" width="12.140625" style="422" customWidth="1"/>
    <col min="11528" max="11776" width="9.140625" style="422"/>
    <col min="11777" max="11777" width="34.28515625" style="422" customWidth="1"/>
    <col min="11778" max="11783" width="12.140625" style="422" customWidth="1"/>
    <col min="11784" max="12032" width="9.140625" style="422"/>
    <col min="12033" max="12033" width="34.28515625" style="422" customWidth="1"/>
    <col min="12034" max="12039" width="12.140625" style="422" customWidth="1"/>
    <col min="12040" max="12288" width="9.140625" style="422"/>
    <col min="12289" max="12289" width="34.28515625" style="422" customWidth="1"/>
    <col min="12290" max="12295" width="12.140625" style="422" customWidth="1"/>
    <col min="12296" max="12544" width="9.140625" style="422"/>
    <col min="12545" max="12545" width="34.28515625" style="422" customWidth="1"/>
    <col min="12546" max="12551" width="12.140625" style="422" customWidth="1"/>
    <col min="12552" max="12800" width="9.140625" style="422"/>
    <col min="12801" max="12801" width="34.28515625" style="422" customWidth="1"/>
    <col min="12802" max="12807" width="12.140625" style="422" customWidth="1"/>
    <col min="12808" max="13056" width="9.140625" style="422"/>
    <col min="13057" max="13057" width="34.28515625" style="422" customWidth="1"/>
    <col min="13058" max="13063" width="12.140625" style="422" customWidth="1"/>
    <col min="13064" max="13312" width="9.140625" style="422"/>
    <col min="13313" max="13313" width="34.28515625" style="422" customWidth="1"/>
    <col min="13314" max="13319" width="12.140625" style="422" customWidth="1"/>
    <col min="13320" max="13568" width="9.140625" style="422"/>
    <col min="13569" max="13569" width="34.28515625" style="422" customWidth="1"/>
    <col min="13570" max="13575" width="12.140625" style="422" customWidth="1"/>
    <col min="13576" max="13824" width="9.140625" style="422"/>
    <col min="13825" max="13825" width="34.28515625" style="422" customWidth="1"/>
    <col min="13826" max="13831" width="12.140625" style="422" customWidth="1"/>
    <col min="13832" max="14080" width="9.140625" style="422"/>
    <col min="14081" max="14081" width="34.28515625" style="422" customWidth="1"/>
    <col min="14082" max="14087" width="12.140625" style="422" customWidth="1"/>
    <col min="14088" max="14336" width="9.140625" style="422"/>
    <col min="14337" max="14337" width="34.28515625" style="422" customWidth="1"/>
    <col min="14338" max="14343" width="12.140625" style="422" customWidth="1"/>
    <col min="14344" max="14592" width="9.140625" style="422"/>
    <col min="14593" max="14593" width="34.28515625" style="422" customWidth="1"/>
    <col min="14594" max="14599" width="12.140625" style="422" customWidth="1"/>
    <col min="14600" max="14848" width="9.140625" style="422"/>
    <col min="14849" max="14849" width="34.28515625" style="422" customWidth="1"/>
    <col min="14850" max="14855" width="12.140625" style="422" customWidth="1"/>
    <col min="14856" max="15104" width="9.140625" style="422"/>
    <col min="15105" max="15105" width="34.28515625" style="422" customWidth="1"/>
    <col min="15106" max="15111" width="12.140625" style="422" customWidth="1"/>
    <col min="15112" max="15360" width="9.140625" style="422"/>
    <col min="15361" max="15361" width="34.28515625" style="422" customWidth="1"/>
    <col min="15362" max="15367" width="12.140625" style="422" customWidth="1"/>
    <col min="15368" max="15616" width="9.140625" style="422"/>
    <col min="15617" max="15617" width="34.28515625" style="422" customWidth="1"/>
    <col min="15618" max="15623" width="12.140625" style="422" customWidth="1"/>
    <col min="15624" max="15872" width="9.140625" style="422"/>
    <col min="15873" max="15873" width="34.28515625" style="422" customWidth="1"/>
    <col min="15874" max="15879" width="12.140625" style="422" customWidth="1"/>
    <col min="15880" max="16128" width="9.140625" style="422"/>
    <col min="16129" max="16129" width="34.28515625" style="422" customWidth="1"/>
    <col min="16130" max="16135" width="12.140625" style="422" customWidth="1"/>
    <col min="16136" max="16384" width="9.140625" style="422"/>
  </cols>
  <sheetData>
    <row r="1" spans="1:13" s="424" customFormat="1" ht="15.75" x14ac:dyDescent="0.25">
      <c r="A1" s="461" t="s">
        <v>22</v>
      </c>
      <c r="B1" s="461"/>
      <c r="C1" s="462"/>
      <c r="D1" s="462"/>
      <c r="E1" s="462"/>
      <c r="F1" s="463"/>
      <c r="H1" s="464" t="s">
        <v>573</v>
      </c>
      <c r="I1" s="562"/>
      <c r="J1" s="562"/>
      <c r="K1" s="562"/>
    </row>
    <row r="2" spans="1:13" s="424" customFormat="1" ht="15.75" x14ac:dyDescent="0.25">
      <c r="A2" s="462"/>
      <c r="B2" s="462"/>
      <c r="C2" s="461"/>
      <c r="D2" s="461"/>
      <c r="E2" s="462"/>
      <c r="F2" s="462"/>
      <c r="H2" s="412" t="s">
        <v>493</v>
      </c>
      <c r="I2" s="562"/>
      <c r="J2" s="562"/>
      <c r="K2" s="562"/>
    </row>
    <row r="3" spans="1:13" s="424" customFormat="1" ht="15.75" x14ac:dyDescent="0.25">
      <c r="A3" s="633" t="s">
        <v>581</v>
      </c>
      <c r="B3" s="633"/>
      <c r="C3" s="633"/>
      <c r="D3" s="633"/>
      <c r="E3" s="633"/>
      <c r="F3" s="633"/>
      <c r="G3" s="633"/>
      <c r="I3" s="562"/>
      <c r="J3" s="562"/>
      <c r="K3" s="562"/>
    </row>
    <row r="4" spans="1:13" x14ac:dyDescent="0.25">
      <c r="E4" s="443"/>
      <c r="F4" s="443"/>
      <c r="H4" s="535" t="s">
        <v>600</v>
      </c>
    </row>
    <row r="5" spans="1:13" ht="16.5" customHeight="1" x14ac:dyDescent="0.25">
      <c r="A5" s="444" t="s">
        <v>252</v>
      </c>
      <c r="B5" s="444">
        <v>2019</v>
      </c>
      <c r="C5" s="444">
        <v>2020</v>
      </c>
      <c r="D5" s="445">
        <v>2021</v>
      </c>
      <c r="E5" s="445">
        <v>2022</v>
      </c>
      <c r="F5" s="446">
        <v>2023</v>
      </c>
      <c r="G5" s="446" t="s">
        <v>548</v>
      </c>
      <c r="H5" s="446" t="s">
        <v>627</v>
      </c>
    </row>
    <row r="6" spans="1:13" x14ac:dyDescent="0.25">
      <c r="A6" s="447" t="s">
        <v>320</v>
      </c>
      <c r="B6" s="519">
        <v>1469867</v>
      </c>
      <c r="C6" s="448">
        <v>1601481.5</v>
      </c>
      <c r="D6" s="449">
        <f>SUM(D7:D14)</f>
        <v>1895340.0999999999</v>
      </c>
      <c r="E6" s="449">
        <f>SUM(E7:E14)</f>
        <v>3611551.9</v>
      </c>
      <c r="F6" s="450">
        <f>SUM(F7:F15)</f>
        <v>3816949.6999999997</v>
      </c>
      <c r="G6" s="450">
        <f>SUM(G7:G15)</f>
        <v>3773452.8</v>
      </c>
      <c r="H6" s="450">
        <v>4374005.3</v>
      </c>
      <c r="I6" s="570"/>
      <c r="J6" s="570"/>
      <c r="K6" s="570"/>
    </row>
    <row r="7" spans="1:13" x14ac:dyDescent="0.25">
      <c r="A7" s="451" t="s">
        <v>321</v>
      </c>
      <c r="B7" s="520">
        <v>802047</v>
      </c>
      <c r="C7" s="452">
        <v>865456.6</v>
      </c>
      <c r="D7" s="453">
        <v>1052418.3999999999</v>
      </c>
      <c r="E7" s="453">
        <v>2049153.5</v>
      </c>
      <c r="F7" s="454">
        <v>2018388.9</v>
      </c>
      <c r="G7" s="454">
        <v>1974376.5</v>
      </c>
      <c r="H7" s="454">
        <v>2174022</v>
      </c>
      <c r="I7" s="570"/>
      <c r="J7" s="570"/>
      <c r="K7" s="570"/>
    </row>
    <row r="8" spans="1:13" x14ac:dyDescent="0.25">
      <c r="A8" s="451" t="s">
        <v>322</v>
      </c>
      <c r="B8" s="521">
        <v>127</v>
      </c>
      <c r="C8" s="452">
        <v>1659.4</v>
      </c>
      <c r="D8" s="453">
        <v>6346.1</v>
      </c>
      <c r="E8" s="453">
        <v>24534.6</v>
      </c>
      <c r="F8" s="454">
        <v>29718.400000000001</v>
      </c>
      <c r="G8" s="454">
        <v>42559.9</v>
      </c>
      <c r="H8" s="454">
        <v>57328.1</v>
      </c>
      <c r="I8" s="570"/>
      <c r="J8" s="570"/>
      <c r="K8" s="570"/>
    </row>
    <row r="9" spans="1:13" x14ac:dyDescent="0.25">
      <c r="A9" s="451" t="s">
        <v>323</v>
      </c>
      <c r="B9" s="520">
        <v>27509</v>
      </c>
      <c r="C9" s="452">
        <v>26809.7</v>
      </c>
      <c r="D9" s="453">
        <v>23912.799999999999</v>
      </c>
      <c r="E9" s="453">
        <v>37054.9</v>
      </c>
      <c r="F9" s="454">
        <v>30175.8</v>
      </c>
      <c r="G9" s="454">
        <v>23044.6</v>
      </c>
      <c r="H9" s="454">
        <v>26284.9</v>
      </c>
      <c r="I9" s="570"/>
      <c r="J9" s="570"/>
      <c r="K9" s="570"/>
    </row>
    <row r="10" spans="1:13" x14ac:dyDescent="0.25">
      <c r="A10" s="451" t="s">
        <v>324</v>
      </c>
      <c r="B10" s="520">
        <v>45769</v>
      </c>
      <c r="C10" s="452">
        <v>56756.800000000003</v>
      </c>
      <c r="D10" s="453">
        <v>104444.4</v>
      </c>
      <c r="E10" s="453">
        <v>317506.59999999998</v>
      </c>
      <c r="F10" s="454">
        <v>322032.40000000002</v>
      </c>
      <c r="G10" s="454">
        <v>307999.5</v>
      </c>
      <c r="H10" s="454">
        <v>328509.8</v>
      </c>
      <c r="I10" s="570"/>
      <c r="J10" s="570"/>
      <c r="K10" s="570"/>
    </row>
    <row r="11" spans="1:13" x14ac:dyDescent="0.25">
      <c r="A11" s="451" t="s">
        <v>325</v>
      </c>
      <c r="B11" s="520">
        <v>541074</v>
      </c>
      <c r="C11" s="452">
        <v>593238.4</v>
      </c>
      <c r="D11" s="453">
        <v>645476.19999999995</v>
      </c>
      <c r="E11" s="453">
        <v>1076447.8999999999</v>
      </c>
      <c r="F11" s="454">
        <v>1096484.5</v>
      </c>
      <c r="G11" s="454">
        <v>1043603.5</v>
      </c>
      <c r="H11" s="454">
        <v>1137592.6000000001</v>
      </c>
      <c r="I11" s="570"/>
      <c r="J11" s="570"/>
      <c r="K11" s="570"/>
    </row>
    <row r="12" spans="1:13" x14ac:dyDescent="0.25">
      <c r="A12" s="451" t="s">
        <v>326</v>
      </c>
      <c r="B12" s="520">
        <v>29417</v>
      </c>
      <c r="C12" s="452">
        <v>32152.5</v>
      </c>
      <c r="D12" s="453">
        <v>34186</v>
      </c>
      <c r="E12" s="453">
        <v>58254.1</v>
      </c>
      <c r="F12" s="454">
        <v>53812.2</v>
      </c>
      <c r="G12" s="454">
        <v>49403.199999999997</v>
      </c>
      <c r="H12" s="454">
        <v>52195.1</v>
      </c>
      <c r="I12" s="570"/>
      <c r="J12" s="570"/>
      <c r="K12" s="570"/>
    </row>
    <row r="13" spans="1:13" x14ac:dyDescent="0.25">
      <c r="A13" s="451" t="s">
        <v>327</v>
      </c>
      <c r="B13" s="520">
        <v>3480</v>
      </c>
      <c r="C13" s="452">
        <v>3721.8</v>
      </c>
      <c r="D13" s="453">
        <v>3471.7</v>
      </c>
      <c r="E13" s="453">
        <v>5565.5</v>
      </c>
      <c r="F13" s="454">
        <v>4830.3</v>
      </c>
      <c r="G13" s="454">
        <v>3820.8</v>
      </c>
      <c r="H13" s="454">
        <v>4231.3999999999996</v>
      </c>
      <c r="I13" s="570"/>
      <c r="J13" s="570"/>
      <c r="K13" s="570"/>
    </row>
    <row r="14" spans="1:13" x14ac:dyDescent="0.25">
      <c r="A14" s="451" t="s">
        <v>328</v>
      </c>
      <c r="B14" s="520">
        <v>20443</v>
      </c>
      <c r="C14" s="452">
        <v>21686.2</v>
      </c>
      <c r="D14" s="453">
        <v>25084.5</v>
      </c>
      <c r="E14" s="453">
        <v>43034.8</v>
      </c>
      <c r="F14" s="454">
        <v>40731.300000000003</v>
      </c>
      <c r="G14" s="454">
        <v>37891</v>
      </c>
      <c r="H14" s="454">
        <v>54679</v>
      </c>
      <c r="I14" s="570"/>
      <c r="J14" s="570"/>
      <c r="K14" s="570"/>
    </row>
    <row r="15" spans="1:13" ht="15" x14ac:dyDescent="0.25">
      <c r="A15" s="451" t="s">
        <v>329</v>
      </c>
      <c r="B15" s="522"/>
      <c r="C15" s="452">
        <v>0</v>
      </c>
      <c r="D15" s="453">
        <v>0</v>
      </c>
      <c r="E15" s="453">
        <v>0</v>
      </c>
      <c r="F15" s="454">
        <v>220775.9</v>
      </c>
      <c r="G15" s="454">
        <v>290753.8</v>
      </c>
      <c r="H15" s="454">
        <v>539162.4</v>
      </c>
      <c r="I15" s="570"/>
      <c r="J15" s="570"/>
      <c r="K15" s="570"/>
    </row>
    <row r="16" spans="1:13" x14ac:dyDescent="0.25">
      <c r="A16" s="447" t="s">
        <v>330</v>
      </c>
      <c r="B16" s="519">
        <v>4731416</v>
      </c>
      <c r="C16" s="448">
        <v>4450697.5297556007</v>
      </c>
      <c r="D16" s="448">
        <v>4621617.8758025998</v>
      </c>
      <c r="E16" s="449">
        <v>8846602.7030973602</v>
      </c>
      <c r="F16" s="450">
        <v>7827144.6624133997</v>
      </c>
      <c r="G16" s="450">
        <f>10429043.5578803-G6</f>
        <v>6655590.7578802994</v>
      </c>
      <c r="H16" s="450">
        <v>6945357.7486973694</v>
      </c>
      <c r="I16" s="570"/>
      <c r="J16" s="570"/>
      <c r="K16" s="570"/>
      <c r="M16" s="564"/>
    </row>
    <row r="17" spans="1:13" x14ac:dyDescent="0.25">
      <c r="A17" s="451" t="s">
        <v>331</v>
      </c>
      <c r="B17" s="520">
        <v>4854</v>
      </c>
      <c r="C17" s="452">
        <v>4501.8999999999996</v>
      </c>
      <c r="D17" s="453">
        <v>4211.7</v>
      </c>
      <c r="E17" s="453">
        <v>6634.4</v>
      </c>
      <c r="F17" s="454">
        <v>6026.2</v>
      </c>
      <c r="G17" s="454">
        <v>5004.1000000000004</v>
      </c>
      <c r="H17" s="454">
        <v>5550.8</v>
      </c>
      <c r="I17" s="570"/>
      <c r="J17" s="570"/>
      <c r="K17" s="570"/>
      <c r="M17" s="564"/>
    </row>
    <row r="18" spans="1:13" x14ac:dyDescent="0.25">
      <c r="A18" s="451" t="s">
        <v>332</v>
      </c>
      <c r="B18" s="520">
        <v>796919</v>
      </c>
      <c r="C18" s="452">
        <f>SUM(C19:C23)</f>
        <v>932680.62563399994</v>
      </c>
      <c r="D18" s="452">
        <f>SUM(D19:D23)</f>
        <v>1139972.4624429999</v>
      </c>
      <c r="E18" s="452">
        <f>SUM(E19:E23)</f>
        <v>2506019.7000000002</v>
      </c>
      <c r="F18" s="455">
        <f>SUM(F19:F23)</f>
        <v>2227346.9</v>
      </c>
      <c r="G18" s="455">
        <f>SUM(G19:G23)</f>
        <v>2156753.4</v>
      </c>
      <c r="H18" s="455">
        <v>2290980.7999999998</v>
      </c>
      <c r="I18" s="570"/>
      <c r="J18" s="570"/>
      <c r="K18" s="570"/>
    </row>
    <row r="19" spans="1:13" x14ac:dyDescent="0.25">
      <c r="A19" s="456" t="s">
        <v>333</v>
      </c>
      <c r="B19" s="520">
        <v>476565</v>
      </c>
      <c r="C19" s="452">
        <v>528403.32563399989</v>
      </c>
      <c r="D19" s="453">
        <f>860997.6-311190.637557</f>
        <v>549806.96244299994</v>
      </c>
      <c r="E19" s="453">
        <v>1464185.2</v>
      </c>
      <c r="F19" s="454">
        <v>1299808.3</v>
      </c>
      <c r="G19" s="454">
        <v>1222097</v>
      </c>
      <c r="H19" s="454">
        <v>1309592</v>
      </c>
      <c r="I19" s="570"/>
      <c r="J19" s="570"/>
      <c r="K19" s="570"/>
    </row>
    <row r="20" spans="1:13" x14ac:dyDescent="0.25">
      <c r="A20" s="456" t="s">
        <v>334</v>
      </c>
      <c r="B20" s="520">
        <v>2601</v>
      </c>
      <c r="C20" s="452">
        <v>2858.6</v>
      </c>
      <c r="D20" s="453">
        <v>3143.6</v>
      </c>
      <c r="E20" s="453">
        <v>5218.8</v>
      </c>
      <c r="F20" s="454">
        <v>4566.8999999999996</v>
      </c>
      <c r="G20" s="454">
        <v>4009.3</v>
      </c>
      <c r="H20" s="454">
        <v>4435.3999999999996</v>
      </c>
      <c r="I20" s="570"/>
      <c r="J20" s="570"/>
      <c r="K20" s="570"/>
    </row>
    <row r="21" spans="1:13" x14ac:dyDescent="0.25">
      <c r="A21" s="456" t="s">
        <v>335</v>
      </c>
      <c r="B21" s="520">
        <v>136118</v>
      </c>
      <c r="C21" s="452">
        <v>121806.39999999999</v>
      </c>
      <c r="D21" s="453">
        <v>116211</v>
      </c>
      <c r="E21" s="453">
        <v>194324.6</v>
      </c>
      <c r="F21" s="454">
        <v>173353.2</v>
      </c>
      <c r="G21" s="454">
        <v>179107.8</v>
      </c>
      <c r="H21" s="454">
        <v>189766.2</v>
      </c>
      <c r="I21" s="570"/>
      <c r="J21" s="570"/>
      <c r="K21" s="570"/>
    </row>
    <row r="22" spans="1:13" x14ac:dyDescent="0.25">
      <c r="A22" s="456" t="s">
        <v>336</v>
      </c>
      <c r="B22" s="521" t="s">
        <v>66</v>
      </c>
      <c r="C22" s="452">
        <v>0</v>
      </c>
      <c r="D22" s="453">
        <v>25290.3</v>
      </c>
      <c r="E22" s="453">
        <v>44702.2</v>
      </c>
      <c r="F22" s="454">
        <v>39877.9</v>
      </c>
      <c r="G22" s="454">
        <v>36019.699999999997</v>
      </c>
      <c r="H22" s="454">
        <v>38163.199999999997</v>
      </c>
      <c r="I22" s="570"/>
      <c r="J22" s="570"/>
      <c r="K22" s="570"/>
    </row>
    <row r="23" spans="1:13" x14ac:dyDescent="0.25">
      <c r="A23" s="456" t="s">
        <v>337</v>
      </c>
      <c r="B23" s="520">
        <v>181634</v>
      </c>
      <c r="C23" s="452">
        <v>279612.3</v>
      </c>
      <c r="D23" s="453">
        <v>445520.6</v>
      </c>
      <c r="E23" s="453">
        <v>797588.9</v>
      </c>
      <c r="F23" s="454">
        <v>709740.6</v>
      </c>
      <c r="G23" s="454">
        <v>715519.6</v>
      </c>
      <c r="H23" s="454">
        <v>749024</v>
      </c>
      <c r="I23" s="570"/>
      <c r="J23" s="570"/>
      <c r="K23" s="570"/>
    </row>
    <row r="24" spans="1:13" x14ac:dyDescent="0.25">
      <c r="A24" s="451" t="s">
        <v>547</v>
      </c>
      <c r="B24" s="520">
        <v>62823</v>
      </c>
      <c r="C24" s="452">
        <v>38584.400000000001</v>
      </c>
      <c r="D24" s="453">
        <v>43178.2</v>
      </c>
      <c r="E24" s="453">
        <v>79751</v>
      </c>
      <c r="F24" s="454">
        <f>55267.9+20904.5</f>
        <v>76172.399999999994</v>
      </c>
      <c r="G24" s="454">
        <v>65410.8</v>
      </c>
      <c r="H24" s="454">
        <v>92063.1</v>
      </c>
      <c r="I24" s="570"/>
      <c r="J24" s="570"/>
      <c r="K24" s="570"/>
    </row>
    <row r="25" spans="1:13" x14ac:dyDescent="0.25">
      <c r="A25" s="451" t="s">
        <v>338</v>
      </c>
      <c r="B25" s="520">
        <v>43113</v>
      </c>
      <c r="C25" s="452">
        <v>45091.3</v>
      </c>
      <c r="D25" s="453">
        <v>41878.199999999997</v>
      </c>
      <c r="E25" s="453">
        <v>71426.7</v>
      </c>
      <c r="F25" s="454">
        <v>66223.8</v>
      </c>
      <c r="G25" s="454">
        <v>56222.2</v>
      </c>
      <c r="H25" s="454">
        <v>67944.800000000003</v>
      </c>
      <c r="I25" s="570"/>
      <c r="J25" s="570"/>
      <c r="K25" s="570"/>
    </row>
    <row r="26" spans="1:13" x14ac:dyDescent="0.25">
      <c r="A26" s="451" t="s">
        <v>339</v>
      </c>
      <c r="B26" s="520">
        <v>156077</v>
      </c>
      <c r="C26" s="452">
        <f>SUM(C27:C29)</f>
        <v>154512.4</v>
      </c>
      <c r="D26" s="452">
        <f>SUM(D27:D29)</f>
        <v>166030.69999999998</v>
      </c>
      <c r="E26" s="452">
        <f>SUM(E27:E29)</f>
        <v>625003.69999999995</v>
      </c>
      <c r="F26" s="455">
        <f>SUM(F27:F29)</f>
        <v>442613</v>
      </c>
      <c r="G26" s="455">
        <f>SUM(G27:G29)</f>
        <v>399789.7</v>
      </c>
      <c r="H26" s="455">
        <v>305050.7</v>
      </c>
      <c r="I26" s="570"/>
      <c r="J26" s="570"/>
      <c r="K26" s="570"/>
    </row>
    <row r="27" spans="1:13" x14ac:dyDescent="0.25">
      <c r="A27" s="456" t="s">
        <v>340</v>
      </c>
      <c r="B27" s="520">
        <v>3002</v>
      </c>
      <c r="C27" s="452">
        <v>7982.8</v>
      </c>
      <c r="D27" s="453">
        <v>162753.4</v>
      </c>
      <c r="E27" s="453">
        <v>492688.6</v>
      </c>
      <c r="F27" s="454">
        <v>282143.40000000002</v>
      </c>
      <c r="G27" s="454">
        <v>254845.7</v>
      </c>
      <c r="H27" s="454">
        <v>259979.40000000002</v>
      </c>
      <c r="I27" s="570"/>
      <c r="J27" s="570"/>
      <c r="K27" s="570"/>
    </row>
    <row r="28" spans="1:13" x14ac:dyDescent="0.25">
      <c r="A28" s="456" t="s">
        <v>341</v>
      </c>
      <c r="B28" s="520">
        <v>153075</v>
      </c>
      <c r="C28" s="452">
        <v>146529.60000000001</v>
      </c>
      <c r="D28" s="453">
        <v>3277.3</v>
      </c>
      <c r="E28" s="453">
        <v>5226.6000000000004</v>
      </c>
      <c r="F28" s="454">
        <v>4662.5</v>
      </c>
      <c r="G28" s="454">
        <v>4211.3999999999996</v>
      </c>
      <c r="H28" s="454">
        <v>4462</v>
      </c>
      <c r="I28" s="570"/>
      <c r="J28" s="570"/>
      <c r="K28" s="570"/>
    </row>
    <row r="29" spans="1:13" x14ac:dyDescent="0.25">
      <c r="A29" s="456" t="s">
        <v>342</v>
      </c>
      <c r="B29" s="521" t="s">
        <v>66</v>
      </c>
      <c r="C29" s="452">
        <v>0</v>
      </c>
      <c r="D29" s="453">
        <v>0</v>
      </c>
      <c r="E29" s="453">
        <v>127088.5</v>
      </c>
      <c r="F29" s="454">
        <v>155807.1</v>
      </c>
      <c r="G29" s="454">
        <v>140732.6</v>
      </c>
      <c r="H29" s="454">
        <v>40609.300000000003</v>
      </c>
      <c r="I29" s="570"/>
      <c r="J29" s="570"/>
      <c r="K29" s="570"/>
    </row>
    <row r="30" spans="1:13" x14ac:dyDescent="0.25">
      <c r="A30" s="451" t="s">
        <v>343</v>
      </c>
      <c r="B30" s="520">
        <v>617973</v>
      </c>
      <c r="C30" s="452">
        <v>659260</v>
      </c>
      <c r="D30" s="453">
        <v>621587.1</v>
      </c>
      <c r="E30" s="453">
        <v>977335.5</v>
      </c>
      <c r="F30" s="454">
        <v>817664.2</v>
      </c>
      <c r="G30" s="454">
        <v>677278.9</v>
      </c>
      <c r="H30" s="454">
        <v>727049.3</v>
      </c>
      <c r="I30" s="570"/>
      <c r="J30" s="570"/>
      <c r="K30" s="570"/>
    </row>
    <row r="31" spans="1:13" x14ac:dyDescent="0.25">
      <c r="A31" s="451" t="s">
        <v>344</v>
      </c>
      <c r="B31" s="520">
        <v>13146</v>
      </c>
      <c r="C31" s="452">
        <v>14866</v>
      </c>
      <c r="D31" s="453">
        <v>18564.599999999999</v>
      </c>
      <c r="E31" s="453">
        <v>34760.699999999997</v>
      </c>
      <c r="F31" s="454">
        <v>30887.3</v>
      </c>
      <c r="G31" s="454">
        <v>27840.9</v>
      </c>
      <c r="H31" s="454">
        <v>29520.7</v>
      </c>
      <c r="I31" s="570"/>
      <c r="J31" s="570"/>
      <c r="K31" s="570"/>
    </row>
    <row r="32" spans="1:13" x14ac:dyDescent="0.25">
      <c r="A32" s="451" t="s">
        <v>345</v>
      </c>
      <c r="B32" s="520">
        <v>1986</v>
      </c>
      <c r="C32" s="452">
        <v>1766.7</v>
      </c>
      <c r="D32" s="453">
        <v>1605.1</v>
      </c>
      <c r="E32" s="453">
        <v>2729.8</v>
      </c>
      <c r="F32" s="454">
        <v>2435.1999999999998</v>
      </c>
      <c r="G32" s="454">
        <v>2199.6</v>
      </c>
      <c r="H32" s="454">
        <v>2330.5</v>
      </c>
      <c r="I32" s="570"/>
      <c r="J32" s="570"/>
      <c r="K32" s="570"/>
    </row>
    <row r="33" spans="1:14" x14ac:dyDescent="0.25">
      <c r="A33" s="451" t="s">
        <v>346</v>
      </c>
      <c r="B33" s="520">
        <v>23725</v>
      </c>
      <c r="C33" s="452">
        <v>24084.6</v>
      </c>
      <c r="D33" s="452">
        <v>27425.5</v>
      </c>
      <c r="E33" s="452">
        <v>50492.800000000003</v>
      </c>
      <c r="F33" s="455">
        <v>47955.8</v>
      </c>
      <c r="G33" s="455">
        <v>48958.7</v>
      </c>
      <c r="H33" s="455">
        <v>60742.6</v>
      </c>
      <c r="I33" s="570"/>
      <c r="J33" s="570"/>
      <c r="K33" s="570"/>
    </row>
    <row r="34" spans="1:14" x14ac:dyDescent="0.25">
      <c r="A34" s="451" t="s">
        <v>361</v>
      </c>
      <c r="B34" s="520">
        <v>33739</v>
      </c>
      <c r="C34" s="452">
        <v>20631.5</v>
      </c>
      <c r="D34" s="453">
        <v>17808.2</v>
      </c>
      <c r="E34" s="453">
        <v>30837.200000000001</v>
      </c>
      <c r="F34" s="454">
        <v>27509.3</v>
      </c>
      <c r="G34" s="454">
        <v>24847.7</v>
      </c>
      <c r="H34" s="454">
        <v>38748.100000000006</v>
      </c>
      <c r="I34" s="570"/>
      <c r="J34" s="570"/>
      <c r="K34" s="570"/>
    </row>
    <row r="35" spans="1:14" x14ac:dyDescent="0.25">
      <c r="A35" s="451" t="s">
        <v>546</v>
      </c>
      <c r="B35" s="520">
        <v>2977062</v>
      </c>
      <c r="C35" s="452">
        <f>C16-C17-C18-C24-C25-C26-C30-C31-C32-C33-C34</f>
        <v>2554718.1041216007</v>
      </c>
      <c r="D35" s="452">
        <f>D16-D17-D18-D24-D25-D26-D30-D31-D32-D33-D34</f>
        <v>2539356.1133595989</v>
      </c>
      <c r="E35" s="452">
        <f>E16-E17-E18-E24-E25-E26-E30-E31-E32-E33-E34</f>
        <v>4461611.2030973593</v>
      </c>
      <c r="F35" s="455">
        <f>F16-F17-F18-F24-F25-F26-F30-F31-F32-F33-F34</f>
        <v>4082310.5624134</v>
      </c>
      <c r="G35" s="455">
        <f>G16-G17-G18-G24-G25-G26-G30-G31-G32-G33-G34</f>
        <v>3191284.7578802998</v>
      </c>
      <c r="H35" s="455">
        <v>3325376.348697369</v>
      </c>
      <c r="I35" s="570"/>
      <c r="J35" s="570"/>
      <c r="K35" s="570"/>
    </row>
    <row r="36" spans="1:14" x14ac:dyDescent="0.25">
      <c r="A36" s="451" t="s">
        <v>347</v>
      </c>
      <c r="B36" s="520">
        <v>2531493</v>
      </c>
      <c r="C36" s="452">
        <v>2203279.2983136</v>
      </c>
      <c r="D36" s="453">
        <v>2243049.0536536002</v>
      </c>
      <c r="E36" s="453">
        <v>3921587.2737799999</v>
      </c>
      <c r="F36" s="454">
        <v>3498370.9771534</v>
      </c>
      <c r="G36" s="454">
        <v>2725388.6224402594</v>
      </c>
      <c r="H36" s="454">
        <v>2745010.8844743688</v>
      </c>
      <c r="I36" s="570"/>
      <c r="J36" s="570"/>
      <c r="K36" s="570"/>
    </row>
    <row r="37" spans="1:14" x14ac:dyDescent="0.25">
      <c r="A37" s="457" t="s">
        <v>79</v>
      </c>
      <c r="B37" s="526">
        <v>6201283</v>
      </c>
      <c r="C37" s="523">
        <v>6052179.0297556007</v>
      </c>
      <c r="D37" s="524">
        <f>+D16+D6</f>
        <v>6516957.9758025995</v>
      </c>
      <c r="E37" s="524">
        <f>+E16+E6</f>
        <v>12458154.603097361</v>
      </c>
      <c r="F37" s="525">
        <f>+F16+F6</f>
        <v>11644094.362413399</v>
      </c>
      <c r="G37" s="525">
        <f>+G16+G6</f>
        <v>10429043.557880299</v>
      </c>
      <c r="H37" s="525">
        <v>11319363.048697369</v>
      </c>
      <c r="I37" s="570"/>
      <c r="J37" s="570"/>
      <c r="K37" s="570"/>
    </row>
    <row r="38" spans="1:14" ht="12" customHeight="1" x14ac:dyDescent="0.25">
      <c r="A38" s="634" t="s">
        <v>554</v>
      </c>
      <c r="B38" s="634"/>
      <c r="C38" s="634"/>
      <c r="D38" s="634"/>
      <c r="E38" s="634"/>
      <c r="F38" s="634"/>
      <c r="G38" s="634"/>
      <c r="H38" s="634"/>
    </row>
    <row r="39" spans="1:14" ht="12" customHeight="1" x14ac:dyDescent="0.25">
      <c r="A39" s="458"/>
      <c r="B39" s="458"/>
      <c r="C39" s="459"/>
      <c r="D39" s="459"/>
      <c r="E39" s="460"/>
      <c r="F39" s="635" t="s">
        <v>237</v>
      </c>
      <c r="G39" s="635"/>
      <c r="H39" s="635"/>
    </row>
    <row r="40" spans="1:14" ht="59.25" customHeight="1" x14ac:dyDescent="0.25">
      <c r="A40" s="622" t="s">
        <v>651</v>
      </c>
      <c r="B40" s="622"/>
      <c r="C40" s="622"/>
      <c r="D40" s="622"/>
      <c r="E40" s="622"/>
      <c r="F40" s="622"/>
      <c r="G40" s="622"/>
      <c r="H40" s="622"/>
    </row>
    <row r="41" spans="1:14" ht="25.5" customHeight="1" x14ac:dyDescent="0.25">
      <c r="A41" s="636" t="s">
        <v>348</v>
      </c>
      <c r="B41" s="636"/>
      <c r="C41" s="636"/>
      <c r="D41" s="636"/>
      <c r="E41" s="636"/>
      <c r="F41" s="636"/>
      <c r="G41" s="636"/>
    </row>
    <row r="42" spans="1:14" x14ac:dyDescent="0.25">
      <c r="A42" s="631" t="s">
        <v>42</v>
      </c>
      <c r="B42" s="631"/>
      <c r="C42" s="631"/>
      <c r="D42" s="631"/>
      <c r="E42" s="631"/>
      <c r="F42" s="631"/>
      <c r="G42" s="631"/>
      <c r="H42" s="632"/>
      <c r="I42" s="632"/>
      <c r="J42" s="632"/>
      <c r="K42" s="632"/>
      <c r="L42" s="632"/>
      <c r="M42" s="632"/>
      <c r="N42" s="565"/>
    </row>
    <row r="43" spans="1:14" x14ac:dyDescent="0.25">
      <c r="A43" s="631" t="s">
        <v>646</v>
      </c>
      <c r="B43" s="631"/>
      <c r="C43" s="631"/>
      <c r="D43" s="631"/>
      <c r="E43" s="631"/>
      <c r="F43" s="631"/>
      <c r="G43" s="631"/>
      <c r="H43" s="632"/>
      <c r="I43" s="632"/>
      <c r="J43" s="632"/>
      <c r="K43" s="632"/>
      <c r="L43" s="632"/>
      <c r="M43" s="632"/>
      <c r="N43" s="565"/>
    </row>
    <row r="44" spans="1:14" x14ac:dyDescent="0.25">
      <c r="A44" s="631" t="s">
        <v>560</v>
      </c>
      <c r="B44" s="631"/>
      <c r="C44" s="631"/>
      <c r="D44" s="631"/>
      <c r="E44" s="631"/>
      <c r="F44" s="631"/>
      <c r="G44" s="631"/>
      <c r="H44" s="632"/>
      <c r="I44" s="632"/>
      <c r="J44" s="632"/>
      <c r="K44" s="632"/>
      <c r="L44" s="632"/>
      <c r="M44" s="632"/>
      <c r="N44" s="565"/>
    </row>
    <row r="45" spans="1:14" x14ac:dyDescent="0.25">
      <c r="A45" s="631" t="s">
        <v>561</v>
      </c>
      <c r="B45" s="631"/>
      <c r="C45" s="631"/>
      <c r="D45" s="631"/>
      <c r="E45" s="631"/>
      <c r="F45" s="631"/>
      <c r="G45" s="631"/>
      <c r="H45" s="632"/>
      <c r="I45" s="632"/>
      <c r="J45" s="632"/>
      <c r="K45" s="632"/>
      <c r="L45" s="632"/>
      <c r="M45" s="632"/>
      <c r="N45" s="565"/>
    </row>
    <row r="46" spans="1:14" x14ac:dyDescent="0.25">
      <c r="A46" s="631" t="s">
        <v>349</v>
      </c>
      <c r="B46" s="631"/>
      <c r="C46" s="631"/>
      <c r="D46" s="631"/>
      <c r="E46" s="631"/>
      <c r="F46" s="631"/>
      <c r="G46" s="631"/>
      <c r="H46" s="632"/>
      <c r="I46" s="632"/>
      <c r="J46" s="632"/>
      <c r="K46" s="632"/>
      <c r="L46" s="632"/>
      <c r="M46" s="632"/>
      <c r="N46" s="565"/>
    </row>
    <row r="47" spans="1:14" ht="12.75" customHeight="1" x14ac:dyDescent="0.25">
      <c r="A47" s="631" t="s">
        <v>545</v>
      </c>
      <c r="B47" s="631"/>
      <c r="C47" s="631"/>
      <c r="D47" s="631"/>
      <c r="E47" s="631"/>
      <c r="F47" s="631"/>
      <c r="G47" s="631"/>
      <c r="H47" s="632"/>
      <c r="I47" s="632"/>
      <c r="J47" s="632"/>
      <c r="K47" s="632"/>
      <c r="L47" s="632"/>
      <c r="M47" s="632"/>
      <c r="N47" s="565"/>
    </row>
    <row r="48" spans="1:14" ht="22.5" customHeight="1" x14ac:dyDescent="0.25">
      <c r="A48" s="631" t="s">
        <v>544</v>
      </c>
      <c r="B48" s="631"/>
      <c r="C48" s="631"/>
      <c r="D48" s="631"/>
      <c r="E48" s="631"/>
      <c r="F48" s="631"/>
      <c r="G48" s="631"/>
      <c r="H48" s="632"/>
      <c r="I48" s="632"/>
      <c r="J48" s="632"/>
      <c r="K48" s="632"/>
      <c r="L48" s="632"/>
      <c r="M48" s="632"/>
      <c r="N48" s="565"/>
    </row>
  </sheetData>
  <mergeCells count="19">
    <mergeCell ref="A42:G42"/>
    <mergeCell ref="H42:M42"/>
    <mergeCell ref="A3:G3"/>
    <mergeCell ref="A38:H38"/>
    <mergeCell ref="F39:H39"/>
    <mergeCell ref="A40:H40"/>
    <mergeCell ref="A41:G41"/>
    <mergeCell ref="A43:G43"/>
    <mergeCell ref="H43:M43"/>
    <mergeCell ref="A44:G44"/>
    <mergeCell ref="H44:M44"/>
    <mergeCell ref="A45:G45"/>
    <mergeCell ref="H45:M45"/>
    <mergeCell ref="A46:G46"/>
    <mergeCell ref="H46:M46"/>
    <mergeCell ref="A47:G47"/>
    <mergeCell ref="H47:M47"/>
    <mergeCell ref="A48:G48"/>
    <mergeCell ref="H48:M48"/>
  </mergeCells>
  <conditionalFormatting sqref="A1:F1 H1:H2 C2:F2 A3:B5 C4:F4 H4:H37 C5:G37 A6:A38 A39:B48 H42:H48 N42:N48">
    <cfRule type="cellIs" dxfId="35" priority="1" operator="equal">
      <formula>0</formula>
    </cfRule>
  </conditionalFormatting>
  <conditionalFormatting sqref="C39:F39">
    <cfRule type="cellIs" dxfId="34" priority="3" operator="equal">
      <formula>0</formula>
    </cfRule>
  </conditionalFormatting>
  <conditionalFormatting sqref="G49:G65536 A49:F65537">
    <cfRule type="cellIs" dxfId="33" priority="2" operator="equal">
      <formula>0</formula>
    </cfRule>
  </conditionalFormatting>
  <hyperlinks>
    <hyperlink ref="H2" location="Contents!A1" display="Back to Contents" xr:uid="{774300D3-55C8-4685-8704-B2FEE1647F45}"/>
  </hyperlinks>
  <pageMargins left="0.7" right="0.7" top="0.75" bottom="0.75" header="0.3" footer="0.3"/>
  <pageSetup paperSize="9" scale="79" fitToHeight="0" orientation="portrait" r:id="rId1"/>
  <headerFooter>
    <oddHeader>&amp;L&amp;"Calibri"&amp;10&amp;K000000 [Limited Sharing]&amp;1#_x000D_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F63CF-7893-4E67-AC47-947F45FCFA59}">
  <sheetPr>
    <pageSetUpPr fitToPage="1"/>
  </sheetPr>
  <dimension ref="A1:T54"/>
  <sheetViews>
    <sheetView showGridLines="0" zoomScaleNormal="100" workbookViewId="0">
      <pane xSplit="1" ySplit="5" topLeftCell="B27" activePane="bottomRight" state="frozen"/>
      <selection pane="topRight" activeCell="B1" sqref="B1"/>
      <selection pane="bottomLeft" activeCell="A6" sqref="A6"/>
      <selection pane="bottomRight" activeCell="A39" sqref="A39:G39"/>
    </sheetView>
  </sheetViews>
  <sheetFormatPr defaultRowHeight="13.5" x14ac:dyDescent="0.25"/>
  <cols>
    <col min="1" max="1" width="37.140625" style="425" customWidth="1"/>
    <col min="2" max="2" width="13.42578125" style="425" customWidth="1"/>
    <col min="3" max="7" width="12.85546875" style="425" customWidth="1"/>
    <col min="8" max="256" width="9.140625" style="425"/>
    <col min="257" max="257" width="59.28515625" style="425" customWidth="1"/>
    <col min="258" max="258" width="14" style="425" customWidth="1"/>
    <col min="259" max="259" width="14.42578125" style="425" customWidth="1"/>
    <col min="260" max="260" width="13.85546875" style="425" customWidth="1"/>
    <col min="261" max="262" width="14" style="425" customWidth="1"/>
    <col min="263" max="512" width="9.140625" style="425"/>
    <col min="513" max="513" width="59.28515625" style="425" customWidth="1"/>
    <col min="514" max="514" width="14" style="425" customWidth="1"/>
    <col min="515" max="515" width="14.42578125" style="425" customWidth="1"/>
    <col min="516" max="516" width="13.85546875" style="425" customWidth="1"/>
    <col min="517" max="518" width="14" style="425" customWidth="1"/>
    <col min="519" max="768" width="9.140625" style="425"/>
    <col min="769" max="769" width="59.28515625" style="425" customWidth="1"/>
    <col min="770" max="770" width="14" style="425" customWidth="1"/>
    <col min="771" max="771" width="14.42578125" style="425" customWidth="1"/>
    <col min="772" max="772" width="13.85546875" style="425" customWidth="1"/>
    <col min="773" max="774" width="14" style="425" customWidth="1"/>
    <col min="775" max="1024" width="9.140625" style="425"/>
    <col min="1025" max="1025" width="59.28515625" style="425" customWidth="1"/>
    <col min="1026" max="1026" width="14" style="425" customWidth="1"/>
    <col min="1027" max="1027" width="14.42578125" style="425" customWidth="1"/>
    <col min="1028" max="1028" width="13.85546875" style="425" customWidth="1"/>
    <col min="1029" max="1030" width="14" style="425" customWidth="1"/>
    <col min="1031" max="1280" width="9.140625" style="425"/>
    <col min="1281" max="1281" width="59.28515625" style="425" customWidth="1"/>
    <col min="1282" max="1282" width="14" style="425" customWidth="1"/>
    <col min="1283" max="1283" width="14.42578125" style="425" customWidth="1"/>
    <col min="1284" max="1284" width="13.85546875" style="425" customWidth="1"/>
    <col min="1285" max="1286" width="14" style="425" customWidth="1"/>
    <col min="1287" max="1536" width="9.140625" style="425"/>
    <col min="1537" max="1537" width="59.28515625" style="425" customWidth="1"/>
    <col min="1538" max="1538" width="14" style="425" customWidth="1"/>
    <col min="1539" max="1539" width="14.42578125" style="425" customWidth="1"/>
    <col min="1540" max="1540" width="13.85546875" style="425" customWidth="1"/>
    <col min="1541" max="1542" width="14" style="425" customWidth="1"/>
    <col min="1543" max="1792" width="9.140625" style="425"/>
    <col min="1793" max="1793" width="59.28515625" style="425" customWidth="1"/>
    <col min="1794" max="1794" width="14" style="425" customWidth="1"/>
    <col min="1795" max="1795" width="14.42578125" style="425" customWidth="1"/>
    <col min="1796" max="1796" width="13.85546875" style="425" customWidth="1"/>
    <col min="1797" max="1798" width="14" style="425" customWidth="1"/>
    <col min="1799" max="2048" width="9.140625" style="425"/>
    <col min="2049" max="2049" width="59.28515625" style="425" customWidth="1"/>
    <col min="2050" max="2050" width="14" style="425" customWidth="1"/>
    <col min="2051" max="2051" width="14.42578125" style="425" customWidth="1"/>
    <col min="2052" max="2052" width="13.85546875" style="425" customWidth="1"/>
    <col min="2053" max="2054" width="14" style="425" customWidth="1"/>
    <col min="2055" max="2304" width="9.140625" style="425"/>
    <col min="2305" max="2305" width="59.28515625" style="425" customWidth="1"/>
    <col min="2306" max="2306" width="14" style="425" customWidth="1"/>
    <col min="2307" max="2307" width="14.42578125" style="425" customWidth="1"/>
    <col min="2308" max="2308" width="13.85546875" style="425" customWidth="1"/>
    <col min="2309" max="2310" width="14" style="425" customWidth="1"/>
    <col min="2311" max="2560" width="9.140625" style="425"/>
    <col min="2561" max="2561" width="59.28515625" style="425" customWidth="1"/>
    <col min="2562" max="2562" width="14" style="425" customWidth="1"/>
    <col min="2563" max="2563" width="14.42578125" style="425" customWidth="1"/>
    <col min="2564" max="2564" width="13.85546875" style="425" customWidth="1"/>
    <col min="2565" max="2566" width="14" style="425" customWidth="1"/>
    <col min="2567" max="2816" width="9.140625" style="425"/>
    <col min="2817" max="2817" width="59.28515625" style="425" customWidth="1"/>
    <col min="2818" max="2818" width="14" style="425" customWidth="1"/>
    <col min="2819" max="2819" width="14.42578125" style="425" customWidth="1"/>
    <col min="2820" max="2820" width="13.85546875" style="425" customWidth="1"/>
    <col min="2821" max="2822" width="14" style="425" customWidth="1"/>
    <col min="2823" max="3072" width="9.140625" style="425"/>
    <col min="3073" max="3073" width="59.28515625" style="425" customWidth="1"/>
    <col min="3074" max="3074" width="14" style="425" customWidth="1"/>
    <col min="3075" max="3075" width="14.42578125" style="425" customWidth="1"/>
    <col min="3076" max="3076" width="13.85546875" style="425" customWidth="1"/>
    <col min="3077" max="3078" width="14" style="425" customWidth="1"/>
    <col min="3079" max="3328" width="9.140625" style="425"/>
    <col min="3329" max="3329" width="59.28515625" style="425" customWidth="1"/>
    <col min="3330" max="3330" width="14" style="425" customWidth="1"/>
    <col min="3331" max="3331" width="14.42578125" style="425" customWidth="1"/>
    <col min="3332" max="3332" width="13.85546875" style="425" customWidth="1"/>
    <col min="3333" max="3334" width="14" style="425" customWidth="1"/>
    <col min="3335" max="3584" width="9.140625" style="425"/>
    <col min="3585" max="3585" width="59.28515625" style="425" customWidth="1"/>
    <col min="3586" max="3586" width="14" style="425" customWidth="1"/>
    <col min="3587" max="3587" width="14.42578125" style="425" customWidth="1"/>
    <col min="3588" max="3588" width="13.85546875" style="425" customWidth="1"/>
    <col min="3589" max="3590" width="14" style="425" customWidth="1"/>
    <col min="3591" max="3840" width="9.140625" style="425"/>
    <col min="3841" max="3841" width="59.28515625" style="425" customWidth="1"/>
    <col min="3842" max="3842" width="14" style="425" customWidth="1"/>
    <col min="3843" max="3843" width="14.42578125" style="425" customWidth="1"/>
    <col min="3844" max="3844" width="13.85546875" style="425" customWidth="1"/>
    <col min="3845" max="3846" width="14" style="425" customWidth="1"/>
    <col min="3847" max="4096" width="9.140625" style="425"/>
    <col min="4097" max="4097" width="59.28515625" style="425" customWidth="1"/>
    <col min="4098" max="4098" width="14" style="425" customWidth="1"/>
    <col min="4099" max="4099" width="14.42578125" style="425" customWidth="1"/>
    <col min="4100" max="4100" width="13.85546875" style="425" customWidth="1"/>
    <col min="4101" max="4102" width="14" style="425" customWidth="1"/>
    <col min="4103" max="4352" width="9.140625" style="425"/>
    <col min="4353" max="4353" width="59.28515625" style="425" customWidth="1"/>
    <col min="4354" max="4354" width="14" style="425" customWidth="1"/>
    <col min="4355" max="4355" width="14.42578125" style="425" customWidth="1"/>
    <col min="4356" max="4356" width="13.85546875" style="425" customWidth="1"/>
    <col min="4357" max="4358" width="14" style="425" customWidth="1"/>
    <col min="4359" max="4608" width="9.140625" style="425"/>
    <col min="4609" max="4609" width="59.28515625" style="425" customWidth="1"/>
    <col min="4610" max="4610" width="14" style="425" customWidth="1"/>
    <col min="4611" max="4611" width="14.42578125" style="425" customWidth="1"/>
    <col min="4612" max="4612" width="13.85546875" style="425" customWidth="1"/>
    <col min="4613" max="4614" width="14" style="425" customWidth="1"/>
    <col min="4615" max="4864" width="9.140625" style="425"/>
    <col min="4865" max="4865" width="59.28515625" style="425" customWidth="1"/>
    <col min="4866" max="4866" width="14" style="425" customWidth="1"/>
    <col min="4867" max="4867" width="14.42578125" style="425" customWidth="1"/>
    <col min="4868" max="4868" width="13.85546875" style="425" customWidth="1"/>
    <col min="4869" max="4870" width="14" style="425" customWidth="1"/>
    <col min="4871" max="5120" width="9.140625" style="425"/>
    <col min="5121" max="5121" width="59.28515625" style="425" customWidth="1"/>
    <col min="5122" max="5122" width="14" style="425" customWidth="1"/>
    <col min="5123" max="5123" width="14.42578125" style="425" customWidth="1"/>
    <col min="5124" max="5124" width="13.85546875" style="425" customWidth="1"/>
    <col min="5125" max="5126" width="14" style="425" customWidth="1"/>
    <col min="5127" max="5376" width="9.140625" style="425"/>
    <col min="5377" max="5377" width="59.28515625" style="425" customWidth="1"/>
    <col min="5378" max="5378" width="14" style="425" customWidth="1"/>
    <col min="5379" max="5379" width="14.42578125" style="425" customWidth="1"/>
    <col min="5380" max="5380" width="13.85546875" style="425" customWidth="1"/>
    <col min="5381" max="5382" width="14" style="425" customWidth="1"/>
    <col min="5383" max="5632" width="9.140625" style="425"/>
    <col min="5633" max="5633" width="59.28515625" style="425" customWidth="1"/>
    <col min="5634" max="5634" width="14" style="425" customWidth="1"/>
    <col min="5635" max="5635" width="14.42578125" style="425" customWidth="1"/>
    <col min="5636" max="5636" width="13.85546875" style="425" customWidth="1"/>
    <col min="5637" max="5638" width="14" style="425" customWidth="1"/>
    <col min="5639" max="5888" width="9.140625" style="425"/>
    <col min="5889" max="5889" width="59.28515625" style="425" customWidth="1"/>
    <col min="5890" max="5890" width="14" style="425" customWidth="1"/>
    <col min="5891" max="5891" width="14.42578125" style="425" customWidth="1"/>
    <col min="5892" max="5892" width="13.85546875" style="425" customWidth="1"/>
    <col min="5893" max="5894" width="14" style="425" customWidth="1"/>
    <col min="5895" max="6144" width="9.140625" style="425"/>
    <col min="6145" max="6145" width="59.28515625" style="425" customWidth="1"/>
    <col min="6146" max="6146" width="14" style="425" customWidth="1"/>
    <col min="6147" max="6147" width="14.42578125" style="425" customWidth="1"/>
    <col min="6148" max="6148" width="13.85546875" style="425" customWidth="1"/>
    <col min="6149" max="6150" width="14" style="425" customWidth="1"/>
    <col min="6151" max="6400" width="9.140625" style="425"/>
    <col min="6401" max="6401" width="59.28515625" style="425" customWidth="1"/>
    <col min="6402" max="6402" width="14" style="425" customWidth="1"/>
    <col min="6403" max="6403" width="14.42578125" style="425" customWidth="1"/>
    <col min="6404" max="6404" width="13.85546875" style="425" customWidth="1"/>
    <col min="6405" max="6406" width="14" style="425" customWidth="1"/>
    <col min="6407" max="6656" width="9.140625" style="425"/>
    <col min="6657" max="6657" width="59.28515625" style="425" customWidth="1"/>
    <col min="6658" max="6658" width="14" style="425" customWidth="1"/>
    <col min="6659" max="6659" width="14.42578125" style="425" customWidth="1"/>
    <col min="6660" max="6660" width="13.85546875" style="425" customWidth="1"/>
    <col min="6661" max="6662" width="14" style="425" customWidth="1"/>
    <col min="6663" max="6912" width="9.140625" style="425"/>
    <col min="6913" max="6913" width="59.28515625" style="425" customWidth="1"/>
    <col min="6914" max="6914" width="14" style="425" customWidth="1"/>
    <col min="6915" max="6915" width="14.42578125" style="425" customWidth="1"/>
    <col min="6916" max="6916" width="13.85546875" style="425" customWidth="1"/>
    <col min="6917" max="6918" width="14" style="425" customWidth="1"/>
    <col min="6919" max="7168" width="9.140625" style="425"/>
    <col min="7169" max="7169" width="59.28515625" style="425" customWidth="1"/>
    <col min="7170" max="7170" width="14" style="425" customWidth="1"/>
    <col min="7171" max="7171" width="14.42578125" style="425" customWidth="1"/>
    <col min="7172" max="7172" width="13.85546875" style="425" customWidth="1"/>
    <col min="7173" max="7174" width="14" style="425" customWidth="1"/>
    <col min="7175" max="7424" width="9.140625" style="425"/>
    <col min="7425" max="7425" width="59.28515625" style="425" customWidth="1"/>
    <col min="7426" max="7426" width="14" style="425" customWidth="1"/>
    <col min="7427" max="7427" width="14.42578125" style="425" customWidth="1"/>
    <col min="7428" max="7428" width="13.85546875" style="425" customWidth="1"/>
    <col min="7429" max="7430" width="14" style="425" customWidth="1"/>
    <col min="7431" max="7680" width="9.140625" style="425"/>
    <col min="7681" max="7681" width="59.28515625" style="425" customWidth="1"/>
    <col min="7682" max="7682" width="14" style="425" customWidth="1"/>
    <col min="7683" max="7683" width="14.42578125" style="425" customWidth="1"/>
    <col min="7684" max="7684" width="13.85546875" style="425" customWidth="1"/>
    <col min="7685" max="7686" width="14" style="425" customWidth="1"/>
    <col min="7687" max="7936" width="9.140625" style="425"/>
    <col min="7937" max="7937" width="59.28515625" style="425" customWidth="1"/>
    <col min="7938" max="7938" width="14" style="425" customWidth="1"/>
    <col min="7939" max="7939" width="14.42578125" style="425" customWidth="1"/>
    <col min="7940" max="7940" width="13.85546875" style="425" customWidth="1"/>
    <col min="7941" max="7942" width="14" style="425" customWidth="1"/>
    <col min="7943" max="8192" width="9.140625" style="425"/>
    <col min="8193" max="8193" width="59.28515625" style="425" customWidth="1"/>
    <col min="8194" max="8194" width="14" style="425" customWidth="1"/>
    <col min="8195" max="8195" width="14.42578125" style="425" customWidth="1"/>
    <col min="8196" max="8196" width="13.85546875" style="425" customWidth="1"/>
    <col min="8197" max="8198" width="14" style="425" customWidth="1"/>
    <col min="8199" max="8448" width="9.140625" style="425"/>
    <col min="8449" max="8449" width="59.28515625" style="425" customWidth="1"/>
    <col min="8450" max="8450" width="14" style="425" customWidth="1"/>
    <col min="8451" max="8451" width="14.42578125" style="425" customWidth="1"/>
    <col min="8452" max="8452" width="13.85546875" style="425" customWidth="1"/>
    <col min="8453" max="8454" width="14" style="425" customWidth="1"/>
    <col min="8455" max="8704" width="9.140625" style="425"/>
    <col min="8705" max="8705" width="59.28515625" style="425" customWidth="1"/>
    <col min="8706" max="8706" width="14" style="425" customWidth="1"/>
    <col min="8707" max="8707" width="14.42578125" style="425" customWidth="1"/>
    <col min="8708" max="8708" width="13.85546875" style="425" customWidth="1"/>
    <col min="8709" max="8710" width="14" style="425" customWidth="1"/>
    <col min="8711" max="8960" width="9.140625" style="425"/>
    <col min="8961" max="8961" width="59.28515625" style="425" customWidth="1"/>
    <col min="8962" max="8962" width="14" style="425" customWidth="1"/>
    <col min="8963" max="8963" width="14.42578125" style="425" customWidth="1"/>
    <col min="8964" max="8964" width="13.85546875" style="425" customWidth="1"/>
    <col min="8965" max="8966" width="14" style="425" customWidth="1"/>
    <col min="8967" max="9216" width="9.140625" style="425"/>
    <col min="9217" max="9217" width="59.28515625" style="425" customWidth="1"/>
    <col min="9218" max="9218" width="14" style="425" customWidth="1"/>
    <col min="9219" max="9219" width="14.42578125" style="425" customWidth="1"/>
    <col min="9220" max="9220" width="13.85546875" style="425" customWidth="1"/>
    <col min="9221" max="9222" width="14" style="425" customWidth="1"/>
    <col min="9223" max="9472" width="9.140625" style="425"/>
    <col min="9473" max="9473" width="59.28515625" style="425" customWidth="1"/>
    <col min="9474" max="9474" width="14" style="425" customWidth="1"/>
    <col min="9475" max="9475" width="14.42578125" style="425" customWidth="1"/>
    <col min="9476" max="9476" width="13.85546875" style="425" customWidth="1"/>
    <col min="9477" max="9478" width="14" style="425" customWidth="1"/>
    <col min="9479" max="9728" width="9.140625" style="425"/>
    <col min="9729" max="9729" width="59.28515625" style="425" customWidth="1"/>
    <col min="9730" max="9730" width="14" style="425" customWidth="1"/>
    <col min="9731" max="9731" width="14.42578125" style="425" customWidth="1"/>
    <col min="9732" max="9732" width="13.85546875" style="425" customWidth="1"/>
    <col min="9733" max="9734" width="14" style="425" customWidth="1"/>
    <col min="9735" max="9984" width="9.140625" style="425"/>
    <col min="9985" max="9985" width="59.28515625" style="425" customWidth="1"/>
    <col min="9986" max="9986" width="14" style="425" customWidth="1"/>
    <col min="9987" max="9987" width="14.42578125" style="425" customWidth="1"/>
    <col min="9988" max="9988" width="13.85546875" style="425" customWidth="1"/>
    <col min="9989" max="9990" width="14" style="425" customWidth="1"/>
    <col min="9991" max="10240" width="9.140625" style="425"/>
    <col min="10241" max="10241" width="59.28515625" style="425" customWidth="1"/>
    <col min="10242" max="10242" width="14" style="425" customWidth="1"/>
    <col min="10243" max="10243" width="14.42578125" style="425" customWidth="1"/>
    <col min="10244" max="10244" width="13.85546875" style="425" customWidth="1"/>
    <col min="10245" max="10246" width="14" style="425" customWidth="1"/>
    <col min="10247" max="10496" width="9.140625" style="425"/>
    <col min="10497" max="10497" width="59.28515625" style="425" customWidth="1"/>
    <col min="10498" max="10498" width="14" style="425" customWidth="1"/>
    <col min="10499" max="10499" width="14.42578125" style="425" customWidth="1"/>
    <col min="10500" max="10500" width="13.85546875" style="425" customWidth="1"/>
    <col min="10501" max="10502" width="14" style="425" customWidth="1"/>
    <col min="10503" max="10752" width="9.140625" style="425"/>
    <col min="10753" max="10753" width="59.28515625" style="425" customWidth="1"/>
    <col min="10754" max="10754" width="14" style="425" customWidth="1"/>
    <col min="10755" max="10755" width="14.42578125" style="425" customWidth="1"/>
    <col min="10756" max="10756" width="13.85546875" style="425" customWidth="1"/>
    <col min="10757" max="10758" width="14" style="425" customWidth="1"/>
    <col min="10759" max="11008" width="9.140625" style="425"/>
    <col min="11009" max="11009" width="59.28515625" style="425" customWidth="1"/>
    <col min="11010" max="11010" width="14" style="425" customWidth="1"/>
    <col min="11011" max="11011" width="14.42578125" style="425" customWidth="1"/>
    <col min="11012" max="11012" width="13.85546875" style="425" customWidth="1"/>
    <col min="11013" max="11014" width="14" style="425" customWidth="1"/>
    <col min="11015" max="11264" width="9.140625" style="425"/>
    <col min="11265" max="11265" width="59.28515625" style="425" customWidth="1"/>
    <col min="11266" max="11266" width="14" style="425" customWidth="1"/>
    <col min="11267" max="11267" width="14.42578125" style="425" customWidth="1"/>
    <col min="11268" max="11268" width="13.85546875" style="425" customWidth="1"/>
    <col min="11269" max="11270" width="14" style="425" customWidth="1"/>
    <col min="11271" max="11520" width="9.140625" style="425"/>
    <col min="11521" max="11521" width="59.28515625" style="425" customWidth="1"/>
    <col min="11522" max="11522" width="14" style="425" customWidth="1"/>
    <col min="11523" max="11523" width="14.42578125" style="425" customWidth="1"/>
    <col min="11524" max="11524" width="13.85546875" style="425" customWidth="1"/>
    <col min="11525" max="11526" width="14" style="425" customWidth="1"/>
    <col min="11527" max="11776" width="9.140625" style="425"/>
    <col min="11777" max="11777" width="59.28515625" style="425" customWidth="1"/>
    <col min="11778" max="11778" width="14" style="425" customWidth="1"/>
    <col min="11779" max="11779" width="14.42578125" style="425" customWidth="1"/>
    <col min="11780" max="11780" width="13.85546875" style="425" customWidth="1"/>
    <col min="11781" max="11782" width="14" style="425" customWidth="1"/>
    <col min="11783" max="12032" width="9.140625" style="425"/>
    <col min="12033" max="12033" width="59.28515625" style="425" customWidth="1"/>
    <col min="12034" max="12034" width="14" style="425" customWidth="1"/>
    <col min="12035" max="12035" width="14.42578125" style="425" customWidth="1"/>
    <col min="12036" max="12036" width="13.85546875" style="425" customWidth="1"/>
    <col min="12037" max="12038" width="14" style="425" customWidth="1"/>
    <col min="12039" max="12288" width="9.140625" style="425"/>
    <col min="12289" max="12289" width="59.28515625" style="425" customWidth="1"/>
    <col min="12290" max="12290" width="14" style="425" customWidth="1"/>
    <col min="12291" max="12291" width="14.42578125" style="425" customWidth="1"/>
    <col min="12292" max="12292" width="13.85546875" style="425" customWidth="1"/>
    <col min="12293" max="12294" width="14" style="425" customWidth="1"/>
    <col min="12295" max="12544" width="9.140625" style="425"/>
    <col min="12545" max="12545" width="59.28515625" style="425" customWidth="1"/>
    <col min="12546" max="12546" width="14" style="425" customWidth="1"/>
    <col min="12547" max="12547" width="14.42578125" style="425" customWidth="1"/>
    <col min="12548" max="12548" width="13.85546875" style="425" customWidth="1"/>
    <col min="12549" max="12550" width="14" style="425" customWidth="1"/>
    <col min="12551" max="12800" width="9.140625" style="425"/>
    <col min="12801" max="12801" width="59.28515625" style="425" customWidth="1"/>
    <col min="12802" max="12802" width="14" style="425" customWidth="1"/>
    <col min="12803" max="12803" width="14.42578125" style="425" customWidth="1"/>
    <col min="12804" max="12804" width="13.85546875" style="425" customWidth="1"/>
    <col min="12805" max="12806" width="14" style="425" customWidth="1"/>
    <col min="12807" max="13056" width="9.140625" style="425"/>
    <col min="13057" max="13057" width="59.28515625" style="425" customWidth="1"/>
    <col min="13058" max="13058" width="14" style="425" customWidth="1"/>
    <col min="13059" max="13059" width="14.42578125" style="425" customWidth="1"/>
    <col min="13060" max="13060" width="13.85546875" style="425" customWidth="1"/>
    <col min="13061" max="13062" width="14" style="425" customWidth="1"/>
    <col min="13063" max="13312" width="9.140625" style="425"/>
    <col min="13313" max="13313" width="59.28515625" style="425" customWidth="1"/>
    <col min="13314" max="13314" width="14" style="425" customWidth="1"/>
    <col min="13315" max="13315" width="14.42578125" style="425" customWidth="1"/>
    <col min="13316" max="13316" width="13.85546875" style="425" customWidth="1"/>
    <col min="13317" max="13318" width="14" style="425" customWidth="1"/>
    <col min="13319" max="13568" width="9.140625" style="425"/>
    <col min="13569" max="13569" width="59.28515625" style="425" customWidth="1"/>
    <col min="13570" max="13570" width="14" style="425" customWidth="1"/>
    <col min="13571" max="13571" width="14.42578125" style="425" customWidth="1"/>
    <col min="13572" max="13572" width="13.85546875" style="425" customWidth="1"/>
    <col min="13573" max="13574" width="14" style="425" customWidth="1"/>
    <col min="13575" max="13824" width="9.140625" style="425"/>
    <col min="13825" max="13825" width="59.28515625" style="425" customWidth="1"/>
    <col min="13826" max="13826" width="14" style="425" customWidth="1"/>
    <col min="13827" max="13827" width="14.42578125" style="425" customWidth="1"/>
    <col min="13828" max="13828" width="13.85546875" style="425" customWidth="1"/>
    <col min="13829" max="13830" width="14" style="425" customWidth="1"/>
    <col min="13831" max="14080" width="9.140625" style="425"/>
    <col min="14081" max="14081" width="59.28515625" style="425" customWidth="1"/>
    <col min="14082" max="14082" width="14" style="425" customWidth="1"/>
    <col min="14083" max="14083" width="14.42578125" style="425" customWidth="1"/>
    <col min="14084" max="14084" width="13.85546875" style="425" customWidth="1"/>
    <col min="14085" max="14086" width="14" style="425" customWidth="1"/>
    <col min="14087" max="14336" width="9.140625" style="425"/>
    <col min="14337" max="14337" width="59.28515625" style="425" customWidth="1"/>
    <col min="14338" max="14338" width="14" style="425" customWidth="1"/>
    <col min="14339" max="14339" width="14.42578125" style="425" customWidth="1"/>
    <col min="14340" max="14340" width="13.85546875" style="425" customWidth="1"/>
    <col min="14341" max="14342" width="14" style="425" customWidth="1"/>
    <col min="14343" max="14592" width="9.140625" style="425"/>
    <col min="14593" max="14593" width="59.28515625" style="425" customWidth="1"/>
    <col min="14594" max="14594" width="14" style="425" customWidth="1"/>
    <col min="14595" max="14595" width="14.42578125" style="425" customWidth="1"/>
    <col min="14596" max="14596" width="13.85546875" style="425" customWidth="1"/>
    <col min="14597" max="14598" width="14" style="425" customWidth="1"/>
    <col min="14599" max="14848" width="9.140625" style="425"/>
    <col min="14849" max="14849" width="59.28515625" style="425" customWidth="1"/>
    <col min="14850" max="14850" width="14" style="425" customWidth="1"/>
    <col min="14851" max="14851" width="14.42578125" style="425" customWidth="1"/>
    <col min="14852" max="14852" width="13.85546875" style="425" customWidth="1"/>
    <col min="14853" max="14854" width="14" style="425" customWidth="1"/>
    <col min="14855" max="15104" width="9.140625" style="425"/>
    <col min="15105" max="15105" width="59.28515625" style="425" customWidth="1"/>
    <col min="15106" max="15106" width="14" style="425" customWidth="1"/>
    <col min="15107" max="15107" width="14.42578125" style="425" customWidth="1"/>
    <col min="15108" max="15108" width="13.85546875" style="425" customWidth="1"/>
    <col min="15109" max="15110" width="14" style="425" customWidth="1"/>
    <col min="15111" max="15360" width="9.140625" style="425"/>
    <col min="15361" max="15361" width="59.28515625" style="425" customWidth="1"/>
    <col min="15362" max="15362" width="14" style="425" customWidth="1"/>
    <col min="15363" max="15363" width="14.42578125" style="425" customWidth="1"/>
    <col min="15364" max="15364" width="13.85546875" style="425" customWidth="1"/>
    <col min="15365" max="15366" width="14" style="425" customWidth="1"/>
    <col min="15367" max="15616" width="9.140625" style="425"/>
    <col min="15617" max="15617" width="59.28515625" style="425" customWidth="1"/>
    <col min="15618" max="15618" width="14" style="425" customWidth="1"/>
    <col min="15619" max="15619" width="14.42578125" style="425" customWidth="1"/>
    <col min="15620" max="15620" width="13.85546875" style="425" customWidth="1"/>
    <col min="15621" max="15622" width="14" style="425" customWidth="1"/>
    <col min="15623" max="15872" width="9.140625" style="425"/>
    <col min="15873" max="15873" width="59.28515625" style="425" customWidth="1"/>
    <col min="15874" max="15874" width="14" style="425" customWidth="1"/>
    <col min="15875" max="15875" width="14.42578125" style="425" customWidth="1"/>
    <col min="15876" max="15876" width="13.85546875" style="425" customWidth="1"/>
    <col min="15877" max="15878" width="14" style="425" customWidth="1"/>
    <col min="15879" max="16128" width="9.140625" style="425"/>
    <col min="16129" max="16129" width="59.28515625" style="425" customWidth="1"/>
    <col min="16130" max="16130" width="14" style="425" customWidth="1"/>
    <col min="16131" max="16131" width="14.42578125" style="425" customWidth="1"/>
    <col min="16132" max="16132" width="13.85546875" style="425" customWidth="1"/>
    <col min="16133" max="16134" width="14" style="425" customWidth="1"/>
    <col min="16135" max="16384" width="9.140625" style="425"/>
  </cols>
  <sheetData>
    <row r="1" spans="1:20" s="428" customFormat="1" ht="15.75" x14ac:dyDescent="0.25">
      <c r="A1" s="484" t="s">
        <v>22</v>
      </c>
      <c r="B1" s="484"/>
      <c r="C1" s="465"/>
      <c r="D1" s="465"/>
      <c r="E1" s="465"/>
      <c r="F1" s="485"/>
      <c r="G1" s="485" t="s">
        <v>574</v>
      </c>
    </row>
    <row r="2" spans="1:20" s="428" customFormat="1" ht="15.75" x14ac:dyDescent="0.25">
      <c r="A2" s="465"/>
      <c r="B2" s="465"/>
      <c r="C2" s="486"/>
      <c r="D2" s="465"/>
      <c r="E2" s="465"/>
      <c r="F2" s="465"/>
      <c r="G2" s="412" t="s">
        <v>493</v>
      </c>
    </row>
    <row r="3" spans="1:20" s="428" customFormat="1" ht="15.75" x14ac:dyDescent="0.25">
      <c r="A3" s="486" t="s">
        <v>350</v>
      </c>
      <c r="B3" s="486"/>
      <c r="C3" s="465"/>
      <c r="D3" s="465"/>
      <c r="E3" s="465"/>
      <c r="F3" s="465"/>
      <c r="G3" s="465"/>
    </row>
    <row r="4" spans="1:20" x14ac:dyDescent="0.25">
      <c r="A4" s="465"/>
      <c r="B4" s="465"/>
      <c r="C4" s="465"/>
      <c r="D4" s="465"/>
      <c r="E4" s="466"/>
      <c r="F4" s="466"/>
    </row>
    <row r="5" spans="1:20" ht="23.45" customHeight="1" x14ac:dyDescent="0.25">
      <c r="A5" s="467" t="s">
        <v>351</v>
      </c>
      <c r="B5" s="467">
        <v>2019</v>
      </c>
      <c r="C5" s="468">
        <v>2020</v>
      </c>
      <c r="D5" s="468">
        <v>2021</v>
      </c>
      <c r="E5" s="468">
        <v>2022</v>
      </c>
      <c r="F5" s="468">
        <v>2023</v>
      </c>
      <c r="G5" s="468" t="s">
        <v>549</v>
      </c>
    </row>
    <row r="6" spans="1:20" x14ac:dyDescent="0.25">
      <c r="A6" s="469" t="s">
        <v>352</v>
      </c>
      <c r="B6" s="527">
        <v>504467</v>
      </c>
      <c r="C6" s="470">
        <v>-141972</v>
      </c>
      <c r="D6" s="470">
        <v>-7317.9000000000524</v>
      </c>
      <c r="E6" s="470">
        <v>405663.80000000005</v>
      </c>
      <c r="F6" s="470">
        <v>469282</v>
      </c>
      <c r="G6" s="470">
        <v>288648.30000000005</v>
      </c>
    </row>
    <row r="7" spans="1:20" x14ac:dyDescent="0.25">
      <c r="A7" s="471" t="s">
        <v>321</v>
      </c>
      <c r="B7" s="528">
        <v>11879</v>
      </c>
      <c r="C7" s="472">
        <v>15143.599999999999</v>
      </c>
      <c r="D7" s="472">
        <v>72078.8</v>
      </c>
      <c r="E7" s="472">
        <v>149472.5</v>
      </c>
      <c r="F7" s="472">
        <v>176937.9</v>
      </c>
      <c r="G7" s="472">
        <v>164579.6</v>
      </c>
      <c r="H7" s="427"/>
    </row>
    <row r="8" spans="1:20" x14ac:dyDescent="0.25">
      <c r="A8" s="471" t="s">
        <v>353</v>
      </c>
      <c r="B8" s="528">
        <v>-2010</v>
      </c>
      <c r="C8" s="473">
        <v>-2103.6999999999998</v>
      </c>
      <c r="D8" s="472">
        <v>-2273</v>
      </c>
      <c r="E8" s="474">
        <v>0</v>
      </c>
      <c r="F8" s="474">
        <v>0</v>
      </c>
      <c r="G8" s="474">
        <v>0</v>
      </c>
      <c r="H8" s="427"/>
    </row>
    <row r="9" spans="1:20" x14ac:dyDescent="0.25">
      <c r="A9" s="471" t="s">
        <v>331</v>
      </c>
      <c r="B9" s="529">
        <v>-559</v>
      </c>
      <c r="C9" s="472">
        <v>-561.5</v>
      </c>
      <c r="D9" s="472">
        <v>-626.70000000000005</v>
      </c>
      <c r="E9" s="472">
        <v>-474.9</v>
      </c>
      <c r="F9" s="472">
        <v>-38.1</v>
      </c>
      <c r="G9" s="472">
        <v>-18.100000000000001</v>
      </c>
      <c r="H9" s="427"/>
    </row>
    <row r="10" spans="1:20" x14ac:dyDescent="0.25">
      <c r="A10" s="471" t="s">
        <v>354</v>
      </c>
      <c r="B10" s="528">
        <v>76318</v>
      </c>
      <c r="C10" s="472">
        <v>99720.900000000009</v>
      </c>
      <c r="D10" s="472">
        <v>105456.69999999998</v>
      </c>
      <c r="E10" s="472">
        <v>-45961.4</v>
      </c>
      <c r="F10" s="474">
        <v>0</v>
      </c>
      <c r="G10" s="472">
        <v>-7548.9</v>
      </c>
      <c r="H10" s="427"/>
      <c r="I10" s="427"/>
    </row>
    <row r="11" spans="1:20" x14ac:dyDescent="0.25">
      <c r="A11" s="471" t="s">
        <v>355</v>
      </c>
      <c r="B11" s="528">
        <v>-2242</v>
      </c>
      <c r="C11" s="472">
        <v>-2143.4</v>
      </c>
      <c r="D11" s="472">
        <v>-1687.3</v>
      </c>
      <c r="E11" s="472">
        <v>-589.5</v>
      </c>
      <c r="F11" s="474">
        <v>0</v>
      </c>
      <c r="G11" s="474">
        <v>0</v>
      </c>
      <c r="H11" s="427"/>
      <c r="I11" s="427"/>
    </row>
    <row r="12" spans="1:20" x14ac:dyDescent="0.25">
      <c r="A12" s="471" t="s">
        <v>356</v>
      </c>
      <c r="B12" s="529">
        <v>-346</v>
      </c>
      <c r="C12" s="473">
        <v>-1042.5</v>
      </c>
      <c r="D12" s="472">
        <v>-839.8</v>
      </c>
      <c r="E12" s="472">
        <v>-121.10000000000002</v>
      </c>
      <c r="F12" s="472">
        <v>425.1</v>
      </c>
      <c r="G12" s="474">
        <v>0</v>
      </c>
      <c r="H12" s="427"/>
      <c r="I12" s="427"/>
    </row>
    <row r="13" spans="1:20" x14ac:dyDescent="0.25">
      <c r="A13" s="471" t="s">
        <v>338</v>
      </c>
      <c r="B13" s="528">
        <v>-2562</v>
      </c>
      <c r="C13" s="472">
        <v>-3383</v>
      </c>
      <c r="D13" s="472">
        <v>-3480</v>
      </c>
      <c r="E13" s="474">
        <v>0</v>
      </c>
      <c r="F13" s="474">
        <v>0</v>
      </c>
      <c r="G13" s="474">
        <v>0</v>
      </c>
      <c r="H13" s="427"/>
      <c r="I13" s="427"/>
    </row>
    <row r="14" spans="1:20" x14ac:dyDescent="0.25">
      <c r="A14" s="471" t="s">
        <v>324</v>
      </c>
      <c r="B14" s="528">
        <v>8805</v>
      </c>
      <c r="C14" s="472">
        <v>9710</v>
      </c>
      <c r="D14" s="472">
        <v>41946.6</v>
      </c>
      <c r="E14" s="472">
        <v>125718.59999999999</v>
      </c>
      <c r="F14" s="472">
        <v>39934.400000000001</v>
      </c>
      <c r="G14" s="472">
        <v>17934.7</v>
      </c>
      <c r="H14" s="427"/>
      <c r="I14" s="427"/>
    </row>
    <row r="15" spans="1:20" x14ac:dyDescent="0.25">
      <c r="A15" s="471" t="s">
        <v>325</v>
      </c>
      <c r="B15" s="528">
        <v>-2654</v>
      </c>
      <c r="C15" s="472">
        <v>16561.2</v>
      </c>
      <c r="D15" s="472">
        <v>23907.9</v>
      </c>
      <c r="E15" s="472">
        <v>-41261.5</v>
      </c>
      <c r="F15" s="472">
        <v>129184.4</v>
      </c>
      <c r="G15" s="472">
        <v>76355.7</v>
      </c>
      <c r="H15" s="427"/>
      <c r="I15" s="427"/>
      <c r="K15" s="427"/>
      <c r="L15" s="427"/>
      <c r="M15" s="427"/>
      <c r="N15" s="427"/>
      <c r="O15" s="427"/>
      <c r="P15" s="427"/>
      <c r="Q15" s="427"/>
      <c r="R15" s="427"/>
      <c r="S15" s="427"/>
      <c r="T15" s="427"/>
    </row>
    <row r="16" spans="1:20" x14ac:dyDescent="0.25">
      <c r="A16" s="471" t="s">
        <v>326</v>
      </c>
      <c r="B16" s="528">
        <v>1128</v>
      </c>
      <c r="C16" s="472">
        <v>736.59999999999991</v>
      </c>
      <c r="D16" s="472">
        <v>223.20000000000005</v>
      </c>
      <c r="E16" s="472">
        <v>-1177.3</v>
      </c>
      <c r="F16" s="472">
        <v>-129</v>
      </c>
      <c r="G16" s="472">
        <v>1802.6000000000004</v>
      </c>
      <c r="H16" s="427"/>
      <c r="I16" s="427"/>
      <c r="K16" s="427"/>
      <c r="L16" s="427"/>
      <c r="M16" s="427"/>
      <c r="N16" s="427"/>
    </row>
    <row r="17" spans="1:14" x14ac:dyDescent="0.25">
      <c r="A17" s="471" t="s">
        <v>357</v>
      </c>
      <c r="B17" s="528">
        <v>-9788</v>
      </c>
      <c r="C17" s="472">
        <v>-7364.9999999999991</v>
      </c>
      <c r="D17" s="472">
        <v>-1257.2999999999986</v>
      </c>
      <c r="E17" s="472">
        <v>302041.09999999998</v>
      </c>
      <c r="F17" s="472">
        <v>-114448.59999999999</v>
      </c>
      <c r="G17" s="474">
        <v>0</v>
      </c>
      <c r="H17" s="427"/>
      <c r="I17" s="427"/>
      <c r="N17" s="427"/>
    </row>
    <row r="18" spans="1:14" x14ac:dyDescent="0.25">
      <c r="A18" s="471" t="s">
        <v>343</v>
      </c>
      <c r="B18" s="528">
        <v>-2679</v>
      </c>
      <c r="C18" s="472">
        <v>-9706.4000000000015</v>
      </c>
      <c r="D18" s="472">
        <v>-14337.8</v>
      </c>
      <c r="E18" s="472">
        <v>2184.6999999999971</v>
      </c>
      <c r="F18" s="474">
        <v>0</v>
      </c>
      <c r="G18" s="472">
        <v>10549.4</v>
      </c>
      <c r="H18" s="427"/>
      <c r="I18" s="427"/>
    </row>
    <row r="19" spans="1:14" x14ac:dyDescent="0.25">
      <c r="A19" s="471" t="s">
        <v>358</v>
      </c>
      <c r="B19" s="529">
        <v>-227</v>
      </c>
      <c r="C19" s="472">
        <v>-1551.8</v>
      </c>
      <c r="D19" s="472">
        <v>-1425.3000000000002</v>
      </c>
      <c r="E19" s="472">
        <v>242.60000000000002</v>
      </c>
      <c r="F19" s="474">
        <v>0</v>
      </c>
      <c r="G19" s="472">
        <v>1280.8</v>
      </c>
      <c r="H19" s="427"/>
      <c r="I19" s="427"/>
    </row>
    <row r="20" spans="1:14" x14ac:dyDescent="0.25">
      <c r="A20" s="471" t="s">
        <v>344</v>
      </c>
      <c r="B20" s="529">
        <v>784</v>
      </c>
      <c r="C20" s="472">
        <v>1367.3999999999999</v>
      </c>
      <c r="D20" s="472">
        <v>2123.1999999999998</v>
      </c>
      <c r="E20" s="472">
        <v>1115.8999999999999</v>
      </c>
      <c r="F20" s="474">
        <v>0</v>
      </c>
      <c r="G20" s="474">
        <v>0</v>
      </c>
      <c r="H20" s="427"/>
      <c r="I20" s="427"/>
    </row>
    <row r="21" spans="1:14" x14ac:dyDescent="0.25">
      <c r="A21" s="471" t="s">
        <v>359</v>
      </c>
      <c r="B21" s="529" t="s">
        <v>594</v>
      </c>
      <c r="C21" s="474">
        <v>0</v>
      </c>
      <c r="D21" s="472">
        <v>-5854.1</v>
      </c>
      <c r="E21" s="472">
        <v>4703.7999999999993</v>
      </c>
      <c r="F21" s="472">
        <v>8046</v>
      </c>
      <c r="G21" s="472">
        <v>881.8</v>
      </c>
      <c r="I21" s="427"/>
    </row>
    <row r="22" spans="1:14" x14ac:dyDescent="0.25">
      <c r="A22" s="471" t="s">
        <v>328</v>
      </c>
      <c r="B22" s="528">
        <v>1866</v>
      </c>
      <c r="C22" s="472">
        <v>254</v>
      </c>
      <c r="D22" s="472">
        <v>1212.3999999999996</v>
      </c>
      <c r="E22" s="472">
        <v>-2258.1999999999998</v>
      </c>
      <c r="F22" s="472">
        <v>1948.6999999999998</v>
      </c>
      <c r="G22" s="472">
        <v>986.69999999999982</v>
      </c>
      <c r="I22" s="427"/>
    </row>
    <row r="23" spans="1:14" x14ac:dyDescent="0.25">
      <c r="A23" s="471" t="s">
        <v>346</v>
      </c>
      <c r="B23" s="528">
        <v>1185</v>
      </c>
      <c r="C23" s="472">
        <v>-887.19999999999993</v>
      </c>
      <c r="D23" s="472">
        <v>-62</v>
      </c>
      <c r="E23" s="472">
        <v>936.90000000000009</v>
      </c>
      <c r="F23" s="472">
        <v>2424.8000000000002</v>
      </c>
      <c r="G23" s="472">
        <v>5785.6</v>
      </c>
    </row>
    <row r="24" spans="1:14" x14ac:dyDescent="0.25">
      <c r="A24" s="471" t="s">
        <v>360</v>
      </c>
      <c r="B24" s="528">
        <v>-5595</v>
      </c>
      <c r="C24" s="472">
        <v>-5669.2</v>
      </c>
      <c r="D24" s="472">
        <v>-6550.7</v>
      </c>
      <c r="E24" s="472">
        <v>-1335.8</v>
      </c>
      <c r="F24" s="474">
        <v>0</v>
      </c>
      <c r="G24" s="474">
        <v>0</v>
      </c>
    </row>
    <row r="25" spans="1:14" x14ac:dyDescent="0.25">
      <c r="A25" s="471" t="s">
        <v>361</v>
      </c>
      <c r="B25" s="528">
        <v>-4300</v>
      </c>
      <c r="C25" s="472">
        <v>-4292.8</v>
      </c>
      <c r="D25" s="472">
        <v>-4343.6000000000004</v>
      </c>
      <c r="E25" s="472">
        <v>-881.1</v>
      </c>
      <c r="F25" s="474">
        <v>0</v>
      </c>
      <c r="G25" s="474">
        <v>0</v>
      </c>
    </row>
    <row r="26" spans="1:14" x14ac:dyDescent="0.25">
      <c r="A26" s="471" t="s">
        <v>362</v>
      </c>
      <c r="B26" s="529" t="s">
        <v>594</v>
      </c>
      <c r="C26" s="474">
        <v>0</v>
      </c>
      <c r="D26" s="474">
        <v>0</v>
      </c>
      <c r="E26" s="474">
        <v>0</v>
      </c>
      <c r="F26" s="472">
        <v>221010.7</v>
      </c>
      <c r="G26" s="472">
        <v>101488.5</v>
      </c>
    </row>
    <row r="27" spans="1:14" x14ac:dyDescent="0.25">
      <c r="A27" s="471" t="s">
        <v>363</v>
      </c>
      <c r="B27" s="528">
        <v>435465</v>
      </c>
      <c r="C27" s="475">
        <f>C6-SUM(C7:C26)</f>
        <v>-246759.2</v>
      </c>
      <c r="D27" s="475">
        <f>D6-SUM(D7:D26)</f>
        <v>-211529.10000000009</v>
      </c>
      <c r="E27" s="475">
        <f>E6-SUM(E7:E26)</f>
        <v>-86691.5</v>
      </c>
      <c r="F27" s="475">
        <f>F6-SUM(F7:F26)</f>
        <v>3985.7000000000116</v>
      </c>
      <c r="G27" s="475">
        <f>G6-SUM(G7:G26)</f>
        <v>-85430.099999999919</v>
      </c>
    </row>
    <row r="28" spans="1:14" x14ac:dyDescent="0.25">
      <c r="A28" s="471"/>
      <c r="C28" s="475"/>
      <c r="D28" s="476"/>
      <c r="E28" s="476"/>
      <c r="F28" s="476"/>
      <c r="G28" s="476"/>
    </row>
    <row r="29" spans="1:14" x14ac:dyDescent="0.25">
      <c r="A29" s="477" t="s">
        <v>364</v>
      </c>
      <c r="B29" s="527">
        <v>4480</v>
      </c>
      <c r="C29" s="478">
        <v>6773</v>
      </c>
      <c r="D29" s="478">
        <v>3875</v>
      </c>
      <c r="E29" s="478">
        <v>3463</v>
      </c>
      <c r="F29" s="478">
        <v>18414</v>
      </c>
      <c r="G29" s="478">
        <v>8459</v>
      </c>
    </row>
    <row r="30" spans="1:14" x14ac:dyDescent="0.25">
      <c r="A30" s="471" t="s">
        <v>321</v>
      </c>
      <c r="B30" s="529">
        <v>3</v>
      </c>
      <c r="C30" s="472">
        <v>2277</v>
      </c>
      <c r="D30" s="472">
        <v>1180</v>
      </c>
      <c r="E30" s="472">
        <v>258</v>
      </c>
      <c r="F30" s="472">
        <v>984</v>
      </c>
      <c r="G30" s="472">
        <v>691</v>
      </c>
      <c r="H30" s="427"/>
    </row>
    <row r="31" spans="1:14" x14ac:dyDescent="0.25">
      <c r="A31" s="471" t="s">
        <v>338</v>
      </c>
      <c r="B31" s="529" t="s">
        <v>594</v>
      </c>
      <c r="C31" s="474">
        <v>0</v>
      </c>
      <c r="D31" s="474">
        <v>0</v>
      </c>
      <c r="E31" s="472">
        <v>529</v>
      </c>
      <c r="F31" s="472">
        <v>1444</v>
      </c>
      <c r="G31" s="472">
        <v>1385</v>
      </c>
      <c r="H31" s="427"/>
    </row>
    <row r="32" spans="1:14" x14ac:dyDescent="0.25">
      <c r="A32" s="471" t="s">
        <v>343</v>
      </c>
      <c r="B32" s="528">
        <v>1666</v>
      </c>
      <c r="C32" s="472">
        <v>1651</v>
      </c>
      <c r="D32" s="474">
        <v>0</v>
      </c>
      <c r="E32" s="474">
        <v>0</v>
      </c>
      <c r="F32" s="472">
        <v>12812</v>
      </c>
      <c r="G32" s="472">
        <v>601</v>
      </c>
    </row>
    <row r="33" spans="1:7" x14ac:dyDescent="0.25">
      <c r="A33" s="471" t="s">
        <v>365</v>
      </c>
      <c r="B33" s="529">
        <v>321</v>
      </c>
      <c r="C33" s="472">
        <v>2087</v>
      </c>
      <c r="D33" s="472">
        <v>841</v>
      </c>
      <c r="E33" s="474">
        <v>0</v>
      </c>
      <c r="F33" s="474">
        <v>0</v>
      </c>
      <c r="G33" s="474">
        <v>0</v>
      </c>
    </row>
    <row r="34" spans="1:7" x14ac:dyDescent="0.25">
      <c r="A34" s="471" t="s">
        <v>361</v>
      </c>
      <c r="B34" s="528">
        <v>1946</v>
      </c>
      <c r="C34" s="474">
        <v>0</v>
      </c>
      <c r="D34" s="474">
        <v>0</v>
      </c>
      <c r="E34" s="474">
        <v>0</v>
      </c>
      <c r="F34" s="474">
        <v>0</v>
      </c>
      <c r="G34" s="474">
        <v>0</v>
      </c>
    </row>
    <row r="35" spans="1:7" x14ac:dyDescent="0.25">
      <c r="A35" s="479" t="s">
        <v>366</v>
      </c>
      <c r="B35" s="529">
        <v>544</v>
      </c>
      <c r="C35" s="472">
        <f>C29-SUM(C30:C34)</f>
        <v>758</v>
      </c>
      <c r="D35" s="472">
        <f>D29-SUM(D30:D34)</f>
        <v>1854</v>
      </c>
      <c r="E35" s="472">
        <f>E29-SUM(E30:E34)</f>
        <v>2676</v>
      </c>
      <c r="F35" s="472">
        <f>F29-SUM(F30:F34)</f>
        <v>3174</v>
      </c>
      <c r="G35" s="472">
        <f>G29-SUM(G30:G34)</f>
        <v>5782</v>
      </c>
    </row>
    <row r="36" spans="1:7" x14ac:dyDescent="0.25">
      <c r="A36" s="480" t="s">
        <v>79</v>
      </c>
      <c r="B36" s="481">
        <v>508947</v>
      </c>
      <c r="C36" s="481">
        <v>-135199</v>
      </c>
      <c r="D36" s="482">
        <v>-3442.9000000000524</v>
      </c>
      <c r="E36" s="482">
        <v>409126.80000000005</v>
      </c>
      <c r="F36" s="482">
        <f>F29+F6</f>
        <v>487696</v>
      </c>
      <c r="G36" s="482">
        <f>G29+G6</f>
        <v>297107.30000000005</v>
      </c>
    </row>
    <row r="37" spans="1:7" ht="15" customHeight="1" x14ac:dyDescent="0.25">
      <c r="A37" s="465"/>
      <c r="B37" s="465"/>
      <c r="C37" s="637" t="s">
        <v>555</v>
      </c>
      <c r="D37" s="637"/>
      <c r="E37" s="637"/>
      <c r="F37" s="637"/>
      <c r="G37" s="637"/>
    </row>
    <row r="38" spans="1:7" ht="15" customHeight="1" x14ac:dyDescent="0.25">
      <c r="A38" s="465"/>
      <c r="B38" s="465"/>
      <c r="C38" s="465"/>
      <c r="D38" s="465"/>
      <c r="E38" s="483"/>
      <c r="F38" s="638" t="s">
        <v>367</v>
      </c>
      <c r="G38" s="638"/>
    </row>
    <row r="39" spans="1:7" ht="80.25" customHeight="1" x14ac:dyDescent="0.25">
      <c r="A39" s="622" t="s">
        <v>642</v>
      </c>
      <c r="B39" s="622"/>
      <c r="C39" s="622"/>
      <c r="D39" s="622"/>
      <c r="E39" s="622"/>
      <c r="F39" s="622"/>
      <c r="G39" s="622"/>
    </row>
    <row r="40" spans="1:7" ht="13.5" customHeight="1" x14ac:dyDescent="0.25">
      <c r="A40" s="640" t="s">
        <v>597</v>
      </c>
      <c r="B40" s="640"/>
      <c r="C40" s="640"/>
      <c r="D40" s="640"/>
      <c r="E40" s="640"/>
      <c r="F40" s="640"/>
      <c r="G40" s="640"/>
    </row>
    <row r="41" spans="1:7" x14ac:dyDescent="0.25">
      <c r="A41" s="640" t="s">
        <v>42</v>
      </c>
      <c r="B41" s="640"/>
      <c r="C41" s="640"/>
      <c r="D41" s="640"/>
      <c r="E41" s="640"/>
      <c r="F41" s="640"/>
      <c r="G41" s="640"/>
    </row>
    <row r="42" spans="1:7" x14ac:dyDescent="0.25">
      <c r="A42" s="640" t="s">
        <v>647</v>
      </c>
      <c r="B42" s="640"/>
      <c r="C42" s="640"/>
      <c r="D42" s="640"/>
      <c r="E42" s="640"/>
      <c r="F42" s="640"/>
      <c r="G42" s="640"/>
    </row>
    <row r="43" spans="1:7" x14ac:dyDescent="0.25">
      <c r="A43" s="640" t="s">
        <v>562</v>
      </c>
      <c r="B43" s="640"/>
      <c r="C43" s="640"/>
      <c r="D43" s="640"/>
      <c r="E43" s="640"/>
      <c r="F43" s="640"/>
      <c r="G43" s="640"/>
    </row>
    <row r="44" spans="1:7" ht="26.45" customHeight="1" x14ac:dyDescent="0.25">
      <c r="A44" s="639" t="s">
        <v>580</v>
      </c>
      <c r="B44" s="639"/>
      <c r="C44" s="639"/>
      <c r="D44" s="639"/>
      <c r="E44" s="639"/>
      <c r="F44" s="639"/>
      <c r="G44" s="639"/>
    </row>
    <row r="45" spans="1:7" x14ac:dyDescent="0.25">
      <c r="A45" s="640" t="s">
        <v>368</v>
      </c>
      <c r="B45" s="640"/>
      <c r="C45" s="640"/>
      <c r="D45" s="640"/>
      <c r="E45" s="640"/>
      <c r="F45" s="640"/>
      <c r="G45" s="640"/>
    </row>
    <row r="46" spans="1:7" x14ac:dyDescent="0.25">
      <c r="A46" s="640" t="s">
        <v>369</v>
      </c>
      <c r="B46" s="640"/>
      <c r="C46" s="640"/>
      <c r="D46" s="640"/>
      <c r="E46" s="640"/>
      <c r="F46" s="640"/>
      <c r="G46" s="640"/>
    </row>
    <row r="47" spans="1:7" x14ac:dyDescent="0.25">
      <c r="A47" s="465"/>
      <c r="B47" s="465"/>
      <c r="C47" s="465"/>
      <c r="D47" s="465"/>
      <c r="E47" s="465"/>
      <c r="F47" s="465"/>
      <c r="G47" s="465"/>
    </row>
    <row r="54" spans="1:2" x14ac:dyDescent="0.25">
      <c r="A54" s="426"/>
      <c r="B54" s="426"/>
    </row>
  </sheetData>
  <mergeCells count="10">
    <mergeCell ref="C37:G37"/>
    <mergeCell ref="F38:G38"/>
    <mergeCell ref="A44:G44"/>
    <mergeCell ref="A45:G45"/>
    <mergeCell ref="A46:G46"/>
    <mergeCell ref="A39:G39"/>
    <mergeCell ref="A40:G40"/>
    <mergeCell ref="A41:G41"/>
    <mergeCell ref="A42:G42"/>
    <mergeCell ref="A43:G43"/>
  </mergeCells>
  <conditionalFormatting sqref="A43:B46">
    <cfRule type="cellIs" dxfId="32" priority="4" operator="equal">
      <formula>0</formula>
    </cfRule>
  </conditionalFormatting>
  <conditionalFormatting sqref="C2">
    <cfRule type="cellIs" dxfId="31" priority="5" operator="equal">
      <formula>0</formula>
    </cfRule>
  </conditionalFormatting>
  <conditionalFormatting sqref="C5:G5">
    <cfRule type="cellIs" dxfId="30" priority="3" operator="equal">
      <formula>0</formula>
    </cfRule>
  </conditionalFormatting>
  <conditionalFormatting sqref="F1 E38:F38 A39">
    <cfRule type="cellIs" dxfId="29" priority="2" operator="equal">
      <formula>0</formula>
    </cfRule>
  </conditionalFormatting>
  <conditionalFormatting sqref="G1:G2">
    <cfRule type="cellIs" dxfId="28" priority="1" operator="equal">
      <formula>0</formula>
    </cfRule>
  </conditionalFormatting>
  <hyperlinks>
    <hyperlink ref="G2" location="Contents!A1" display="Back to Contents" xr:uid="{5170B05B-7791-4499-851B-EE1E829EE7F8}"/>
  </hyperlinks>
  <pageMargins left="0.7" right="0.7" top="0.75" bottom="0.75" header="0.3" footer="0.3"/>
  <pageSetup paperSize="9" scale="86"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D323-7B0C-4CE6-8F37-2638E5CE911E}">
  <sheetPr>
    <pageSetUpPr fitToPage="1"/>
  </sheetPr>
  <dimension ref="A1:L524"/>
  <sheetViews>
    <sheetView zoomScaleNormal="100" zoomScaleSheetLayoutView="85" workbookViewId="0">
      <pane xSplit="1" ySplit="5" topLeftCell="B6" activePane="bottomRight" state="frozen"/>
      <selection pane="topRight" activeCell="B1" sqref="B1"/>
      <selection pane="bottomLeft" activeCell="A6" sqref="A6"/>
      <selection pane="bottomRight" activeCell="A35" sqref="A35:F35"/>
    </sheetView>
  </sheetViews>
  <sheetFormatPr defaultColWidth="9.140625" defaultRowHeight="13.5" x14ac:dyDescent="0.25"/>
  <cols>
    <col min="1" max="1" width="88.5703125" style="230" customWidth="1"/>
    <col min="2" max="2" width="14.7109375" style="230" customWidth="1"/>
    <col min="3" max="6" width="12.42578125" style="429" customWidth="1"/>
    <col min="7" max="7" width="10" style="230" bestFit="1" customWidth="1"/>
    <col min="8" max="16384" width="9.140625" style="230"/>
  </cols>
  <sheetData>
    <row r="1" spans="1:7" s="385" customFormat="1" ht="15.75" x14ac:dyDescent="0.25">
      <c r="A1" s="83" t="s">
        <v>22</v>
      </c>
      <c r="B1" s="83"/>
      <c r="C1" s="407"/>
      <c r="D1" s="407"/>
      <c r="E1" s="84"/>
      <c r="F1" s="551" t="s">
        <v>579</v>
      </c>
    </row>
    <row r="2" spans="1:7" s="385" customFormat="1" ht="15.75" x14ac:dyDescent="0.25">
      <c r="A2" s="83"/>
      <c r="B2" s="83"/>
      <c r="C2" s="407"/>
      <c r="D2" s="407"/>
      <c r="E2" s="84"/>
      <c r="F2" s="552" t="s">
        <v>493</v>
      </c>
    </row>
    <row r="3" spans="1:7" s="385" customFormat="1" ht="19.5" customHeight="1" x14ac:dyDescent="0.25">
      <c r="A3" s="603" t="s">
        <v>14</v>
      </c>
      <c r="B3" s="603"/>
      <c r="C3" s="603"/>
      <c r="D3" s="603"/>
      <c r="E3" s="603"/>
      <c r="F3" s="603"/>
    </row>
    <row r="4" spans="1:7" s="385" customFormat="1" ht="15.75" x14ac:dyDescent="0.25">
      <c r="A4" s="380"/>
      <c r="B4" s="380"/>
      <c r="C4" s="407"/>
      <c r="D4" s="407"/>
      <c r="E4" s="407"/>
      <c r="F4" s="407" t="s">
        <v>600</v>
      </c>
    </row>
    <row r="5" spans="1:7" x14ac:dyDescent="0.25">
      <c r="A5" s="490" t="s">
        <v>252</v>
      </c>
      <c r="B5" s="107">
        <v>2019</v>
      </c>
      <c r="C5" s="107">
        <v>2020</v>
      </c>
      <c r="D5" s="107">
        <v>2021</v>
      </c>
      <c r="E5" s="271">
        <v>2022</v>
      </c>
      <c r="F5" s="107">
        <v>2023</v>
      </c>
    </row>
    <row r="6" spans="1:7" ht="15" customHeight="1" x14ac:dyDescent="0.25">
      <c r="A6" s="137" t="s">
        <v>370</v>
      </c>
      <c r="B6" s="272">
        <v>13031543.025028039</v>
      </c>
      <c r="C6" s="272">
        <v>15117246.97649939</v>
      </c>
      <c r="D6" s="272">
        <v>17614181.08284007</v>
      </c>
      <c r="E6" s="273">
        <v>27492030.802700199</v>
      </c>
      <c r="F6" s="26">
        <v>28695948.557840049</v>
      </c>
      <c r="G6" s="442"/>
    </row>
    <row r="7" spans="1:7" s="250" customFormat="1" ht="15" customHeight="1" x14ac:dyDescent="0.25">
      <c r="A7" s="491" t="s">
        <v>371</v>
      </c>
      <c r="B7" s="32">
        <v>345452.55674799997</v>
      </c>
      <c r="C7" s="32">
        <v>323510.27436600003</v>
      </c>
      <c r="D7" s="32">
        <v>311190.63755699998</v>
      </c>
      <c r="E7" s="274"/>
      <c r="F7" s="414"/>
      <c r="G7" s="230"/>
    </row>
    <row r="8" spans="1:7" ht="15" customHeight="1" x14ac:dyDescent="0.25">
      <c r="A8" s="492" t="s">
        <v>372</v>
      </c>
      <c r="B8" s="22">
        <v>22316.865207999999</v>
      </c>
      <c r="C8" s="22">
        <v>22188.728443</v>
      </c>
      <c r="D8" s="22">
        <v>21832.699022000001</v>
      </c>
      <c r="E8" s="274"/>
      <c r="F8" s="414"/>
    </row>
    <row r="9" spans="1:7" ht="15" customHeight="1" x14ac:dyDescent="0.25">
      <c r="A9" s="492" t="s">
        <v>373</v>
      </c>
      <c r="B9" s="22">
        <v>150418.44163000002</v>
      </c>
      <c r="C9" s="22">
        <v>136719.62024399999</v>
      </c>
      <c r="D9" s="22">
        <v>128025.857007</v>
      </c>
      <c r="E9" s="274"/>
      <c r="F9" s="414"/>
    </row>
    <row r="10" spans="1:7" ht="15" customHeight="1" x14ac:dyDescent="0.25">
      <c r="A10" s="492" t="s">
        <v>374</v>
      </c>
      <c r="B10" s="50">
        <v>172717.24990999998</v>
      </c>
      <c r="C10" s="50">
        <v>164601.92567900004</v>
      </c>
      <c r="D10" s="50">
        <v>161332.08152800001</v>
      </c>
      <c r="E10" s="274"/>
      <c r="F10" s="414"/>
    </row>
    <row r="11" spans="1:7" ht="15" customHeight="1" x14ac:dyDescent="0.25">
      <c r="A11" s="491" t="s">
        <v>540</v>
      </c>
      <c r="B11" s="26">
        <v>778305.34701879998</v>
      </c>
      <c r="C11" s="26">
        <v>986390.73326413881</v>
      </c>
      <c r="D11" s="26">
        <v>1506742.7954641066</v>
      </c>
      <c r="E11" s="273">
        <v>1180700.6869928199</v>
      </c>
      <c r="F11" s="26">
        <v>1931317.1141559999</v>
      </c>
    </row>
    <row r="12" spans="1:7" ht="15" customHeight="1" x14ac:dyDescent="0.25">
      <c r="A12" s="492" t="s">
        <v>372</v>
      </c>
      <c r="B12" s="50">
        <v>16531.548699999999</v>
      </c>
      <c r="C12" s="50">
        <v>34801.303599999999</v>
      </c>
      <c r="D12" s="50">
        <v>115332.08560000001</v>
      </c>
      <c r="E12" s="276">
        <v>59756.358035000005</v>
      </c>
      <c r="F12" s="50">
        <v>51117.376839999997</v>
      </c>
    </row>
    <row r="13" spans="1:7" ht="15" customHeight="1" x14ac:dyDescent="0.25">
      <c r="A13" s="492" t="s">
        <v>375</v>
      </c>
      <c r="B13" s="22" t="s">
        <v>68</v>
      </c>
      <c r="C13" s="22" t="s">
        <v>68</v>
      </c>
      <c r="D13" s="22">
        <v>36539.856</v>
      </c>
      <c r="E13" s="276">
        <v>66889.224000000002</v>
      </c>
      <c r="F13" s="50">
        <v>52604.543999999994</v>
      </c>
    </row>
    <row r="14" spans="1:7" ht="15" customHeight="1" x14ac:dyDescent="0.25">
      <c r="A14" s="492" t="s">
        <v>376</v>
      </c>
      <c r="B14" s="22" t="s">
        <v>68</v>
      </c>
      <c r="C14" s="22" t="s">
        <v>68</v>
      </c>
      <c r="D14" s="22" t="s">
        <v>68</v>
      </c>
      <c r="E14" s="276" t="s">
        <v>68</v>
      </c>
      <c r="F14" s="50">
        <v>805977.23311199993</v>
      </c>
    </row>
    <row r="15" spans="1:7" ht="15" customHeight="1" x14ac:dyDescent="0.25">
      <c r="A15" s="492" t="s">
        <v>373</v>
      </c>
      <c r="B15" s="50">
        <v>25212.357599999999</v>
      </c>
      <c r="C15" s="50">
        <v>70559.327400000009</v>
      </c>
      <c r="D15" s="50">
        <v>89310.560696</v>
      </c>
      <c r="E15" s="276">
        <v>139593.42132220711</v>
      </c>
      <c r="F15" s="50">
        <v>134664.41705600001</v>
      </c>
    </row>
    <row r="16" spans="1:7" ht="15" customHeight="1" x14ac:dyDescent="0.25">
      <c r="A16" s="492" t="s">
        <v>377</v>
      </c>
      <c r="B16" s="50">
        <v>297220.09590000001</v>
      </c>
      <c r="C16" s="50">
        <v>345500.3799</v>
      </c>
      <c r="D16" s="50">
        <v>561267.41310000001</v>
      </c>
      <c r="E16" s="276">
        <v>100969.2037256</v>
      </c>
      <c r="F16" s="50">
        <v>102416.60243200001</v>
      </c>
    </row>
    <row r="17" spans="1:12" ht="15" customHeight="1" x14ac:dyDescent="0.25">
      <c r="A17" s="492" t="s">
        <v>378</v>
      </c>
      <c r="B17" s="22">
        <v>12613.104000000001</v>
      </c>
      <c r="C17" s="22">
        <v>12504.797999999999</v>
      </c>
      <c r="D17" s="22">
        <v>12263.181672000001</v>
      </c>
      <c r="E17" s="276">
        <v>19959.001228000001</v>
      </c>
      <c r="F17" s="50">
        <v>16764.410616000001</v>
      </c>
    </row>
    <row r="18" spans="1:12" ht="15" customHeight="1" x14ac:dyDescent="0.25">
      <c r="A18" s="492" t="s">
        <v>379</v>
      </c>
      <c r="B18" s="22">
        <v>35310.980499999998</v>
      </c>
      <c r="C18" s="22">
        <v>35561.788831710001</v>
      </c>
      <c r="D18" s="22">
        <v>35737.724231709995</v>
      </c>
      <c r="E18" s="276">
        <v>35669.554231710004</v>
      </c>
      <c r="F18" s="50">
        <v>33515.31</v>
      </c>
    </row>
    <row r="19" spans="1:12" ht="15" customHeight="1" x14ac:dyDescent="0.25">
      <c r="A19" s="492" t="s">
        <v>380</v>
      </c>
      <c r="B19" s="22">
        <v>5397.7</v>
      </c>
      <c r="C19" s="22">
        <v>9692.2999999999993</v>
      </c>
      <c r="D19" s="22">
        <v>13899.3</v>
      </c>
      <c r="E19" s="276">
        <v>2080.2800000000002</v>
      </c>
      <c r="F19" s="50">
        <v>15969.27</v>
      </c>
    </row>
    <row r="20" spans="1:12" ht="15" customHeight="1" x14ac:dyDescent="0.25">
      <c r="A20" s="492" t="s">
        <v>381</v>
      </c>
      <c r="B20" s="50">
        <v>102338.991395</v>
      </c>
      <c r="C20" s="50">
        <v>138179.85850150001</v>
      </c>
      <c r="D20" s="50">
        <v>200851.13164233</v>
      </c>
      <c r="E20" s="276">
        <v>291526</v>
      </c>
      <c r="F20" s="50">
        <v>272197.08391600003</v>
      </c>
    </row>
    <row r="21" spans="1:12" ht="15" customHeight="1" x14ac:dyDescent="0.25">
      <c r="A21" s="492" t="s">
        <v>382</v>
      </c>
      <c r="B21" s="50">
        <v>11419.66</v>
      </c>
      <c r="C21" s="50">
        <v>2023.1770000000001</v>
      </c>
      <c r="D21" s="50">
        <v>1313.31</v>
      </c>
      <c r="E21" s="276">
        <v>759.08</v>
      </c>
      <c r="F21" s="50">
        <v>1128.6600000000001</v>
      </c>
    </row>
    <row r="22" spans="1:12" ht="15" customHeight="1" x14ac:dyDescent="0.25">
      <c r="A22" s="492" t="s">
        <v>383</v>
      </c>
      <c r="B22" s="22">
        <v>206562.94134400005</v>
      </c>
      <c r="C22" s="22">
        <v>262014.99160881</v>
      </c>
      <c r="D22" s="22">
        <v>349894.74719958508</v>
      </c>
      <c r="E22" s="276">
        <v>341736.40311397007</v>
      </c>
      <c r="F22" s="50">
        <v>333441.59406399995</v>
      </c>
    </row>
    <row r="23" spans="1:12" ht="15" customHeight="1" x14ac:dyDescent="0.25">
      <c r="A23" s="492" t="s">
        <v>539</v>
      </c>
      <c r="B23" s="22">
        <v>32082.75</v>
      </c>
      <c r="C23" s="22">
        <v>43529.716408209999</v>
      </c>
      <c r="D23" s="22">
        <v>60335.753576210001</v>
      </c>
      <c r="E23" s="276">
        <v>72598.258583999996</v>
      </c>
      <c r="F23" s="50">
        <v>70083.809232</v>
      </c>
    </row>
    <row r="24" spans="1:12" ht="15" customHeight="1" x14ac:dyDescent="0.25">
      <c r="A24" s="492" t="s">
        <v>384</v>
      </c>
      <c r="B24" s="39">
        <v>33615.217579799937</v>
      </c>
      <c r="C24" s="39">
        <v>32023.092013908783</v>
      </c>
      <c r="D24" s="39">
        <v>29997.731746270994</v>
      </c>
      <c r="E24" s="277">
        <v>49163.902752332855</v>
      </c>
      <c r="F24" s="50">
        <f>F11-SUM(F12:F23)</f>
        <v>41436.802887999685</v>
      </c>
    </row>
    <row r="25" spans="1:12" ht="15" customHeight="1" x14ac:dyDescent="0.25">
      <c r="A25" s="90" t="s">
        <v>385</v>
      </c>
      <c r="B25" s="530">
        <v>14155300.928794838</v>
      </c>
      <c r="C25" s="416">
        <v>16427147.9841295</v>
      </c>
      <c r="D25" s="91">
        <v>19432115</v>
      </c>
      <c r="E25" s="91">
        <v>28672731.48969302</v>
      </c>
      <c r="F25" s="487">
        <f>F6+F11</f>
        <v>30627265.67199605</v>
      </c>
      <c r="G25" s="441"/>
      <c r="I25" s="440"/>
      <c r="J25" s="440"/>
      <c r="K25" s="440"/>
      <c r="L25" s="440"/>
    </row>
    <row r="26" spans="1:12" x14ac:dyDescent="0.25">
      <c r="A26" s="644" t="s">
        <v>551</v>
      </c>
      <c r="B26" s="645"/>
      <c r="C26" s="645"/>
      <c r="D26" s="645"/>
      <c r="E26" s="645"/>
      <c r="F26" s="646"/>
      <c r="I26" s="440"/>
      <c r="J26" s="440"/>
      <c r="K26" s="440"/>
      <c r="L26" s="440"/>
    </row>
    <row r="27" spans="1:12" x14ac:dyDescent="0.25">
      <c r="A27" s="493" t="s">
        <v>370</v>
      </c>
      <c r="B27" s="278">
        <v>81.902853528323405</v>
      </c>
      <c r="C27" s="278">
        <v>96.618958016523081</v>
      </c>
      <c r="D27" s="278">
        <v>100.01028138088235</v>
      </c>
      <c r="E27" s="279">
        <v>114.24945418669064</v>
      </c>
      <c r="F27" s="415">
        <v>104.65409778292536</v>
      </c>
      <c r="I27" s="440"/>
      <c r="J27" s="440"/>
      <c r="K27" s="440"/>
      <c r="L27" s="440"/>
    </row>
    <row r="28" spans="1:12" x14ac:dyDescent="0.25">
      <c r="A28" s="493" t="s">
        <v>371</v>
      </c>
      <c r="B28" s="278">
        <v>2.171158864454994</v>
      </c>
      <c r="C28" s="278">
        <v>2.0676533012574003</v>
      </c>
      <c r="D28" s="278">
        <v>1.7668867432849622</v>
      </c>
      <c r="E28" s="278">
        <v>0</v>
      </c>
      <c r="F28" s="278">
        <v>0</v>
      </c>
      <c r="I28" s="440"/>
      <c r="J28" s="440"/>
      <c r="K28" s="440"/>
      <c r="L28" s="440"/>
    </row>
    <row r="29" spans="1:12" x14ac:dyDescent="0.25">
      <c r="A29" s="493" t="s">
        <v>550</v>
      </c>
      <c r="B29" s="278">
        <v>4.8916255515378264</v>
      </c>
      <c r="C29" s="278">
        <v>6.3043254498183918</v>
      </c>
      <c r="D29" s="278">
        <v>8.5550256002095129</v>
      </c>
      <c r="E29" s="279">
        <v>4.9066731298949717</v>
      </c>
      <c r="F29" s="278">
        <v>7.0435117245670478</v>
      </c>
      <c r="I29" s="440"/>
      <c r="J29" s="440"/>
      <c r="K29" s="440"/>
      <c r="L29" s="440"/>
    </row>
    <row r="30" spans="1:12" x14ac:dyDescent="0.25">
      <c r="A30" s="90" t="s">
        <v>385</v>
      </c>
      <c r="B30" s="280">
        <v>88.965637944316228</v>
      </c>
      <c r="C30" s="280">
        <v>104.99093676759887</v>
      </c>
      <c r="D30" s="280">
        <v>110.33219372437684</v>
      </c>
      <c r="E30" s="281">
        <v>119.15612731658562</v>
      </c>
      <c r="F30" s="281">
        <v>111.69760950749239</v>
      </c>
      <c r="I30" s="440"/>
      <c r="J30" s="440"/>
      <c r="K30" s="440"/>
      <c r="L30" s="440"/>
    </row>
    <row r="31" spans="1:12" x14ac:dyDescent="0.25">
      <c r="A31" s="282"/>
      <c r="B31" s="282"/>
      <c r="C31" s="270"/>
      <c r="D31" s="270"/>
      <c r="E31" s="270"/>
      <c r="F31" s="270" t="s">
        <v>555</v>
      </c>
    </row>
    <row r="32" spans="1:12" x14ac:dyDescent="0.25">
      <c r="A32" s="283"/>
      <c r="B32" s="283"/>
      <c r="D32" s="417" t="s">
        <v>386</v>
      </c>
      <c r="F32" s="270"/>
    </row>
    <row r="33" spans="1:6" ht="44.25" customHeight="1" x14ac:dyDescent="0.25">
      <c r="A33" s="647" t="s">
        <v>643</v>
      </c>
      <c r="B33" s="647"/>
      <c r="C33" s="647"/>
      <c r="D33" s="647"/>
      <c r="E33" s="647"/>
      <c r="F33" s="647"/>
    </row>
    <row r="34" spans="1:6" x14ac:dyDescent="0.25">
      <c r="A34" s="41" t="s">
        <v>132</v>
      </c>
      <c r="B34" s="41"/>
      <c r="C34" s="270"/>
      <c r="D34" s="270"/>
      <c r="E34" s="270"/>
      <c r="F34" s="270"/>
    </row>
    <row r="35" spans="1:6" ht="29.25" customHeight="1" x14ac:dyDescent="0.25">
      <c r="A35" s="602" t="s">
        <v>387</v>
      </c>
      <c r="B35" s="602"/>
      <c r="C35" s="602"/>
      <c r="D35" s="602"/>
      <c r="E35" s="602"/>
      <c r="F35" s="602"/>
    </row>
    <row r="36" spans="1:6" ht="13.5" customHeight="1" x14ac:dyDescent="0.25">
      <c r="A36" s="602" t="s">
        <v>388</v>
      </c>
      <c r="B36" s="602"/>
      <c r="C36" s="602"/>
      <c r="D36" s="602"/>
      <c r="E36" s="602"/>
      <c r="F36" s="602"/>
    </row>
    <row r="37" spans="1:6" ht="12.75" customHeight="1" x14ac:dyDescent="0.25">
      <c r="A37" s="602" t="s">
        <v>648</v>
      </c>
      <c r="B37" s="602"/>
      <c r="C37" s="602"/>
      <c r="D37" s="602"/>
      <c r="E37" s="602"/>
      <c r="F37" s="602"/>
    </row>
    <row r="38" spans="1:6" ht="14.25" customHeight="1" x14ac:dyDescent="0.25">
      <c r="A38" s="602" t="s">
        <v>538</v>
      </c>
      <c r="B38" s="602"/>
      <c r="C38" s="602"/>
      <c r="D38" s="602"/>
      <c r="E38" s="602"/>
      <c r="F38" s="602"/>
    </row>
    <row r="39" spans="1:6" ht="13.5" customHeight="1" x14ac:dyDescent="0.25">
      <c r="A39" s="602" t="s">
        <v>602</v>
      </c>
      <c r="B39" s="602"/>
      <c r="C39" s="602"/>
      <c r="D39" s="602"/>
      <c r="E39" s="602"/>
      <c r="F39" s="602"/>
    </row>
    <row r="40" spans="1:6" ht="13.5" customHeight="1" x14ac:dyDescent="0.25">
      <c r="A40" s="41" t="s">
        <v>553</v>
      </c>
      <c r="B40" s="41"/>
      <c r="C40" s="421"/>
      <c r="D40" s="421"/>
      <c r="E40" s="421"/>
      <c r="F40" s="421"/>
    </row>
    <row r="41" spans="1:6" x14ac:dyDescent="0.25">
      <c r="A41" s="41" t="s">
        <v>552</v>
      </c>
      <c r="B41" s="41"/>
      <c r="C41" s="284"/>
      <c r="D41" s="284"/>
      <c r="E41" s="284"/>
      <c r="F41" s="270"/>
    </row>
    <row r="42" spans="1:6" x14ac:dyDescent="0.25">
      <c r="A42" s="439"/>
      <c r="B42" s="439"/>
      <c r="C42" s="438"/>
      <c r="D42" s="438"/>
      <c r="E42" s="438"/>
    </row>
    <row r="43" spans="1:6" x14ac:dyDescent="0.25">
      <c r="A43" s="643"/>
      <c r="B43" s="643"/>
      <c r="C43" s="643"/>
      <c r="D43" s="643"/>
      <c r="E43" s="643"/>
      <c r="F43" s="643"/>
    </row>
    <row r="44" spans="1:6" x14ac:dyDescent="0.25">
      <c r="A44" s="439"/>
      <c r="B44" s="439"/>
    </row>
    <row r="45" spans="1:6" x14ac:dyDescent="0.25">
      <c r="A45" s="439"/>
      <c r="B45" s="439"/>
      <c r="C45" s="438"/>
      <c r="D45" s="438"/>
      <c r="E45" s="438"/>
    </row>
    <row r="46" spans="1:6" x14ac:dyDescent="0.25">
      <c r="A46" s="434"/>
      <c r="B46" s="434"/>
      <c r="C46" s="438"/>
      <c r="D46" s="438"/>
      <c r="E46" s="438"/>
    </row>
    <row r="47" spans="1:6" x14ac:dyDescent="0.25">
      <c r="A47" s="437"/>
      <c r="B47" s="437"/>
      <c r="C47" s="438"/>
      <c r="D47" s="438"/>
      <c r="E47" s="438"/>
    </row>
    <row r="48" spans="1:6" x14ac:dyDescent="0.25">
      <c r="A48" s="437"/>
      <c r="B48" s="437"/>
      <c r="C48" s="438"/>
      <c r="D48" s="438"/>
      <c r="E48" s="438"/>
    </row>
    <row r="49" spans="1:5" x14ac:dyDescent="0.25">
      <c r="A49" s="437"/>
      <c r="B49" s="437"/>
    </row>
    <row r="50" spans="1:5" ht="15.75" customHeight="1" x14ac:dyDescent="0.25">
      <c r="A50" s="437"/>
      <c r="B50" s="437"/>
    </row>
    <row r="51" spans="1:5" s="429" customFormat="1" x14ac:dyDescent="0.25">
      <c r="A51" s="437"/>
      <c r="B51" s="437"/>
      <c r="C51" s="438"/>
      <c r="D51" s="438"/>
      <c r="E51" s="438"/>
    </row>
    <row r="52" spans="1:5" s="429" customFormat="1" x14ac:dyDescent="0.25">
      <c r="A52" s="437"/>
      <c r="B52" s="437"/>
      <c r="C52" s="438"/>
      <c r="D52" s="438"/>
      <c r="E52" s="438"/>
    </row>
    <row r="53" spans="1:5" s="429" customFormat="1" x14ac:dyDescent="0.25">
      <c r="A53" s="437"/>
      <c r="B53" s="437"/>
      <c r="C53" s="438"/>
      <c r="D53" s="438"/>
      <c r="E53" s="438"/>
    </row>
    <row r="54" spans="1:5" s="429" customFormat="1" x14ac:dyDescent="0.25">
      <c r="A54" s="437"/>
      <c r="B54" s="437"/>
      <c r="C54" s="438"/>
      <c r="D54" s="438"/>
      <c r="E54" s="438"/>
    </row>
    <row r="55" spans="1:5" s="429" customFormat="1" ht="13.9" customHeight="1" x14ac:dyDescent="0.25">
      <c r="A55" s="434"/>
      <c r="B55" s="434"/>
    </row>
    <row r="56" spans="1:5" s="429" customFormat="1" ht="13.9" customHeight="1" x14ac:dyDescent="0.25">
      <c r="A56" s="437"/>
      <c r="B56" s="437"/>
    </row>
    <row r="57" spans="1:5" s="429" customFormat="1" ht="13.9" customHeight="1" x14ac:dyDescent="0.25">
      <c r="A57" s="437"/>
      <c r="B57" s="437"/>
    </row>
    <row r="58" spans="1:5" s="429" customFormat="1" ht="13.9" customHeight="1" x14ac:dyDescent="0.25">
      <c r="A58" s="434"/>
      <c r="B58" s="434"/>
    </row>
    <row r="59" spans="1:5" s="429" customFormat="1" x14ac:dyDescent="0.25">
      <c r="A59" s="250"/>
      <c r="B59" s="250"/>
      <c r="C59" s="432"/>
      <c r="D59" s="432"/>
      <c r="E59" s="432"/>
    </row>
    <row r="60" spans="1:5" s="429" customFormat="1" x14ac:dyDescent="0.25">
      <c r="A60" s="436"/>
      <c r="B60" s="436"/>
    </row>
    <row r="61" spans="1:5" s="429" customFormat="1" x14ac:dyDescent="0.25">
      <c r="A61" s="435"/>
      <c r="B61" s="435"/>
    </row>
    <row r="62" spans="1:5" s="429" customFormat="1" x14ac:dyDescent="0.25">
      <c r="A62" s="435"/>
      <c r="B62" s="435"/>
    </row>
    <row r="63" spans="1:5" s="429" customFormat="1" x14ac:dyDescent="0.25">
      <c r="A63" s="434"/>
      <c r="B63" s="434"/>
    </row>
    <row r="64" spans="1:5" s="429" customFormat="1" x14ac:dyDescent="0.25">
      <c r="A64" s="434"/>
      <c r="B64" s="434"/>
    </row>
    <row r="65" spans="1:6" s="429" customFormat="1" x14ac:dyDescent="0.25">
      <c r="A65" s="434"/>
      <c r="B65" s="434"/>
    </row>
    <row r="66" spans="1:6" s="429" customFormat="1" x14ac:dyDescent="0.25">
      <c r="A66" s="436"/>
      <c r="B66" s="436"/>
    </row>
    <row r="67" spans="1:6" x14ac:dyDescent="0.25">
      <c r="A67" s="435"/>
      <c r="B67" s="435"/>
    </row>
    <row r="68" spans="1:6" x14ac:dyDescent="0.25">
      <c r="A68" s="435"/>
      <c r="B68" s="435"/>
    </row>
    <row r="69" spans="1:6" x14ac:dyDescent="0.25">
      <c r="A69" s="435"/>
      <c r="B69" s="435"/>
    </row>
    <row r="70" spans="1:6" x14ac:dyDescent="0.25">
      <c r="A70" s="434"/>
      <c r="B70" s="434"/>
    </row>
    <row r="71" spans="1:6" x14ac:dyDescent="0.25">
      <c r="A71" s="434"/>
      <c r="B71" s="434"/>
    </row>
    <row r="72" spans="1:6" x14ac:dyDescent="0.25">
      <c r="A72" s="434"/>
      <c r="B72" s="434"/>
    </row>
    <row r="73" spans="1:6" x14ac:dyDescent="0.25">
      <c r="A73" s="434"/>
      <c r="B73" s="434"/>
    </row>
    <row r="74" spans="1:6" x14ac:dyDescent="0.25">
      <c r="A74" s="434"/>
      <c r="B74" s="434"/>
    </row>
    <row r="75" spans="1:6" x14ac:dyDescent="0.25">
      <c r="A75" s="434"/>
      <c r="B75" s="434"/>
    </row>
    <row r="76" spans="1:6" ht="15" customHeight="1" x14ac:dyDescent="0.25">
      <c r="A76" s="250"/>
      <c r="B76" s="250"/>
      <c r="C76" s="432"/>
      <c r="D76" s="432"/>
      <c r="E76" s="432"/>
      <c r="F76" s="432"/>
    </row>
    <row r="77" spans="1:6" ht="15" customHeight="1" x14ac:dyDescent="0.25">
      <c r="A77" s="433"/>
      <c r="B77" s="433"/>
      <c r="C77" s="432"/>
      <c r="D77" s="432"/>
      <c r="E77" s="432"/>
      <c r="F77" s="432"/>
    </row>
    <row r="78" spans="1:6" ht="15" customHeight="1" x14ac:dyDescent="0.25">
      <c r="C78" s="431"/>
      <c r="D78" s="431"/>
      <c r="E78" s="431"/>
      <c r="F78" s="431"/>
    </row>
    <row r="79" spans="1:6" ht="15" customHeight="1" x14ac:dyDescent="0.25">
      <c r="C79" s="431"/>
      <c r="D79" s="431"/>
      <c r="E79" s="431"/>
      <c r="F79" s="430"/>
    </row>
    <row r="80" spans="1:6" s="237" customFormat="1" ht="38.25" customHeight="1" x14ac:dyDescent="0.25">
      <c r="A80" s="642"/>
      <c r="B80" s="642"/>
      <c r="C80" s="642"/>
      <c r="D80" s="642"/>
      <c r="E80" s="642"/>
      <c r="F80" s="642"/>
    </row>
    <row r="81" spans="1:6" s="237" customFormat="1" x14ac:dyDescent="0.25"/>
    <row r="82" spans="1:6" s="237" customFormat="1" x14ac:dyDescent="0.25"/>
    <row r="83" spans="1:6" s="237" customFormat="1" ht="59.25" customHeight="1" x14ac:dyDescent="0.25">
      <c r="A83" s="642"/>
      <c r="B83" s="642"/>
      <c r="C83" s="642"/>
      <c r="D83" s="642"/>
      <c r="E83" s="642"/>
      <c r="F83" s="642"/>
    </row>
    <row r="84" spans="1:6" s="237" customFormat="1" x14ac:dyDescent="0.25"/>
    <row r="85" spans="1:6" s="237" customFormat="1" x14ac:dyDescent="0.25"/>
    <row r="86" spans="1:6" s="237" customFormat="1" ht="43.5" customHeight="1" x14ac:dyDescent="0.25">
      <c r="A86" s="642"/>
      <c r="B86" s="642"/>
      <c r="C86" s="642"/>
      <c r="D86" s="642"/>
      <c r="E86" s="642"/>
      <c r="F86" s="642"/>
    </row>
    <row r="87" spans="1:6" s="237" customFormat="1" ht="38.25" customHeight="1" x14ac:dyDescent="0.25">
      <c r="A87" s="642"/>
      <c r="B87" s="642"/>
      <c r="C87" s="642"/>
      <c r="D87" s="642"/>
      <c r="E87" s="642"/>
      <c r="F87" s="642"/>
    </row>
    <row r="88" spans="1:6" ht="18" customHeight="1" x14ac:dyDescent="0.25">
      <c r="C88" s="230"/>
      <c r="D88" s="230"/>
      <c r="E88" s="230"/>
      <c r="F88" s="230"/>
    </row>
    <row r="89" spans="1:6" ht="29.25" customHeight="1" x14ac:dyDescent="0.25">
      <c r="A89" s="641"/>
      <c r="B89" s="641"/>
      <c r="C89" s="641"/>
      <c r="D89" s="641"/>
      <c r="E89" s="641"/>
      <c r="F89" s="641"/>
    </row>
    <row r="90" spans="1:6" ht="29.25" customHeight="1" x14ac:dyDescent="0.25">
      <c r="A90" s="641"/>
      <c r="B90" s="641"/>
      <c r="C90" s="641"/>
      <c r="D90" s="641"/>
      <c r="E90" s="641"/>
      <c r="F90" s="641"/>
    </row>
    <row r="91" spans="1:6" ht="27" customHeight="1" x14ac:dyDescent="0.25">
      <c r="A91" s="641"/>
      <c r="B91" s="641"/>
      <c r="C91" s="641"/>
      <c r="D91" s="641"/>
      <c r="E91" s="641"/>
      <c r="F91" s="641"/>
    </row>
    <row r="92" spans="1:6" x14ac:dyDescent="0.25">
      <c r="C92" s="230"/>
      <c r="D92" s="230"/>
      <c r="E92" s="230"/>
      <c r="F92" s="230"/>
    </row>
    <row r="93" spans="1:6" x14ac:dyDescent="0.25">
      <c r="C93" s="230"/>
      <c r="D93" s="230"/>
      <c r="E93" s="230"/>
      <c r="F93" s="230"/>
    </row>
    <row r="94" spans="1:6" x14ac:dyDescent="0.25">
      <c r="C94" s="230"/>
      <c r="D94" s="230"/>
      <c r="E94" s="230"/>
      <c r="F94" s="230"/>
    </row>
    <row r="95" spans="1:6" x14ac:dyDescent="0.25">
      <c r="C95" s="230"/>
      <c r="D95" s="230"/>
      <c r="E95" s="230"/>
      <c r="F95" s="230"/>
    </row>
    <row r="96" spans="1:6" x14ac:dyDescent="0.25">
      <c r="C96" s="230"/>
      <c r="D96" s="230"/>
      <c r="E96" s="230"/>
      <c r="F96" s="230"/>
    </row>
    <row r="97" spans="1:6" x14ac:dyDescent="0.25">
      <c r="C97" s="230"/>
      <c r="D97" s="230"/>
      <c r="E97" s="230"/>
      <c r="F97" s="230"/>
    </row>
    <row r="98" spans="1:6" x14ac:dyDescent="0.25">
      <c r="C98" s="230"/>
      <c r="D98" s="230"/>
      <c r="E98" s="230"/>
      <c r="F98" s="230"/>
    </row>
    <row r="99" spans="1:6" ht="29.25" customHeight="1" x14ac:dyDescent="0.25">
      <c r="A99" s="641"/>
      <c r="B99" s="641"/>
      <c r="C99" s="641"/>
      <c r="D99" s="641"/>
      <c r="E99" s="641"/>
      <c r="F99" s="641"/>
    </row>
    <row r="100" spans="1:6" x14ac:dyDescent="0.25">
      <c r="A100" s="641"/>
      <c r="B100" s="641"/>
      <c r="C100" s="641"/>
      <c r="D100" s="641"/>
      <c r="E100" s="641"/>
      <c r="F100" s="641"/>
    </row>
    <row r="101" spans="1:6" x14ac:dyDescent="0.25">
      <c r="A101" s="641"/>
      <c r="B101" s="641"/>
      <c r="C101" s="641"/>
      <c r="D101" s="641"/>
      <c r="E101" s="641"/>
      <c r="F101" s="641"/>
    </row>
    <row r="102" spans="1:6" x14ac:dyDescent="0.25">
      <c r="A102" s="641"/>
      <c r="B102" s="641"/>
      <c r="C102" s="641"/>
      <c r="D102" s="641"/>
      <c r="E102" s="641"/>
      <c r="F102" s="641"/>
    </row>
    <row r="103" spans="1:6" x14ac:dyDescent="0.25">
      <c r="A103" s="641"/>
      <c r="B103" s="641"/>
      <c r="C103" s="641"/>
      <c r="D103" s="641"/>
      <c r="E103" s="641"/>
      <c r="F103" s="641"/>
    </row>
    <row r="104" spans="1:6" x14ac:dyDescent="0.25">
      <c r="C104" s="230"/>
      <c r="D104" s="230"/>
      <c r="E104" s="230"/>
      <c r="F104" s="230"/>
    </row>
    <row r="105" spans="1:6" ht="33.75" customHeight="1" x14ac:dyDescent="0.25">
      <c r="A105" s="641"/>
      <c r="B105" s="641"/>
      <c r="C105" s="641"/>
      <c r="D105" s="641"/>
      <c r="E105" s="641"/>
      <c r="F105" s="641"/>
    </row>
    <row r="106" spans="1:6" x14ac:dyDescent="0.25">
      <c r="C106" s="230"/>
      <c r="D106" s="230"/>
      <c r="E106" s="230"/>
      <c r="F106" s="230"/>
    </row>
    <row r="107" spans="1:6" x14ac:dyDescent="0.25">
      <c r="C107" s="230"/>
      <c r="D107" s="230"/>
      <c r="E107" s="230"/>
      <c r="F107" s="230"/>
    </row>
    <row r="114" s="230" customFormat="1" x14ac:dyDescent="0.25"/>
    <row r="115" s="230" customFormat="1" x14ac:dyDescent="0.25"/>
    <row r="116" s="230" customFormat="1" x14ac:dyDescent="0.25"/>
    <row r="117" s="230" customFormat="1" x14ac:dyDescent="0.25"/>
    <row r="118" s="230" customFormat="1" x14ac:dyDescent="0.25"/>
    <row r="119" s="230" customFormat="1" x14ac:dyDescent="0.25"/>
    <row r="120" s="230" customFormat="1" x14ac:dyDescent="0.25"/>
    <row r="121" s="230" customFormat="1" x14ac:dyDescent="0.25"/>
    <row r="122" s="230" customFormat="1" x14ac:dyDescent="0.25"/>
    <row r="123" s="230" customFormat="1" x14ac:dyDescent="0.25"/>
    <row r="124" s="230" customFormat="1" x14ac:dyDescent="0.25"/>
    <row r="125" s="230" customFormat="1" x14ac:dyDescent="0.25"/>
    <row r="126" s="230" customFormat="1" x14ac:dyDescent="0.25"/>
    <row r="127" s="230" customFormat="1" x14ac:dyDescent="0.25"/>
    <row r="128" s="230" customFormat="1" x14ac:dyDescent="0.25"/>
    <row r="129" s="230" customFormat="1" x14ac:dyDescent="0.25"/>
    <row r="130" s="230" customFormat="1" x14ac:dyDescent="0.25"/>
    <row r="131" s="230" customFormat="1" x14ac:dyDescent="0.25"/>
    <row r="132" s="230" customFormat="1" x14ac:dyDescent="0.25"/>
    <row r="133" s="230" customFormat="1" x14ac:dyDescent="0.25"/>
    <row r="134" s="230" customFormat="1" x14ac:dyDescent="0.25"/>
    <row r="135" s="230" customFormat="1" x14ac:dyDescent="0.25"/>
    <row r="136" s="230" customFormat="1" x14ac:dyDescent="0.25"/>
    <row r="137" s="230" customFormat="1" x14ac:dyDescent="0.25"/>
    <row r="138" s="230" customFormat="1" x14ac:dyDescent="0.25"/>
    <row r="139" s="230" customFormat="1" x14ac:dyDescent="0.25"/>
    <row r="140" s="230" customFormat="1" x14ac:dyDescent="0.25"/>
    <row r="141" s="230" customFormat="1" x14ac:dyDescent="0.25"/>
    <row r="142" s="230" customFormat="1" x14ac:dyDescent="0.25"/>
    <row r="143" s="230" customFormat="1" x14ac:dyDescent="0.25"/>
    <row r="144" s="230" customFormat="1" x14ac:dyDescent="0.25"/>
    <row r="145" s="230" customFormat="1" x14ac:dyDescent="0.25"/>
    <row r="146" s="230" customFormat="1" x14ac:dyDescent="0.25"/>
    <row r="147" s="230" customFormat="1" x14ac:dyDescent="0.25"/>
    <row r="148" s="230" customFormat="1" x14ac:dyDescent="0.25"/>
    <row r="149" s="230" customFormat="1" x14ac:dyDescent="0.25"/>
    <row r="150" s="230" customFormat="1" x14ac:dyDescent="0.25"/>
    <row r="151" s="230" customFormat="1" x14ac:dyDescent="0.25"/>
    <row r="152" s="230" customFormat="1" x14ac:dyDescent="0.25"/>
    <row r="153" s="230" customFormat="1" x14ac:dyDescent="0.25"/>
    <row r="154" s="230" customFormat="1" x14ac:dyDescent="0.25"/>
    <row r="155" s="230" customFormat="1" x14ac:dyDescent="0.25"/>
    <row r="156" s="230" customFormat="1" x14ac:dyDescent="0.25"/>
    <row r="157" s="230" customFormat="1" x14ac:dyDescent="0.25"/>
    <row r="158" s="230" customFormat="1" x14ac:dyDescent="0.25"/>
    <row r="159" s="230" customFormat="1" x14ac:dyDescent="0.25"/>
    <row r="160" s="230" customFormat="1" x14ac:dyDescent="0.25"/>
    <row r="161" s="230" customFormat="1" x14ac:dyDescent="0.25"/>
    <row r="162" s="230" customFormat="1" x14ac:dyDescent="0.25"/>
    <row r="163" s="230" customFormat="1" x14ac:dyDescent="0.25"/>
    <row r="164" s="230" customFormat="1" x14ac:dyDescent="0.25"/>
    <row r="165" s="230" customFormat="1" x14ac:dyDescent="0.25"/>
    <row r="166" s="230" customFormat="1" x14ac:dyDescent="0.25"/>
    <row r="167" s="230" customFormat="1" x14ac:dyDescent="0.25"/>
    <row r="168" s="230" customFormat="1" x14ac:dyDescent="0.25"/>
    <row r="169" s="230" customFormat="1" x14ac:dyDescent="0.25"/>
    <row r="170" s="230" customFormat="1" x14ac:dyDescent="0.25"/>
    <row r="171" s="230" customFormat="1" x14ac:dyDescent="0.25"/>
    <row r="172" s="230" customFormat="1" x14ac:dyDescent="0.25"/>
    <row r="173" s="230" customFormat="1" x14ac:dyDescent="0.25"/>
    <row r="174" s="230" customFormat="1" x14ac:dyDescent="0.25"/>
    <row r="175" s="230" customFormat="1" x14ac:dyDescent="0.25"/>
    <row r="176" s="230" customFormat="1" x14ac:dyDescent="0.25"/>
    <row r="177" s="230" customFormat="1" x14ac:dyDescent="0.25"/>
    <row r="178" s="230" customFormat="1" x14ac:dyDescent="0.25"/>
    <row r="179" s="230" customFormat="1" x14ac:dyDescent="0.25"/>
    <row r="180" s="230" customFormat="1" x14ac:dyDescent="0.25"/>
    <row r="181" s="230" customFormat="1" x14ac:dyDescent="0.25"/>
    <row r="182" s="230" customFormat="1" x14ac:dyDescent="0.25"/>
    <row r="183" s="230" customFormat="1" x14ac:dyDescent="0.25"/>
    <row r="184" s="230" customFormat="1" x14ac:dyDescent="0.25"/>
    <row r="185" s="230" customFormat="1" x14ac:dyDescent="0.25"/>
    <row r="186" s="230" customFormat="1" x14ac:dyDescent="0.25"/>
    <row r="187" s="230" customFormat="1" x14ac:dyDescent="0.25"/>
    <row r="188" s="230" customFormat="1" x14ac:dyDescent="0.25"/>
    <row r="189" s="230" customFormat="1" x14ac:dyDescent="0.25"/>
    <row r="190" s="230" customFormat="1" x14ac:dyDescent="0.25"/>
    <row r="191" s="230" customFormat="1" x14ac:dyDescent="0.25"/>
    <row r="192" s="230" customFormat="1" x14ac:dyDescent="0.25"/>
    <row r="193" s="230" customFormat="1" x14ac:dyDescent="0.25"/>
    <row r="194" s="230" customFormat="1" x14ac:dyDescent="0.25"/>
    <row r="195" s="230" customFormat="1" x14ac:dyDescent="0.25"/>
    <row r="196" s="230" customFormat="1" x14ac:dyDescent="0.25"/>
    <row r="197" s="230" customFormat="1" x14ac:dyDescent="0.25"/>
    <row r="198" s="230" customFormat="1" x14ac:dyDescent="0.25"/>
    <row r="199" s="230" customFormat="1" x14ac:dyDescent="0.25"/>
    <row r="200" s="230" customFormat="1" x14ac:dyDescent="0.25"/>
    <row r="201" s="230" customFormat="1" x14ac:dyDescent="0.25"/>
    <row r="202" s="230" customFormat="1" x14ac:dyDescent="0.25"/>
    <row r="203" s="230" customFormat="1" x14ac:dyDescent="0.25"/>
    <row r="204" s="230" customFormat="1" x14ac:dyDescent="0.25"/>
    <row r="205" s="230" customFormat="1" x14ac:dyDescent="0.25"/>
    <row r="206" s="230" customFormat="1" x14ac:dyDescent="0.25"/>
    <row r="207" s="230" customFormat="1" x14ac:dyDescent="0.25"/>
    <row r="208" s="230" customFormat="1" x14ac:dyDescent="0.25"/>
    <row r="209" s="230" customFormat="1" x14ac:dyDescent="0.25"/>
    <row r="210" s="230" customFormat="1" x14ac:dyDescent="0.25"/>
    <row r="211" s="230" customFormat="1" x14ac:dyDescent="0.25"/>
    <row r="212" s="230" customFormat="1" x14ac:dyDescent="0.25"/>
    <row r="213" s="230" customFormat="1" x14ac:dyDescent="0.25"/>
    <row r="214" s="230" customFormat="1" x14ac:dyDescent="0.25"/>
    <row r="215" s="230" customFormat="1" x14ac:dyDescent="0.25"/>
    <row r="216" s="230" customFormat="1" x14ac:dyDescent="0.25"/>
    <row r="217" s="230" customFormat="1" x14ac:dyDescent="0.25"/>
    <row r="218" s="230" customFormat="1" x14ac:dyDescent="0.25"/>
    <row r="219" s="230" customFormat="1" x14ac:dyDescent="0.25"/>
    <row r="220" s="230" customFormat="1" x14ac:dyDescent="0.25"/>
    <row r="221" s="230" customFormat="1" x14ac:dyDescent="0.25"/>
    <row r="222" s="230" customFormat="1" x14ac:dyDescent="0.25"/>
    <row r="223" s="230" customFormat="1" x14ac:dyDescent="0.25"/>
    <row r="224" s="230" customFormat="1" x14ac:dyDescent="0.25"/>
    <row r="225" s="230" customFormat="1" x14ac:dyDescent="0.25"/>
    <row r="226" s="230" customFormat="1" x14ac:dyDescent="0.25"/>
    <row r="227" s="230" customFormat="1" x14ac:dyDescent="0.25"/>
    <row r="228" s="230" customFormat="1" x14ac:dyDescent="0.25"/>
    <row r="229" s="230" customFormat="1" x14ac:dyDescent="0.25"/>
    <row r="230" s="230" customFormat="1" x14ac:dyDescent="0.25"/>
    <row r="231" s="230" customFormat="1" x14ac:dyDescent="0.25"/>
    <row r="232" s="230" customFormat="1" x14ac:dyDescent="0.25"/>
    <row r="233" s="230" customFormat="1" x14ac:dyDescent="0.25"/>
    <row r="234" s="230" customFormat="1" x14ac:dyDescent="0.25"/>
    <row r="235" s="230" customFormat="1" x14ac:dyDescent="0.25"/>
    <row r="236" s="230" customFormat="1" x14ac:dyDescent="0.25"/>
    <row r="237" s="230" customFormat="1" x14ac:dyDescent="0.25"/>
    <row r="238" s="230" customFormat="1" x14ac:dyDescent="0.25"/>
    <row r="239" s="230" customFormat="1" x14ac:dyDescent="0.25"/>
    <row r="240" s="230" customFormat="1" x14ac:dyDescent="0.25"/>
    <row r="241" s="230" customFormat="1" x14ac:dyDescent="0.25"/>
    <row r="242" s="230" customFormat="1" x14ac:dyDescent="0.25"/>
    <row r="243" s="230" customFormat="1" x14ac:dyDescent="0.25"/>
    <row r="244" s="230" customFormat="1" x14ac:dyDescent="0.25"/>
    <row r="245" s="230" customFormat="1" x14ac:dyDescent="0.25"/>
    <row r="246" s="230" customFormat="1" x14ac:dyDescent="0.25"/>
    <row r="247" s="230" customFormat="1" x14ac:dyDescent="0.25"/>
    <row r="248" s="230" customFormat="1" x14ac:dyDescent="0.25"/>
    <row r="249" s="230" customFormat="1" x14ac:dyDescent="0.25"/>
    <row r="250" s="230" customFormat="1" x14ac:dyDescent="0.25"/>
    <row r="251" s="230" customFormat="1" x14ac:dyDescent="0.25"/>
    <row r="252" s="230" customFormat="1" x14ac:dyDescent="0.25"/>
    <row r="253" s="230" customFormat="1" x14ac:dyDescent="0.25"/>
    <row r="254" s="230" customFormat="1" x14ac:dyDescent="0.25"/>
    <row r="255" s="230" customFormat="1" x14ac:dyDescent="0.25"/>
    <row r="256" s="230" customFormat="1" x14ac:dyDescent="0.25"/>
    <row r="257" s="230" customFormat="1" x14ac:dyDescent="0.25"/>
    <row r="258" s="230" customFormat="1" x14ac:dyDescent="0.25"/>
    <row r="259" s="230" customFormat="1" x14ac:dyDescent="0.25"/>
    <row r="260" s="230" customFormat="1" x14ac:dyDescent="0.25"/>
    <row r="261" s="230" customFormat="1" x14ac:dyDescent="0.25"/>
    <row r="262" s="230" customFormat="1" x14ac:dyDescent="0.25"/>
    <row r="263" s="230" customFormat="1" x14ac:dyDescent="0.25"/>
    <row r="264" s="230" customFormat="1" x14ac:dyDescent="0.25"/>
    <row r="265" s="230" customFormat="1" x14ac:dyDescent="0.25"/>
    <row r="266" s="230" customFormat="1" x14ac:dyDescent="0.25"/>
    <row r="267" s="230" customFormat="1" x14ac:dyDescent="0.25"/>
    <row r="268" s="230" customFormat="1" x14ac:dyDescent="0.25"/>
    <row r="269" s="230" customFormat="1" x14ac:dyDescent="0.25"/>
    <row r="270" s="230" customFormat="1" x14ac:dyDescent="0.25"/>
    <row r="271" s="230" customFormat="1" x14ac:dyDescent="0.25"/>
    <row r="272" s="230" customFormat="1" x14ac:dyDescent="0.25"/>
    <row r="273" s="230" customFormat="1" x14ac:dyDescent="0.25"/>
    <row r="274" s="230" customFormat="1" x14ac:dyDescent="0.25"/>
    <row r="275" s="230" customFormat="1" x14ac:dyDescent="0.25"/>
    <row r="276" s="230" customFormat="1" x14ac:dyDescent="0.25"/>
    <row r="277" s="230" customFormat="1" x14ac:dyDescent="0.25"/>
    <row r="278" s="230" customFormat="1" x14ac:dyDescent="0.25"/>
    <row r="279" s="230" customFormat="1" x14ac:dyDescent="0.25"/>
    <row r="280" s="230" customFormat="1" x14ac:dyDescent="0.25"/>
    <row r="281" s="230" customFormat="1" x14ac:dyDescent="0.25"/>
    <row r="282" s="230" customFormat="1" x14ac:dyDescent="0.25"/>
    <row r="283" s="230" customFormat="1" x14ac:dyDescent="0.25"/>
    <row r="284" s="230" customFormat="1" x14ac:dyDescent="0.25"/>
    <row r="285" s="230" customFormat="1" x14ac:dyDescent="0.25"/>
    <row r="286" s="230" customFormat="1" x14ac:dyDescent="0.25"/>
    <row r="287" s="230" customFormat="1" x14ac:dyDescent="0.25"/>
    <row r="288" s="230" customFormat="1" x14ac:dyDescent="0.25"/>
    <row r="289" s="230" customFormat="1" x14ac:dyDescent="0.25"/>
    <row r="290" s="230" customFormat="1" x14ac:dyDescent="0.25"/>
    <row r="291" s="230" customFormat="1" x14ac:dyDescent="0.25"/>
    <row r="292" s="230" customFormat="1" x14ac:dyDescent="0.25"/>
    <row r="293" s="230" customFormat="1" x14ac:dyDescent="0.25"/>
    <row r="294" s="230" customFormat="1" x14ac:dyDescent="0.25"/>
    <row r="295" s="230" customFormat="1" x14ac:dyDescent="0.25"/>
    <row r="296" s="230" customFormat="1" x14ac:dyDescent="0.25"/>
    <row r="297" s="230" customFormat="1" x14ac:dyDescent="0.25"/>
    <row r="298" s="230" customFormat="1" x14ac:dyDescent="0.25"/>
    <row r="299" s="230" customFormat="1" x14ac:dyDescent="0.25"/>
    <row r="300" s="230" customFormat="1" x14ac:dyDescent="0.25"/>
    <row r="301" s="230" customFormat="1" x14ac:dyDescent="0.25"/>
    <row r="302" s="230" customFormat="1" x14ac:dyDescent="0.25"/>
    <row r="303" s="230" customFormat="1" x14ac:dyDescent="0.25"/>
    <row r="304" s="230" customFormat="1" x14ac:dyDescent="0.25"/>
    <row r="305" s="230" customFormat="1" x14ac:dyDescent="0.25"/>
    <row r="306" s="230" customFormat="1" x14ac:dyDescent="0.25"/>
    <row r="307" s="230" customFormat="1" x14ac:dyDescent="0.25"/>
    <row r="308" s="230" customFormat="1" x14ac:dyDescent="0.25"/>
    <row r="309" s="230" customFormat="1" x14ac:dyDescent="0.25"/>
    <row r="310" s="230" customFormat="1" x14ac:dyDescent="0.25"/>
    <row r="311" s="230" customFormat="1" x14ac:dyDescent="0.25"/>
    <row r="312" s="230" customFormat="1" x14ac:dyDescent="0.25"/>
    <row r="313" s="230" customFormat="1" x14ac:dyDescent="0.25"/>
    <row r="314" s="230" customFormat="1" x14ac:dyDescent="0.25"/>
    <row r="315" s="230" customFormat="1" x14ac:dyDescent="0.25"/>
    <row r="316" s="230" customFormat="1" x14ac:dyDescent="0.25"/>
    <row r="317" s="230" customFormat="1" x14ac:dyDescent="0.25"/>
    <row r="318" s="230" customFormat="1" x14ac:dyDescent="0.25"/>
    <row r="319" s="230" customFormat="1" x14ac:dyDescent="0.25"/>
    <row r="320" s="230" customFormat="1" x14ac:dyDescent="0.25"/>
    <row r="321" s="230" customFormat="1" x14ac:dyDescent="0.25"/>
    <row r="322" s="230" customFormat="1" x14ac:dyDescent="0.25"/>
    <row r="323" s="230" customFormat="1" x14ac:dyDescent="0.25"/>
    <row r="324" s="230" customFormat="1" x14ac:dyDescent="0.25"/>
    <row r="325" s="230" customFormat="1" x14ac:dyDescent="0.25"/>
    <row r="326" s="230" customFormat="1" x14ac:dyDescent="0.25"/>
    <row r="327" s="230" customFormat="1" x14ac:dyDescent="0.25"/>
    <row r="328" s="230" customFormat="1" x14ac:dyDescent="0.25"/>
    <row r="329" s="230" customFormat="1" x14ac:dyDescent="0.25"/>
    <row r="330" s="230" customFormat="1" x14ac:dyDescent="0.25"/>
    <row r="331" s="230" customFormat="1" x14ac:dyDescent="0.25"/>
    <row r="332" s="230" customFormat="1" x14ac:dyDescent="0.25"/>
    <row r="333" s="230" customFormat="1" x14ac:dyDescent="0.25"/>
    <row r="334" s="230" customFormat="1" x14ac:dyDescent="0.25"/>
    <row r="335" s="230" customFormat="1" x14ac:dyDescent="0.25"/>
    <row r="336" s="230" customFormat="1" x14ac:dyDescent="0.25"/>
    <row r="337" s="230" customFormat="1" x14ac:dyDescent="0.25"/>
    <row r="338" s="230" customFormat="1" x14ac:dyDescent="0.25"/>
    <row r="339" s="230" customFormat="1" x14ac:dyDescent="0.25"/>
    <row r="340" s="230" customFormat="1" x14ac:dyDescent="0.25"/>
    <row r="341" s="230" customFormat="1" x14ac:dyDescent="0.25"/>
    <row r="342" s="230" customFormat="1" x14ac:dyDescent="0.25"/>
    <row r="343" s="230" customFormat="1" x14ac:dyDescent="0.25"/>
    <row r="344" s="230" customFormat="1" x14ac:dyDescent="0.25"/>
    <row r="345" s="230" customFormat="1" x14ac:dyDescent="0.25"/>
    <row r="346" s="230" customFormat="1" x14ac:dyDescent="0.25"/>
    <row r="347" s="230" customFormat="1" x14ac:dyDescent="0.25"/>
    <row r="348" s="230" customFormat="1" x14ac:dyDescent="0.25"/>
    <row r="349" s="230" customFormat="1" x14ac:dyDescent="0.25"/>
    <row r="350" s="230" customFormat="1" x14ac:dyDescent="0.25"/>
    <row r="351" s="230" customFormat="1" x14ac:dyDescent="0.25"/>
    <row r="352" s="230" customFormat="1" x14ac:dyDescent="0.25"/>
    <row r="353" s="230" customFormat="1" x14ac:dyDescent="0.25"/>
    <row r="354" s="230" customFormat="1" x14ac:dyDescent="0.25"/>
    <row r="355" s="230" customFormat="1" x14ac:dyDescent="0.25"/>
    <row r="356" s="230" customFormat="1" x14ac:dyDescent="0.25"/>
    <row r="357" s="230" customFormat="1" x14ac:dyDescent="0.25"/>
    <row r="358" s="230" customFormat="1" x14ac:dyDescent="0.25"/>
    <row r="359" s="230" customFormat="1" x14ac:dyDescent="0.25"/>
    <row r="360" s="230" customFormat="1" x14ac:dyDescent="0.25"/>
    <row r="361" s="230" customFormat="1" x14ac:dyDescent="0.25"/>
    <row r="362" s="230" customFormat="1" x14ac:dyDescent="0.25"/>
    <row r="363" s="230" customFormat="1" x14ac:dyDescent="0.25"/>
    <row r="364" s="230" customFormat="1" x14ac:dyDescent="0.25"/>
    <row r="365" s="230" customFormat="1" x14ac:dyDescent="0.25"/>
    <row r="366" s="230" customFormat="1" x14ac:dyDescent="0.25"/>
    <row r="367" s="230" customFormat="1" x14ac:dyDescent="0.25"/>
    <row r="368" s="230" customFormat="1" x14ac:dyDescent="0.25"/>
    <row r="369" s="230" customFormat="1" x14ac:dyDescent="0.25"/>
    <row r="370" s="230" customFormat="1" x14ac:dyDescent="0.25"/>
    <row r="371" s="230" customFormat="1" x14ac:dyDescent="0.25"/>
    <row r="372" s="230" customFormat="1" x14ac:dyDescent="0.25"/>
    <row r="373" s="230" customFormat="1" x14ac:dyDescent="0.25"/>
    <row r="374" s="230" customFormat="1" x14ac:dyDescent="0.25"/>
    <row r="375" s="230" customFormat="1" x14ac:dyDescent="0.25"/>
    <row r="376" s="230" customFormat="1" x14ac:dyDescent="0.25"/>
    <row r="377" s="230" customFormat="1" x14ac:dyDescent="0.25"/>
    <row r="378" s="230" customFormat="1" x14ac:dyDescent="0.25"/>
    <row r="379" s="230" customFormat="1" x14ac:dyDescent="0.25"/>
    <row r="380" s="230" customFormat="1" x14ac:dyDescent="0.25"/>
    <row r="381" s="230" customFormat="1" x14ac:dyDescent="0.25"/>
    <row r="382" s="230" customFormat="1" x14ac:dyDescent="0.25"/>
    <row r="383" s="230" customFormat="1" x14ac:dyDescent="0.25"/>
    <row r="384" s="230" customFormat="1" x14ac:dyDescent="0.25"/>
    <row r="385" s="230" customFormat="1" x14ac:dyDescent="0.25"/>
    <row r="386" s="230" customFormat="1" x14ac:dyDescent="0.25"/>
    <row r="387" s="230" customFormat="1" x14ac:dyDescent="0.25"/>
    <row r="388" s="230" customFormat="1" x14ac:dyDescent="0.25"/>
    <row r="389" s="230" customFormat="1" x14ac:dyDescent="0.25"/>
    <row r="390" s="230" customFormat="1" x14ac:dyDescent="0.25"/>
    <row r="391" s="230" customFormat="1" x14ac:dyDescent="0.25"/>
    <row r="392" s="230" customFormat="1" x14ac:dyDescent="0.25"/>
    <row r="393" s="230" customFormat="1" x14ac:dyDescent="0.25"/>
    <row r="394" s="230" customFormat="1" x14ac:dyDescent="0.25"/>
    <row r="395" s="230" customFormat="1" x14ac:dyDescent="0.25"/>
    <row r="396" s="230" customFormat="1" x14ac:dyDescent="0.25"/>
    <row r="397" s="230" customFormat="1" x14ac:dyDescent="0.25"/>
    <row r="398" s="230" customFormat="1" x14ac:dyDescent="0.25"/>
    <row r="399" s="230" customFormat="1" x14ac:dyDescent="0.25"/>
    <row r="400" s="230" customFormat="1" x14ac:dyDescent="0.25"/>
    <row r="401" s="230" customFormat="1" x14ac:dyDescent="0.25"/>
    <row r="402" s="230" customFormat="1" x14ac:dyDescent="0.25"/>
    <row r="403" s="230" customFormat="1" x14ac:dyDescent="0.25"/>
    <row r="404" s="230" customFormat="1" x14ac:dyDescent="0.25"/>
    <row r="405" s="230" customFormat="1" x14ac:dyDescent="0.25"/>
    <row r="406" s="230" customFormat="1" x14ac:dyDescent="0.25"/>
    <row r="407" s="230" customFormat="1" x14ac:dyDescent="0.25"/>
    <row r="408" s="230" customFormat="1" x14ac:dyDescent="0.25"/>
    <row r="409" s="230" customFormat="1" x14ac:dyDescent="0.25"/>
    <row r="410" s="230" customFormat="1" x14ac:dyDescent="0.25"/>
    <row r="411" s="230" customFormat="1" x14ac:dyDescent="0.25"/>
    <row r="412" s="230" customFormat="1" x14ac:dyDescent="0.25"/>
    <row r="413" s="230" customFormat="1" x14ac:dyDescent="0.25"/>
    <row r="414" s="230" customFormat="1" x14ac:dyDescent="0.25"/>
    <row r="415" s="230" customFormat="1" x14ac:dyDescent="0.25"/>
    <row r="416" s="230" customFormat="1" x14ac:dyDescent="0.25"/>
    <row r="417" s="230" customFormat="1" x14ac:dyDescent="0.25"/>
    <row r="418" s="230" customFormat="1" x14ac:dyDescent="0.25"/>
    <row r="419" s="230" customFormat="1" x14ac:dyDescent="0.25"/>
    <row r="420" s="230" customFormat="1" x14ac:dyDescent="0.25"/>
    <row r="421" s="230" customFormat="1" x14ac:dyDescent="0.25"/>
    <row r="422" s="230" customFormat="1" x14ac:dyDescent="0.25"/>
    <row r="423" s="230" customFormat="1" x14ac:dyDescent="0.25"/>
    <row r="424" s="230" customFormat="1" x14ac:dyDescent="0.25"/>
    <row r="425" s="230" customFormat="1" x14ac:dyDescent="0.25"/>
    <row r="426" s="230" customFormat="1" x14ac:dyDescent="0.25"/>
    <row r="427" s="230" customFormat="1" x14ac:dyDescent="0.25"/>
    <row r="428" s="230" customFormat="1" x14ac:dyDescent="0.25"/>
    <row r="429" s="230" customFormat="1" x14ac:dyDescent="0.25"/>
    <row r="430" s="230" customFormat="1" x14ac:dyDescent="0.25"/>
    <row r="431" s="230" customFormat="1" x14ac:dyDescent="0.25"/>
    <row r="432" s="230" customFormat="1" x14ac:dyDescent="0.25"/>
    <row r="433" s="230" customFormat="1" x14ac:dyDescent="0.25"/>
    <row r="434" s="230" customFormat="1" x14ac:dyDescent="0.25"/>
    <row r="435" s="230" customFormat="1" x14ac:dyDescent="0.25"/>
    <row r="436" s="230" customFormat="1" x14ac:dyDescent="0.25"/>
    <row r="437" s="230" customFormat="1" x14ac:dyDescent="0.25"/>
    <row r="438" s="230" customFormat="1" x14ac:dyDescent="0.25"/>
    <row r="439" s="230" customFormat="1" x14ac:dyDescent="0.25"/>
    <row r="440" s="230" customFormat="1" x14ac:dyDescent="0.25"/>
    <row r="441" s="230" customFormat="1" x14ac:dyDescent="0.25"/>
    <row r="442" s="230" customFormat="1" x14ac:dyDescent="0.25"/>
    <row r="443" s="230" customFormat="1" x14ac:dyDescent="0.25"/>
    <row r="444" s="230" customFormat="1" x14ac:dyDescent="0.25"/>
    <row r="445" s="230" customFormat="1" x14ac:dyDescent="0.25"/>
    <row r="446" s="230" customFormat="1" x14ac:dyDescent="0.25"/>
    <row r="447" s="230" customFormat="1" x14ac:dyDescent="0.25"/>
    <row r="448" s="230" customFormat="1" x14ac:dyDescent="0.25"/>
    <row r="449" s="230" customFormat="1" x14ac:dyDescent="0.25"/>
    <row r="450" s="230" customFormat="1" x14ac:dyDescent="0.25"/>
    <row r="451" s="230" customFormat="1" x14ac:dyDescent="0.25"/>
    <row r="452" s="230" customFormat="1" x14ac:dyDescent="0.25"/>
    <row r="453" s="230" customFormat="1" x14ac:dyDescent="0.25"/>
    <row r="454" s="230" customFormat="1" x14ac:dyDescent="0.25"/>
    <row r="455" s="230" customFormat="1" x14ac:dyDescent="0.25"/>
    <row r="456" s="230" customFormat="1" x14ac:dyDescent="0.25"/>
    <row r="457" s="230" customFormat="1" x14ac:dyDescent="0.25"/>
    <row r="458" s="230" customFormat="1" x14ac:dyDescent="0.25"/>
    <row r="459" s="230" customFormat="1" x14ac:dyDescent="0.25"/>
    <row r="460" s="230" customFormat="1" x14ac:dyDescent="0.25"/>
    <row r="461" s="230" customFormat="1" x14ac:dyDescent="0.25"/>
    <row r="462" s="230" customFormat="1" x14ac:dyDescent="0.25"/>
    <row r="463" s="230" customFormat="1" x14ac:dyDescent="0.25"/>
    <row r="464" s="230" customFormat="1" x14ac:dyDescent="0.25"/>
    <row r="465" s="230" customFormat="1" x14ac:dyDescent="0.25"/>
    <row r="466" s="230" customFormat="1" x14ac:dyDescent="0.25"/>
    <row r="467" s="230" customFormat="1" x14ac:dyDescent="0.25"/>
    <row r="468" s="230" customFormat="1" x14ac:dyDescent="0.25"/>
    <row r="469" s="230" customFormat="1" x14ac:dyDescent="0.25"/>
    <row r="470" s="230" customFormat="1" x14ac:dyDescent="0.25"/>
    <row r="471" s="230" customFormat="1" x14ac:dyDescent="0.25"/>
    <row r="472" s="230" customFormat="1" x14ac:dyDescent="0.25"/>
    <row r="473" s="230" customFormat="1" x14ac:dyDescent="0.25"/>
    <row r="474" s="230" customFormat="1" x14ac:dyDescent="0.25"/>
    <row r="475" s="230" customFormat="1" x14ac:dyDescent="0.25"/>
    <row r="476" s="230" customFormat="1" x14ac:dyDescent="0.25"/>
    <row r="477" s="230" customFormat="1" x14ac:dyDescent="0.25"/>
    <row r="478" s="230" customFormat="1" x14ac:dyDescent="0.25"/>
    <row r="479" s="230" customFormat="1" x14ac:dyDescent="0.25"/>
    <row r="480" s="230" customFormat="1" x14ac:dyDescent="0.25"/>
    <row r="481" s="230" customFormat="1" x14ac:dyDescent="0.25"/>
    <row r="482" s="230" customFormat="1" x14ac:dyDescent="0.25"/>
    <row r="483" s="230" customFormat="1" x14ac:dyDescent="0.25"/>
    <row r="484" s="230" customFormat="1" x14ac:dyDescent="0.25"/>
    <row r="485" s="230" customFormat="1" x14ac:dyDescent="0.25"/>
    <row r="486" s="230" customFormat="1" x14ac:dyDescent="0.25"/>
    <row r="487" s="230" customFormat="1" x14ac:dyDescent="0.25"/>
    <row r="488" s="230" customFormat="1" x14ac:dyDescent="0.25"/>
    <row r="489" s="230" customFormat="1" x14ac:dyDescent="0.25"/>
    <row r="490" s="230" customFormat="1" x14ac:dyDescent="0.25"/>
    <row r="491" s="230" customFormat="1" x14ac:dyDescent="0.25"/>
    <row r="492" s="230" customFormat="1" x14ac:dyDescent="0.25"/>
    <row r="493" s="230" customFormat="1" x14ac:dyDescent="0.25"/>
    <row r="494" s="230" customFormat="1" x14ac:dyDescent="0.25"/>
    <row r="495" s="230" customFormat="1" x14ac:dyDescent="0.25"/>
    <row r="496" s="230" customFormat="1" x14ac:dyDescent="0.25"/>
    <row r="497" s="230" customFormat="1" x14ac:dyDescent="0.25"/>
    <row r="498" s="230" customFormat="1" x14ac:dyDescent="0.25"/>
    <row r="499" s="230" customFormat="1" x14ac:dyDescent="0.25"/>
    <row r="500" s="230" customFormat="1" x14ac:dyDescent="0.25"/>
    <row r="501" s="230" customFormat="1" x14ac:dyDescent="0.25"/>
    <row r="502" s="230" customFormat="1" x14ac:dyDescent="0.25"/>
    <row r="503" s="230" customFormat="1" x14ac:dyDescent="0.25"/>
    <row r="504" s="230" customFormat="1" x14ac:dyDescent="0.25"/>
    <row r="505" s="230" customFormat="1" x14ac:dyDescent="0.25"/>
    <row r="506" s="230" customFormat="1" x14ac:dyDescent="0.25"/>
    <row r="507" s="230" customFormat="1" x14ac:dyDescent="0.25"/>
    <row r="508" s="230" customFormat="1" x14ac:dyDescent="0.25"/>
    <row r="509" s="230" customFormat="1" x14ac:dyDescent="0.25"/>
    <row r="510" s="230" customFormat="1" x14ac:dyDescent="0.25"/>
    <row r="511" s="230" customFormat="1" x14ac:dyDescent="0.25"/>
    <row r="512" s="230" customFormat="1" x14ac:dyDescent="0.25"/>
    <row r="513" s="230" customFormat="1" x14ac:dyDescent="0.25"/>
    <row r="514" s="230" customFormat="1" x14ac:dyDescent="0.25"/>
    <row r="515" s="230" customFormat="1" x14ac:dyDescent="0.25"/>
    <row r="516" s="230" customFormat="1" x14ac:dyDescent="0.25"/>
    <row r="517" s="230" customFormat="1" x14ac:dyDescent="0.25"/>
    <row r="518" s="230" customFormat="1" x14ac:dyDescent="0.25"/>
    <row r="519" s="230" customFormat="1" x14ac:dyDescent="0.25"/>
    <row r="520" s="230" customFormat="1" x14ac:dyDescent="0.25"/>
    <row r="521" s="230" customFormat="1" x14ac:dyDescent="0.25"/>
    <row r="522" s="230" customFormat="1" x14ac:dyDescent="0.25"/>
    <row r="523" s="230" customFormat="1" x14ac:dyDescent="0.25"/>
    <row r="524" s="230" customFormat="1" x14ac:dyDescent="0.25"/>
  </sheetData>
  <mergeCells count="20">
    <mergeCell ref="A43:F43"/>
    <mergeCell ref="A39:F39"/>
    <mergeCell ref="A3:F3"/>
    <mergeCell ref="A26:F26"/>
    <mergeCell ref="A35:F35"/>
    <mergeCell ref="A36:F36"/>
    <mergeCell ref="A37:F37"/>
    <mergeCell ref="A33:F33"/>
    <mergeCell ref="A38:F38"/>
    <mergeCell ref="A99:F99"/>
    <mergeCell ref="A100:F101"/>
    <mergeCell ref="A102:F103"/>
    <mergeCell ref="A105:F105"/>
    <mergeCell ref="A80:F80"/>
    <mergeCell ref="A83:F83"/>
    <mergeCell ref="A86:F86"/>
    <mergeCell ref="A87:F87"/>
    <mergeCell ref="A89:F89"/>
    <mergeCell ref="A90:F90"/>
    <mergeCell ref="A91:F91"/>
  </mergeCells>
  <conditionalFormatting sqref="A1:B4 G31:XFD1048576 D32">
    <cfRule type="cellIs" dxfId="27" priority="11" operator="equal">
      <formula>0</formula>
    </cfRule>
  </conditionalFormatting>
  <conditionalFormatting sqref="A26:B26">
    <cfRule type="cellIs" dxfId="26" priority="8" operator="equal">
      <formula>0</formula>
    </cfRule>
  </conditionalFormatting>
  <conditionalFormatting sqref="A31:B79">
    <cfRule type="cellIs" dxfId="25" priority="6" operator="equal">
      <formula>0</formula>
    </cfRule>
  </conditionalFormatting>
  <conditionalFormatting sqref="A27:E27 A28:D28 A29:E29">
    <cfRule type="cellIs" dxfId="24" priority="2" operator="equal">
      <formula>0</formula>
    </cfRule>
  </conditionalFormatting>
  <conditionalFormatting sqref="B5">
    <cfRule type="cellIs" dxfId="23" priority="1" operator="equal">
      <formula>0</formula>
    </cfRule>
  </conditionalFormatting>
  <conditionalFormatting sqref="B6:E10 B12:E20 B22:E24">
    <cfRule type="cellIs" dxfId="22" priority="3" operator="equal">
      <formula>0</formula>
    </cfRule>
  </conditionalFormatting>
  <conditionalFormatting sqref="C2:F2">
    <cfRule type="cellIs" dxfId="21" priority="4" operator="equal">
      <formula>0</formula>
    </cfRule>
  </conditionalFormatting>
  <conditionalFormatting sqref="C4:F5 A5:A24 C34:E34 C41:E42 C44:E74 C76:E76 C77:C79 A81:C82 A84:C85 A88:C88 A92:C98 A104:C104 A106:C107 A108:F1048576">
    <cfRule type="cellIs" dxfId="20" priority="9" operator="equal">
      <formula>0</formula>
    </cfRule>
  </conditionalFormatting>
  <conditionalFormatting sqref="C1:XFD1 G2:XFD24">
    <cfRule type="cellIs" dxfId="19" priority="5" operator="equal">
      <formula>0</formula>
    </cfRule>
  </conditionalFormatting>
  <conditionalFormatting sqref="G26:XFD29 D77:E77">
    <cfRule type="cellIs" dxfId="18" priority="10" operator="equal">
      <formula>0</formula>
    </cfRule>
  </conditionalFormatting>
  <hyperlinks>
    <hyperlink ref="F2" location="Contents!A1" display="Back to Contents" xr:uid="{D2B1F7FA-6193-406E-B080-24CDA468A67B}"/>
  </hyperlinks>
  <pageMargins left="0.5" right="0.25" top="0.75" bottom="0.75" header="0.3" footer="0.3"/>
  <pageSetup paperSize="9" scale="69" fitToHeight="0" orientation="portrait" r:id="rId1"/>
  <headerFooter>
    <oddHeader>&amp;L&amp;"Calibri"&amp;10&amp;K000000 [Limited Sharing]&amp;1#_x000D_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08A0A-A1B7-4DE1-A137-7475922F58E6}">
  <sheetPr>
    <pageSetUpPr fitToPage="1"/>
  </sheetPr>
  <dimension ref="A1:O60"/>
  <sheetViews>
    <sheetView zoomScaleNormal="100" zoomScaleSheetLayoutView="100" workbookViewId="0">
      <pane xSplit="1" ySplit="6" topLeftCell="B24" activePane="bottomRight" state="frozen"/>
      <selection pane="topRight" activeCell="B1" sqref="B1"/>
      <selection pane="bottomLeft" activeCell="A7" sqref="A7"/>
      <selection pane="bottomRight" activeCell="A47" sqref="A47:F51"/>
    </sheetView>
  </sheetViews>
  <sheetFormatPr defaultColWidth="9.140625" defaultRowHeight="12.75" x14ac:dyDescent="0.2"/>
  <cols>
    <col min="1" max="1" width="59.28515625" style="43" customWidth="1"/>
    <col min="2" max="2" width="10.28515625" style="43" customWidth="1"/>
    <col min="3" max="5" width="9.7109375" style="270" customWidth="1"/>
    <col min="6" max="6" width="9.85546875" style="270" customWidth="1"/>
    <col min="7" max="7" width="9.140625" style="43" customWidth="1"/>
    <col min="8" max="16384" width="9.140625" style="43"/>
  </cols>
  <sheetData>
    <row r="1" spans="1:10" s="380" customFormat="1" ht="15.75" x14ac:dyDescent="0.25">
      <c r="A1" s="83" t="s">
        <v>22</v>
      </c>
      <c r="B1" s="83"/>
      <c r="C1" s="407"/>
      <c r="E1" s="84"/>
      <c r="F1" s="84" t="s">
        <v>575</v>
      </c>
    </row>
    <row r="2" spans="1:10" s="380" customFormat="1" ht="15.75" x14ac:dyDescent="0.25">
      <c r="A2" s="83"/>
      <c r="B2" s="83"/>
      <c r="C2" s="407"/>
      <c r="E2" s="84"/>
      <c r="F2" s="412" t="s">
        <v>493</v>
      </c>
    </row>
    <row r="3" spans="1:10" s="380" customFormat="1" ht="19.5" customHeight="1" x14ac:dyDescent="0.25">
      <c r="A3" s="603" t="s">
        <v>15</v>
      </c>
      <c r="B3" s="603"/>
      <c r="C3" s="603"/>
      <c r="D3" s="603"/>
      <c r="E3" s="603"/>
      <c r="F3" s="603"/>
    </row>
    <row r="4" spans="1:10" x14ac:dyDescent="0.2">
      <c r="F4" s="270" t="s">
        <v>600</v>
      </c>
    </row>
    <row r="5" spans="1:10" ht="12.75" customHeight="1" x14ac:dyDescent="0.2">
      <c r="A5" s="649" t="s">
        <v>24</v>
      </c>
      <c r="B5" s="617">
        <v>2019</v>
      </c>
      <c r="C5" s="617">
        <v>2020</v>
      </c>
      <c r="D5" s="617">
        <v>2021</v>
      </c>
      <c r="E5" s="617">
        <v>2022</v>
      </c>
      <c r="F5" s="650" t="s">
        <v>537</v>
      </c>
    </row>
    <row r="6" spans="1:10" ht="12" customHeight="1" x14ac:dyDescent="0.2">
      <c r="A6" s="649"/>
      <c r="B6" s="618"/>
      <c r="C6" s="618"/>
      <c r="D6" s="618"/>
      <c r="E6" s="618"/>
      <c r="F6" s="650"/>
    </row>
    <row r="7" spans="1:10" ht="15" customHeight="1" x14ac:dyDescent="0.2">
      <c r="A7" s="285" t="s">
        <v>536</v>
      </c>
      <c r="B7" s="286">
        <v>901352</v>
      </c>
      <c r="C7" s="287">
        <v>980302</v>
      </c>
      <c r="D7" s="287">
        <v>1048382</v>
      </c>
      <c r="E7" s="287">
        <v>1565190</v>
      </c>
      <c r="F7" s="286">
        <v>2455600</v>
      </c>
      <c r="I7" s="42"/>
      <c r="J7" s="42"/>
    </row>
    <row r="8" spans="1:10" ht="15" customHeight="1" x14ac:dyDescent="0.2">
      <c r="A8" s="288" t="s">
        <v>52</v>
      </c>
      <c r="B8" s="286">
        <v>652795.35519289004</v>
      </c>
      <c r="C8" s="287">
        <v>710113.30274977547</v>
      </c>
      <c r="D8" s="287">
        <v>794123.64893239678</v>
      </c>
      <c r="E8" s="287">
        <v>1436078.4429446897</v>
      </c>
      <c r="F8" s="286">
        <v>2322919.0889651724</v>
      </c>
      <c r="G8" s="42"/>
      <c r="H8" s="42"/>
      <c r="I8" s="42"/>
      <c r="J8" s="42"/>
    </row>
    <row r="9" spans="1:10" ht="15" customHeight="1" x14ac:dyDescent="0.2">
      <c r="A9" s="275" t="s">
        <v>389</v>
      </c>
      <c r="B9" s="74">
        <v>81028.969668910009</v>
      </c>
      <c r="C9" s="289">
        <v>77964.975702135547</v>
      </c>
      <c r="D9" s="289">
        <v>98667.552259796721</v>
      </c>
      <c r="E9" s="289">
        <v>555170.65613140969</v>
      </c>
      <c r="F9" s="74">
        <v>1056409.9894757427</v>
      </c>
      <c r="G9" s="42"/>
      <c r="I9" s="42"/>
      <c r="J9" s="42"/>
    </row>
    <row r="10" spans="1:10" ht="15" customHeight="1" x14ac:dyDescent="0.2">
      <c r="A10" s="290" t="s">
        <v>390</v>
      </c>
      <c r="B10" s="74">
        <v>81028.969668910009</v>
      </c>
      <c r="C10" s="289">
        <v>77964.975702135547</v>
      </c>
      <c r="D10" s="289">
        <v>98667.552259796721</v>
      </c>
      <c r="E10" s="289">
        <v>555170.65613140969</v>
      </c>
      <c r="F10" s="74">
        <v>1056409.9894757427</v>
      </c>
      <c r="G10" s="42"/>
      <c r="I10" s="42"/>
      <c r="J10" s="42"/>
    </row>
    <row r="11" spans="1:10" ht="15" customHeight="1" x14ac:dyDescent="0.2">
      <c r="A11" s="275" t="s">
        <v>391</v>
      </c>
      <c r="B11" s="74">
        <v>571766.3855239799</v>
      </c>
      <c r="C11" s="289">
        <v>632148.32704763988</v>
      </c>
      <c r="D11" s="289">
        <v>695456.09667260002</v>
      </c>
      <c r="E11" s="289">
        <v>880907.78681328008</v>
      </c>
      <c r="F11" s="74">
        <v>1266509.0994894297</v>
      </c>
      <c r="G11" s="42"/>
      <c r="I11" s="42"/>
      <c r="J11" s="42"/>
    </row>
    <row r="12" spans="1:10" ht="15" customHeight="1" x14ac:dyDescent="0.2">
      <c r="A12" s="290" t="s">
        <v>392</v>
      </c>
      <c r="B12" s="74">
        <v>2890.56</v>
      </c>
      <c r="C12" s="289">
        <v>2890.56</v>
      </c>
      <c r="D12" s="289">
        <v>2890.56</v>
      </c>
      <c r="E12" s="289">
        <v>2890.56</v>
      </c>
      <c r="F12" s="74">
        <v>1445.28</v>
      </c>
      <c r="G12" s="42"/>
      <c r="I12" s="42"/>
      <c r="J12" s="42"/>
    </row>
    <row r="13" spans="1:10" ht="15" customHeight="1" x14ac:dyDescent="0.2">
      <c r="A13" s="290" t="s">
        <v>393</v>
      </c>
      <c r="B13" s="74">
        <v>494761.49321287998</v>
      </c>
      <c r="C13" s="289">
        <v>547373.26542546996</v>
      </c>
      <c r="D13" s="289">
        <v>592955.57682636997</v>
      </c>
      <c r="E13" s="289">
        <v>796448.84968083014</v>
      </c>
      <c r="F13" s="74">
        <v>1211555.8213010698</v>
      </c>
      <c r="G13" s="42"/>
      <c r="I13" s="42"/>
      <c r="J13" s="42"/>
    </row>
    <row r="14" spans="1:10" ht="15" customHeight="1" x14ac:dyDescent="0.2">
      <c r="A14" s="290" t="s">
        <v>394</v>
      </c>
      <c r="B14" s="74">
        <v>10269.37144906</v>
      </c>
      <c r="C14" s="289">
        <v>12671.10558849</v>
      </c>
      <c r="D14" s="289">
        <v>16268.21376757</v>
      </c>
      <c r="E14" s="289">
        <v>21807.946796159998</v>
      </c>
      <c r="F14" s="74">
        <v>17094.08077982</v>
      </c>
      <c r="G14" s="42"/>
      <c r="I14" s="42"/>
      <c r="J14" s="42"/>
    </row>
    <row r="15" spans="1:10" ht="15" customHeight="1" x14ac:dyDescent="0.2">
      <c r="A15" s="290" t="s">
        <v>395</v>
      </c>
      <c r="B15" s="74">
        <v>35410.620252660003</v>
      </c>
      <c r="C15" s="289">
        <v>29119.745764650001</v>
      </c>
      <c r="D15" s="289">
        <v>26059.086330210001</v>
      </c>
      <c r="E15" s="289">
        <v>31231.842436349998</v>
      </c>
      <c r="F15" s="74">
        <v>29875.50253202</v>
      </c>
      <c r="G15" s="42"/>
      <c r="I15" s="42"/>
      <c r="J15" s="42"/>
    </row>
    <row r="16" spans="1:10" ht="15" customHeight="1" x14ac:dyDescent="0.2">
      <c r="A16" s="290" t="s">
        <v>67</v>
      </c>
      <c r="B16" s="74">
        <v>28434.340609379939</v>
      </c>
      <c r="C16" s="289">
        <v>40093.650269029858</v>
      </c>
      <c r="D16" s="289">
        <v>57282.659748449994</v>
      </c>
      <c r="E16" s="289">
        <v>28528.587899940001</v>
      </c>
      <c r="F16" s="74">
        <v>6538.4148765200007</v>
      </c>
      <c r="G16" s="42"/>
      <c r="H16" s="42"/>
      <c r="I16" s="42"/>
      <c r="J16" s="42"/>
    </row>
    <row r="17" spans="1:15" ht="15" customHeight="1" x14ac:dyDescent="0.2">
      <c r="A17" s="288" t="s">
        <v>89</v>
      </c>
      <c r="B17" s="286">
        <v>248557.22219462</v>
      </c>
      <c r="C17" s="287">
        <v>270188.3417200644</v>
      </c>
      <c r="D17" s="287">
        <v>254259</v>
      </c>
      <c r="E17" s="287">
        <v>129111</v>
      </c>
      <c r="F17" s="286">
        <v>132680</v>
      </c>
      <c r="G17" s="42"/>
      <c r="H17" s="42"/>
      <c r="I17" s="42"/>
      <c r="J17" s="42"/>
      <c r="K17" s="93"/>
    </row>
    <row r="18" spans="1:15" ht="15" customHeight="1" x14ac:dyDescent="0.2">
      <c r="A18" s="275" t="s">
        <v>389</v>
      </c>
      <c r="B18" s="74">
        <v>1343.3484350300002</v>
      </c>
      <c r="C18" s="289">
        <v>402.5482557244506</v>
      </c>
      <c r="D18" s="289">
        <v>54.697504873263952</v>
      </c>
      <c r="E18" s="289">
        <v>215.97473437041421</v>
      </c>
      <c r="F18" s="74">
        <v>6522.8742304772195</v>
      </c>
      <c r="G18" s="42"/>
      <c r="I18" s="42"/>
      <c r="J18" s="42"/>
    </row>
    <row r="19" spans="1:15" ht="15" customHeight="1" x14ac:dyDescent="0.2">
      <c r="A19" s="290" t="s">
        <v>390</v>
      </c>
      <c r="B19" s="74">
        <v>1343.3484350300002</v>
      </c>
      <c r="C19" s="289">
        <v>402.5482557244506</v>
      </c>
      <c r="D19" s="289">
        <v>54.697504873263952</v>
      </c>
      <c r="E19" s="289">
        <v>215.97473437041421</v>
      </c>
      <c r="F19" s="74">
        <v>6522.8742304772195</v>
      </c>
      <c r="G19" s="42"/>
      <c r="I19" s="42"/>
      <c r="J19" s="42"/>
    </row>
    <row r="20" spans="1:15" ht="15" customHeight="1" x14ac:dyDescent="0.2">
      <c r="A20" s="275" t="s">
        <v>396</v>
      </c>
      <c r="B20" s="74">
        <v>247213.87375959</v>
      </c>
      <c r="C20" s="289">
        <v>269785.79346433998</v>
      </c>
      <c r="D20" s="289">
        <v>254204</v>
      </c>
      <c r="E20" s="289">
        <v>128895</v>
      </c>
      <c r="F20" s="74">
        <v>126158</v>
      </c>
      <c r="G20" s="42"/>
      <c r="I20" s="42"/>
      <c r="J20" s="42"/>
    </row>
    <row r="21" spans="1:15" ht="15" customHeight="1" x14ac:dyDescent="0.2">
      <c r="A21" s="290" t="s">
        <v>393</v>
      </c>
      <c r="B21" s="74">
        <v>13244.29637208</v>
      </c>
      <c r="C21" s="289">
        <v>3107.1489944999998</v>
      </c>
      <c r="D21" s="289">
        <v>454.40531735999997</v>
      </c>
      <c r="E21" s="289">
        <v>274.14257530000003</v>
      </c>
      <c r="F21" s="74">
        <v>2766.1466635400006</v>
      </c>
      <c r="G21" s="42"/>
      <c r="I21" s="42"/>
      <c r="J21" s="42"/>
    </row>
    <row r="22" spans="1:15" ht="15" customHeight="1" x14ac:dyDescent="0.2">
      <c r="A22" s="290" t="s">
        <v>397</v>
      </c>
      <c r="B22" s="74">
        <v>136085.23593988002</v>
      </c>
      <c r="C22" s="289">
        <v>190637.44159680998</v>
      </c>
      <c r="D22" s="289">
        <v>185745.52267077047</v>
      </c>
      <c r="E22" s="289">
        <v>51965.205535000001</v>
      </c>
      <c r="F22" s="74">
        <v>0</v>
      </c>
      <c r="G22" s="42"/>
      <c r="I22" s="42"/>
      <c r="J22" s="42"/>
    </row>
    <row r="23" spans="1:15" ht="15" customHeight="1" x14ac:dyDescent="0.2">
      <c r="A23" s="291" t="s">
        <v>398</v>
      </c>
      <c r="B23" s="74">
        <v>97884.764060119996</v>
      </c>
      <c r="C23" s="289">
        <v>76041.202873030008</v>
      </c>
      <c r="D23" s="289">
        <v>68004</v>
      </c>
      <c r="E23" s="289">
        <v>76656</v>
      </c>
      <c r="F23" s="74">
        <v>123391</v>
      </c>
      <c r="G23" s="42"/>
      <c r="H23" s="42"/>
      <c r="I23" s="42"/>
      <c r="J23" s="42"/>
    </row>
    <row r="24" spans="1:15" ht="15" customHeight="1" x14ac:dyDescent="0.2">
      <c r="A24" s="292" t="s">
        <v>399</v>
      </c>
      <c r="B24" s="286">
        <v>1121154.58569745</v>
      </c>
      <c r="C24" s="287">
        <v>961071.37434575998</v>
      </c>
      <c r="D24" s="287">
        <v>1332216.03938975</v>
      </c>
      <c r="E24" s="287">
        <v>1432455.1784496701</v>
      </c>
      <c r="F24" s="286">
        <v>1807739.2308776106</v>
      </c>
      <c r="G24" s="42"/>
      <c r="I24" s="42"/>
      <c r="J24" s="42"/>
    </row>
    <row r="25" spans="1:15" ht="15" customHeight="1" x14ac:dyDescent="0.2">
      <c r="A25" s="288" t="s">
        <v>52</v>
      </c>
      <c r="B25" s="286">
        <v>546315.48384731996</v>
      </c>
      <c r="C25" s="287">
        <v>455898.89110879001</v>
      </c>
      <c r="D25" s="287">
        <v>799695.00975332002</v>
      </c>
      <c r="E25" s="287">
        <v>1073712.43857734</v>
      </c>
      <c r="F25" s="286">
        <v>1469937.6647332106</v>
      </c>
      <c r="G25" s="42"/>
      <c r="H25" s="42"/>
      <c r="I25" s="42"/>
      <c r="J25" s="42"/>
    </row>
    <row r="26" spans="1:15" ht="15" customHeight="1" x14ac:dyDescent="0.2">
      <c r="A26" s="275" t="s">
        <v>391</v>
      </c>
      <c r="B26" s="74">
        <v>546315.48384731996</v>
      </c>
      <c r="C26" s="289">
        <v>455898.89110879001</v>
      </c>
      <c r="D26" s="289">
        <v>799695.00975332002</v>
      </c>
      <c r="E26" s="289">
        <v>1073712.43857734</v>
      </c>
      <c r="F26" s="74">
        <v>1469937.6647332106</v>
      </c>
      <c r="G26" s="42"/>
      <c r="I26" s="42"/>
      <c r="J26" s="42"/>
    </row>
    <row r="27" spans="1:15" ht="15" customHeight="1" x14ac:dyDescent="0.2">
      <c r="A27" s="290" t="s">
        <v>393</v>
      </c>
      <c r="B27" s="74">
        <v>427150.25125196006</v>
      </c>
      <c r="C27" s="289">
        <v>271047.84530350001</v>
      </c>
      <c r="D27" s="289">
        <v>511541.95145000005</v>
      </c>
      <c r="E27" s="289">
        <v>618600.0355</v>
      </c>
      <c r="F27" s="74">
        <v>1087332.1191010005</v>
      </c>
      <c r="I27" s="42"/>
      <c r="J27" s="42"/>
      <c r="N27" s="42"/>
      <c r="O27" s="93"/>
    </row>
    <row r="28" spans="1:15" ht="15" customHeight="1" x14ac:dyDescent="0.2">
      <c r="A28" s="290" t="s">
        <v>394</v>
      </c>
      <c r="B28" s="74">
        <v>2588.4787469899998</v>
      </c>
      <c r="C28" s="289">
        <v>2755.3433553200002</v>
      </c>
      <c r="D28" s="289">
        <v>2685.7909441799998</v>
      </c>
      <c r="E28" s="289">
        <v>2963.0467011000001</v>
      </c>
      <c r="F28" s="74">
        <v>2829.2553963200003</v>
      </c>
      <c r="I28" s="42"/>
      <c r="J28" s="42"/>
      <c r="N28" s="42"/>
    </row>
    <row r="29" spans="1:15" ht="15" customHeight="1" x14ac:dyDescent="0.2">
      <c r="A29" s="290" t="s">
        <v>395</v>
      </c>
      <c r="B29" s="74">
        <v>111839.134246</v>
      </c>
      <c r="C29" s="289">
        <v>177449.31257000001</v>
      </c>
      <c r="D29" s="289">
        <v>275827.93118800002</v>
      </c>
      <c r="E29" s="289">
        <v>447510.02020509995</v>
      </c>
      <c r="F29" s="74">
        <v>351048.95406475</v>
      </c>
      <c r="I29" s="42"/>
      <c r="J29" s="42"/>
      <c r="N29" s="42"/>
    </row>
    <row r="30" spans="1:15" ht="15" customHeight="1" x14ac:dyDescent="0.2">
      <c r="A30" s="290" t="s">
        <v>67</v>
      </c>
      <c r="B30" s="74">
        <v>4737.6196023699995</v>
      </c>
      <c r="C30" s="289">
        <v>4646.38987997</v>
      </c>
      <c r="D30" s="289">
        <v>9639.3361711399994</v>
      </c>
      <c r="E30" s="289">
        <v>4639.3361711399994</v>
      </c>
      <c r="F30" s="74">
        <v>28727.336171139999</v>
      </c>
      <c r="G30" s="42"/>
      <c r="H30" s="42"/>
      <c r="I30" s="42"/>
      <c r="J30" s="42"/>
      <c r="N30" s="42"/>
    </row>
    <row r="31" spans="1:15" ht="15" customHeight="1" x14ac:dyDescent="0.2">
      <c r="A31" s="288" t="s">
        <v>89</v>
      </c>
      <c r="B31" s="286">
        <v>574839.10185013001</v>
      </c>
      <c r="C31" s="287">
        <v>505172.48323696997</v>
      </c>
      <c r="D31" s="287">
        <v>532521.02963642997</v>
      </c>
      <c r="E31" s="287">
        <v>358742.73987233004</v>
      </c>
      <c r="F31" s="286">
        <v>337801.56614440004</v>
      </c>
      <c r="G31" s="42"/>
      <c r="H31" s="42"/>
      <c r="I31" s="42"/>
      <c r="J31" s="42"/>
      <c r="N31" s="42"/>
    </row>
    <row r="32" spans="1:15" ht="15" customHeight="1" x14ac:dyDescent="0.2">
      <c r="A32" s="275" t="s">
        <v>391</v>
      </c>
      <c r="B32" s="74">
        <v>574839.10185013001</v>
      </c>
      <c r="C32" s="289">
        <v>505172.48323696997</v>
      </c>
      <c r="D32" s="289">
        <v>532521.02963642997</v>
      </c>
      <c r="E32" s="289">
        <v>358742.73987233004</v>
      </c>
      <c r="F32" s="74">
        <v>337801.56614440004</v>
      </c>
      <c r="I32" s="42"/>
      <c r="J32" s="42"/>
      <c r="N32" s="42"/>
    </row>
    <row r="33" spans="1:15" ht="15" customHeight="1" x14ac:dyDescent="0.2">
      <c r="A33" s="290" t="s">
        <v>393</v>
      </c>
      <c r="B33" s="74">
        <v>2501.3821370000001</v>
      </c>
      <c r="C33" s="289">
        <v>963</v>
      </c>
      <c r="D33" s="289">
        <v>2013.1985500000001</v>
      </c>
      <c r="E33" s="289">
        <v>238</v>
      </c>
      <c r="F33" s="74">
        <v>505</v>
      </c>
      <c r="I33" s="42"/>
      <c r="J33" s="42"/>
      <c r="N33" s="42"/>
    </row>
    <row r="34" spans="1:15" ht="15" customHeight="1" x14ac:dyDescent="0.2">
      <c r="A34" s="290" t="s">
        <v>397</v>
      </c>
      <c r="B34" s="74">
        <v>269828.05</v>
      </c>
      <c r="C34" s="289">
        <v>185276.5</v>
      </c>
      <c r="D34" s="289">
        <v>199901.9</v>
      </c>
      <c r="E34" s="289">
        <v>100489.9</v>
      </c>
      <c r="F34" s="74">
        <v>0</v>
      </c>
      <c r="I34" s="42"/>
      <c r="J34" s="42"/>
      <c r="N34" s="42"/>
    </row>
    <row r="35" spans="1:15" ht="15" customHeight="1" x14ac:dyDescent="0.2">
      <c r="A35" s="291" t="s">
        <v>400</v>
      </c>
      <c r="B35" s="74">
        <v>302509.66971313005</v>
      </c>
      <c r="C35" s="289">
        <v>318932.98323696997</v>
      </c>
      <c r="D35" s="289">
        <v>330605.93108642998</v>
      </c>
      <c r="E35" s="289">
        <v>258014.83987233005</v>
      </c>
      <c r="F35" s="74">
        <v>337296.56614440004</v>
      </c>
      <c r="G35" s="42"/>
      <c r="H35" s="42"/>
      <c r="I35" s="42"/>
      <c r="J35" s="42"/>
      <c r="N35" s="42"/>
    </row>
    <row r="36" spans="1:15" ht="15" customHeight="1" x14ac:dyDescent="0.2">
      <c r="A36" s="293" t="s">
        <v>401</v>
      </c>
      <c r="B36" s="286">
        <v>2022506.58569745</v>
      </c>
      <c r="C36" s="287">
        <v>1941373.3743457599</v>
      </c>
      <c r="D36" s="287">
        <v>2380598.4799049003</v>
      </c>
      <c r="E36" s="287">
        <v>2997644.8058239799</v>
      </c>
      <c r="F36" s="286">
        <v>4263338.7752156705</v>
      </c>
      <c r="I36" s="42"/>
      <c r="J36" s="42"/>
      <c r="N36" s="42"/>
    </row>
    <row r="37" spans="1:15" ht="15" customHeight="1" x14ac:dyDescent="0.2">
      <c r="A37" s="294" t="s">
        <v>402</v>
      </c>
      <c r="B37" s="74">
        <v>1199110.83904021</v>
      </c>
      <c r="C37" s="74">
        <v>1166012.1938585655</v>
      </c>
      <c r="D37" s="74">
        <v>1593818.6586857168</v>
      </c>
      <c r="E37" s="289">
        <v>2509790.8815220296</v>
      </c>
      <c r="F37" s="74">
        <v>3792856.753698383</v>
      </c>
      <c r="I37" s="42"/>
      <c r="J37" s="42"/>
      <c r="N37" s="42"/>
      <c r="O37" s="93"/>
    </row>
    <row r="38" spans="1:15" ht="15" customHeight="1" x14ac:dyDescent="0.2">
      <c r="A38" s="295" t="s">
        <v>89</v>
      </c>
      <c r="B38" s="296">
        <v>823396.32404475007</v>
      </c>
      <c r="C38" s="296">
        <v>775360.82495703432</v>
      </c>
      <c r="D38" s="296">
        <v>786779.82121918327</v>
      </c>
      <c r="E38" s="494">
        <v>487853.92430195044</v>
      </c>
      <c r="F38" s="296">
        <v>470482.02151728724</v>
      </c>
      <c r="I38" s="42"/>
      <c r="J38" s="42"/>
      <c r="N38" s="42"/>
    </row>
    <row r="39" spans="1:15" ht="15" customHeight="1" x14ac:dyDescent="0.2">
      <c r="A39" s="645" t="s">
        <v>535</v>
      </c>
      <c r="B39" s="645"/>
      <c r="C39" s="645"/>
      <c r="D39" s="645"/>
      <c r="E39" s="645"/>
      <c r="F39" s="495"/>
    </row>
    <row r="40" spans="1:15" ht="15" customHeight="1" x14ac:dyDescent="0.2">
      <c r="A40" s="297" t="s">
        <v>401</v>
      </c>
      <c r="B40" s="538">
        <v>12.7</v>
      </c>
      <c r="C40" s="539">
        <v>12.387895588220362</v>
      </c>
      <c r="D40" s="539">
        <v>13.535943237510081</v>
      </c>
      <c r="E40" s="540">
        <v>12.474519582667082</v>
      </c>
      <c r="F40" s="539">
        <v>15.548392560149674</v>
      </c>
    </row>
    <row r="41" spans="1:15" ht="15" customHeight="1" x14ac:dyDescent="0.2">
      <c r="A41" s="43" t="s">
        <v>403</v>
      </c>
      <c r="B41" s="541">
        <v>7.5363751352538646</v>
      </c>
      <c r="C41" s="542">
        <v>7.5</v>
      </c>
      <c r="D41" s="542">
        <v>9.0494273264124008</v>
      </c>
      <c r="E41" s="543">
        <v>10.42975273593585</v>
      </c>
      <c r="F41" s="542">
        <v>13.832545063917449</v>
      </c>
    </row>
    <row r="42" spans="1:15" ht="15" customHeight="1" x14ac:dyDescent="0.2">
      <c r="A42" s="43" t="s">
        <v>404</v>
      </c>
      <c r="B42" s="541">
        <v>5.1750208412403493</v>
      </c>
      <c r="C42" s="542">
        <v>5</v>
      </c>
      <c r="D42" s="542">
        <v>4.4865159110976807</v>
      </c>
      <c r="E42" s="543">
        <v>2.0447668467312328</v>
      </c>
      <c r="F42" s="542">
        <v>1.7158474962322245</v>
      </c>
    </row>
    <row r="43" spans="1:15" ht="15" customHeight="1" x14ac:dyDescent="0.2">
      <c r="A43" s="43" t="s">
        <v>405</v>
      </c>
      <c r="B43" s="541">
        <v>5.6649761774513392</v>
      </c>
      <c r="C43" s="542">
        <v>6.2553030660658298</v>
      </c>
      <c r="D43" s="542">
        <v>5.9718504432395827</v>
      </c>
      <c r="E43" s="543">
        <v>6.5217713172495824</v>
      </c>
      <c r="F43" s="542">
        <v>8.9555692613147695</v>
      </c>
    </row>
    <row r="44" spans="1:15" ht="15" customHeight="1" x14ac:dyDescent="0.2">
      <c r="A44" s="129" t="s">
        <v>406</v>
      </c>
      <c r="B44" s="544">
        <v>7.0464224551495143</v>
      </c>
      <c r="C44" s="545">
        <v>6.1325925221545337</v>
      </c>
      <c r="D44" s="545">
        <v>7.5640927942704996</v>
      </c>
      <c r="E44" s="546">
        <v>5.9527482654175001</v>
      </c>
      <c r="F44" s="545">
        <v>6.5928232988349027</v>
      </c>
    </row>
    <row r="45" spans="1:15" x14ac:dyDescent="0.2">
      <c r="C45" s="298"/>
      <c r="D45" s="298"/>
      <c r="E45" s="298"/>
      <c r="F45" s="270" t="s">
        <v>534</v>
      </c>
    </row>
    <row r="46" spans="1:15" x14ac:dyDescent="0.2">
      <c r="C46" s="299" t="s">
        <v>407</v>
      </c>
      <c r="D46" s="298"/>
      <c r="E46" s="298"/>
    </row>
    <row r="47" spans="1:15" ht="15" customHeight="1" x14ac:dyDescent="0.2">
      <c r="A47" s="651" t="s">
        <v>649</v>
      </c>
      <c r="B47" s="651"/>
      <c r="C47" s="651"/>
      <c r="D47" s="651"/>
      <c r="E47" s="651"/>
      <c r="F47" s="651"/>
    </row>
    <row r="48" spans="1:15" ht="12.75" customHeight="1" x14ac:dyDescent="0.2">
      <c r="A48" s="651"/>
      <c r="B48" s="651"/>
      <c r="C48" s="651"/>
      <c r="D48" s="651"/>
      <c r="E48" s="651"/>
      <c r="F48" s="651"/>
    </row>
    <row r="49" spans="1:11" ht="12.75" customHeight="1" x14ac:dyDescent="0.2">
      <c r="A49" s="651"/>
      <c r="B49" s="651"/>
      <c r="C49" s="651"/>
      <c r="D49" s="651"/>
      <c r="E49" s="651"/>
      <c r="F49" s="651"/>
    </row>
    <row r="50" spans="1:11" x14ac:dyDescent="0.2">
      <c r="A50" s="651"/>
      <c r="B50" s="651"/>
      <c r="C50" s="651"/>
      <c r="D50" s="651"/>
      <c r="E50" s="651"/>
      <c r="F50" s="651"/>
    </row>
    <row r="51" spans="1:11" x14ac:dyDescent="0.2">
      <c r="A51" s="651"/>
      <c r="B51" s="651"/>
      <c r="C51" s="651"/>
      <c r="D51" s="651"/>
      <c r="E51" s="651"/>
      <c r="F51" s="651"/>
    </row>
    <row r="52" spans="1:11" x14ac:dyDescent="0.2">
      <c r="A52" s="648" t="s">
        <v>132</v>
      </c>
      <c r="B52" s="648"/>
      <c r="C52" s="648"/>
      <c r="D52" s="648"/>
      <c r="E52" s="648"/>
      <c r="F52" s="648"/>
    </row>
    <row r="53" spans="1:11" x14ac:dyDescent="0.2">
      <c r="A53" s="41" t="s">
        <v>533</v>
      </c>
      <c r="B53" s="41"/>
      <c r="C53" s="41"/>
      <c r="D53" s="41"/>
      <c r="E53" s="41"/>
      <c r="F53" s="41"/>
    </row>
    <row r="54" spans="1:11" s="270" customFormat="1" x14ac:dyDescent="0.2">
      <c r="A54" s="581" t="s">
        <v>596</v>
      </c>
      <c r="B54" s="581"/>
      <c r="C54" s="581"/>
      <c r="D54" s="581"/>
      <c r="E54" s="581"/>
      <c r="F54" s="581"/>
      <c r="G54" s="43"/>
      <c r="H54" s="43"/>
      <c r="I54" s="43"/>
      <c r="J54" s="43"/>
      <c r="K54" s="43"/>
    </row>
    <row r="56" spans="1:11" ht="65.25" customHeight="1" x14ac:dyDescent="0.2">
      <c r="C56" s="43"/>
      <c r="D56" s="43"/>
      <c r="E56" s="43"/>
      <c r="F56" s="43"/>
    </row>
    <row r="60" spans="1:11" x14ac:dyDescent="0.2">
      <c r="C60" s="82"/>
      <c r="D60" s="82"/>
      <c r="E60" s="82"/>
    </row>
  </sheetData>
  <mergeCells count="11">
    <mergeCell ref="A39:E39"/>
    <mergeCell ref="A52:F52"/>
    <mergeCell ref="A54:F54"/>
    <mergeCell ref="A3:F3"/>
    <mergeCell ref="A5:A6"/>
    <mergeCell ref="F5:F6"/>
    <mergeCell ref="B5:B6"/>
    <mergeCell ref="C5:C6"/>
    <mergeCell ref="D5:D6"/>
    <mergeCell ref="E5:E6"/>
    <mergeCell ref="A47:F51"/>
  </mergeCells>
  <conditionalFormatting sqref="B7:B35 A47 A57:B57">
    <cfRule type="cellIs" dxfId="17" priority="1" operator="equal">
      <formula>0</formula>
    </cfRule>
  </conditionalFormatting>
  <conditionalFormatting sqref="C1:C2 E1:XFD2 A1:B4 G3:XFD6 C4:F4 H7:I7 J7:XFD38 G8:H26 I8:I38 C25:E33 C34:F35 G39:XFD1048576 A52:B54 A55:F55 E57:F57 A58:F1048576">
    <cfRule type="cellIs" dxfId="16" priority="7" operator="equal">
      <formula>0</formula>
    </cfRule>
  </conditionalFormatting>
  <conditionalFormatting sqref="C7:F24">
    <cfRule type="cellIs" dxfId="15" priority="3" operator="equal">
      <formula>0</formula>
    </cfRule>
  </conditionalFormatting>
  <conditionalFormatting sqref="D24:F33">
    <cfRule type="cellIs" dxfId="14" priority="5" operator="equal">
      <formula>0</formula>
    </cfRule>
  </conditionalFormatting>
  <conditionalFormatting sqref="F45 C46">
    <cfRule type="cellIs" dxfId="13" priority="4" operator="equal">
      <formula>0</formula>
    </cfRule>
  </conditionalFormatting>
  <hyperlinks>
    <hyperlink ref="F2" location="Contents!A1" display="Back to Contents" xr:uid="{BE55A043-AC79-4CD5-BE35-F7888CA34911}"/>
  </hyperlinks>
  <pageMargins left="0.7" right="0.7" top="0.75" bottom="0.75" header="0.3" footer="0.3"/>
  <pageSetup paperSize="9" scale="88" fitToHeight="0" orientation="portrait"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118C2-FA79-485A-AAF4-24C486FE5A33}">
  <sheetPr>
    <pageSetUpPr fitToPage="1"/>
  </sheetPr>
  <dimension ref="A1:M29"/>
  <sheetViews>
    <sheetView showGridLines="0" zoomScaleNormal="100" zoomScaleSheetLayoutView="100" workbookViewId="0">
      <pane xSplit="1" ySplit="7" topLeftCell="B8" activePane="bottomRight" state="frozen"/>
      <selection pane="topRight" activeCell="O17" sqref="O17"/>
      <selection pane="bottomLeft" activeCell="O17" sqref="O17"/>
      <selection pane="bottomRight" activeCell="B24" sqref="B24"/>
    </sheetView>
  </sheetViews>
  <sheetFormatPr defaultColWidth="12.42578125" defaultRowHeight="12.75" x14ac:dyDescent="0.2"/>
  <cols>
    <col min="1" max="1" width="35.28515625" style="4" customWidth="1"/>
    <col min="2" max="2" width="14.5703125" style="4" customWidth="1"/>
    <col min="3" max="3" width="15" style="4" customWidth="1"/>
    <col min="4" max="4" width="16" style="4" customWidth="1"/>
    <col min="5" max="5" width="16.28515625" style="4" customWidth="1"/>
    <col min="6" max="7" width="14.85546875" style="4" customWidth="1"/>
    <col min="8" max="8" width="15.7109375" style="4" customWidth="1"/>
    <col min="9" max="9" width="15.85546875" style="43" customWidth="1"/>
    <col min="10" max="10" width="15.85546875" style="4" customWidth="1"/>
    <col min="11" max="11" width="14.7109375" style="4" customWidth="1"/>
    <col min="12" max="12" width="14.140625" style="4" customWidth="1"/>
    <col min="13" max="13" width="14" style="4" customWidth="1"/>
    <col min="14" max="16384" width="12.42578125" style="4"/>
  </cols>
  <sheetData>
    <row r="1" spans="1:13" s="379" customFormat="1" ht="15.75" x14ac:dyDescent="0.25">
      <c r="A1" s="3" t="s">
        <v>22</v>
      </c>
      <c r="H1" s="7"/>
      <c r="I1" s="103"/>
      <c r="J1" s="7"/>
      <c r="M1" s="7" t="s">
        <v>105</v>
      </c>
    </row>
    <row r="2" spans="1:13" s="379" customFormat="1" ht="15.75" x14ac:dyDescent="0.25">
      <c r="I2" s="380"/>
      <c r="M2" s="412" t="s">
        <v>493</v>
      </c>
    </row>
    <row r="3" spans="1:13" s="379" customFormat="1" ht="15.75" x14ac:dyDescent="0.25">
      <c r="A3" s="583" t="s">
        <v>23</v>
      </c>
      <c r="B3" s="583"/>
      <c r="C3" s="583"/>
      <c r="D3" s="583"/>
      <c r="E3" s="583"/>
      <c r="F3" s="583"/>
      <c r="G3" s="583"/>
      <c r="H3" s="583"/>
      <c r="I3" s="583"/>
      <c r="J3" s="583"/>
      <c r="K3" s="583"/>
    </row>
    <row r="4" spans="1:13" x14ac:dyDescent="0.2">
      <c r="H4" s="8"/>
      <c r="I4" s="9"/>
      <c r="J4" s="8"/>
      <c r="M4" s="8" t="s">
        <v>600</v>
      </c>
    </row>
    <row r="5" spans="1:13" x14ac:dyDescent="0.2">
      <c r="A5" s="584" t="s">
        <v>24</v>
      </c>
      <c r="B5" s="584">
        <v>2014</v>
      </c>
      <c r="C5" s="584">
        <v>2015</v>
      </c>
      <c r="D5" s="584">
        <v>2016</v>
      </c>
      <c r="E5" s="584">
        <v>2017</v>
      </c>
      <c r="F5" s="584">
        <v>2018</v>
      </c>
      <c r="G5" s="584" t="s">
        <v>25</v>
      </c>
      <c r="H5" s="584">
        <v>2020</v>
      </c>
      <c r="I5" s="10"/>
      <c r="J5" s="578">
        <v>2022</v>
      </c>
      <c r="K5" s="578">
        <v>2023</v>
      </c>
      <c r="L5" s="578">
        <v>2024</v>
      </c>
      <c r="M5" s="578" t="s">
        <v>613</v>
      </c>
    </row>
    <row r="6" spans="1:13" ht="12.75" customHeight="1" x14ac:dyDescent="0.2">
      <c r="A6" s="579"/>
      <c r="B6" s="579"/>
      <c r="C6" s="579"/>
      <c r="D6" s="579"/>
      <c r="E6" s="579"/>
      <c r="F6" s="579"/>
      <c r="G6" s="579"/>
      <c r="H6" s="579"/>
      <c r="I6" s="11">
        <v>2021</v>
      </c>
      <c r="J6" s="579"/>
      <c r="K6" s="579"/>
      <c r="L6" s="579"/>
      <c r="M6" s="579"/>
    </row>
    <row r="7" spans="1:13" ht="14.1" customHeight="1" x14ac:dyDescent="0.2">
      <c r="A7" s="580"/>
      <c r="B7" s="580"/>
      <c r="C7" s="580"/>
      <c r="D7" s="580"/>
      <c r="E7" s="580"/>
      <c r="F7" s="580"/>
      <c r="G7" s="580"/>
      <c r="H7" s="580"/>
      <c r="I7" s="12"/>
      <c r="J7" s="580"/>
      <c r="K7" s="580"/>
      <c r="L7" s="580"/>
      <c r="M7" s="580"/>
    </row>
    <row r="8" spans="1:13" s="16" customFormat="1" x14ac:dyDescent="0.2">
      <c r="A8" s="13" t="s">
        <v>27</v>
      </c>
      <c r="B8" s="14">
        <v>1204621</v>
      </c>
      <c r="C8" s="14">
        <v>1460892</v>
      </c>
      <c r="D8" s="14">
        <v>1693558.4428161301</v>
      </c>
      <c r="E8" s="14">
        <v>1839562</v>
      </c>
      <c r="F8" s="14">
        <v>1932459</v>
      </c>
      <c r="G8" s="14">
        <v>1898807.9570000002</v>
      </c>
      <c r="H8" s="14">
        <v>1373308</v>
      </c>
      <c r="I8" s="15">
        <v>1463810.34729942</v>
      </c>
      <c r="J8" s="15">
        <v>2012589</v>
      </c>
      <c r="K8" s="15">
        <v>3074324.0250308798</v>
      </c>
      <c r="L8" s="501">
        <v>4090808</v>
      </c>
      <c r="M8" s="501">
        <v>5485551.5603518393</v>
      </c>
    </row>
    <row r="9" spans="1:13" s="16" customFormat="1" x14ac:dyDescent="0.2">
      <c r="A9" s="17" t="s">
        <v>28</v>
      </c>
      <c r="B9" s="18">
        <v>1195206</v>
      </c>
      <c r="C9" s="18">
        <v>1454878</v>
      </c>
      <c r="D9" s="18">
        <v>1686062.4695017401</v>
      </c>
      <c r="E9" s="18">
        <v>1831531</v>
      </c>
      <c r="F9" s="18">
        <v>1919973</v>
      </c>
      <c r="G9" s="18">
        <v>1890898.5530000001</v>
      </c>
      <c r="H9" s="18">
        <v>1367960</v>
      </c>
      <c r="I9" s="19">
        <v>1457070.80204759</v>
      </c>
      <c r="J9" s="19">
        <v>1979184</v>
      </c>
      <c r="K9" s="19">
        <v>3048822.20803088</v>
      </c>
      <c r="L9" s="502">
        <v>4030838</v>
      </c>
      <c r="M9" s="502">
        <v>5449401.9620785294</v>
      </c>
    </row>
    <row r="10" spans="1:13" x14ac:dyDescent="0.2">
      <c r="A10" s="20" t="s">
        <v>29</v>
      </c>
      <c r="B10" s="21">
        <v>1050362</v>
      </c>
      <c r="C10" s="21">
        <v>1355779</v>
      </c>
      <c r="D10" s="21">
        <v>1463688.86065882</v>
      </c>
      <c r="E10" s="21">
        <v>1670178</v>
      </c>
      <c r="F10" s="21">
        <v>1712318</v>
      </c>
      <c r="G10" s="21">
        <v>1734924.601</v>
      </c>
      <c r="H10" s="21">
        <v>1216542</v>
      </c>
      <c r="I10" s="22">
        <v>1298019.0599518099</v>
      </c>
      <c r="J10" s="22">
        <v>1751132</v>
      </c>
      <c r="K10" s="22">
        <v>2720563.0533356299</v>
      </c>
      <c r="L10" s="48">
        <v>3704577</v>
      </c>
      <c r="M10" s="48">
        <v>5049191.657608429</v>
      </c>
    </row>
    <row r="11" spans="1:13" x14ac:dyDescent="0.2">
      <c r="A11" s="20" t="s">
        <v>30</v>
      </c>
      <c r="B11" s="21">
        <v>144844</v>
      </c>
      <c r="C11" s="21">
        <v>99099</v>
      </c>
      <c r="D11" s="21">
        <v>222373.60884292002</v>
      </c>
      <c r="E11" s="21">
        <v>161353</v>
      </c>
      <c r="F11" s="21">
        <v>207656</v>
      </c>
      <c r="G11" s="21">
        <v>155973.95199999999</v>
      </c>
      <c r="H11" s="21">
        <v>151417</v>
      </c>
      <c r="I11" s="22">
        <v>159051.74209578001</v>
      </c>
      <c r="J11" s="22">
        <v>228052</v>
      </c>
      <c r="K11" s="22">
        <v>328259.15469524998</v>
      </c>
      <c r="L11" s="48">
        <v>326261</v>
      </c>
      <c r="M11" s="48">
        <v>400210.30447009997</v>
      </c>
    </row>
    <row r="12" spans="1:13" x14ac:dyDescent="0.2">
      <c r="A12" s="17" t="s">
        <v>31</v>
      </c>
      <c r="B12" s="21">
        <v>9415</v>
      </c>
      <c r="C12" s="21">
        <v>6014</v>
      </c>
      <c r="D12" s="21">
        <v>7495.9733143900003</v>
      </c>
      <c r="E12" s="21">
        <v>8031</v>
      </c>
      <c r="F12" s="21">
        <v>12486</v>
      </c>
      <c r="G12" s="21">
        <v>7909.4040000000005</v>
      </c>
      <c r="H12" s="21">
        <v>5348</v>
      </c>
      <c r="I12" s="22">
        <v>6739.5452518299999</v>
      </c>
      <c r="J12" s="22">
        <v>33405</v>
      </c>
      <c r="K12" s="22">
        <v>25501.816999999999</v>
      </c>
      <c r="L12" s="48">
        <v>59970</v>
      </c>
      <c r="M12" s="48">
        <v>36149.598273310003</v>
      </c>
    </row>
    <row r="13" spans="1:13" s="16" customFormat="1" x14ac:dyDescent="0.2">
      <c r="A13" s="13" t="s">
        <v>32</v>
      </c>
      <c r="B13" s="25">
        <v>1795865</v>
      </c>
      <c r="C13" s="25">
        <v>2290394</v>
      </c>
      <c r="D13" s="25">
        <v>2333883.24059291</v>
      </c>
      <c r="E13" s="25">
        <v>2573056</v>
      </c>
      <c r="F13" s="25">
        <v>2693228</v>
      </c>
      <c r="G13" s="25">
        <v>3337896</v>
      </c>
      <c r="H13" s="25">
        <v>3040996</v>
      </c>
      <c r="I13" s="26">
        <v>3521735.1324879099</v>
      </c>
      <c r="J13" s="26">
        <v>4472556</v>
      </c>
      <c r="K13" s="26">
        <v>5356591.0798290009</v>
      </c>
      <c r="L13" s="499">
        <v>6130739</v>
      </c>
      <c r="M13" s="499">
        <v>6230414.7711928803</v>
      </c>
    </row>
    <row r="14" spans="1:13" x14ac:dyDescent="0.2">
      <c r="A14" s="17" t="s">
        <v>33</v>
      </c>
      <c r="B14" s="21">
        <v>1322898</v>
      </c>
      <c r="C14" s="21">
        <v>1701658</v>
      </c>
      <c r="D14" s="21">
        <v>1757781.8125084401</v>
      </c>
      <c r="E14" s="21">
        <v>1927693</v>
      </c>
      <c r="F14" s="21">
        <v>2089713</v>
      </c>
      <c r="G14" s="21">
        <v>2424582</v>
      </c>
      <c r="H14" s="21">
        <v>2548359</v>
      </c>
      <c r="I14" s="22">
        <v>2747512.1398808998</v>
      </c>
      <c r="J14" s="22">
        <v>3519633</v>
      </c>
      <c r="K14" s="22">
        <v>4699678.8098290004</v>
      </c>
      <c r="L14" s="48">
        <v>5339941</v>
      </c>
      <c r="M14" s="48">
        <v>5232388.4383299695</v>
      </c>
    </row>
    <row r="15" spans="1:13" x14ac:dyDescent="0.2">
      <c r="A15" s="17" t="s">
        <v>34</v>
      </c>
      <c r="B15" s="21">
        <v>472967</v>
      </c>
      <c r="C15" s="21">
        <v>588736</v>
      </c>
      <c r="D15" s="21">
        <v>576101.42808446998</v>
      </c>
      <c r="E15" s="21">
        <v>645364</v>
      </c>
      <c r="F15" s="21">
        <v>603515</v>
      </c>
      <c r="G15" s="21">
        <v>913314</v>
      </c>
      <c r="H15" s="21">
        <v>492638</v>
      </c>
      <c r="I15" s="22">
        <v>774223</v>
      </c>
      <c r="J15" s="22">
        <v>952923</v>
      </c>
      <c r="K15" s="22">
        <v>656912.27000000014</v>
      </c>
      <c r="L15" s="48">
        <v>790798</v>
      </c>
      <c r="M15" s="48">
        <v>998026.33286291081</v>
      </c>
    </row>
    <row r="16" spans="1:13" s="16" customFormat="1" x14ac:dyDescent="0.2">
      <c r="A16" s="27" t="s">
        <v>35</v>
      </c>
      <c r="B16" s="28">
        <v>-127692</v>
      </c>
      <c r="C16" s="28">
        <v>-246779</v>
      </c>
      <c r="D16" s="28">
        <v>-71719.343006700044</v>
      </c>
      <c r="E16" s="28">
        <v>-96162</v>
      </c>
      <c r="F16" s="28">
        <v>-169740</v>
      </c>
      <c r="G16" s="28">
        <v>-533683</v>
      </c>
      <c r="H16" s="28">
        <v>-1180399</v>
      </c>
      <c r="I16" s="29">
        <v>-1290441.3378333098</v>
      </c>
      <c r="J16" s="29">
        <v>-1540448</v>
      </c>
      <c r="K16" s="29">
        <v>-1650856.6017981204</v>
      </c>
      <c r="L16" s="503">
        <v>-1309103</v>
      </c>
      <c r="M16" s="503">
        <v>217013.52374855988</v>
      </c>
    </row>
    <row r="17" spans="1:13" s="16" customFormat="1" x14ac:dyDescent="0.2">
      <c r="A17" s="13" t="s">
        <v>36</v>
      </c>
      <c r="B17" s="30">
        <v>-154849</v>
      </c>
      <c r="C17" s="30">
        <v>-319827.52137309185</v>
      </c>
      <c r="D17" s="30">
        <v>-29430.226898069493</v>
      </c>
      <c r="E17" s="30">
        <v>2071</v>
      </c>
      <c r="F17" s="31">
        <v>91421</v>
      </c>
      <c r="G17" s="31">
        <v>-537736</v>
      </c>
      <c r="H17" s="31">
        <v>-687386</v>
      </c>
      <c r="I17" s="32">
        <v>-1009542.3446733399</v>
      </c>
      <c r="J17" s="32">
        <v>-894777</v>
      </c>
      <c r="K17" s="30">
        <v>173332.48520187894</v>
      </c>
      <c r="L17" s="30">
        <v>649569</v>
      </c>
      <c r="M17" s="30">
        <v>1755811.1047287686</v>
      </c>
    </row>
    <row r="18" spans="1:13" s="36" customFormat="1" x14ac:dyDescent="0.25">
      <c r="A18" s="33" t="s">
        <v>37</v>
      </c>
      <c r="B18" s="34">
        <v>-591244</v>
      </c>
      <c r="C18" s="34">
        <v>-829502</v>
      </c>
      <c r="D18" s="34">
        <v>-640324.79777677986</v>
      </c>
      <c r="E18" s="34">
        <v>-733494</v>
      </c>
      <c r="F18" s="34">
        <v>-760769</v>
      </c>
      <c r="G18" s="34">
        <v>-1439088</v>
      </c>
      <c r="H18" s="34">
        <v>-1667688</v>
      </c>
      <c r="I18" s="35">
        <v>-2057924.7851884898</v>
      </c>
      <c r="J18" s="35">
        <v>-2459967</v>
      </c>
      <c r="K18" s="35">
        <v>-2282267.0547981211</v>
      </c>
      <c r="L18" s="504">
        <v>-2039931</v>
      </c>
      <c r="M18" s="504">
        <v>-744863.21084104106</v>
      </c>
    </row>
    <row r="19" spans="1:13" s="16" customFormat="1" x14ac:dyDescent="0.2">
      <c r="A19" s="13" t="s">
        <v>38</v>
      </c>
      <c r="B19" s="31">
        <v>591244</v>
      </c>
      <c r="C19" s="31">
        <v>829502</v>
      </c>
      <c r="D19" s="31">
        <v>640324.79777677963</v>
      </c>
      <c r="E19" s="31">
        <v>733494</v>
      </c>
      <c r="F19" s="31">
        <v>760769</v>
      </c>
      <c r="G19" s="31">
        <v>1439088</v>
      </c>
      <c r="H19" s="31">
        <v>1667688</v>
      </c>
      <c r="I19" s="32">
        <v>2057924.7851884896</v>
      </c>
      <c r="J19" s="32">
        <v>2459967</v>
      </c>
      <c r="K19" s="497">
        <v>2282267.0219999999</v>
      </c>
      <c r="L19" s="503">
        <v>2039931</v>
      </c>
      <c r="M19" s="503">
        <v>744863.21084104094</v>
      </c>
    </row>
    <row r="20" spans="1:13" x14ac:dyDescent="0.2">
      <c r="A20" s="17" t="s">
        <v>39</v>
      </c>
      <c r="B20" s="21">
        <v>212523</v>
      </c>
      <c r="C20" s="21">
        <v>236803</v>
      </c>
      <c r="D20" s="21">
        <v>391913.75703601725</v>
      </c>
      <c r="E20" s="21">
        <v>439243</v>
      </c>
      <c r="F20" s="21">
        <v>323535</v>
      </c>
      <c r="G20" s="21">
        <v>542641</v>
      </c>
      <c r="H20" s="21">
        <v>-83199</v>
      </c>
      <c r="I20" s="22">
        <v>-13901.447869650321</v>
      </c>
      <c r="J20" s="22">
        <v>424822</v>
      </c>
      <c r="K20" s="22">
        <v>494655.05</v>
      </c>
      <c r="L20" s="48">
        <v>333240.70827221032</v>
      </c>
      <c r="M20" s="48">
        <v>142408.48847023002</v>
      </c>
    </row>
    <row r="21" spans="1:13" x14ac:dyDescent="0.2">
      <c r="A21" s="37" t="s">
        <v>40</v>
      </c>
      <c r="B21" s="38">
        <v>378721</v>
      </c>
      <c r="C21" s="38">
        <v>592699</v>
      </c>
      <c r="D21" s="38">
        <v>248411.0407407624</v>
      </c>
      <c r="E21" s="38">
        <v>294251</v>
      </c>
      <c r="F21" s="38">
        <v>437234</v>
      </c>
      <c r="G21" s="38">
        <v>896447.9</v>
      </c>
      <c r="H21" s="38">
        <v>1750887</v>
      </c>
      <c r="I21" s="39">
        <v>2071826.2330581399</v>
      </c>
      <c r="J21" s="39">
        <v>2035145</v>
      </c>
      <c r="K21" s="39">
        <v>1787611.9719999996</v>
      </c>
      <c r="L21" s="505">
        <v>1706691</v>
      </c>
      <c r="M21" s="505">
        <v>602454.72237081092</v>
      </c>
    </row>
    <row r="22" spans="1:13" x14ac:dyDescent="0.2">
      <c r="G22" s="8"/>
      <c r="H22" s="8"/>
      <c r="I22" s="8"/>
      <c r="J22" s="8"/>
      <c r="M22" s="8" t="s">
        <v>502</v>
      </c>
    </row>
    <row r="23" spans="1:13" x14ac:dyDescent="0.2">
      <c r="A23" s="581" t="s">
        <v>41</v>
      </c>
      <c r="B23" s="581"/>
      <c r="C23" s="581"/>
      <c r="D23" s="581"/>
      <c r="E23" s="581"/>
      <c r="F23" s="581"/>
      <c r="G23" s="41"/>
      <c r="H23" s="582" t="s">
        <v>45</v>
      </c>
      <c r="I23" s="582"/>
      <c r="J23" s="582"/>
      <c r="K23" s="582"/>
      <c r="L23" s="582"/>
      <c r="M23" s="582"/>
    </row>
    <row r="24" spans="1:13" x14ac:dyDescent="0.2">
      <c r="A24" s="4" t="s">
        <v>42</v>
      </c>
      <c r="E24" s="41" t="s">
        <v>43</v>
      </c>
      <c r="F24" s="41" t="s">
        <v>44</v>
      </c>
    </row>
    <row r="27" spans="1:13" x14ac:dyDescent="0.2">
      <c r="B27" s="24"/>
      <c r="C27" s="24"/>
      <c r="D27" s="24"/>
      <c r="E27" s="24"/>
      <c r="F27" s="24"/>
      <c r="G27" s="24"/>
      <c r="H27" s="24"/>
      <c r="I27" s="42"/>
      <c r="J27" s="24"/>
    </row>
    <row r="29" spans="1:13" x14ac:dyDescent="0.2">
      <c r="B29" s="24"/>
      <c r="C29" s="24"/>
      <c r="D29" s="24"/>
      <c r="E29" s="24"/>
      <c r="F29" s="24"/>
      <c r="G29" s="24"/>
    </row>
  </sheetData>
  <mergeCells count="15">
    <mergeCell ref="L5:L7"/>
    <mergeCell ref="M5:M7"/>
    <mergeCell ref="A23:F23"/>
    <mergeCell ref="H23:M23"/>
    <mergeCell ref="A3:K3"/>
    <mergeCell ref="A5:A7"/>
    <mergeCell ref="B5:B7"/>
    <mergeCell ref="C5:C7"/>
    <mergeCell ref="D5:D7"/>
    <mergeCell ref="E5:E7"/>
    <mergeCell ref="F5:F7"/>
    <mergeCell ref="G5:G7"/>
    <mergeCell ref="H5:H7"/>
    <mergeCell ref="J5:J7"/>
    <mergeCell ref="K5:K7"/>
  </mergeCells>
  <hyperlinks>
    <hyperlink ref="M2" location="Contents!A1" display="Back to Contents" xr:uid="{DCC67E79-757E-46A5-9898-DE9C011F7B5C}"/>
  </hyperlinks>
  <pageMargins left="0.43" right="0.72" top="0.61" bottom="0.46" header="0.5" footer="0.5"/>
  <pageSetup paperSize="9" scale="71" fitToHeight="0" orientation="landscape" r:id="rId1"/>
  <headerFooter alignWithMargins="0">
    <oddHeader>&amp;L&amp;"Calibri"&amp;10&amp;K000000 [Limited Sharing]&amp;1#_x000D_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5282-5BFF-4E8B-86B2-D710460A6153}">
  <sheetPr>
    <pageSetUpPr fitToPage="1"/>
  </sheetPr>
  <dimension ref="A1:N32"/>
  <sheetViews>
    <sheetView zoomScaleNormal="100" workbookViewId="0">
      <pane xSplit="1" ySplit="6" topLeftCell="B7" activePane="bottomRight" state="frozen"/>
      <selection pane="topRight" activeCell="B1" sqref="B1"/>
      <selection pane="bottomLeft" activeCell="A7" sqref="A7"/>
      <selection pane="bottomRight" activeCell="A29" sqref="A29:G29"/>
    </sheetView>
  </sheetViews>
  <sheetFormatPr defaultColWidth="9.140625" defaultRowHeight="12.75" x14ac:dyDescent="0.2"/>
  <cols>
    <col min="1" max="1" width="56.85546875" style="43" customWidth="1"/>
    <col min="2" max="2" width="10.28515625" style="43" customWidth="1"/>
    <col min="3" max="6" width="9.7109375" style="270" customWidth="1"/>
    <col min="7" max="7" width="9.140625" style="270"/>
    <col min="8" max="13" width="9.140625" style="43"/>
    <col min="14" max="14" width="11.140625" style="43" bestFit="1" customWidth="1"/>
    <col min="15" max="16384" width="9.140625" style="43"/>
  </cols>
  <sheetData>
    <row r="1" spans="1:14" s="380" customFormat="1" ht="15.75" x14ac:dyDescent="0.25">
      <c r="A1" s="83" t="s">
        <v>408</v>
      </c>
      <c r="B1" s="83"/>
      <c r="C1" s="407"/>
      <c r="E1" s="84"/>
      <c r="F1" s="407"/>
      <c r="H1" s="84" t="s">
        <v>578</v>
      </c>
    </row>
    <row r="2" spans="1:14" s="380" customFormat="1" ht="15.75" x14ac:dyDescent="0.25">
      <c r="A2" s="83"/>
      <c r="B2" s="83"/>
      <c r="C2" s="407"/>
      <c r="E2" s="84"/>
      <c r="F2" s="407"/>
      <c r="H2" s="412" t="s">
        <v>493</v>
      </c>
    </row>
    <row r="3" spans="1:14" s="380" customFormat="1" ht="19.5" customHeight="1" x14ac:dyDescent="0.25">
      <c r="A3" s="603" t="s">
        <v>409</v>
      </c>
      <c r="B3" s="603"/>
      <c r="C3" s="603"/>
      <c r="D3" s="603"/>
      <c r="E3" s="603"/>
      <c r="F3" s="603"/>
      <c r="G3" s="603"/>
    </row>
    <row r="4" spans="1:14" x14ac:dyDescent="0.2">
      <c r="H4" s="270" t="s">
        <v>600</v>
      </c>
    </row>
    <row r="5" spans="1:14" x14ac:dyDescent="0.2">
      <c r="A5" s="649" t="s">
        <v>410</v>
      </c>
      <c r="B5" s="617">
        <v>2019</v>
      </c>
      <c r="C5" s="652">
        <v>2020</v>
      </c>
      <c r="D5" s="652">
        <v>2021</v>
      </c>
      <c r="E5" s="652">
        <v>2022</v>
      </c>
      <c r="F5" s="654" t="s">
        <v>26</v>
      </c>
      <c r="G5" s="650" t="s">
        <v>495</v>
      </c>
      <c r="H5" s="650" t="s">
        <v>613</v>
      </c>
    </row>
    <row r="6" spans="1:14" ht="7.5" customHeight="1" x14ac:dyDescent="0.2">
      <c r="A6" s="649"/>
      <c r="B6" s="618"/>
      <c r="C6" s="653"/>
      <c r="D6" s="653"/>
      <c r="E6" s="653"/>
      <c r="F6" s="654"/>
      <c r="G6" s="650"/>
      <c r="H6" s="650"/>
    </row>
    <row r="7" spans="1:14" ht="15" customHeight="1" x14ac:dyDescent="0.2">
      <c r="A7" s="531" t="s">
        <v>411</v>
      </c>
      <c r="B7" s="532">
        <v>81.902853528323405</v>
      </c>
      <c r="C7" s="300">
        <v>96.618958016523081</v>
      </c>
      <c r="D7" s="300">
        <v>100.01028138088235</v>
      </c>
      <c r="E7" s="301">
        <v>114.24660359615879</v>
      </c>
      <c r="F7" s="302">
        <v>104.20082461683542</v>
      </c>
      <c r="G7" s="303">
        <v>95.490666372849063</v>
      </c>
      <c r="H7" s="303">
        <v>91.584473465699617</v>
      </c>
    </row>
    <row r="8" spans="1:14" ht="15" customHeight="1" x14ac:dyDescent="0.2">
      <c r="A8" s="283" t="s">
        <v>412</v>
      </c>
      <c r="B8" s="532">
        <v>42.927980476598435</v>
      </c>
      <c r="C8" s="300">
        <v>57.937626996917636</v>
      </c>
      <c r="D8" s="300">
        <v>63.00811908226499</v>
      </c>
      <c r="E8" s="303">
        <v>62.475169930524075</v>
      </c>
      <c r="F8" s="302">
        <v>61.981874281311647</v>
      </c>
      <c r="G8" s="303">
        <v>60.837874462079299</v>
      </c>
      <c r="H8" s="303">
        <v>57.022423374333961</v>
      </c>
    </row>
    <row r="9" spans="1:14" ht="15" customHeight="1" x14ac:dyDescent="0.2">
      <c r="A9" s="283" t="s">
        <v>413</v>
      </c>
      <c r="B9" s="532">
        <v>38.97487305172497</v>
      </c>
      <c r="C9" s="300">
        <v>38.681331019605445</v>
      </c>
      <c r="D9" s="300">
        <v>37.002162298617385</v>
      </c>
      <c r="E9" s="303">
        <v>51.771433665634717</v>
      </c>
      <c r="F9" s="302">
        <v>42.325179267166632</v>
      </c>
      <c r="G9" s="303">
        <v>34.622473582137715</v>
      </c>
      <c r="H9" s="303">
        <v>34.562050091365641</v>
      </c>
    </row>
    <row r="10" spans="1:14" ht="15" customHeight="1" x14ac:dyDescent="0.2">
      <c r="A10" s="205" t="s">
        <v>414</v>
      </c>
      <c r="B10" s="532">
        <v>52.413290413322663</v>
      </c>
      <c r="C10" s="300">
        <v>59.965071230647673</v>
      </c>
      <c r="D10" s="300">
        <v>63.001641643525474</v>
      </c>
      <c r="E10" s="303">
        <v>54.684487734412293</v>
      </c>
      <c r="F10" s="302">
        <v>59.422514751128155</v>
      </c>
      <c r="G10" s="303">
        <v>63.710807320721955</v>
      </c>
      <c r="H10" s="303">
        <v>62.294298062491357</v>
      </c>
    </row>
    <row r="11" spans="1:14" ht="15" customHeight="1" x14ac:dyDescent="0.2">
      <c r="A11" s="205" t="s">
        <v>415</v>
      </c>
      <c r="B11" s="532">
        <v>47.586709586677337</v>
      </c>
      <c r="C11" s="300">
        <v>40.034928769352327</v>
      </c>
      <c r="D11" s="300">
        <v>36.99835835647454</v>
      </c>
      <c r="E11" s="303">
        <v>45.315512265587714</v>
      </c>
      <c r="F11" s="302">
        <v>40.577485248871852</v>
      </c>
      <c r="G11" s="303">
        <v>36.289192679278038</v>
      </c>
      <c r="H11" s="303">
        <v>37.705701937508643</v>
      </c>
      <c r="N11" s="566"/>
    </row>
    <row r="12" spans="1:14" ht="15" customHeight="1" x14ac:dyDescent="0.2">
      <c r="A12" s="205" t="s">
        <v>416</v>
      </c>
      <c r="B12" s="532">
        <v>178.59103347350788</v>
      </c>
      <c r="C12" s="300">
        <v>250.24080867434176</v>
      </c>
      <c r="D12" s="300">
        <v>218.67056281471133</v>
      </c>
      <c r="E12" s="303">
        <v>240.13810820142828</v>
      </c>
      <c r="F12" s="302">
        <v>205.25747305632143</v>
      </c>
      <c r="G12" s="303">
        <v>175.40408669750815</v>
      </c>
      <c r="H12" s="303">
        <v>267.7</v>
      </c>
      <c r="N12" s="567"/>
    </row>
    <row r="13" spans="1:14" ht="15" customHeight="1" x14ac:dyDescent="0.2">
      <c r="A13" s="205" t="s">
        <v>417</v>
      </c>
      <c r="B13" s="532">
        <v>12.711392682378939</v>
      </c>
      <c r="C13" s="300">
        <v>12.407912157676741</v>
      </c>
      <c r="D13" s="300">
        <v>13.516627390365665</v>
      </c>
      <c r="E13" s="303">
        <v>12.457091284014259</v>
      </c>
      <c r="F13" s="302">
        <v>15.430294830672315</v>
      </c>
      <c r="G13" s="366" t="s">
        <v>563</v>
      </c>
      <c r="H13" s="366" t="s">
        <v>563</v>
      </c>
    </row>
    <row r="14" spans="1:14" ht="15" customHeight="1" x14ac:dyDescent="0.2">
      <c r="A14" s="205" t="s">
        <v>418</v>
      </c>
      <c r="B14" s="532">
        <v>106.96007897878221</v>
      </c>
      <c r="C14" s="300">
        <v>141.91740799042077</v>
      </c>
      <c r="D14" s="300">
        <v>163.38248467812934</v>
      </c>
      <c r="E14" s="303">
        <v>151.45862162507277</v>
      </c>
      <c r="F14" s="302">
        <v>139.83559828400755</v>
      </c>
      <c r="G14" s="366" t="s">
        <v>563</v>
      </c>
      <c r="H14" s="366" t="s">
        <v>563</v>
      </c>
    </row>
    <row r="15" spans="1:14" ht="15" customHeight="1" x14ac:dyDescent="0.2">
      <c r="A15" s="283" t="s">
        <v>419</v>
      </c>
      <c r="B15" s="532">
        <v>63.414868932961198</v>
      </c>
      <c r="C15" s="300">
        <v>85.237301811351614</v>
      </c>
      <c r="D15" s="300">
        <v>109.3851209183492</v>
      </c>
      <c r="E15" s="303">
        <v>126.8093760621564</v>
      </c>
      <c r="F15" s="302">
        <v>124.4039991478561</v>
      </c>
      <c r="G15" s="366" t="s">
        <v>563</v>
      </c>
      <c r="H15" s="366" t="s">
        <v>563</v>
      </c>
    </row>
    <row r="16" spans="1:14" ht="15" customHeight="1" x14ac:dyDescent="0.2">
      <c r="A16" s="205" t="s">
        <v>420</v>
      </c>
      <c r="B16" s="532">
        <v>45.357340722127468</v>
      </c>
      <c r="C16" s="300">
        <v>48.509262657356608</v>
      </c>
      <c r="D16" s="300">
        <v>49.044549390965763</v>
      </c>
      <c r="E16" s="303">
        <v>50.764422204040535</v>
      </c>
      <c r="F16" s="302">
        <v>59.507847772518197</v>
      </c>
      <c r="G16" s="366" t="s">
        <v>563</v>
      </c>
      <c r="H16" s="366" t="s">
        <v>563</v>
      </c>
    </row>
    <row r="17" spans="1:13" ht="15" customHeight="1" x14ac:dyDescent="0.2">
      <c r="A17" s="282" t="s">
        <v>492</v>
      </c>
      <c r="B17" s="532">
        <v>26.891620168043801</v>
      </c>
      <c r="C17" s="300">
        <v>29.135246481180992</v>
      </c>
      <c r="D17" s="300">
        <v>32.835490145014745</v>
      </c>
      <c r="E17" s="303">
        <v>42.502728710853383</v>
      </c>
      <c r="F17" s="302">
        <v>52.940841491216737</v>
      </c>
      <c r="G17" s="366" t="s">
        <v>563</v>
      </c>
      <c r="H17" s="366" t="s">
        <v>563</v>
      </c>
    </row>
    <row r="18" spans="1:13" ht="15" customHeight="1" x14ac:dyDescent="0.2">
      <c r="A18" s="205" t="s">
        <v>421</v>
      </c>
      <c r="B18" s="532">
        <v>23.713030274560047</v>
      </c>
      <c r="C18" s="300">
        <v>32.059018406834952</v>
      </c>
      <c r="D18" s="300">
        <v>26.399677519037191</v>
      </c>
      <c r="E18" s="303">
        <v>9.4036654801495221</v>
      </c>
      <c r="F18" s="302">
        <v>8.2934703571103352</v>
      </c>
      <c r="G18" s="366" t="s">
        <v>563</v>
      </c>
      <c r="H18" s="366" t="s">
        <v>563</v>
      </c>
    </row>
    <row r="19" spans="1:13" ht="15" customHeight="1" x14ac:dyDescent="0.2">
      <c r="A19" s="205" t="s">
        <v>422</v>
      </c>
      <c r="B19" s="532">
        <v>5.6649719271566132</v>
      </c>
      <c r="C19" s="300">
        <v>6.2654104896714715</v>
      </c>
      <c r="D19" s="300">
        <v>5.9525345960951652</v>
      </c>
      <c r="E19" s="303">
        <v>6.5043445670898388</v>
      </c>
      <c r="F19" s="302">
        <v>8.9167812829387643</v>
      </c>
      <c r="G19" s="303">
        <v>8.9286383341671449</v>
      </c>
      <c r="H19" s="303">
        <v>7.6354500323992545</v>
      </c>
      <c r="K19" s="93"/>
      <c r="L19" s="93"/>
      <c r="M19" s="93"/>
    </row>
    <row r="20" spans="1:13" ht="15" customHeight="1" x14ac:dyDescent="0.2">
      <c r="A20" s="205" t="s">
        <v>423</v>
      </c>
      <c r="B20" s="532">
        <v>20.213997655624443</v>
      </c>
      <c r="C20" s="300">
        <v>24.49488997321679</v>
      </c>
      <c r="D20" s="300">
        <v>21.598537014322762</v>
      </c>
      <c r="E20" s="303">
        <v>26.506131024987027</v>
      </c>
      <c r="F20" s="302">
        <v>45.842579793833934</v>
      </c>
      <c r="G20" s="303">
        <v>43.9</v>
      </c>
      <c r="H20" s="303">
        <v>40.136562450577088</v>
      </c>
    </row>
    <row r="21" spans="1:13" ht="15" customHeight="1" x14ac:dyDescent="0.2">
      <c r="A21" s="205" t="s">
        <v>424</v>
      </c>
      <c r="B21" s="532">
        <v>4.1944800719651836</v>
      </c>
      <c r="C21" s="300">
        <v>4.5609832784905313</v>
      </c>
      <c r="D21" s="300">
        <v>4.5117876484896948</v>
      </c>
      <c r="E21" s="303">
        <v>5.9698437700213285</v>
      </c>
      <c r="F21" s="302">
        <v>8.468721872296074</v>
      </c>
      <c r="G21" s="303">
        <v>7.5993302988163576</v>
      </c>
      <c r="H21" s="303">
        <v>6.5896197578963118</v>
      </c>
    </row>
    <row r="22" spans="1:13" ht="15" customHeight="1" x14ac:dyDescent="0.2">
      <c r="A22" s="205" t="s">
        <v>425</v>
      </c>
      <c r="B22" s="532">
        <v>1.4704918551914297</v>
      </c>
      <c r="C22" s="300">
        <v>1.7044272111809404</v>
      </c>
      <c r="D22" s="300">
        <v>1.4407469476054702</v>
      </c>
      <c r="E22" s="303">
        <v>0.53450079706851061</v>
      </c>
      <c r="F22" s="302">
        <v>0.44805941064269028</v>
      </c>
      <c r="G22" s="303">
        <v>1.3293080353507873</v>
      </c>
      <c r="H22" s="303">
        <v>1.0458302745029429</v>
      </c>
    </row>
    <row r="23" spans="1:13" ht="15" customHeight="1" x14ac:dyDescent="0.2">
      <c r="A23" s="205" t="s">
        <v>426</v>
      </c>
      <c r="B23" s="532">
        <v>37.175575006330988</v>
      </c>
      <c r="C23" s="300">
        <v>38.467970956996247</v>
      </c>
      <c r="D23" s="300">
        <v>38.157518043235854</v>
      </c>
      <c r="E23" s="303">
        <v>44.470261530108395</v>
      </c>
      <c r="F23" s="302">
        <v>52.250369426615094</v>
      </c>
      <c r="G23" s="303">
        <v>50.4</v>
      </c>
      <c r="H23" s="303">
        <v>47.79221468442725</v>
      </c>
    </row>
    <row r="24" spans="1:13" ht="15" customHeight="1" x14ac:dyDescent="0.2">
      <c r="A24" s="304" t="s">
        <v>427</v>
      </c>
      <c r="B24" s="534">
        <v>6.7381017453087066</v>
      </c>
      <c r="C24" s="305">
        <v>11.026436588655478</v>
      </c>
      <c r="D24" s="305">
        <v>8.5143387936071413</v>
      </c>
      <c r="E24" s="306">
        <v>2.47924388320325</v>
      </c>
      <c r="F24" s="533">
        <v>2.1750953344846509</v>
      </c>
      <c r="G24" s="306">
        <v>6.7345292608593939</v>
      </c>
      <c r="H24" s="306">
        <v>8.1355199599807033</v>
      </c>
    </row>
    <row r="25" spans="1:13" x14ac:dyDescent="0.2">
      <c r="C25" s="298"/>
      <c r="D25" s="298"/>
      <c r="E25" s="298"/>
      <c r="H25" s="270" t="s">
        <v>554</v>
      </c>
    </row>
    <row r="26" spans="1:13" x14ac:dyDescent="0.2">
      <c r="D26" s="582" t="s">
        <v>568</v>
      </c>
      <c r="E26" s="582"/>
      <c r="F26" s="582"/>
      <c r="G26" s="582"/>
      <c r="H26" s="582"/>
    </row>
    <row r="27" spans="1:13" x14ac:dyDescent="0.2">
      <c r="D27" s="655" t="s">
        <v>569</v>
      </c>
      <c r="E27" s="655"/>
      <c r="F27" s="655"/>
      <c r="G27" s="655"/>
      <c r="H27" s="655"/>
    </row>
    <row r="28" spans="1:13" ht="12.75" customHeight="1" x14ac:dyDescent="0.2">
      <c r="A28" s="648" t="s">
        <v>628</v>
      </c>
      <c r="B28" s="648"/>
      <c r="C28" s="648"/>
      <c r="D28" s="648"/>
      <c r="E28" s="648"/>
      <c r="F28" s="648"/>
      <c r="G28" s="648"/>
    </row>
    <row r="29" spans="1:13" ht="50.25" customHeight="1" x14ac:dyDescent="0.2">
      <c r="A29" s="602" t="s">
        <v>500</v>
      </c>
      <c r="B29" s="602"/>
      <c r="C29" s="602"/>
      <c r="D29" s="602"/>
      <c r="E29" s="602"/>
      <c r="F29" s="602"/>
      <c r="G29" s="602"/>
    </row>
    <row r="30" spans="1:13" ht="12.75" customHeight="1" x14ac:dyDescent="0.2">
      <c r="A30" s="648" t="s">
        <v>428</v>
      </c>
      <c r="B30" s="648"/>
      <c r="C30" s="648"/>
      <c r="D30" s="648"/>
      <c r="E30" s="648"/>
      <c r="F30" s="648"/>
      <c r="G30" s="648"/>
    </row>
    <row r="31" spans="1:13" ht="12.75" customHeight="1" x14ac:dyDescent="0.2">
      <c r="A31" s="648" t="s">
        <v>429</v>
      </c>
      <c r="B31" s="648"/>
      <c r="C31" s="648"/>
      <c r="D31" s="648"/>
      <c r="E31" s="648"/>
      <c r="F31" s="648"/>
      <c r="G31" s="648"/>
    </row>
    <row r="32" spans="1:13" ht="12.75" customHeight="1" x14ac:dyDescent="0.2">
      <c r="A32" s="648"/>
      <c r="B32" s="648"/>
      <c r="C32" s="648"/>
      <c r="D32" s="648"/>
      <c r="E32" s="648"/>
      <c r="F32" s="648"/>
      <c r="G32" s="648"/>
    </row>
  </sheetData>
  <mergeCells count="16">
    <mergeCell ref="A32:G32"/>
    <mergeCell ref="A3:G3"/>
    <mergeCell ref="A5:A6"/>
    <mergeCell ref="B5:B6"/>
    <mergeCell ref="C5:C6"/>
    <mergeCell ref="D5:D6"/>
    <mergeCell ref="E5:E6"/>
    <mergeCell ref="F5:F6"/>
    <mergeCell ref="G5:G6"/>
    <mergeCell ref="D26:H26"/>
    <mergeCell ref="D27:H27"/>
    <mergeCell ref="H5:H6"/>
    <mergeCell ref="A28:G28"/>
    <mergeCell ref="A29:G29"/>
    <mergeCell ref="A30:G30"/>
    <mergeCell ref="A31:G31"/>
  </mergeCells>
  <conditionalFormatting sqref="A1:B4 C20:E24">
    <cfRule type="cellIs" dxfId="12" priority="2" operator="equal">
      <formula>0</formula>
    </cfRule>
  </conditionalFormatting>
  <conditionalFormatting sqref="C1:C2 E1:E2 C4:E4 A28:B32 A33:G1048576">
    <cfRule type="cellIs" dxfId="11" priority="5" operator="equal">
      <formula>0</formula>
    </cfRule>
  </conditionalFormatting>
  <conditionalFormatting sqref="D27">
    <cfRule type="cellIs" dxfId="10" priority="4" operator="equal">
      <formula>0</formula>
    </cfRule>
  </conditionalFormatting>
  <conditionalFormatting sqref="H25">
    <cfRule type="cellIs" dxfId="9" priority="3" operator="equal">
      <formula>0</formula>
    </cfRule>
  </conditionalFormatting>
  <conditionalFormatting sqref="H1:XFD2 H4:XFD4 B7:H24">
    <cfRule type="cellIs" dxfId="8" priority="1" operator="equal">
      <formula>0</formula>
    </cfRule>
  </conditionalFormatting>
  <hyperlinks>
    <hyperlink ref="H2" location="Contents!A1" display="Back to Contents" xr:uid="{8B56D33C-2651-4505-BAF2-A0B63E4C4FF1}"/>
  </hyperlinks>
  <pageMargins left="0.7" right="0.7" top="0.75" bottom="0.75" header="0.3" footer="0.3"/>
  <pageSetup paperSize="9" scale="48" orientation="portrait" r:id="rId1"/>
  <headerFooter>
    <oddHeader>&amp;L&amp;"Calibri"&amp;10&amp;K000000 [Limited Sharing]&amp;1#_x000D_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N42"/>
  <sheetViews>
    <sheetView showGridLines="0" zoomScaleNormal="100" zoomScaleSheetLayoutView="115" workbookViewId="0">
      <pane xSplit="1" ySplit="6" topLeftCell="B7" activePane="bottomRight" state="frozen"/>
      <selection activeCell="B3" sqref="B3:G3"/>
      <selection pane="topRight" activeCell="B3" sqref="B3:G3"/>
      <selection pane="bottomLeft" activeCell="B3" sqref="B3:G3"/>
      <selection pane="bottomRight" activeCell="J45" sqref="J45"/>
    </sheetView>
  </sheetViews>
  <sheetFormatPr defaultColWidth="9.140625" defaultRowHeight="12.75" x14ac:dyDescent="0.2"/>
  <cols>
    <col min="1" max="1" width="42.7109375" style="4" customWidth="1"/>
    <col min="2" max="2" width="12.85546875" style="4" customWidth="1"/>
    <col min="3" max="3" width="12.42578125" style="4" customWidth="1"/>
    <col min="4" max="4" width="12.28515625" style="4" customWidth="1"/>
    <col min="5" max="5" width="12.5703125" style="4" customWidth="1"/>
    <col min="6" max="6" width="11.85546875" style="4" customWidth="1"/>
    <col min="7" max="7" width="12.28515625" style="4" customWidth="1"/>
    <col min="8" max="8" width="12" style="4" customWidth="1"/>
    <col min="9" max="9" width="12.42578125" style="43" customWidth="1"/>
    <col min="10" max="10" width="12.5703125" style="4" customWidth="1"/>
    <col min="11" max="12" width="12" style="64" customWidth="1"/>
    <col min="13" max="14" width="9.140625" style="64"/>
    <col min="15" max="16384" width="9.140625" style="4"/>
  </cols>
  <sheetData>
    <row r="1" spans="1:14" ht="15.75" x14ac:dyDescent="0.25">
      <c r="A1" s="3" t="s">
        <v>22</v>
      </c>
      <c r="H1" s="5"/>
      <c r="J1" s="6"/>
      <c r="L1" s="103" t="s">
        <v>577</v>
      </c>
    </row>
    <row r="2" spans="1:14" ht="21" customHeight="1" x14ac:dyDescent="0.2">
      <c r="A2" s="16"/>
      <c r="L2" s="412" t="s">
        <v>493</v>
      </c>
    </row>
    <row r="3" spans="1:14" ht="15.75" x14ac:dyDescent="0.25">
      <c r="A3" s="583" t="s">
        <v>17</v>
      </c>
      <c r="B3" s="583"/>
      <c r="C3" s="583"/>
      <c r="D3" s="583"/>
      <c r="E3" s="583"/>
      <c r="F3" s="583"/>
      <c r="G3" s="583"/>
      <c r="H3" s="583"/>
      <c r="I3" s="583"/>
      <c r="J3" s="583"/>
      <c r="K3" s="583"/>
    </row>
    <row r="4" spans="1:14" x14ac:dyDescent="0.2">
      <c r="A4" s="4" t="s">
        <v>430</v>
      </c>
      <c r="H4" s="8"/>
      <c r="J4" s="9"/>
      <c r="L4" s="9" t="s">
        <v>600</v>
      </c>
      <c r="M4" s="307"/>
      <c r="N4" s="307"/>
    </row>
    <row r="5" spans="1:14" ht="25.5" customHeight="1" x14ac:dyDescent="0.2">
      <c r="A5" s="658" t="s">
        <v>24</v>
      </c>
      <c r="B5" s="660">
        <v>2014</v>
      </c>
      <c r="C5" s="660">
        <v>2015</v>
      </c>
      <c r="D5" s="660">
        <v>2016</v>
      </c>
      <c r="E5" s="578">
        <v>2017</v>
      </c>
      <c r="F5" s="660">
        <v>2018</v>
      </c>
      <c r="G5" s="578">
        <v>2019</v>
      </c>
      <c r="H5" s="578">
        <v>2020</v>
      </c>
      <c r="I5" s="656">
        <v>2021</v>
      </c>
      <c r="J5" s="663">
        <v>2022</v>
      </c>
      <c r="K5" s="656" t="s">
        <v>431</v>
      </c>
      <c r="L5" s="656" t="s">
        <v>609</v>
      </c>
    </row>
    <row r="6" spans="1:14" x14ac:dyDescent="0.2">
      <c r="A6" s="659"/>
      <c r="B6" s="661"/>
      <c r="C6" s="661"/>
      <c r="D6" s="661"/>
      <c r="E6" s="662"/>
      <c r="F6" s="661"/>
      <c r="G6" s="662"/>
      <c r="H6" s="662"/>
      <c r="I6" s="657"/>
      <c r="J6" s="664"/>
      <c r="K6" s="657"/>
      <c r="L6" s="657"/>
    </row>
    <row r="7" spans="1:14" ht="15" customHeight="1" x14ac:dyDescent="0.2">
      <c r="A7" s="308" t="s">
        <v>432</v>
      </c>
      <c r="B7" s="309">
        <v>59133</v>
      </c>
      <c r="C7" s="309">
        <v>67972</v>
      </c>
      <c r="D7" s="309">
        <v>79595</v>
      </c>
      <c r="E7" s="309">
        <v>86978</v>
      </c>
      <c r="F7" s="309">
        <v>88689</v>
      </c>
      <c r="G7" s="309">
        <v>91344</v>
      </c>
      <c r="H7" s="309">
        <v>52245</v>
      </c>
      <c r="I7" s="310">
        <v>63942</v>
      </c>
      <c r="J7" s="311">
        <v>73793</v>
      </c>
      <c r="K7" s="26">
        <v>85702</v>
      </c>
      <c r="L7" s="26">
        <v>84685</v>
      </c>
    </row>
    <row r="8" spans="1:14" ht="15" customHeight="1" x14ac:dyDescent="0.2">
      <c r="A8" s="312" t="s">
        <v>433</v>
      </c>
      <c r="B8" s="313">
        <v>52569</v>
      </c>
      <c r="C8" s="313">
        <v>61476</v>
      </c>
      <c r="D8" s="313">
        <v>70942</v>
      </c>
      <c r="E8" s="313">
        <v>77691</v>
      </c>
      <c r="F8" s="313">
        <v>82228</v>
      </c>
      <c r="G8" s="313">
        <v>81499</v>
      </c>
      <c r="H8" s="313">
        <v>43096</v>
      </c>
      <c r="I8" s="314">
        <v>55165</v>
      </c>
      <c r="J8" s="315">
        <v>59894</v>
      </c>
      <c r="K8" s="50">
        <v>71187</v>
      </c>
      <c r="L8" s="50">
        <v>73309</v>
      </c>
    </row>
    <row r="9" spans="1:14" ht="15" customHeight="1" x14ac:dyDescent="0.2">
      <c r="A9" s="316" t="s">
        <v>434</v>
      </c>
      <c r="B9" s="313">
        <v>30810</v>
      </c>
      <c r="C9" s="313">
        <v>34476</v>
      </c>
      <c r="D9" s="313">
        <v>38395</v>
      </c>
      <c r="E9" s="313">
        <v>46248</v>
      </c>
      <c r="F9" s="313">
        <v>48145</v>
      </c>
      <c r="G9" s="313">
        <v>49069</v>
      </c>
      <c r="H9" s="313">
        <v>15728</v>
      </c>
      <c r="I9" s="314">
        <v>13936</v>
      </c>
      <c r="J9" s="315">
        <v>14783</v>
      </c>
      <c r="K9" s="50">
        <v>27620</v>
      </c>
      <c r="L9" s="50">
        <v>24168</v>
      </c>
    </row>
    <row r="10" spans="1:14" ht="15" customHeight="1" x14ac:dyDescent="0.2">
      <c r="A10" s="317" t="s">
        <v>435</v>
      </c>
      <c r="B10" s="313">
        <v>21521</v>
      </c>
      <c r="C10" s="313">
        <v>21808</v>
      </c>
      <c r="D10" s="313">
        <v>25333</v>
      </c>
      <c r="E10" s="313">
        <v>32808</v>
      </c>
      <c r="F10" s="313">
        <v>33947</v>
      </c>
      <c r="G10" s="313">
        <v>34874</v>
      </c>
      <c r="H10" s="313">
        <v>2707</v>
      </c>
      <c r="I10" s="314">
        <v>248</v>
      </c>
      <c r="J10" s="315">
        <v>173</v>
      </c>
      <c r="K10" s="50">
        <v>34</v>
      </c>
      <c r="L10" s="50">
        <v>69</v>
      </c>
    </row>
    <row r="11" spans="1:14" ht="15" customHeight="1" x14ac:dyDescent="0.2">
      <c r="A11" s="317" t="s">
        <v>436</v>
      </c>
      <c r="B11" s="313">
        <v>8199</v>
      </c>
      <c r="C11" s="313">
        <v>10688</v>
      </c>
      <c r="D11" s="313">
        <v>10267</v>
      </c>
      <c r="E11" s="313">
        <v>10952</v>
      </c>
      <c r="F11" s="313">
        <v>11929</v>
      </c>
      <c r="G11" s="313">
        <v>11718</v>
      </c>
      <c r="H11" s="313">
        <v>11197</v>
      </c>
      <c r="I11" s="314">
        <v>11498</v>
      </c>
      <c r="J11" s="315">
        <v>11930</v>
      </c>
      <c r="K11" s="50">
        <v>15646</v>
      </c>
      <c r="L11" s="50">
        <v>14910</v>
      </c>
    </row>
    <row r="12" spans="1:14" ht="15" customHeight="1" x14ac:dyDescent="0.2">
      <c r="A12" s="317" t="s">
        <v>437</v>
      </c>
      <c r="B12" s="318">
        <v>1090</v>
      </c>
      <c r="C12" s="318">
        <v>1980</v>
      </c>
      <c r="D12" s="318">
        <v>2795</v>
      </c>
      <c r="E12" s="318">
        <v>2488</v>
      </c>
      <c r="F12" s="318">
        <v>2269</v>
      </c>
      <c r="G12" s="318">
        <v>2477</v>
      </c>
      <c r="H12" s="318">
        <v>1824</v>
      </c>
      <c r="I12" s="319">
        <v>2190</v>
      </c>
      <c r="J12" s="315">
        <v>2680</v>
      </c>
      <c r="K12" s="50">
        <v>11940</v>
      </c>
      <c r="L12" s="50">
        <v>9189</v>
      </c>
    </row>
    <row r="13" spans="1:14" ht="15" customHeight="1" x14ac:dyDescent="0.2">
      <c r="A13" s="316" t="s">
        <v>438</v>
      </c>
      <c r="B13" s="318">
        <v>21759</v>
      </c>
      <c r="C13" s="318">
        <v>27000</v>
      </c>
      <c r="D13" s="318">
        <v>32547</v>
      </c>
      <c r="E13" s="318">
        <v>31443</v>
      </c>
      <c r="F13" s="318">
        <v>34083</v>
      </c>
      <c r="G13" s="318">
        <v>32430</v>
      </c>
      <c r="H13" s="318">
        <v>27368</v>
      </c>
      <c r="I13" s="319">
        <v>41229</v>
      </c>
      <c r="J13" s="315">
        <v>45111</v>
      </c>
      <c r="K13" s="50">
        <v>43567</v>
      </c>
      <c r="L13" s="50">
        <v>49141</v>
      </c>
    </row>
    <row r="14" spans="1:14" ht="15" customHeight="1" x14ac:dyDescent="0.2">
      <c r="A14" s="312" t="s">
        <v>439</v>
      </c>
      <c r="B14" s="318">
        <v>6564</v>
      </c>
      <c r="C14" s="318">
        <v>6496</v>
      </c>
      <c r="D14" s="318">
        <v>8653</v>
      </c>
      <c r="E14" s="318">
        <v>9287</v>
      </c>
      <c r="F14" s="318">
        <v>6461</v>
      </c>
      <c r="G14" s="318">
        <v>9845</v>
      </c>
      <c r="H14" s="318">
        <v>9149</v>
      </c>
      <c r="I14" s="319">
        <v>8777</v>
      </c>
      <c r="J14" s="315">
        <v>13899</v>
      </c>
      <c r="K14" s="50">
        <v>14515</v>
      </c>
      <c r="L14" s="50">
        <v>11376</v>
      </c>
    </row>
    <row r="15" spans="1:14" ht="15" customHeight="1" x14ac:dyDescent="0.2">
      <c r="A15" s="316" t="s">
        <v>440</v>
      </c>
      <c r="B15" s="318">
        <v>2115</v>
      </c>
      <c r="C15" s="318">
        <v>1115</v>
      </c>
      <c r="D15" s="318">
        <v>2479</v>
      </c>
      <c r="E15" s="318">
        <v>2731</v>
      </c>
      <c r="F15" s="318">
        <v>2772</v>
      </c>
      <c r="G15" s="318">
        <v>2352</v>
      </c>
      <c r="H15" s="318">
        <v>2039</v>
      </c>
      <c r="I15" s="319">
        <v>2209</v>
      </c>
      <c r="J15" s="315">
        <v>6488</v>
      </c>
      <c r="K15" s="50">
        <v>11030</v>
      </c>
      <c r="L15" s="50">
        <v>8521</v>
      </c>
    </row>
    <row r="16" spans="1:14" s="64" customFormat="1" ht="15" customHeight="1" x14ac:dyDescent="0.2">
      <c r="A16" s="316" t="s">
        <v>441</v>
      </c>
      <c r="B16" s="318">
        <v>4449</v>
      </c>
      <c r="C16" s="318">
        <v>5381</v>
      </c>
      <c r="D16" s="318">
        <v>6174</v>
      </c>
      <c r="E16" s="318">
        <v>6556</v>
      </c>
      <c r="F16" s="318">
        <v>3689</v>
      </c>
      <c r="G16" s="318">
        <v>7493</v>
      </c>
      <c r="H16" s="318">
        <v>7110</v>
      </c>
      <c r="I16" s="319">
        <v>6568</v>
      </c>
      <c r="J16" s="315">
        <v>7411</v>
      </c>
      <c r="K16" s="50">
        <v>3485</v>
      </c>
      <c r="L16" s="50">
        <v>2855</v>
      </c>
    </row>
    <row r="17" spans="1:12" s="64" customFormat="1" ht="15" customHeight="1" x14ac:dyDescent="0.2">
      <c r="A17" s="320" t="s">
        <v>442</v>
      </c>
      <c r="B17" s="321">
        <v>216824</v>
      </c>
      <c r="C17" s="321">
        <v>269586.25951723999</v>
      </c>
      <c r="D17" s="321">
        <v>276147</v>
      </c>
      <c r="E17" s="321">
        <v>287838</v>
      </c>
      <c r="F17" s="321">
        <v>292265.11011593003</v>
      </c>
      <c r="G17" s="321">
        <v>310123.82353032997</v>
      </c>
      <c r="H17" s="321">
        <v>337006</v>
      </c>
      <c r="I17" s="322">
        <v>382248.26600544999</v>
      </c>
      <c r="J17" s="323">
        <v>392512.04193059</v>
      </c>
      <c r="K17" s="26">
        <v>453909.23059294</v>
      </c>
      <c r="L17" s="26">
        <v>515883.76092433993</v>
      </c>
    </row>
    <row r="18" spans="1:12" s="64" customFormat="1" ht="15" customHeight="1" x14ac:dyDescent="0.2">
      <c r="A18" s="312" t="s">
        <v>146</v>
      </c>
      <c r="B18" s="324">
        <v>172131</v>
      </c>
      <c r="C18" s="324">
        <v>222223</v>
      </c>
      <c r="D18" s="324">
        <v>237664</v>
      </c>
      <c r="E18" s="324">
        <v>241338</v>
      </c>
      <c r="F18" s="324">
        <v>251552</v>
      </c>
      <c r="G18" s="324">
        <v>286884</v>
      </c>
      <c r="H18" s="324">
        <v>289667</v>
      </c>
      <c r="I18" s="325">
        <v>323762</v>
      </c>
      <c r="J18" s="315">
        <v>382792</v>
      </c>
      <c r="K18" s="50">
        <v>406964</v>
      </c>
      <c r="L18" s="50">
        <v>467969</v>
      </c>
    </row>
    <row r="19" spans="1:12" s="64" customFormat="1" ht="15" customHeight="1" x14ac:dyDescent="0.2">
      <c r="A19" s="316" t="s">
        <v>443</v>
      </c>
      <c r="B19" s="318">
        <v>172131</v>
      </c>
      <c r="C19" s="318">
        <v>222223</v>
      </c>
      <c r="D19" s="318">
        <v>237664</v>
      </c>
      <c r="E19" s="318">
        <v>241338</v>
      </c>
      <c r="F19" s="318">
        <v>251552</v>
      </c>
      <c r="G19" s="318">
        <v>286884</v>
      </c>
      <c r="H19" s="318">
        <v>289667</v>
      </c>
      <c r="I19" s="319">
        <v>323762</v>
      </c>
      <c r="J19" s="315">
        <v>382792</v>
      </c>
      <c r="K19" s="50">
        <v>406964</v>
      </c>
      <c r="L19" s="50">
        <v>467969</v>
      </c>
    </row>
    <row r="20" spans="1:12" s="64" customFormat="1" ht="15" customHeight="1" x14ac:dyDescent="0.2">
      <c r="A20" s="317" t="s">
        <v>444</v>
      </c>
      <c r="B20" s="318">
        <v>15780</v>
      </c>
      <c r="C20" s="318">
        <v>18273</v>
      </c>
      <c r="D20" s="318">
        <v>21356</v>
      </c>
      <c r="E20" s="318">
        <v>20492</v>
      </c>
      <c r="F20" s="318">
        <v>21007</v>
      </c>
      <c r="G20" s="318">
        <v>22908</v>
      </c>
      <c r="H20" s="318">
        <v>18617</v>
      </c>
      <c r="I20" s="319">
        <v>21649</v>
      </c>
      <c r="J20" s="315">
        <v>26793</v>
      </c>
      <c r="K20" s="50">
        <v>30715</v>
      </c>
      <c r="L20" s="50">
        <v>33067</v>
      </c>
    </row>
    <row r="21" spans="1:12" s="64" customFormat="1" ht="15" customHeight="1" x14ac:dyDescent="0.2">
      <c r="A21" s="317" t="s">
        <v>131</v>
      </c>
      <c r="B21" s="318">
        <v>3047</v>
      </c>
      <c r="C21" s="318">
        <v>4229</v>
      </c>
      <c r="D21" s="318">
        <v>4669</v>
      </c>
      <c r="E21" s="318">
        <v>4370</v>
      </c>
      <c r="F21" s="318">
        <v>4987</v>
      </c>
      <c r="G21" s="318">
        <v>5721</v>
      </c>
      <c r="H21" s="318">
        <v>4939</v>
      </c>
      <c r="I21" s="319">
        <v>6801</v>
      </c>
      <c r="J21" s="315">
        <v>6594</v>
      </c>
      <c r="K21" s="50">
        <v>7832</v>
      </c>
      <c r="L21" s="50">
        <v>9569</v>
      </c>
    </row>
    <row r="22" spans="1:12" s="64" customFormat="1" ht="15" customHeight="1" x14ac:dyDescent="0.2">
      <c r="A22" s="317" t="s">
        <v>445</v>
      </c>
      <c r="B22" s="318">
        <v>153304</v>
      </c>
      <c r="C22" s="318">
        <v>199721</v>
      </c>
      <c r="D22" s="318">
        <v>211639</v>
      </c>
      <c r="E22" s="318">
        <v>216476</v>
      </c>
      <c r="F22" s="318">
        <v>230936</v>
      </c>
      <c r="G22" s="318">
        <v>258255</v>
      </c>
      <c r="H22" s="318">
        <v>266111</v>
      </c>
      <c r="I22" s="319">
        <v>295312</v>
      </c>
      <c r="J22" s="315">
        <v>349405</v>
      </c>
      <c r="K22" s="50">
        <v>368417</v>
      </c>
      <c r="L22" s="50">
        <v>425333</v>
      </c>
    </row>
    <row r="23" spans="1:12" s="64" customFormat="1" ht="15" customHeight="1" x14ac:dyDescent="0.2">
      <c r="A23" s="316" t="s">
        <v>446</v>
      </c>
      <c r="B23" s="318">
        <v>172131</v>
      </c>
      <c r="C23" s="318">
        <v>222223</v>
      </c>
      <c r="D23" s="318">
        <v>237664</v>
      </c>
      <c r="E23" s="318">
        <v>241338</v>
      </c>
      <c r="F23" s="318">
        <v>251552</v>
      </c>
      <c r="G23" s="318">
        <v>286884</v>
      </c>
      <c r="H23" s="318">
        <v>289667</v>
      </c>
      <c r="I23" s="319">
        <v>323762</v>
      </c>
      <c r="J23" s="315">
        <v>382792</v>
      </c>
      <c r="K23" s="50">
        <v>406964</v>
      </c>
      <c r="L23" s="50">
        <v>467969</v>
      </c>
    </row>
    <row r="24" spans="1:12" s="64" customFormat="1" ht="15" customHeight="1" x14ac:dyDescent="0.2">
      <c r="A24" s="317" t="s">
        <v>447</v>
      </c>
      <c r="B24" s="318">
        <v>131162</v>
      </c>
      <c r="C24" s="318">
        <v>171871</v>
      </c>
      <c r="D24" s="318">
        <v>182497</v>
      </c>
      <c r="E24" s="318">
        <v>187367</v>
      </c>
      <c r="F24" s="318">
        <v>198129</v>
      </c>
      <c r="G24" s="318">
        <v>219698</v>
      </c>
      <c r="H24" s="318">
        <v>228561</v>
      </c>
      <c r="I24" s="319">
        <v>252582</v>
      </c>
      <c r="J24" s="315">
        <v>300073</v>
      </c>
      <c r="K24" s="50">
        <v>301719</v>
      </c>
      <c r="L24" s="50">
        <v>344092</v>
      </c>
    </row>
    <row r="25" spans="1:12" s="64" customFormat="1" ht="15" customHeight="1" x14ac:dyDescent="0.2">
      <c r="A25" s="317" t="s">
        <v>67</v>
      </c>
      <c r="B25" s="318">
        <v>40969</v>
      </c>
      <c r="C25" s="318">
        <v>50352</v>
      </c>
      <c r="D25" s="318">
        <v>55167</v>
      </c>
      <c r="E25" s="318">
        <v>53971</v>
      </c>
      <c r="F25" s="318">
        <v>53423</v>
      </c>
      <c r="G25" s="318">
        <v>67186</v>
      </c>
      <c r="H25" s="318">
        <v>61106</v>
      </c>
      <c r="I25" s="319">
        <v>71180</v>
      </c>
      <c r="J25" s="315">
        <v>82719</v>
      </c>
      <c r="K25" s="50">
        <v>105245</v>
      </c>
      <c r="L25" s="50">
        <v>123877</v>
      </c>
    </row>
    <row r="26" spans="1:12" s="64" customFormat="1" ht="15" customHeight="1" x14ac:dyDescent="0.2">
      <c r="A26" s="312" t="s">
        <v>147</v>
      </c>
      <c r="B26" s="318">
        <v>44693</v>
      </c>
      <c r="C26" s="318">
        <v>47363.259517239989</v>
      </c>
      <c r="D26" s="318">
        <v>38483</v>
      </c>
      <c r="E26" s="318">
        <v>46500</v>
      </c>
      <c r="F26" s="318">
        <v>40713.110115930031</v>
      </c>
      <c r="G26" s="318">
        <v>23239.823530329973</v>
      </c>
      <c r="H26" s="318">
        <v>47339</v>
      </c>
      <c r="I26" s="319">
        <v>58486.266005449987</v>
      </c>
      <c r="J26" s="315">
        <v>9720.0419305899995</v>
      </c>
      <c r="K26" s="50">
        <v>46945.230592940003</v>
      </c>
      <c r="L26" s="50">
        <v>47914.760924339935</v>
      </c>
    </row>
    <row r="27" spans="1:12" s="64" customFormat="1" ht="15" customHeight="1" x14ac:dyDescent="0.2">
      <c r="A27" s="316" t="s">
        <v>448</v>
      </c>
      <c r="B27" s="318">
        <v>10004</v>
      </c>
      <c r="C27" s="318">
        <v>6641.2650000000003</v>
      </c>
      <c r="D27" s="318">
        <v>8585</v>
      </c>
      <c r="E27" s="318">
        <v>10222</v>
      </c>
      <c r="F27" s="318">
        <v>14336.205</v>
      </c>
      <c r="G27" s="318">
        <v>3786.4790000000003</v>
      </c>
      <c r="H27" s="318">
        <v>3196</v>
      </c>
      <c r="I27" s="319">
        <v>3988.5659342399999</v>
      </c>
      <c r="J27" s="315">
        <v>1097.011211</v>
      </c>
      <c r="K27" s="50">
        <v>1412</v>
      </c>
      <c r="L27" s="50">
        <v>3562</v>
      </c>
    </row>
    <row r="28" spans="1:12" s="64" customFormat="1" ht="15" customHeight="1" x14ac:dyDescent="0.2">
      <c r="A28" s="316" t="s">
        <v>449</v>
      </c>
      <c r="B28" s="318">
        <v>245</v>
      </c>
      <c r="C28" s="318">
        <v>700.73500000000001</v>
      </c>
      <c r="D28" s="318">
        <v>1829</v>
      </c>
      <c r="E28" s="318">
        <v>3844</v>
      </c>
      <c r="F28" s="318">
        <v>1880.7950000000001</v>
      </c>
      <c r="G28" s="318">
        <v>569.52099999999996</v>
      </c>
      <c r="H28" s="318">
        <v>329</v>
      </c>
      <c r="I28" s="319">
        <v>172.43406575999998</v>
      </c>
      <c r="J28" s="315">
        <v>68.988788999999997</v>
      </c>
      <c r="K28" s="50">
        <v>75.927999999999997</v>
      </c>
      <c r="L28" s="50">
        <v>150.13</v>
      </c>
    </row>
    <row r="29" spans="1:12" s="64" customFormat="1" ht="15" customHeight="1" x14ac:dyDescent="0.2">
      <c r="A29" s="316" t="s">
        <v>450</v>
      </c>
      <c r="B29" s="318">
        <v>9136</v>
      </c>
      <c r="C29" s="318">
        <v>13345.14</v>
      </c>
      <c r="D29" s="318">
        <v>12176.653</v>
      </c>
      <c r="E29" s="318">
        <v>20250</v>
      </c>
      <c r="F29" s="318">
        <v>13535.88</v>
      </c>
      <c r="G29" s="318">
        <v>11376.15</v>
      </c>
      <c r="H29" s="318">
        <v>11004</v>
      </c>
      <c r="I29" s="319">
        <v>12632.3838</v>
      </c>
      <c r="J29" s="315">
        <v>5101.5011000000004</v>
      </c>
      <c r="K29" s="50">
        <v>7448</v>
      </c>
      <c r="L29" s="50">
        <v>18144</v>
      </c>
    </row>
    <row r="30" spans="1:12" s="64" customFormat="1" ht="15" customHeight="1" x14ac:dyDescent="0.2">
      <c r="A30" s="316" t="s">
        <v>451</v>
      </c>
      <c r="B30" s="318">
        <v>16826</v>
      </c>
      <c r="C30" s="318">
        <v>16965.456517240003</v>
      </c>
      <c r="D30" s="318">
        <v>12234.304369979998</v>
      </c>
      <c r="E30" s="318">
        <v>11025</v>
      </c>
      <c r="F30" s="318">
        <v>7483.2511159300002</v>
      </c>
      <c r="G30" s="318">
        <v>5230.4235303300002</v>
      </c>
      <c r="H30" s="318">
        <v>6412</v>
      </c>
      <c r="I30" s="319">
        <v>18512.921205450002</v>
      </c>
      <c r="J30" s="315">
        <v>14134.75913059</v>
      </c>
      <c r="K30" s="50">
        <v>15245</v>
      </c>
      <c r="L30" s="50">
        <v>8164</v>
      </c>
    </row>
    <row r="31" spans="1:12" s="64" customFormat="1" ht="15" customHeight="1" x14ac:dyDescent="0.2">
      <c r="A31" s="316" t="s">
        <v>67</v>
      </c>
      <c r="B31" s="318">
        <v>8481</v>
      </c>
      <c r="C31" s="318">
        <v>9710.6629999999859</v>
      </c>
      <c r="D31" s="318">
        <v>3659</v>
      </c>
      <c r="E31" s="318">
        <v>1158</v>
      </c>
      <c r="F31" s="318">
        <v>3476.9790000000312</v>
      </c>
      <c r="G31" s="318">
        <v>2277.2499999999736</v>
      </c>
      <c r="H31" s="318">
        <v>26398</v>
      </c>
      <c r="I31" s="319">
        <v>23179.960999999988</v>
      </c>
      <c r="J31" s="326">
        <v>-10682.2183</v>
      </c>
      <c r="K31" s="50">
        <v>22764</v>
      </c>
      <c r="L31" s="50">
        <v>17894.630924339937</v>
      </c>
    </row>
    <row r="32" spans="1:12" s="64" customFormat="1" ht="15" customHeight="1" x14ac:dyDescent="0.2">
      <c r="A32" s="16" t="s">
        <v>452</v>
      </c>
      <c r="B32" s="309">
        <v>157691</v>
      </c>
      <c r="C32" s="309">
        <v>201614.25951724002</v>
      </c>
      <c r="D32" s="309">
        <v>196552.47089630002</v>
      </c>
      <c r="E32" s="309">
        <v>200860</v>
      </c>
      <c r="F32" s="309">
        <v>203576.11011593003</v>
      </c>
      <c r="G32" s="309">
        <v>218779.82353033</v>
      </c>
      <c r="H32" s="309">
        <v>284761</v>
      </c>
      <c r="I32" s="310">
        <v>318306.26600544999</v>
      </c>
      <c r="J32" s="323">
        <v>318719.04193059</v>
      </c>
      <c r="K32" s="26">
        <v>368207.23059294</v>
      </c>
      <c r="L32" s="26">
        <v>431198.76092433993</v>
      </c>
    </row>
    <row r="33" spans="1:12" s="64" customFormat="1" ht="15" customHeight="1" x14ac:dyDescent="0.2">
      <c r="A33" s="312" t="s">
        <v>453</v>
      </c>
      <c r="B33" s="318">
        <v>126144</v>
      </c>
      <c r="C33" s="318">
        <v>167551.163</v>
      </c>
      <c r="D33" s="318">
        <v>169106.04352632002</v>
      </c>
      <c r="E33" s="318">
        <v>166348</v>
      </c>
      <c r="F33" s="318">
        <v>180095.05900000001</v>
      </c>
      <c r="G33" s="318">
        <v>199968.25</v>
      </c>
      <c r="H33" s="318">
        <v>265593</v>
      </c>
      <c r="I33" s="319">
        <v>284602.34999999998</v>
      </c>
      <c r="J33" s="315">
        <v>298737.42099999997</v>
      </c>
      <c r="K33" s="50">
        <v>333566.96452419</v>
      </c>
      <c r="L33" s="50">
        <v>392952.52380695997</v>
      </c>
    </row>
    <row r="34" spans="1:12" s="64" customFormat="1" ht="15" customHeight="1" x14ac:dyDescent="0.2">
      <c r="A34" s="312" t="s">
        <v>454</v>
      </c>
      <c r="B34" s="318">
        <v>3392</v>
      </c>
      <c r="C34" s="318">
        <v>3752.5</v>
      </c>
      <c r="D34" s="318">
        <v>3035.47</v>
      </c>
      <c r="E34" s="318">
        <v>3236</v>
      </c>
      <c r="F34" s="318">
        <v>2461.92</v>
      </c>
      <c r="G34" s="318">
        <v>2205</v>
      </c>
      <c r="H34" s="318">
        <v>1752</v>
      </c>
      <c r="I34" s="319">
        <v>2558.6109999999999</v>
      </c>
      <c r="J34" s="315">
        <v>745.36069999999995</v>
      </c>
      <c r="K34" s="50">
        <v>1500</v>
      </c>
      <c r="L34" s="50">
        <v>3673.1</v>
      </c>
    </row>
    <row r="35" spans="1:12" s="64" customFormat="1" ht="15" customHeight="1" x14ac:dyDescent="0.2">
      <c r="A35" s="312" t="s">
        <v>455</v>
      </c>
      <c r="B35" s="318">
        <v>8343</v>
      </c>
      <c r="C35" s="318">
        <v>13345.14</v>
      </c>
      <c r="D35" s="318">
        <v>12176.653</v>
      </c>
      <c r="E35" s="318">
        <v>20250</v>
      </c>
      <c r="F35" s="318">
        <v>13535.88</v>
      </c>
      <c r="G35" s="318">
        <v>11376.15</v>
      </c>
      <c r="H35" s="318">
        <v>11004</v>
      </c>
      <c r="I35" s="319">
        <v>12632.3838</v>
      </c>
      <c r="J35" s="315">
        <v>5101.5011000000004</v>
      </c>
      <c r="K35" s="50">
        <v>8600</v>
      </c>
      <c r="L35" s="50">
        <v>17831.8</v>
      </c>
    </row>
    <row r="36" spans="1:12" s="64" customFormat="1" ht="15" customHeight="1" x14ac:dyDescent="0.2">
      <c r="A36" s="327" t="s">
        <v>456</v>
      </c>
      <c r="B36" s="328">
        <v>19812</v>
      </c>
      <c r="C36" s="328">
        <v>16965.456517240003</v>
      </c>
      <c r="D36" s="328">
        <v>12234.304369979998</v>
      </c>
      <c r="E36" s="328">
        <v>11025</v>
      </c>
      <c r="F36" s="328">
        <v>7483.2511159300002</v>
      </c>
      <c r="G36" s="328">
        <v>5230.4235303300002</v>
      </c>
      <c r="H36" s="328">
        <v>6412</v>
      </c>
      <c r="I36" s="329">
        <v>18512.921205450002</v>
      </c>
      <c r="J36" s="330">
        <v>14134.75913059</v>
      </c>
      <c r="K36" s="358">
        <v>24540.266068749999</v>
      </c>
      <c r="L36" s="358">
        <v>16741.337117379997</v>
      </c>
    </row>
    <row r="37" spans="1:12" s="64" customFormat="1" x14ac:dyDescent="0.2">
      <c r="B37" s="331"/>
      <c r="C37" s="585" t="s">
        <v>595</v>
      </c>
      <c r="D37" s="585"/>
      <c r="E37" s="585"/>
      <c r="F37" s="585"/>
      <c r="G37" s="585"/>
      <c r="H37" s="585"/>
      <c r="I37" s="585"/>
      <c r="J37" s="585"/>
      <c r="K37" s="585"/>
      <c r="L37" s="585"/>
    </row>
    <row r="38" spans="1:12" s="64" customFormat="1" x14ac:dyDescent="0.2">
      <c r="B38" s="331"/>
      <c r="C38" s="331"/>
      <c r="D38" s="582" t="s">
        <v>607</v>
      </c>
      <c r="E38" s="582"/>
      <c r="F38" s="582"/>
      <c r="G38" s="582"/>
      <c r="H38" s="582"/>
      <c r="I38" s="582"/>
      <c r="J38" s="582"/>
      <c r="K38" s="582"/>
      <c r="L38" s="582"/>
    </row>
    <row r="39" spans="1:12" s="64" customFormat="1" x14ac:dyDescent="0.2">
      <c r="A39" s="4"/>
      <c r="B39" s="4"/>
      <c r="C39" s="4"/>
      <c r="D39" s="4"/>
      <c r="E39" s="4"/>
      <c r="F39" s="4"/>
      <c r="G39" s="4"/>
      <c r="H39" s="8"/>
      <c r="I39" s="9"/>
      <c r="J39" s="4"/>
    </row>
    <row r="40" spans="1:12" ht="12.75" customHeight="1" x14ac:dyDescent="0.2">
      <c r="A40" s="622" t="s">
        <v>637</v>
      </c>
      <c r="B40" s="622"/>
      <c r="C40" s="622"/>
      <c r="D40" s="622"/>
      <c r="E40" s="622"/>
      <c r="F40" s="622"/>
      <c r="G40" s="622"/>
      <c r="H40" s="622"/>
      <c r="I40" s="622"/>
      <c r="J40" s="622"/>
      <c r="K40" s="622"/>
      <c r="L40" s="622"/>
    </row>
    <row r="41" spans="1:12" x14ac:dyDescent="0.2">
      <c r="A41" s="43" t="s">
        <v>608</v>
      </c>
    </row>
    <row r="42" spans="1:12" x14ac:dyDescent="0.2">
      <c r="A42" s="43" t="s">
        <v>42</v>
      </c>
    </row>
  </sheetData>
  <mergeCells count="16">
    <mergeCell ref="A40:L40"/>
    <mergeCell ref="L5:L6"/>
    <mergeCell ref="C37:L37"/>
    <mergeCell ref="D38:L38"/>
    <mergeCell ref="A3:K3"/>
    <mergeCell ref="A5:A6"/>
    <mergeCell ref="B5:B6"/>
    <mergeCell ref="C5:C6"/>
    <mergeCell ref="D5:D6"/>
    <mergeCell ref="E5:E6"/>
    <mergeCell ref="F5:F6"/>
    <mergeCell ref="G5:G6"/>
    <mergeCell ref="H5:H6"/>
    <mergeCell ref="I5:I6"/>
    <mergeCell ref="J5:J6"/>
    <mergeCell ref="K5:K6"/>
  </mergeCells>
  <phoneticPr fontId="29" type="noConversion"/>
  <conditionalFormatting sqref="A40">
    <cfRule type="cellIs" dxfId="7" priority="1" operator="equal">
      <formula>0</formula>
    </cfRule>
  </conditionalFormatting>
  <conditionalFormatting sqref="C37">
    <cfRule type="cellIs" dxfId="6" priority="3" operator="equal">
      <formula>0</formula>
    </cfRule>
  </conditionalFormatting>
  <conditionalFormatting sqref="D38">
    <cfRule type="cellIs" dxfId="5" priority="5" operator="equal">
      <formula>0</formula>
    </cfRule>
  </conditionalFormatting>
  <conditionalFormatting sqref="H1 J1 L1 L4:N4">
    <cfRule type="cellIs" dxfId="4" priority="6" operator="equal">
      <formula>0</formula>
    </cfRule>
  </conditionalFormatting>
  <conditionalFormatting sqref="H39:I39">
    <cfRule type="cellIs" dxfId="3" priority="4" operator="equal">
      <formula>0</formula>
    </cfRule>
  </conditionalFormatting>
  <hyperlinks>
    <hyperlink ref="L2" location="Contents!A1" display="Back to Contents" xr:uid="{6E6FA3D8-8395-41C0-993C-D6EB81334FB8}"/>
  </hyperlinks>
  <pageMargins left="0.66" right="0.32" top="1" bottom="1" header="0.5" footer="0.5"/>
  <pageSetup scale="82" orientation="landscape" r:id="rId1"/>
  <headerFooter alignWithMargins="0">
    <oddHeader>&amp;L&amp;"Calibri"&amp;10&amp;K000000 [Limited Sharing]&amp;1#_x000D_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O76"/>
  <sheetViews>
    <sheetView showGridLines="0" zoomScaleNormal="100" zoomScaleSheetLayoutView="100" workbookViewId="0">
      <pane xSplit="1" ySplit="7" topLeftCell="B8" activePane="bottomRight" state="frozen"/>
      <selection activeCell="B3" sqref="B3:G3"/>
      <selection pane="topRight" activeCell="B3" sqref="B3:G3"/>
      <selection pane="bottomLeft" activeCell="B3" sqref="B3:G3"/>
      <selection pane="bottomRight" activeCell="E72" sqref="E72"/>
    </sheetView>
  </sheetViews>
  <sheetFormatPr defaultColWidth="9.140625" defaultRowHeight="12.75" x14ac:dyDescent="0.2"/>
  <cols>
    <col min="1" max="1" width="60.5703125" style="4" customWidth="1"/>
    <col min="2" max="2" width="13.5703125" style="4" customWidth="1"/>
    <col min="3" max="3" width="16.42578125" style="4" customWidth="1"/>
    <col min="4" max="4" width="17.85546875" style="4" customWidth="1"/>
    <col min="5" max="5" width="13.85546875" style="4" customWidth="1"/>
    <col min="6" max="6" width="16.5703125" style="4" customWidth="1"/>
    <col min="7" max="7" width="17.140625" style="4" customWidth="1"/>
    <col min="8" max="8" width="16" style="4" customWidth="1"/>
    <col min="9" max="9" width="15" style="4" customWidth="1"/>
    <col min="10" max="10" width="17.140625" style="4" customWidth="1"/>
    <col min="11" max="11" width="15.42578125" style="8" customWidth="1"/>
    <col min="12" max="12" width="15.42578125" style="4" customWidth="1"/>
    <col min="13" max="14" width="9.140625" style="4"/>
    <col min="15" max="15" width="18.85546875" style="4" customWidth="1"/>
    <col min="16" max="16384" width="9.140625" style="4"/>
  </cols>
  <sheetData>
    <row r="1" spans="1:15" ht="15.75" x14ac:dyDescent="0.25">
      <c r="A1" s="3" t="s">
        <v>22</v>
      </c>
      <c r="B1" s="16"/>
      <c r="C1" s="16"/>
      <c r="D1" s="5"/>
      <c r="E1" s="5"/>
      <c r="F1" s="5"/>
      <c r="G1" s="5"/>
      <c r="H1" s="5"/>
      <c r="J1" s="5"/>
      <c r="L1" s="7" t="s">
        <v>576</v>
      </c>
    </row>
    <row r="2" spans="1:15" ht="14.25" x14ac:dyDescent="0.2">
      <c r="A2" s="16"/>
      <c r="B2" s="16"/>
      <c r="C2" s="16"/>
      <c r="D2" s="16"/>
      <c r="E2" s="16"/>
      <c r="F2" s="16"/>
      <c r="G2" s="16"/>
      <c r="H2" s="16"/>
      <c r="I2" s="16"/>
      <c r="L2" s="412" t="s">
        <v>493</v>
      </c>
    </row>
    <row r="3" spans="1:15" ht="15.75" x14ac:dyDescent="0.25">
      <c r="A3" s="583" t="s">
        <v>457</v>
      </c>
      <c r="B3" s="583"/>
      <c r="C3" s="583"/>
      <c r="D3" s="583"/>
      <c r="E3" s="583"/>
      <c r="F3" s="583"/>
      <c r="G3" s="583"/>
      <c r="H3" s="583"/>
      <c r="I3" s="583"/>
      <c r="J3" s="583"/>
      <c r="K3" s="583"/>
      <c r="L3" s="583"/>
    </row>
    <row r="4" spans="1:15" ht="16.5" x14ac:dyDescent="0.2">
      <c r="H4" s="8"/>
      <c r="J4" s="332"/>
    </row>
    <row r="5" spans="1:15" x14ac:dyDescent="0.2">
      <c r="A5" s="584" t="s">
        <v>24</v>
      </c>
      <c r="B5" s="584">
        <v>2014</v>
      </c>
      <c r="C5" s="584">
        <v>2015</v>
      </c>
      <c r="D5" s="584">
        <v>2016</v>
      </c>
      <c r="E5" s="584">
        <v>2017</v>
      </c>
      <c r="F5" s="584">
        <v>2018</v>
      </c>
      <c r="G5" s="584" t="s">
        <v>458</v>
      </c>
      <c r="H5" s="590">
        <v>2020</v>
      </c>
      <c r="I5" s="590">
        <v>2021</v>
      </c>
      <c r="J5" s="578">
        <v>2022</v>
      </c>
      <c r="K5" s="578" t="s">
        <v>605</v>
      </c>
      <c r="L5" s="578" t="s">
        <v>611</v>
      </c>
    </row>
    <row r="6" spans="1:15" x14ac:dyDescent="0.2">
      <c r="A6" s="579"/>
      <c r="B6" s="579"/>
      <c r="C6" s="579"/>
      <c r="D6" s="579"/>
      <c r="E6" s="579"/>
      <c r="F6" s="579"/>
      <c r="G6" s="579"/>
      <c r="H6" s="591"/>
      <c r="I6" s="591"/>
      <c r="J6" s="662"/>
      <c r="K6" s="579"/>
      <c r="L6" s="579"/>
    </row>
    <row r="7" spans="1:15" ht="21" customHeight="1" x14ac:dyDescent="0.2">
      <c r="A7" s="418" t="s">
        <v>600</v>
      </c>
      <c r="B7" s="419"/>
      <c r="C7" s="419"/>
      <c r="D7" s="419"/>
      <c r="E7" s="419"/>
      <c r="F7" s="419"/>
      <c r="G7" s="419"/>
      <c r="H7" s="419"/>
      <c r="I7" s="419"/>
      <c r="J7" s="419"/>
      <c r="K7" s="419"/>
      <c r="L7" s="420"/>
    </row>
    <row r="8" spans="1:15" x14ac:dyDescent="0.2">
      <c r="A8" s="333" t="s">
        <v>459</v>
      </c>
      <c r="B8" s="334">
        <v>1298454</v>
      </c>
      <c r="C8" s="334">
        <v>1559678</v>
      </c>
      <c r="D8" s="335">
        <v>1811746.4428161301</v>
      </c>
      <c r="E8" s="335">
        <v>1963104</v>
      </c>
      <c r="F8" s="335">
        <v>2059742.9119225303</v>
      </c>
      <c r="G8" s="335">
        <v>2034352.4041100901</v>
      </c>
      <c r="H8" s="335">
        <v>1475276</v>
      </c>
      <c r="I8" s="335">
        <v>1521951.4382085109</v>
      </c>
      <c r="J8" s="286">
        <v>2132360</v>
      </c>
      <c r="K8" s="26">
        <v>3218170.0250308798</v>
      </c>
      <c r="L8" s="26">
        <v>4175493.3020325103</v>
      </c>
      <c r="M8" s="24"/>
      <c r="O8" s="24"/>
    </row>
    <row r="9" spans="1:15" ht="15" x14ac:dyDescent="0.25">
      <c r="A9" s="333" t="s">
        <v>460</v>
      </c>
      <c r="B9" s="336">
        <v>9415</v>
      </c>
      <c r="C9" s="336">
        <v>6014</v>
      </c>
      <c r="D9" s="335">
        <v>7495.9733143900003</v>
      </c>
      <c r="E9" s="335">
        <v>8031</v>
      </c>
      <c r="F9" s="335">
        <v>12485.519834930001</v>
      </c>
      <c r="G9" s="335">
        <v>7909.4041100900004</v>
      </c>
      <c r="H9" s="335">
        <v>5348</v>
      </c>
      <c r="I9" s="335">
        <v>6739.5452518299999</v>
      </c>
      <c r="J9" s="286">
        <v>33405</v>
      </c>
      <c r="K9" s="26">
        <v>25501.816999999999</v>
      </c>
      <c r="L9" s="26">
        <v>59970</v>
      </c>
      <c r="M9" s="24"/>
      <c r="O9" s="547"/>
    </row>
    <row r="10" spans="1:15" x14ac:dyDescent="0.2">
      <c r="A10" s="333" t="s">
        <v>432</v>
      </c>
      <c r="B10" s="336">
        <v>1289039</v>
      </c>
      <c r="C10" s="336">
        <v>1553664</v>
      </c>
      <c r="D10" s="335">
        <v>1804250.4695017401</v>
      </c>
      <c r="E10" s="335">
        <v>1955073</v>
      </c>
      <c r="F10" s="335">
        <v>2047257.3920876002</v>
      </c>
      <c r="G10" s="335">
        <v>2026443</v>
      </c>
      <c r="H10" s="335">
        <v>1469928</v>
      </c>
      <c r="I10" s="335">
        <v>1515211.8929566809</v>
      </c>
      <c r="J10" s="286">
        <v>2098955</v>
      </c>
      <c r="K10" s="26">
        <v>3192668.20803088</v>
      </c>
      <c r="L10" s="26">
        <v>4115523.3020325103</v>
      </c>
      <c r="M10" s="24"/>
      <c r="O10" s="24"/>
    </row>
    <row r="11" spans="1:15" x14ac:dyDescent="0.2">
      <c r="A11" s="337" t="s">
        <v>433</v>
      </c>
      <c r="B11" s="336">
        <v>1110080</v>
      </c>
      <c r="C11" s="336">
        <v>1424709</v>
      </c>
      <c r="D11" s="335">
        <v>1544624.86065882</v>
      </c>
      <c r="E11" s="335">
        <v>1756045</v>
      </c>
      <c r="F11" s="335">
        <v>1805501.5379351</v>
      </c>
      <c r="G11" s="335">
        <v>1828803</v>
      </c>
      <c r="H11" s="335">
        <v>1271894</v>
      </c>
      <c r="I11" s="335">
        <v>1349085.6054063553</v>
      </c>
      <c r="J11" s="286">
        <v>1826327</v>
      </c>
      <c r="K11" s="26">
        <v>2812089.0533356299</v>
      </c>
      <c r="L11" s="26">
        <v>3777886</v>
      </c>
      <c r="M11" s="24"/>
      <c r="O11" s="24"/>
    </row>
    <row r="12" spans="1:15" x14ac:dyDescent="0.2">
      <c r="A12" s="338" t="s">
        <v>461</v>
      </c>
      <c r="B12" s="339">
        <v>198483</v>
      </c>
      <c r="C12" s="339">
        <v>244231</v>
      </c>
      <c r="D12" s="340">
        <v>302537.75753645995</v>
      </c>
      <c r="E12" s="340">
        <v>371336</v>
      </c>
      <c r="F12" s="340">
        <v>288341.12356780999</v>
      </c>
      <c r="G12" s="340">
        <v>331668</v>
      </c>
      <c r="H12" s="340">
        <v>361643</v>
      </c>
      <c r="I12" s="340">
        <v>349835.93914779997</v>
      </c>
      <c r="J12" s="74">
        <v>273926.26095934003</v>
      </c>
      <c r="K12" s="50">
        <v>335265.88150304003</v>
      </c>
      <c r="L12" s="50">
        <v>400149</v>
      </c>
      <c r="M12" s="24"/>
      <c r="O12" s="24"/>
    </row>
    <row r="13" spans="1:15" x14ac:dyDescent="0.2">
      <c r="A13" s="338" t="s">
        <v>462</v>
      </c>
      <c r="B13" s="339">
        <v>615262</v>
      </c>
      <c r="C13" s="339">
        <v>804643</v>
      </c>
      <c r="D13" s="340">
        <v>843979.88847757992</v>
      </c>
      <c r="E13" s="340">
        <v>1063571</v>
      </c>
      <c r="F13" s="340">
        <v>1079900.6494160499</v>
      </c>
      <c r="G13" s="340">
        <v>964864.42961267999</v>
      </c>
      <c r="H13" s="340">
        <v>574962</v>
      </c>
      <c r="I13" s="340">
        <v>627786.38359372178</v>
      </c>
      <c r="J13" s="74">
        <v>873705.50704400998</v>
      </c>
      <c r="K13" s="50">
        <v>1428693.7323098602</v>
      </c>
      <c r="L13" s="50">
        <v>2205341.22176013</v>
      </c>
      <c r="M13" s="24"/>
      <c r="O13" s="24"/>
    </row>
    <row r="14" spans="1:15" x14ac:dyDescent="0.2">
      <c r="A14" s="341" t="s">
        <v>463</v>
      </c>
      <c r="B14" s="339">
        <v>275350</v>
      </c>
      <c r="C14" s="339">
        <v>219700</v>
      </c>
      <c r="D14" s="340">
        <v>283469.73870076</v>
      </c>
      <c r="E14" s="340">
        <v>443739</v>
      </c>
      <c r="F14" s="340">
        <v>461650.62488921999</v>
      </c>
      <c r="G14" s="340">
        <v>443877</v>
      </c>
      <c r="H14" s="340">
        <v>233786</v>
      </c>
      <c r="I14" s="340">
        <v>308213.04459425993</v>
      </c>
      <c r="J14" s="74">
        <v>463072</v>
      </c>
      <c r="K14" s="50">
        <v>694460.22972986999</v>
      </c>
      <c r="L14" s="50">
        <v>1309680</v>
      </c>
      <c r="M14" s="24"/>
      <c r="O14" s="24"/>
    </row>
    <row r="15" spans="1:15" x14ac:dyDescent="0.2">
      <c r="A15" s="341" t="s">
        <v>464</v>
      </c>
      <c r="B15" s="339">
        <v>257781</v>
      </c>
      <c r="C15" s="339">
        <v>499632</v>
      </c>
      <c r="D15" s="340">
        <v>457746.50794754998</v>
      </c>
      <c r="E15" s="340">
        <v>471942</v>
      </c>
      <c r="F15" s="340">
        <v>486555.87424099003</v>
      </c>
      <c r="G15" s="340">
        <v>401955</v>
      </c>
      <c r="H15" s="340">
        <v>323756</v>
      </c>
      <c r="I15" s="340">
        <v>308039.60474556184</v>
      </c>
      <c r="J15" s="74">
        <v>345203</v>
      </c>
      <c r="K15" s="50">
        <v>481561.66172379005</v>
      </c>
      <c r="L15" s="50">
        <v>607717.79299647</v>
      </c>
      <c r="M15" s="267"/>
      <c r="O15" s="24"/>
    </row>
    <row r="16" spans="1:15" x14ac:dyDescent="0.2">
      <c r="A16" s="341" t="s">
        <v>465</v>
      </c>
      <c r="B16" s="339">
        <v>66104</v>
      </c>
      <c r="C16" s="339">
        <v>66812</v>
      </c>
      <c r="D16" s="340">
        <v>82774.978889769991</v>
      </c>
      <c r="E16" s="340">
        <v>101843</v>
      </c>
      <c r="F16" s="340">
        <v>105304.38424578001</v>
      </c>
      <c r="G16" s="340">
        <v>105546.42961268</v>
      </c>
      <c r="H16" s="340">
        <v>5058</v>
      </c>
      <c r="I16" s="340">
        <v>686.82516299090912</v>
      </c>
      <c r="J16" s="342">
        <v>586</v>
      </c>
      <c r="K16" s="50">
        <v>362.08177499999994</v>
      </c>
      <c r="L16" s="50">
        <v>206</v>
      </c>
      <c r="M16" s="24"/>
      <c r="O16" s="24"/>
    </row>
    <row r="17" spans="1:15" x14ac:dyDescent="0.2">
      <c r="A17" s="341" t="s">
        <v>466</v>
      </c>
      <c r="B17" s="339">
        <v>16028</v>
      </c>
      <c r="C17" s="339">
        <v>18499</v>
      </c>
      <c r="D17" s="340">
        <v>19988.662939499998</v>
      </c>
      <c r="E17" s="340">
        <v>19963</v>
      </c>
      <c r="F17" s="340">
        <v>26389.76604006</v>
      </c>
      <c r="G17" s="340">
        <v>13486</v>
      </c>
      <c r="H17" s="340">
        <v>12362</v>
      </c>
      <c r="I17" s="340">
        <v>10846.90909090909</v>
      </c>
      <c r="J17" s="74">
        <v>64844.507044009966</v>
      </c>
      <c r="K17" s="50">
        <v>252309.75908120011</v>
      </c>
      <c r="L17" s="50">
        <v>287737.42876366025</v>
      </c>
      <c r="M17" s="24"/>
      <c r="O17" s="24"/>
    </row>
    <row r="18" spans="1:15" x14ac:dyDescent="0.2">
      <c r="A18" s="338" t="s">
        <v>467</v>
      </c>
      <c r="B18" s="339">
        <v>198115</v>
      </c>
      <c r="C18" s="339">
        <v>262583</v>
      </c>
      <c r="D18" s="340">
        <v>258856.78600346</v>
      </c>
      <c r="E18" s="340">
        <v>274562</v>
      </c>
      <c r="F18" s="340">
        <v>310345.16669201996</v>
      </c>
      <c r="G18" s="340">
        <v>427699.51759647997</v>
      </c>
      <c r="H18" s="340">
        <v>268249</v>
      </c>
      <c r="I18" s="340">
        <v>302115.19904678996</v>
      </c>
      <c r="J18" s="74">
        <v>534021</v>
      </c>
      <c r="K18" s="50">
        <v>911355.30996132991</v>
      </c>
      <c r="L18" s="50">
        <v>1026199</v>
      </c>
      <c r="M18" s="24"/>
      <c r="O18" s="24"/>
    </row>
    <row r="19" spans="1:15" x14ac:dyDescent="0.2">
      <c r="A19" s="338" t="s">
        <v>468</v>
      </c>
      <c r="B19" s="339">
        <v>28062</v>
      </c>
      <c r="C19" s="339">
        <v>33572</v>
      </c>
      <c r="D19" s="340">
        <v>41545</v>
      </c>
      <c r="E19" s="340">
        <v>38592</v>
      </c>
      <c r="F19" s="340">
        <v>43917</v>
      </c>
      <c r="G19" s="340">
        <v>43041</v>
      </c>
      <c r="H19" s="340">
        <v>38459</v>
      </c>
      <c r="I19" s="340">
        <v>38788.36363636364</v>
      </c>
      <c r="J19" s="74">
        <v>59361</v>
      </c>
      <c r="K19" s="50">
        <v>62286</v>
      </c>
      <c r="L19" s="50">
        <v>49141</v>
      </c>
      <c r="M19" s="24"/>
      <c r="O19" s="24"/>
    </row>
    <row r="20" spans="1:15" x14ac:dyDescent="0.2">
      <c r="A20" s="338" t="s">
        <v>67</v>
      </c>
      <c r="B20" s="339">
        <v>70158</v>
      </c>
      <c r="C20" s="339">
        <v>79680</v>
      </c>
      <c r="D20" s="340">
        <v>97705.428641320148</v>
      </c>
      <c r="E20" s="340">
        <v>7984</v>
      </c>
      <c r="F20" s="340">
        <v>82997.598259220074</v>
      </c>
      <c r="G20" s="340">
        <v>61530.05279084004</v>
      </c>
      <c r="H20" s="340">
        <v>28581</v>
      </c>
      <c r="I20" s="340">
        <v>30559.719981679984</v>
      </c>
      <c r="J20" s="74">
        <v>85313.231996649993</v>
      </c>
      <c r="K20" s="50">
        <v>74488.129561399808</v>
      </c>
      <c r="L20" s="50">
        <v>97055.778239869978</v>
      </c>
      <c r="M20" s="24"/>
      <c r="O20" s="24"/>
    </row>
    <row r="21" spans="1:15" x14ac:dyDescent="0.2">
      <c r="A21" s="338"/>
      <c r="B21" s="343"/>
      <c r="C21" s="343"/>
      <c r="D21" s="340"/>
      <c r="E21" s="340"/>
      <c r="F21" s="340"/>
      <c r="G21" s="340"/>
      <c r="H21" s="340"/>
      <c r="I21" s="340"/>
      <c r="J21" s="342"/>
      <c r="K21" s="50"/>
      <c r="L21" s="50"/>
      <c r="M21" s="24"/>
      <c r="O21" s="24"/>
    </row>
    <row r="22" spans="1:15" x14ac:dyDescent="0.2">
      <c r="A22" s="337" t="s">
        <v>439</v>
      </c>
      <c r="B22" s="336">
        <v>178959</v>
      </c>
      <c r="C22" s="336">
        <v>128955</v>
      </c>
      <c r="D22" s="335">
        <v>259625.60884292002</v>
      </c>
      <c r="E22" s="335">
        <v>199028</v>
      </c>
      <c r="F22" s="335">
        <v>241755.85415250005</v>
      </c>
      <c r="G22" s="335">
        <v>197640</v>
      </c>
      <c r="H22" s="335">
        <v>198033</v>
      </c>
      <c r="I22" s="335">
        <v>166126.28755032545</v>
      </c>
      <c r="J22" s="286">
        <v>272628</v>
      </c>
      <c r="K22" s="26">
        <v>380579.15469524998</v>
      </c>
      <c r="L22" s="26">
        <v>337637.36212500994</v>
      </c>
      <c r="M22" s="24"/>
      <c r="O22" s="24"/>
    </row>
    <row r="23" spans="1:15" x14ac:dyDescent="0.2">
      <c r="A23" s="341" t="s">
        <v>469</v>
      </c>
      <c r="B23" s="339">
        <v>56907</v>
      </c>
      <c r="C23" s="339">
        <v>35411</v>
      </c>
      <c r="D23" s="340">
        <v>115465.49218520999</v>
      </c>
      <c r="E23" s="340">
        <v>64124</v>
      </c>
      <c r="F23" s="340">
        <v>52740.404430900002</v>
      </c>
      <c r="G23" s="340">
        <v>44028</v>
      </c>
      <c r="H23" s="340">
        <v>26960</v>
      </c>
      <c r="I23" s="340">
        <v>38747.729428109087</v>
      </c>
      <c r="J23" s="74">
        <v>41906</v>
      </c>
      <c r="K23" s="50">
        <v>112976.15571808</v>
      </c>
      <c r="L23" s="50">
        <v>107365.05225211999</v>
      </c>
      <c r="M23" s="24"/>
      <c r="O23" s="24"/>
    </row>
    <row r="24" spans="1:15" x14ac:dyDescent="0.2">
      <c r="A24" s="341" t="s">
        <v>470</v>
      </c>
      <c r="B24" s="339">
        <v>41967</v>
      </c>
      <c r="C24" s="339">
        <v>49835</v>
      </c>
      <c r="D24" s="340">
        <v>77109.480398938176</v>
      </c>
      <c r="E24" s="340">
        <v>75395</v>
      </c>
      <c r="F24" s="340">
        <v>107602.37833376184</v>
      </c>
      <c r="G24" s="340">
        <v>84410.773000000001</v>
      </c>
      <c r="H24" s="340">
        <v>57333.091</v>
      </c>
      <c r="I24" s="340">
        <v>47999.828558966365</v>
      </c>
      <c r="J24" s="74">
        <v>101309.86599999999</v>
      </c>
      <c r="K24" s="50">
        <v>155233.84846561</v>
      </c>
      <c r="L24" s="50">
        <v>157558.55770611999</v>
      </c>
      <c r="M24" s="24"/>
      <c r="O24" s="24"/>
    </row>
    <row r="25" spans="1:15" x14ac:dyDescent="0.2">
      <c r="A25" s="341" t="s">
        <v>606</v>
      </c>
      <c r="B25" s="339">
        <v>11500</v>
      </c>
      <c r="C25" s="339" t="s">
        <v>66</v>
      </c>
      <c r="D25" s="340">
        <v>5000</v>
      </c>
      <c r="E25" s="340">
        <v>0</v>
      </c>
      <c r="F25" s="340">
        <v>15000</v>
      </c>
      <c r="G25" s="340">
        <v>0</v>
      </c>
      <c r="H25" s="340">
        <v>24009</v>
      </c>
      <c r="I25" s="340">
        <v>15011.74171565</v>
      </c>
      <c r="J25" s="74">
        <v>30007</v>
      </c>
      <c r="K25" s="50">
        <v>1028.54289088</v>
      </c>
      <c r="L25" s="50" t="s">
        <v>66</v>
      </c>
      <c r="M25" s="24"/>
      <c r="O25" s="24"/>
    </row>
    <row r="26" spans="1:15" x14ac:dyDescent="0.2">
      <c r="A26" s="341" t="s">
        <v>471</v>
      </c>
      <c r="B26" s="339">
        <v>68585</v>
      </c>
      <c r="C26" s="339">
        <v>43709</v>
      </c>
      <c r="D26" s="340">
        <v>62050.636258771839</v>
      </c>
      <c r="E26" s="340">
        <v>59509</v>
      </c>
      <c r="F26" s="340">
        <v>66413.071387838208</v>
      </c>
      <c r="G26" s="340">
        <v>69201.226999999999</v>
      </c>
      <c r="H26" s="340">
        <v>89730.909</v>
      </c>
      <c r="I26" s="340">
        <v>64366.987847600001</v>
      </c>
      <c r="J26" s="74">
        <v>99405.134000000005</v>
      </c>
      <c r="K26" s="50">
        <v>111340.60762067999</v>
      </c>
      <c r="L26" s="50">
        <v>72713.752166769962</v>
      </c>
      <c r="M26" s="24"/>
      <c r="O26" s="24"/>
    </row>
    <row r="27" spans="1:15" x14ac:dyDescent="0.2">
      <c r="A27" s="341"/>
      <c r="B27" s="339"/>
      <c r="C27" s="339"/>
      <c r="D27" s="340"/>
      <c r="E27" s="340"/>
      <c r="F27" s="340"/>
      <c r="G27" s="340"/>
      <c r="H27" s="340"/>
      <c r="I27" s="340"/>
      <c r="J27" s="74"/>
      <c r="K27" s="50"/>
      <c r="L27" s="50"/>
      <c r="M27" s="24"/>
      <c r="O27" s="24"/>
    </row>
    <row r="28" spans="1:15" x14ac:dyDescent="0.2">
      <c r="A28" s="333" t="s">
        <v>442</v>
      </c>
      <c r="B28" s="336">
        <v>1889698</v>
      </c>
      <c r="C28" s="336">
        <v>2389180</v>
      </c>
      <c r="D28" s="335">
        <v>2452071.2405929095</v>
      </c>
      <c r="E28" s="335">
        <v>2696598</v>
      </c>
      <c r="F28" s="335">
        <v>2820512.2584108692</v>
      </c>
      <c r="G28" s="335">
        <v>3473439.9724394199</v>
      </c>
      <c r="H28" s="335">
        <v>3142964</v>
      </c>
      <c r="I28" s="335">
        <v>3579877</v>
      </c>
      <c r="J28" s="286">
        <v>4592327.4210000001</v>
      </c>
      <c r="K28" s="26">
        <v>5500346.0843531899</v>
      </c>
      <c r="L28" s="26">
        <v>6215424.4612838402</v>
      </c>
      <c r="M28" s="24"/>
      <c r="O28" s="24"/>
    </row>
    <row r="29" spans="1:15" x14ac:dyDescent="0.2">
      <c r="A29" s="337" t="s">
        <v>146</v>
      </c>
      <c r="B29" s="336">
        <v>1384385</v>
      </c>
      <c r="C29" s="336">
        <v>1772522</v>
      </c>
      <c r="D29" s="335">
        <v>1851722.7689821199</v>
      </c>
      <c r="E29" s="335">
        <v>2024239</v>
      </c>
      <c r="F29" s="335">
        <v>2187972.2368822694</v>
      </c>
      <c r="G29" s="335">
        <v>2534586</v>
      </c>
      <c r="H29" s="335">
        <v>2608366.7000000002</v>
      </c>
      <c r="I29" s="335">
        <v>2779880.3216990815</v>
      </c>
      <c r="J29" s="286">
        <v>3637978</v>
      </c>
      <c r="K29" s="26">
        <v>4821652.8498289995</v>
      </c>
      <c r="L29" s="26">
        <v>5414957.7281627804</v>
      </c>
      <c r="M29" s="24"/>
      <c r="O29" s="24"/>
    </row>
    <row r="30" spans="1:15" x14ac:dyDescent="0.2">
      <c r="A30" s="338" t="s">
        <v>447</v>
      </c>
      <c r="B30" s="339">
        <v>466588</v>
      </c>
      <c r="C30" s="339">
        <v>605120</v>
      </c>
      <c r="D30" s="340">
        <v>638977.86300262797</v>
      </c>
      <c r="E30" s="340">
        <v>650100</v>
      </c>
      <c r="F30" s="340">
        <v>687321.44689999998</v>
      </c>
      <c r="G30" s="340">
        <v>753687</v>
      </c>
      <c r="H30" s="340">
        <v>813727</v>
      </c>
      <c r="I30" s="340">
        <v>841063.36094181449</v>
      </c>
      <c r="J30" s="74">
        <v>1020731</v>
      </c>
      <c r="K30" s="50">
        <v>972048.32282899995</v>
      </c>
      <c r="L30" s="50">
        <v>1037344.6630372</v>
      </c>
      <c r="M30" s="24"/>
      <c r="O30" s="24"/>
    </row>
    <row r="31" spans="1:15" x14ac:dyDescent="0.2">
      <c r="A31" s="338" t="s">
        <v>87</v>
      </c>
      <c r="B31" s="339">
        <v>152580</v>
      </c>
      <c r="C31" s="339">
        <v>222704</v>
      </c>
      <c r="D31" s="340">
        <v>168532.13401121213</v>
      </c>
      <c r="E31" s="340">
        <v>175802</v>
      </c>
      <c r="F31" s="340">
        <v>181005.37912794901</v>
      </c>
      <c r="G31" s="340">
        <v>173363.606</v>
      </c>
      <c r="H31" s="340">
        <v>175647.76200000002</v>
      </c>
      <c r="I31" s="340">
        <v>152919.29857287396</v>
      </c>
      <c r="J31" s="74">
        <v>179732.58000000002</v>
      </c>
      <c r="K31" s="50">
        <v>317013.85700000002</v>
      </c>
      <c r="L31" s="50">
        <v>379206.97219537001</v>
      </c>
      <c r="M31" s="24"/>
      <c r="O31" s="24"/>
    </row>
    <row r="32" spans="1:15" x14ac:dyDescent="0.2">
      <c r="A32" s="338" t="s">
        <v>472</v>
      </c>
      <c r="B32" s="339">
        <v>436395</v>
      </c>
      <c r="C32" s="339">
        <v>509674</v>
      </c>
      <c r="D32" s="340">
        <v>610894.5708787099</v>
      </c>
      <c r="E32" s="340">
        <v>735566</v>
      </c>
      <c r="F32" s="340">
        <v>852190.04648655001</v>
      </c>
      <c r="G32" s="340">
        <v>901353</v>
      </c>
      <c r="H32" s="340">
        <v>980302</v>
      </c>
      <c r="I32" s="340">
        <v>1048382.44051515</v>
      </c>
      <c r="J32" s="74">
        <v>1565190</v>
      </c>
      <c r="K32" s="50">
        <v>2455599.54</v>
      </c>
      <c r="L32" s="50">
        <v>2689500.4395258599</v>
      </c>
      <c r="M32" s="24"/>
      <c r="O32" s="24"/>
    </row>
    <row r="33" spans="1:15" x14ac:dyDescent="0.2">
      <c r="A33" s="338" t="s">
        <v>473</v>
      </c>
      <c r="B33" s="339">
        <v>328822</v>
      </c>
      <c r="C33" s="339">
        <v>435024</v>
      </c>
      <c r="D33" s="340">
        <v>433318.20108957001</v>
      </c>
      <c r="E33" s="340">
        <v>462772</v>
      </c>
      <c r="F33" s="340">
        <v>467455.36436777032</v>
      </c>
      <c r="G33" s="340">
        <v>582755.39399999997</v>
      </c>
      <c r="H33" s="340">
        <v>762117.93799999997</v>
      </c>
      <c r="I33" s="340">
        <v>737515.22166924342</v>
      </c>
      <c r="J33" s="74">
        <v>872324.42</v>
      </c>
      <c r="K33" s="50">
        <v>1076991.1300000001</v>
      </c>
      <c r="L33" s="50">
        <v>1308905.6534043499</v>
      </c>
      <c r="M33" s="24"/>
      <c r="O33" s="24"/>
    </row>
    <row r="34" spans="1:15" x14ac:dyDescent="0.2">
      <c r="A34" s="338" t="s">
        <v>474</v>
      </c>
      <c r="B34" s="344" t="s">
        <v>66</v>
      </c>
      <c r="C34" s="345" t="s">
        <v>66</v>
      </c>
      <c r="D34" s="346" t="s">
        <v>66</v>
      </c>
      <c r="E34" s="346" t="s">
        <v>66</v>
      </c>
      <c r="F34" s="346" t="s">
        <v>66</v>
      </c>
      <c r="G34" s="340">
        <v>123428</v>
      </c>
      <c r="H34" s="340">
        <v>-123428</v>
      </c>
      <c r="I34" s="346" t="s">
        <v>66</v>
      </c>
      <c r="J34" s="347" t="s">
        <v>66</v>
      </c>
      <c r="K34" s="50" t="s">
        <v>66</v>
      </c>
      <c r="L34" s="50" t="s">
        <v>66</v>
      </c>
      <c r="M34" s="24"/>
      <c r="O34" s="24"/>
    </row>
    <row r="35" spans="1:15" x14ac:dyDescent="0.2">
      <c r="A35" s="338"/>
      <c r="B35" s="343"/>
      <c r="C35" s="348"/>
      <c r="D35" s="340"/>
      <c r="E35" s="340"/>
      <c r="F35" s="340"/>
      <c r="G35" s="340"/>
      <c r="H35" s="340"/>
      <c r="I35" s="340"/>
      <c r="J35" s="342"/>
      <c r="K35" s="50"/>
      <c r="L35" s="50"/>
      <c r="M35" s="24"/>
      <c r="O35" s="24"/>
    </row>
    <row r="36" spans="1:15" x14ac:dyDescent="0.2">
      <c r="A36" s="337" t="s">
        <v>147</v>
      </c>
      <c r="B36" s="336">
        <v>492201</v>
      </c>
      <c r="C36" s="349">
        <v>616096</v>
      </c>
      <c r="D36" s="335">
        <v>601282.91516045958</v>
      </c>
      <c r="E36" s="335">
        <v>665338</v>
      </c>
      <c r="F36" s="335">
        <v>641586.16833101003</v>
      </c>
      <c r="G36" s="335">
        <v>644609.25</v>
      </c>
      <c r="H36" s="335">
        <v>837328.3</v>
      </c>
      <c r="I36" s="335">
        <v>793380.38872845005</v>
      </c>
      <c r="J36" s="286">
        <v>716854.42100000009</v>
      </c>
      <c r="K36" s="26">
        <v>935382.2545241901</v>
      </c>
      <c r="L36" s="26">
        <v>786239.98361844895</v>
      </c>
      <c r="M36" s="24"/>
      <c r="O36" s="24"/>
    </row>
    <row r="37" spans="1:15" x14ac:dyDescent="0.2">
      <c r="A37" s="338" t="s">
        <v>475</v>
      </c>
      <c r="B37" s="339">
        <v>281507</v>
      </c>
      <c r="C37" s="350">
        <v>334522</v>
      </c>
      <c r="D37" s="340">
        <v>349996.38204819954</v>
      </c>
      <c r="E37" s="340">
        <v>385562</v>
      </c>
      <c r="F37" s="340">
        <v>381892.06337704003</v>
      </c>
      <c r="G37" s="340">
        <v>405301.47899999999</v>
      </c>
      <c r="H37" s="340">
        <v>500527.27399999998</v>
      </c>
      <c r="I37" s="340">
        <v>440891.20179591543</v>
      </c>
      <c r="J37" s="74">
        <v>458304.01121099998</v>
      </c>
      <c r="K37" s="50">
        <v>658936.58000000007</v>
      </c>
      <c r="L37" s="50">
        <v>573302.49912788207</v>
      </c>
      <c r="M37" s="24"/>
      <c r="O37" s="24"/>
    </row>
    <row r="38" spans="1:15" x14ac:dyDescent="0.2">
      <c r="A38" s="338" t="s">
        <v>449</v>
      </c>
      <c r="B38" s="339">
        <v>176250</v>
      </c>
      <c r="C38" s="350">
        <v>241553</v>
      </c>
      <c r="D38" s="340">
        <v>223217.06221596006</v>
      </c>
      <c r="E38" s="340">
        <v>247343</v>
      </c>
      <c r="F38" s="340">
        <v>235197.99483804</v>
      </c>
      <c r="G38" s="340">
        <v>226408.94746967001</v>
      </c>
      <c r="H38" s="340">
        <v>289079.91340049001</v>
      </c>
      <c r="I38" s="340">
        <v>293046.76031236001</v>
      </c>
      <c r="J38" s="74">
        <v>248688.36785840997</v>
      </c>
      <c r="K38" s="50">
        <v>231079.37193125003</v>
      </c>
      <c r="L38" s="50">
        <v>168734.85356622702</v>
      </c>
      <c r="M38" s="24"/>
      <c r="O38" s="24"/>
    </row>
    <row r="39" spans="1:15" x14ac:dyDescent="0.2">
      <c r="A39" s="338" t="s">
        <v>67</v>
      </c>
      <c r="B39" s="339">
        <v>34444</v>
      </c>
      <c r="C39" s="350">
        <v>40021</v>
      </c>
      <c r="D39" s="340">
        <v>28069.470896300041</v>
      </c>
      <c r="E39" s="340">
        <v>32434</v>
      </c>
      <c r="F39" s="340">
        <v>24496.110115930031</v>
      </c>
      <c r="G39" s="340">
        <v>12898.823530329973</v>
      </c>
      <c r="H39" s="340">
        <v>47721.112599510001</v>
      </c>
      <c r="I39" s="340">
        <v>59442.426620174534</v>
      </c>
      <c r="J39" s="74">
        <v>9862.0419305899995</v>
      </c>
      <c r="K39" s="50">
        <v>45366.302592940003</v>
      </c>
      <c r="L39" s="50">
        <v>44202.630924339937</v>
      </c>
      <c r="M39" s="24"/>
      <c r="O39" s="24"/>
    </row>
    <row r="40" spans="1:15" x14ac:dyDescent="0.2">
      <c r="A40" s="337" t="s">
        <v>476</v>
      </c>
      <c r="B40" s="351">
        <v>13112</v>
      </c>
      <c r="C40" s="555">
        <v>561</v>
      </c>
      <c r="D40" s="556">
        <v>-934.4435496699989</v>
      </c>
      <c r="E40" s="555">
        <v>7021</v>
      </c>
      <c r="F40" s="287">
        <v>-9046.1468024099995</v>
      </c>
      <c r="G40" s="287">
        <v>-4933.2775605799998</v>
      </c>
      <c r="H40" s="287">
        <v>-3552</v>
      </c>
      <c r="I40" s="335">
        <v>6616.9538785599998</v>
      </c>
      <c r="J40" s="74">
        <v>237495</v>
      </c>
      <c r="K40" s="287">
        <v>-256689.02000000002</v>
      </c>
      <c r="L40" s="50">
        <v>14226.749502610004</v>
      </c>
      <c r="M40" s="24"/>
      <c r="O40" s="24"/>
    </row>
    <row r="41" spans="1:15" ht="27" customHeight="1" x14ac:dyDescent="0.2">
      <c r="A41" s="352" t="s">
        <v>477</v>
      </c>
      <c r="B41" s="353" t="s">
        <v>66</v>
      </c>
      <c r="C41" s="354" t="s">
        <v>66</v>
      </c>
      <c r="D41" s="355" t="s">
        <v>66</v>
      </c>
      <c r="E41" s="355" t="s">
        <v>66</v>
      </c>
      <c r="F41" s="355" t="s">
        <v>66</v>
      </c>
      <c r="G41" s="356">
        <v>299178</v>
      </c>
      <c r="H41" s="557">
        <v>-299178</v>
      </c>
      <c r="I41" s="355" t="s">
        <v>66</v>
      </c>
      <c r="J41" s="357" t="s">
        <v>66</v>
      </c>
      <c r="K41" s="358" t="s">
        <v>66</v>
      </c>
      <c r="L41" s="358" t="s">
        <v>66</v>
      </c>
      <c r="M41" s="24"/>
      <c r="O41" s="24"/>
    </row>
    <row r="42" spans="1:15" x14ac:dyDescent="0.2">
      <c r="A42" s="359" t="s">
        <v>478</v>
      </c>
      <c r="B42" s="558">
        <v>-591244</v>
      </c>
      <c r="C42" s="558">
        <v>-829502</v>
      </c>
      <c r="D42" s="559">
        <v>-640324.79777677939</v>
      </c>
      <c r="E42" s="559">
        <v>-733494</v>
      </c>
      <c r="F42" s="559">
        <v>-760769.3464883389</v>
      </c>
      <c r="G42" s="559">
        <v>-1439087.5683293298</v>
      </c>
      <c r="H42" s="559">
        <v>-1667688</v>
      </c>
      <c r="I42" s="560">
        <v>-2057925</v>
      </c>
      <c r="J42" s="558">
        <v>-2459967</v>
      </c>
      <c r="K42" s="558">
        <v>-2282176.0593223101</v>
      </c>
      <c r="L42" s="560">
        <v>-2039931.15925133</v>
      </c>
      <c r="M42" s="24"/>
      <c r="O42" s="24"/>
    </row>
    <row r="43" spans="1:15" ht="15.75" customHeight="1" x14ac:dyDescent="0.2">
      <c r="A43" s="590" t="s">
        <v>612</v>
      </c>
      <c r="B43" s="666"/>
      <c r="C43" s="666"/>
      <c r="D43" s="666"/>
      <c r="E43" s="666"/>
      <c r="F43" s="666"/>
      <c r="G43" s="666"/>
      <c r="H43" s="666"/>
      <c r="I43" s="666"/>
      <c r="J43" s="666"/>
      <c r="K43" s="666"/>
      <c r="L43" s="666"/>
    </row>
    <row r="44" spans="1:15" x14ac:dyDescent="0.2">
      <c r="A44" s="360" t="s">
        <v>459</v>
      </c>
      <c r="B44" s="361">
        <v>12.050267942377747</v>
      </c>
      <c r="C44" s="362">
        <v>13.483873978874261</v>
      </c>
      <c r="D44" s="361">
        <v>14.139936093864691</v>
      </c>
      <c r="E44" s="361">
        <v>13.644682496773864</v>
      </c>
      <c r="F44" s="361">
        <v>13.416830637053042</v>
      </c>
      <c r="G44" s="361">
        <v>12.785843255186032</v>
      </c>
      <c r="H44" s="361">
        <v>9.428941005486644</v>
      </c>
      <c r="I44" s="361">
        <v>8.6413776494208996</v>
      </c>
      <c r="J44" s="361">
        <v>8.8612910771725417</v>
      </c>
      <c r="K44" s="361">
        <v>11.7</v>
      </c>
      <c r="L44" s="361">
        <v>14</v>
      </c>
    </row>
    <row r="45" spans="1:15" x14ac:dyDescent="0.2">
      <c r="A45" s="363" t="s">
        <v>479</v>
      </c>
      <c r="B45" s="364">
        <v>10.302068026649145</v>
      </c>
      <c r="C45" s="365">
        <v>12.317027368833806</v>
      </c>
      <c r="D45" s="364">
        <v>12.055161971098705</v>
      </c>
      <c r="E45" s="364">
        <v>12.205505401164309</v>
      </c>
      <c r="F45" s="364">
        <v>11.760743639022236</v>
      </c>
      <c r="G45" s="364">
        <v>11.493971474840212</v>
      </c>
      <c r="H45" s="364">
        <v>8.1290643182919204</v>
      </c>
      <c r="I45" s="364">
        <v>7.6598752792247611</v>
      </c>
      <c r="J45" s="364">
        <v>7.5895323252636953</v>
      </c>
      <c r="K45" s="364">
        <v>10.3</v>
      </c>
      <c r="L45" s="364">
        <v>12.6</v>
      </c>
    </row>
    <row r="46" spans="1:15" x14ac:dyDescent="0.2">
      <c r="A46" s="363" t="s">
        <v>480</v>
      </c>
      <c r="B46" s="367">
        <v>1.6608242576941341</v>
      </c>
      <c r="C46" s="368">
        <v>1.1148538153040117</v>
      </c>
      <c r="D46" s="367">
        <v>2.0262711329866656</v>
      </c>
      <c r="E46" s="367">
        <v>1.3833571058731013</v>
      </c>
      <c r="F46" s="367">
        <v>1.5747583506199176</v>
      </c>
      <c r="G46" s="367">
        <v>1.2421614150279825</v>
      </c>
      <c r="H46" s="367">
        <v>1.2656895890257396</v>
      </c>
      <c r="I46" s="367">
        <v>0.94323639518252289</v>
      </c>
      <c r="J46" s="367">
        <v>1.1329400588021701</v>
      </c>
      <c r="K46" s="367">
        <v>1.4</v>
      </c>
      <c r="L46" s="367">
        <v>1.1000000000000001</v>
      </c>
    </row>
    <row r="47" spans="1:15" x14ac:dyDescent="0.2">
      <c r="A47" s="363" t="s">
        <v>481</v>
      </c>
      <c r="B47" s="367">
        <v>8.7375658034467521E-2</v>
      </c>
      <c r="C47" s="368">
        <v>5.1992794736445476E-2</v>
      </c>
      <c r="D47" s="367">
        <v>5.8502989779319052E-2</v>
      </c>
      <c r="E47" s="367">
        <v>5.5819989736453544E-2</v>
      </c>
      <c r="F47" s="367">
        <v>8.1328647410887564E-2</v>
      </c>
      <c r="G47" s="367">
        <v>4.9710365317838165E-2</v>
      </c>
      <c r="H47" s="367">
        <v>3.418070686254137E-2</v>
      </c>
      <c r="I47" s="367">
        <v>3.8265975013616463E-2</v>
      </c>
      <c r="J47" s="367">
        <v>0.13881869310667463</v>
      </c>
      <c r="K47" s="367">
        <v>0.1</v>
      </c>
      <c r="L47" s="367">
        <v>0.2</v>
      </c>
    </row>
    <row r="48" spans="1:15" x14ac:dyDescent="0.2">
      <c r="A48" s="333" t="s">
        <v>442</v>
      </c>
      <c r="B48" s="369">
        <v>17.537292218419246</v>
      </c>
      <c r="C48" s="370">
        <v>20.655162176325376</v>
      </c>
      <c r="D48" s="369">
        <v>19.137407873528829</v>
      </c>
      <c r="E48" s="369">
        <v>18.742880423775514</v>
      </c>
      <c r="F48" s="369">
        <v>18.372358541343008</v>
      </c>
      <c r="G48" s="369">
        <v>21.830465043412804</v>
      </c>
      <c r="H48" s="369">
        <v>20.087646066477273</v>
      </c>
      <c r="I48" s="369">
        <v>20.325923888800038</v>
      </c>
      <c r="J48" s="369">
        <v>19.083996135343977</v>
      </c>
      <c r="K48" s="369">
        <v>20.100000000000001</v>
      </c>
      <c r="L48" s="369">
        <v>20.8</v>
      </c>
    </row>
    <row r="49" spans="1:12" x14ac:dyDescent="0.2">
      <c r="A49" s="363" t="s">
        <v>482</v>
      </c>
      <c r="B49" s="367">
        <v>12.847748310998014</v>
      </c>
      <c r="C49" s="368">
        <v>15.323972815403028</v>
      </c>
      <c r="D49" s="367">
        <v>14.451934883483371</v>
      </c>
      <c r="E49" s="367">
        <v>14.069605304959406</v>
      </c>
      <c r="F49" s="367">
        <v>14.252095623634615</v>
      </c>
      <c r="G49" s="367">
        <v>15.929796257185359</v>
      </c>
      <c r="H49" s="367">
        <v>16.67087089803934</v>
      </c>
      <c r="I49" s="367">
        <v>15.783680790940164</v>
      </c>
      <c r="J49" s="367">
        <v>15.118076680462025</v>
      </c>
      <c r="K49" s="367">
        <v>17.600000000000001</v>
      </c>
      <c r="L49" s="367">
        <v>18.100000000000001</v>
      </c>
    </row>
    <row r="50" spans="1:12" x14ac:dyDescent="0.2">
      <c r="A50" s="363" t="s">
        <v>483</v>
      </c>
      <c r="B50" s="367">
        <v>4.5678583388447098</v>
      </c>
      <c r="C50" s="368">
        <v>5.3263307060101619</v>
      </c>
      <c r="D50" s="367">
        <v>4.6927659377578932</v>
      </c>
      <c r="E50" s="367">
        <v>4.624475200009031</v>
      </c>
      <c r="F50" s="367">
        <v>4.179188048055158</v>
      </c>
      <c r="G50" s="367">
        <v>4.0513496160702624</v>
      </c>
      <c r="H50" s="367">
        <v>5.3516217595381637</v>
      </c>
      <c r="I50" s="367">
        <v>4.5046769473255823</v>
      </c>
      <c r="J50" s="367">
        <v>2.9789790112546606</v>
      </c>
      <c r="K50" s="367">
        <v>3.4</v>
      </c>
      <c r="L50" s="367">
        <v>2.6</v>
      </c>
    </row>
    <row r="51" spans="1:12" x14ac:dyDescent="0.2">
      <c r="A51" s="363" t="s">
        <v>484</v>
      </c>
      <c r="B51" s="367">
        <v>0.12168556857652024</v>
      </c>
      <c r="C51" s="371">
        <v>4.8500096187472398E-3</v>
      </c>
      <c r="D51" s="367">
        <v>-7.2929477124403629E-3</v>
      </c>
      <c r="E51" s="367">
        <v>4.8799918807077618E-2</v>
      </c>
      <c r="F51" s="367">
        <v>-5.8925130346761848E-2</v>
      </c>
      <c r="G51" s="367">
        <v>-3.1005500077797243E-2</v>
      </c>
      <c r="H51" s="367">
        <v>-2.2701920489107508E-2</v>
      </c>
      <c r="I51" s="367">
        <v>3.7569922349653569E-2</v>
      </c>
      <c r="J51" s="367">
        <v>0.98694044362729205</v>
      </c>
      <c r="K51" s="367">
        <v>-0.9</v>
      </c>
      <c r="L51" s="367">
        <v>0.05</v>
      </c>
    </row>
    <row r="52" spans="1:12" ht="25.5" x14ac:dyDescent="0.2">
      <c r="A52" s="372" t="s">
        <v>485</v>
      </c>
      <c r="B52" s="373"/>
      <c r="C52" s="496"/>
      <c r="D52" s="561" t="s">
        <v>66</v>
      </c>
      <c r="E52" s="561" t="s">
        <v>66</v>
      </c>
      <c r="F52" s="561" t="s">
        <v>66</v>
      </c>
      <c r="G52" s="561">
        <v>2.6560659125648431</v>
      </c>
      <c r="H52" s="561">
        <v>-2.7010044510753848</v>
      </c>
      <c r="I52" s="561" t="s">
        <v>486</v>
      </c>
      <c r="J52" s="561" t="s">
        <v>66</v>
      </c>
      <c r="K52" s="561"/>
      <c r="L52" s="561"/>
    </row>
    <row r="53" spans="1:12" ht="15" customHeight="1" x14ac:dyDescent="0.2">
      <c r="A53" s="359" t="s">
        <v>478</v>
      </c>
      <c r="B53" s="553">
        <v>-5.4870242760414989</v>
      </c>
      <c r="C53" s="554">
        <v>-7.1712881974511129</v>
      </c>
      <c r="D53" s="553">
        <v>-4.9974717796641404</v>
      </c>
      <c r="E53" s="553">
        <v>-5.0981979270016504</v>
      </c>
      <c r="F53" s="553">
        <v>-4.9555279042899656</v>
      </c>
      <c r="G53" s="553">
        <v>-9.0446217882267703</v>
      </c>
      <c r="H53" s="553">
        <v>-10.658705060990629</v>
      </c>
      <c r="I53" s="553">
        <v>-11.684543049624001</v>
      </c>
      <c r="J53" s="553">
        <v>-10.222703308652809</v>
      </c>
      <c r="K53" s="553">
        <v>-8.3000000000000007</v>
      </c>
      <c r="L53" s="553">
        <v>-6.8</v>
      </c>
    </row>
    <row r="54" spans="1:12" x14ac:dyDescent="0.2">
      <c r="G54" s="667" t="s">
        <v>532</v>
      </c>
      <c r="H54" s="667"/>
      <c r="I54" s="667"/>
      <c r="J54" s="667"/>
      <c r="K54" s="667"/>
      <c r="L54" s="667"/>
    </row>
    <row r="55" spans="1:12" x14ac:dyDescent="0.2">
      <c r="G55" s="665" t="s">
        <v>541</v>
      </c>
      <c r="H55" s="665"/>
      <c r="I55" s="665"/>
      <c r="J55" s="665"/>
      <c r="K55" s="665"/>
      <c r="L55" s="665"/>
    </row>
    <row r="56" spans="1:12" ht="12.75" customHeight="1" x14ac:dyDescent="0.2">
      <c r="A56" s="622" t="s">
        <v>638</v>
      </c>
      <c r="B56" s="622"/>
      <c r="C56" s="622"/>
      <c r="D56" s="622"/>
      <c r="E56" s="622"/>
      <c r="F56" s="622"/>
      <c r="G56" s="622"/>
      <c r="H56" s="622"/>
      <c r="I56" s="622"/>
      <c r="J56" s="622"/>
      <c r="K56" s="622"/>
      <c r="L56" s="622"/>
    </row>
    <row r="57" spans="1:12" x14ac:dyDescent="0.2">
      <c r="G57" s="550"/>
      <c r="H57" s="550"/>
      <c r="I57" s="550"/>
      <c r="J57" s="550"/>
      <c r="K57" s="550"/>
    </row>
    <row r="58" spans="1:12" s="374" customFormat="1" ht="12.75" customHeight="1" x14ac:dyDescent="0.2">
      <c r="A58" s="4" t="s">
        <v>487</v>
      </c>
    </row>
    <row r="59" spans="1:12" s="374" customFormat="1" ht="12.75" customHeight="1" x14ac:dyDescent="0.2">
      <c r="A59" s="4" t="s">
        <v>488</v>
      </c>
    </row>
    <row r="60" spans="1:12" s="374" customFormat="1" ht="12.75" customHeight="1" x14ac:dyDescent="0.2">
      <c r="A60" s="4" t="s">
        <v>302</v>
      </c>
    </row>
    <row r="61" spans="1:12" x14ac:dyDescent="0.2">
      <c r="A61" s="374" t="s">
        <v>603</v>
      </c>
      <c r="B61" s="374"/>
      <c r="C61" s="374"/>
      <c r="D61" s="374"/>
      <c r="E61" s="374"/>
      <c r="F61" s="374"/>
      <c r="G61" s="374"/>
      <c r="H61" s="374"/>
      <c r="I61" s="374"/>
      <c r="J61" s="374"/>
      <c r="K61" s="374"/>
    </row>
    <row r="62" spans="1:12" x14ac:dyDescent="0.2">
      <c r="A62" s="374" t="s">
        <v>604</v>
      </c>
    </row>
    <row r="63" spans="1:12" x14ac:dyDescent="0.2">
      <c r="A63" s="374" t="s">
        <v>610</v>
      </c>
    </row>
    <row r="64" spans="1:12" x14ac:dyDescent="0.2">
      <c r="K64" s="4"/>
    </row>
    <row r="66" spans="2:11" x14ac:dyDescent="0.2">
      <c r="B66" s="375"/>
    </row>
    <row r="67" spans="2:11" x14ac:dyDescent="0.2">
      <c r="B67" s="376"/>
      <c r="C67" s="376"/>
      <c r="D67" s="376"/>
      <c r="E67" s="376"/>
      <c r="F67" s="376"/>
      <c r="G67" s="376"/>
      <c r="H67" s="376"/>
      <c r="I67" s="376"/>
      <c r="J67" s="376"/>
      <c r="K67" s="376"/>
    </row>
    <row r="68" spans="2:11" x14ac:dyDescent="0.2">
      <c r="B68" s="377"/>
      <c r="C68" s="377"/>
      <c r="D68" s="377"/>
      <c r="E68" s="377"/>
      <c r="F68" s="377"/>
      <c r="G68" s="377"/>
      <c r="H68" s="377"/>
      <c r="I68" s="377"/>
      <c r="J68" s="377"/>
      <c r="K68" s="377"/>
    </row>
    <row r="69" spans="2:11" x14ac:dyDescent="0.2">
      <c r="B69" s="376"/>
      <c r="C69" s="376"/>
      <c r="D69" s="376"/>
      <c r="E69" s="376"/>
      <c r="F69" s="376"/>
      <c r="G69" s="376"/>
      <c r="H69" s="376"/>
      <c r="I69" s="376"/>
      <c r="J69" s="376"/>
      <c r="K69" s="376"/>
    </row>
    <row r="70" spans="2:11" x14ac:dyDescent="0.2">
      <c r="B70" s="81"/>
      <c r="C70" s="81"/>
      <c r="D70" s="81"/>
      <c r="E70" s="81"/>
      <c r="F70" s="81"/>
      <c r="G70" s="81"/>
      <c r="H70" s="81"/>
      <c r="I70" s="81"/>
      <c r="J70" s="81"/>
      <c r="K70" s="81"/>
    </row>
    <row r="71" spans="2:11" x14ac:dyDescent="0.2">
      <c r="B71" s="376"/>
      <c r="C71" s="376"/>
      <c r="D71" s="376"/>
      <c r="E71" s="376"/>
      <c r="F71" s="376"/>
      <c r="G71" s="376"/>
      <c r="H71" s="376"/>
      <c r="I71" s="376"/>
      <c r="J71" s="376"/>
      <c r="K71" s="376"/>
    </row>
    <row r="72" spans="2:11" x14ac:dyDescent="0.2">
      <c r="B72" s="378"/>
      <c r="C72" s="378"/>
      <c r="D72" s="378"/>
      <c r="E72" s="378"/>
      <c r="F72" s="378"/>
      <c r="G72" s="378"/>
      <c r="H72" s="378"/>
      <c r="I72" s="378"/>
      <c r="J72" s="378"/>
      <c r="K72" s="378"/>
    </row>
    <row r="73" spans="2:11" x14ac:dyDescent="0.2">
      <c r="B73" s="376"/>
      <c r="C73" s="376"/>
      <c r="D73" s="376"/>
      <c r="E73" s="376"/>
      <c r="F73" s="376"/>
      <c r="G73" s="376"/>
      <c r="H73" s="376"/>
      <c r="I73" s="376"/>
      <c r="J73" s="376"/>
      <c r="K73" s="376"/>
    </row>
    <row r="74" spans="2:11" x14ac:dyDescent="0.2">
      <c r="B74" s="81"/>
      <c r="C74" s="81"/>
      <c r="D74" s="81"/>
      <c r="E74" s="81"/>
      <c r="F74" s="81"/>
      <c r="G74" s="81"/>
      <c r="H74" s="81"/>
      <c r="I74" s="81"/>
      <c r="J74" s="81"/>
      <c r="K74" s="81"/>
    </row>
    <row r="75" spans="2:11" x14ac:dyDescent="0.2">
      <c r="G75" s="378"/>
    </row>
    <row r="76" spans="2:11" x14ac:dyDescent="0.2">
      <c r="B76" s="378"/>
      <c r="C76" s="378"/>
      <c r="D76" s="378"/>
      <c r="E76" s="378"/>
      <c r="F76" s="378"/>
      <c r="G76" s="378"/>
      <c r="H76" s="378"/>
      <c r="I76" s="378"/>
      <c r="J76" s="378"/>
      <c r="K76" s="378"/>
    </row>
  </sheetData>
  <mergeCells count="17">
    <mergeCell ref="K5:K6"/>
    <mergeCell ref="A56:L56"/>
    <mergeCell ref="G55:L55"/>
    <mergeCell ref="L5:L6"/>
    <mergeCell ref="A43:L43"/>
    <mergeCell ref="A3:L3"/>
    <mergeCell ref="G54:L54"/>
    <mergeCell ref="A5:A6"/>
    <mergeCell ref="B5:B6"/>
    <mergeCell ref="C5:C6"/>
    <mergeCell ref="D5:D6"/>
    <mergeCell ref="E5:E6"/>
    <mergeCell ref="F5:F6"/>
    <mergeCell ref="G5:G6"/>
    <mergeCell ref="H5:H6"/>
    <mergeCell ref="I5:I6"/>
    <mergeCell ref="J5:J6"/>
  </mergeCells>
  <phoneticPr fontId="29" type="noConversion"/>
  <conditionalFormatting sqref="A56">
    <cfRule type="cellIs" dxfId="2" priority="1" operator="equal">
      <formula>0</formula>
    </cfRule>
  </conditionalFormatting>
  <conditionalFormatting sqref="G55 G57">
    <cfRule type="cellIs" dxfId="1" priority="3" operator="equal">
      <formula>0</formula>
    </cfRule>
  </conditionalFormatting>
  <conditionalFormatting sqref="O9">
    <cfRule type="cellIs" dxfId="0" priority="2" stopIfTrue="1" operator="equal">
      <formula>0</formula>
    </cfRule>
  </conditionalFormatting>
  <hyperlinks>
    <hyperlink ref="L2" location="Contents!A1" display="Back to Contents" xr:uid="{1F72914B-69AE-44D2-8CB1-2758A2261F74}"/>
  </hyperlinks>
  <pageMargins left="0.7" right="0.7" top="0.75" bottom="0.75" header="0.3" footer="0.3"/>
  <pageSetup paperSize="9" scale="57" orientation="landscape"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8215-9284-4CCE-BC83-91F5BBF89DDF}">
  <sheetPr>
    <pageSetUpPr fitToPage="1"/>
  </sheetPr>
  <dimension ref="A1:N52"/>
  <sheetViews>
    <sheetView showGridLines="0" zoomScaleNormal="100" zoomScaleSheetLayoutView="100" workbookViewId="0">
      <pane xSplit="1" ySplit="7" topLeftCell="B31" activePane="bottomRight" state="frozen"/>
      <selection pane="topRight" activeCell="O17" sqref="O17"/>
      <selection pane="bottomLeft" activeCell="O17" sqref="O17"/>
      <selection pane="bottomRight" activeCell="A43" sqref="A43"/>
    </sheetView>
  </sheetViews>
  <sheetFormatPr defaultColWidth="9.140625" defaultRowHeight="12.75" x14ac:dyDescent="0.2"/>
  <cols>
    <col min="1" max="1" width="47" style="4" customWidth="1"/>
    <col min="2" max="2" width="13.28515625" style="4" customWidth="1"/>
    <col min="3" max="3" width="12.85546875" style="4" customWidth="1"/>
    <col min="4" max="4" width="12.5703125" style="4" customWidth="1"/>
    <col min="5" max="5" width="13.28515625" style="4" customWidth="1"/>
    <col min="6" max="6" width="13" style="4" customWidth="1"/>
    <col min="7" max="7" width="13.7109375" style="4" customWidth="1"/>
    <col min="8" max="8" width="13.140625" style="4" customWidth="1"/>
    <col min="9" max="9" width="13.42578125" style="43" customWidth="1"/>
    <col min="10" max="10" width="14.28515625" style="4" customWidth="1"/>
    <col min="11" max="11" width="13" style="64" customWidth="1"/>
    <col min="12" max="13" width="14" style="4" customWidth="1"/>
    <col min="14" max="16384" width="9.140625" style="4"/>
  </cols>
  <sheetData>
    <row r="1" spans="1:13" s="379" customFormat="1" ht="15.75" x14ac:dyDescent="0.25">
      <c r="A1" s="3" t="s">
        <v>22</v>
      </c>
      <c r="H1" s="7"/>
      <c r="I1" s="103"/>
      <c r="J1" s="7"/>
      <c r="M1" s="7" t="s">
        <v>133</v>
      </c>
    </row>
    <row r="2" spans="1:13" s="379" customFormat="1" ht="15.75" x14ac:dyDescent="0.25">
      <c r="A2" s="3"/>
      <c r="H2" s="7"/>
      <c r="I2" s="103"/>
      <c r="J2" s="7"/>
      <c r="M2" s="412" t="s">
        <v>493</v>
      </c>
    </row>
    <row r="3" spans="1:13" s="379" customFormat="1" ht="15.75" customHeight="1" x14ac:dyDescent="0.25">
      <c r="A3" s="586" t="s">
        <v>4</v>
      </c>
      <c r="B3" s="586"/>
      <c r="C3" s="586"/>
      <c r="D3" s="586"/>
      <c r="E3" s="586"/>
      <c r="F3" s="586"/>
      <c r="G3" s="586"/>
      <c r="H3" s="586"/>
      <c r="I3" s="586"/>
      <c r="J3" s="586"/>
      <c r="K3" s="586"/>
      <c r="L3" s="586"/>
    </row>
    <row r="4" spans="1:13" x14ac:dyDescent="0.2">
      <c r="H4" s="8"/>
      <c r="I4" s="9"/>
      <c r="J4" s="8"/>
      <c r="M4" s="8" t="s">
        <v>600</v>
      </c>
    </row>
    <row r="5" spans="1:13" x14ac:dyDescent="0.2">
      <c r="A5" s="44"/>
      <c r="B5" s="584">
        <v>2014</v>
      </c>
      <c r="C5" s="584">
        <v>2015</v>
      </c>
      <c r="D5" s="584">
        <v>2016</v>
      </c>
      <c r="E5" s="584">
        <v>2017</v>
      </c>
      <c r="F5" s="584">
        <v>2018</v>
      </c>
      <c r="G5" s="584" t="s">
        <v>25</v>
      </c>
      <c r="H5" s="584">
        <v>2020</v>
      </c>
      <c r="I5" s="587">
        <v>2021</v>
      </c>
      <c r="J5" s="590">
        <v>2022</v>
      </c>
      <c r="K5" s="584">
        <v>2023</v>
      </c>
      <c r="L5" s="584">
        <v>2024</v>
      </c>
      <c r="M5" s="584" t="s">
        <v>613</v>
      </c>
    </row>
    <row r="6" spans="1:13" x14ac:dyDescent="0.2">
      <c r="A6" s="45" t="s">
        <v>24</v>
      </c>
      <c r="B6" s="579"/>
      <c r="C6" s="579"/>
      <c r="D6" s="579"/>
      <c r="E6" s="579"/>
      <c r="F6" s="579"/>
      <c r="G6" s="579"/>
      <c r="H6" s="579"/>
      <c r="I6" s="588"/>
      <c r="J6" s="591"/>
      <c r="K6" s="579"/>
      <c r="L6" s="579"/>
      <c r="M6" s="579"/>
    </row>
    <row r="7" spans="1:13" x14ac:dyDescent="0.2">
      <c r="A7" s="46"/>
      <c r="B7" s="580"/>
      <c r="C7" s="580"/>
      <c r="D7" s="580"/>
      <c r="E7" s="580"/>
      <c r="F7" s="580"/>
      <c r="G7" s="580"/>
      <c r="H7" s="580"/>
      <c r="I7" s="589"/>
      <c r="J7" s="592"/>
      <c r="K7" s="580"/>
      <c r="L7" s="580"/>
      <c r="M7" s="580"/>
    </row>
    <row r="8" spans="1:13" ht="17.25" customHeight="1" x14ac:dyDescent="0.2">
      <c r="A8" s="13" t="s">
        <v>46</v>
      </c>
      <c r="B8" s="31">
        <v>1050362</v>
      </c>
      <c r="C8" s="31">
        <v>1355779</v>
      </c>
      <c r="D8" s="47">
        <v>1463688.86065882</v>
      </c>
      <c r="E8" s="31">
        <v>1670178.2194881805</v>
      </c>
      <c r="F8" s="47">
        <v>1712318</v>
      </c>
      <c r="G8" s="47">
        <v>1734924.601</v>
      </c>
      <c r="H8" s="47">
        <v>1216542</v>
      </c>
      <c r="I8" s="47">
        <v>1298019.0599518099</v>
      </c>
      <c r="J8" s="47">
        <v>1751132</v>
      </c>
      <c r="K8" s="26">
        <v>2720563.0533356299</v>
      </c>
      <c r="L8" s="26">
        <v>3704576.9399075005</v>
      </c>
      <c r="M8" s="26">
        <v>5049191.657608429</v>
      </c>
    </row>
    <row r="9" spans="1:13" x14ac:dyDescent="0.2">
      <c r="A9" s="17" t="s">
        <v>47</v>
      </c>
      <c r="B9" s="48">
        <v>198483</v>
      </c>
      <c r="C9" s="48">
        <v>244231</v>
      </c>
      <c r="D9" s="48">
        <v>302537.75753645995</v>
      </c>
      <c r="E9" s="21">
        <v>311781.71597068</v>
      </c>
      <c r="F9" s="48">
        <v>288341</v>
      </c>
      <c r="G9" s="48">
        <v>280965.38</v>
      </c>
      <c r="H9" s="48">
        <v>312334</v>
      </c>
      <c r="I9" s="48">
        <v>277274.54094595998</v>
      </c>
      <c r="J9" s="48">
        <v>273926</v>
      </c>
      <c r="K9" s="50">
        <v>335265.88150304003</v>
      </c>
      <c r="L9" s="50">
        <v>400149.25987404998</v>
      </c>
      <c r="M9" s="50">
        <v>625517.77822297008</v>
      </c>
    </row>
    <row r="10" spans="1:13" x14ac:dyDescent="0.2">
      <c r="A10" s="51" t="s">
        <v>48</v>
      </c>
      <c r="B10" s="48">
        <v>81108</v>
      </c>
      <c r="C10" s="48">
        <v>132189</v>
      </c>
      <c r="D10" s="48">
        <v>156487.11191445999</v>
      </c>
      <c r="E10" s="21">
        <v>136501.26308113002</v>
      </c>
      <c r="F10" s="48">
        <v>96991</v>
      </c>
      <c r="G10" s="48">
        <v>98427.38</v>
      </c>
      <c r="H10" s="48">
        <v>114183</v>
      </c>
      <c r="I10" s="48">
        <v>64339.318422180011</v>
      </c>
      <c r="J10" s="48">
        <v>50009</v>
      </c>
      <c r="K10" s="50">
        <v>105120.34863657001</v>
      </c>
      <c r="L10" s="50">
        <v>111146.55547641999</v>
      </c>
      <c r="M10" s="50">
        <v>275894.02415053005</v>
      </c>
    </row>
    <row r="11" spans="1:13" x14ac:dyDescent="0.2">
      <c r="A11" s="51" t="s">
        <v>49</v>
      </c>
      <c r="B11" s="21">
        <v>117375</v>
      </c>
      <c r="C11" s="21">
        <v>112042</v>
      </c>
      <c r="D11" s="48">
        <v>146050.64562199998</v>
      </c>
      <c r="E11" s="21">
        <v>175280.45288955001</v>
      </c>
      <c r="F11" s="48">
        <v>191351</v>
      </c>
      <c r="G11" s="48">
        <v>182538</v>
      </c>
      <c r="H11" s="48">
        <v>198151</v>
      </c>
      <c r="I11" s="48">
        <v>212935.22252377999</v>
      </c>
      <c r="J11" s="48">
        <v>223917</v>
      </c>
      <c r="K11" s="50">
        <v>230145.53286647002</v>
      </c>
      <c r="L11" s="50">
        <v>289002.70439763</v>
      </c>
      <c r="M11" s="50">
        <v>349623.75407244003</v>
      </c>
    </row>
    <row r="12" spans="1:13" x14ac:dyDescent="0.2">
      <c r="A12" s="17" t="s">
        <v>50</v>
      </c>
      <c r="B12" s="48">
        <v>539023</v>
      </c>
      <c r="C12" s="48">
        <v>724282</v>
      </c>
      <c r="D12" s="48">
        <v>747146.90958780993</v>
      </c>
      <c r="E12" s="21">
        <v>921244.04188856017</v>
      </c>
      <c r="F12" s="48">
        <v>959365</v>
      </c>
      <c r="G12" s="48">
        <v>843355.2840000001</v>
      </c>
      <c r="H12" s="48">
        <v>555718</v>
      </c>
      <c r="I12" s="48">
        <v>629812.2542115401</v>
      </c>
      <c r="J12" s="48">
        <v>857459</v>
      </c>
      <c r="K12" s="50">
        <v>1399125.6505348603</v>
      </c>
      <c r="L12" s="50">
        <v>2181036.0485068304</v>
      </c>
      <c r="M12" s="50">
        <v>3178313.1342319692</v>
      </c>
    </row>
    <row r="13" spans="1:13" x14ac:dyDescent="0.2">
      <c r="A13" s="51" t="s">
        <v>51</v>
      </c>
      <c r="B13" s="21">
        <v>275350</v>
      </c>
      <c r="C13" s="21">
        <v>219700</v>
      </c>
      <c r="D13" s="48">
        <v>283469.73870076</v>
      </c>
      <c r="E13" s="21">
        <v>443760.34433384001</v>
      </c>
      <c r="F13" s="48">
        <v>461740</v>
      </c>
      <c r="G13" s="48">
        <v>443877.34300000005</v>
      </c>
      <c r="H13" s="48">
        <v>233786</v>
      </c>
      <c r="I13" s="48">
        <v>308213.04459425993</v>
      </c>
      <c r="J13" s="48">
        <v>463072</v>
      </c>
      <c r="K13" s="50">
        <v>694460.22972986999</v>
      </c>
      <c r="L13" s="50">
        <v>1309679.8267467001</v>
      </c>
      <c r="M13" s="50">
        <v>1746874.44636141</v>
      </c>
    </row>
    <row r="14" spans="1:13" x14ac:dyDescent="0.2">
      <c r="A14" s="52" t="s">
        <v>52</v>
      </c>
      <c r="B14" s="21">
        <v>140084</v>
      </c>
      <c r="C14" s="21">
        <v>130527</v>
      </c>
      <c r="D14" s="48">
        <v>168133.50291326002</v>
      </c>
      <c r="E14" s="21">
        <v>275367.38929942</v>
      </c>
      <c r="F14" s="48">
        <v>282576</v>
      </c>
      <c r="G14" s="48">
        <v>273963.22000000003</v>
      </c>
      <c r="H14" s="48">
        <v>148061</v>
      </c>
      <c r="I14" s="48">
        <v>185462.16951003997</v>
      </c>
      <c r="J14" s="48">
        <v>291619</v>
      </c>
      <c r="K14" s="50">
        <v>469107.42602543999</v>
      </c>
      <c r="L14" s="50">
        <v>712186.94334244006</v>
      </c>
      <c r="M14" s="50">
        <v>855484.62759743002</v>
      </c>
    </row>
    <row r="15" spans="1:13" x14ac:dyDescent="0.2">
      <c r="A15" s="52" t="s">
        <v>53</v>
      </c>
      <c r="B15" s="21">
        <v>135266</v>
      </c>
      <c r="C15" s="21">
        <v>89173</v>
      </c>
      <c r="D15" s="48">
        <v>115336.23578749999</v>
      </c>
      <c r="E15" s="21">
        <v>168392.95503442007</v>
      </c>
      <c r="F15" s="48">
        <v>179163</v>
      </c>
      <c r="G15" s="48">
        <v>169914.12300000002</v>
      </c>
      <c r="H15" s="48">
        <v>85725</v>
      </c>
      <c r="I15" s="48">
        <v>122750.87508422</v>
      </c>
      <c r="J15" s="48">
        <v>171452</v>
      </c>
      <c r="K15" s="50">
        <v>225352.80370443</v>
      </c>
      <c r="L15" s="50">
        <v>597492.88340426004</v>
      </c>
      <c r="M15" s="50">
        <v>891389.81876397994</v>
      </c>
    </row>
    <row r="16" spans="1:13" x14ac:dyDescent="0.2">
      <c r="A16" s="51" t="s">
        <v>54</v>
      </c>
      <c r="B16" s="21">
        <v>256691</v>
      </c>
      <c r="C16" s="21">
        <v>497652</v>
      </c>
      <c r="D16" s="48">
        <v>454951.50794754998</v>
      </c>
      <c r="E16" s="21">
        <v>469499.59654109005</v>
      </c>
      <c r="F16" s="48">
        <v>484287</v>
      </c>
      <c r="G16" s="48">
        <v>399477.94100000005</v>
      </c>
      <c r="H16" s="48">
        <v>321932</v>
      </c>
      <c r="I16" s="48">
        <v>306861.42292738002</v>
      </c>
      <c r="J16" s="48">
        <v>342523</v>
      </c>
      <c r="K16" s="50">
        <v>469621.66172379005</v>
      </c>
      <c r="L16" s="50">
        <v>598528.79299647</v>
      </c>
      <c r="M16" s="50">
        <v>1058706.64464075</v>
      </c>
    </row>
    <row r="17" spans="1:14" x14ac:dyDescent="0.2">
      <c r="A17" s="52" t="s">
        <v>55</v>
      </c>
      <c r="B17" s="21">
        <v>69100</v>
      </c>
      <c r="C17" s="21">
        <v>105264</v>
      </c>
      <c r="D17" s="48">
        <v>120238.06770291</v>
      </c>
      <c r="E17" s="21">
        <v>113683.57216406999</v>
      </c>
      <c r="F17" s="48">
        <v>113944</v>
      </c>
      <c r="G17" s="48">
        <v>115442.96200000001</v>
      </c>
      <c r="H17" s="48">
        <v>120990</v>
      </c>
      <c r="I17" s="48">
        <v>138637.14995516001</v>
      </c>
      <c r="J17" s="48">
        <v>165188</v>
      </c>
      <c r="K17" s="50">
        <v>170259.62109398999</v>
      </c>
      <c r="L17" s="50">
        <v>213389.597989</v>
      </c>
      <c r="M17" s="50">
        <v>231541.85169148998</v>
      </c>
    </row>
    <row r="18" spans="1:14" x14ac:dyDescent="0.2">
      <c r="A18" s="52" t="s">
        <v>56</v>
      </c>
      <c r="B18" s="21">
        <v>57240</v>
      </c>
      <c r="C18" s="21">
        <v>80015</v>
      </c>
      <c r="D18" s="48">
        <v>88791.545507000003</v>
      </c>
      <c r="E18" s="21">
        <v>86001.780648080006</v>
      </c>
      <c r="F18" s="48">
        <v>92243</v>
      </c>
      <c r="G18" s="48">
        <v>87367.383000000002</v>
      </c>
      <c r="H18" s="48">
        <v>94345</v>
      </c>
      <c r="I18" s="48">
        <v>88538.841088000001</v>
      </c>
      <c r="J18" s="48">
        <v>104160</v>
      </c>
      <c r="K18" s="50">
        <v>118480.73629124998</v>
      </c>
      <c r="L18" s="50">
        <v>118338.57200469999</v>
      </c>
      <c r="M18" s="50">
        <v>102718.25226795999</v>
      </c>
    </row>
    <row r="19" spans="1:14" x14ac:dyDescent="0.2">
      <c r="A19" s="52" t="s">
        <v>57</v>
      </c>
      <c r="B19" s="21">
        <v>28732</v>
      </c>
      <c r="C19" s="21">
        <v>45092</v>
      </c>
      <c r="D19" s="48">
        <v>55719.125919749997</v>
      </c>
      <c r="E19" s="21">
        <v>73983.161903839995</v>
      </c>
      <c r="F19" s="48">
        <v>66318</v>
      </c>
      <c r="G19" s="48">
        <v>61740.3</v>
      </c>
      <c r="H19" s="48">
        <v>53111</v>
      </c>
      <c r="I19" s="48">
        <v>55339.152820759999</v>
      </c>
      <c r="J19" s="48">
        <v>53074</v>
      </c>
      <c r="K19" s="50">
        <v>143642.43930095001</v>
      </c>
      <c r="L19" s="50">
        <v>200199.83609137</v>
      </c>
      <c r="M19" s="50">
        <v>240575.01640726</v>
      </c>
    </row>
    <row r="20" spans="1:14" x14ac:dyDescent="0.2">
      <c r="A20" s="52" t="s">
        <v>58</v>
      </c>
      <c r="B20" s="21">
        <v>101618</v>
      </c>
      <c r="C20" s="21">
        <v>267282</v>
      </c>
      <c r="D20" s="48">
        <v>190202.76881789</v>
      </c>
      <c r="E20" s="21">
        <v>195831.08182510009</v>
      </c>
      <c r="F20" s="48">
        <v>211781</v>
      </c>
      <c r="G20" s="48">
        <v>134927.29600000003</v>
      </c>
      <c r="H20" s="48">
        <v>53486</v>
      </c>
      <c r="I20" s="48">
        <v>24346.279063460002</v>
      </c>
      <c r="J20" s="48">
        <v>20101</v>
      </c>
      <c r="K20" s="50">
        <v>37238.865037600073</v>
      </c>
      <c r="L20" s="50">
        <v>66600.786911400006</v>
      </c>
      <c r="M20" s="50">
        <v>483871.52427404001</v>
      </c>
    </row>
    <row r="21" spans="1:14" s="43" customFormat="1" x14ac:dyDescent="0.2">
      <c r="A21" s="53" t="s">
        <v>59</v>
      </c>
      <c r="B21" s="54">
        <v>6983</v>
      </c>
      <c r="C21" s="54">
        <v>6929</v>
      </c>
      <c r="D21" s="22">
        <v>8725.6629395</v>
      </c>
      <c r="E21" s="54">
        <v>7984.1010136300001</v>
      </c>
      <c r="F21" s="22">
        <v>13339</v>
      </c>
      <c r="G21" s="22" t="s">
        <v>60</v>
      </c>
      <c r="H21" s="22" t="s">
        <v>60</v>
      </c>
      <c r="I21" s="22">
        <v>14737.786689900095</v>
      </c>
      <c r="J21" s="22">
        <v>51864</v>
      </c>
      <c r="K21" s="50">
        <v>235043.75908120011</v>
      </c>
      <c r="L21" s="50">
        <v>272827.42876366025</v>
      </c>
      <c r="M21" s="50">
        <v>372732.0432298095</v>
      </c>
    </row>
    <row r="22" spans="1:14" x14ac:dyDescent="0.2">
      <c r="A22" s="17" t="s">
        <v>567</v>
      </c>
      <c r="B22" s="21">
        <v>198115</v>
      </c>
      <c r="C22" s="21">
        <v>262583</v>
      </c>
      <c r="D22" s="48">
        <v>258856.78600346</v>
      </c>
      <c r="E22" s="21">
        <v>274561.56459597999</v>
      </c>
      <c r="F22" s="48">
        <v>310449</v>
      </c>
      <c r="G22" s="48">
        <v>427700</v>
      </c>
      <c r="H22" s="48">
        <v>268249</v>
      </c>
      <c r="I22" s="48">
        <v>302115.19904678996</v>
      </c>
      <c r="J22" s="48">
        <v>534021</v>
      </c>
      <c r="K22" s="50">
        <v>911355.30996132991</v>
      </c>
      <c r="L22" s="50">
        <v>1026198.56267527</v>
      </c>
      <c r="M22" s="50">
        <v>1139373.0841567598</v>
      </c>
    </row>
    <row r="23" spans="1:14" x14ac:dyDescent="0.2">
      <c r="A23" s="51" t="s">
        <v>61</v>
      </c>
      <c r="B23" s="21">
        <v>98183</v>
      </c>
      <c r="C23" s="21">
        <v>162019</v>
      </c>
      <c r="D23" s="48">
        <v>164591.93426092999</v>
      </c>
      <c r="E23" s="21">
        <v>177591.32189414999</v>
      </c>
      <c r="F23" s="48">
        <v>212112</v>
      </c>
      <c r="G23" s="48" t="s">
        <v>62</v>
      </c>
      <c r="H23" s="48" t="s">
        <v>63</v>
      </c>
      <c r="I23" s="48">
        <v>252673.34047368</v>
      </c>
      <c r="J23" s="48">
        <v>464443</v>
      </c>
      <c r="K23" s="50">
        <v>559709.94478995993</v>
      </c>
      <c r="L23" s="50">
        <v>584139.55076724</v>
      </c>
      <c r="M23" s="50">
        <v>677666.67332066991</v>
      </c>
    </row>
    <row r="24" spans="1:14" x14ac:dyDescent="0.2">
      <c r="A24" s="51" t="s">
        <v>64</v>
      </c>
      <c r="B24" s="21">
        <v>30529</v>
      </c>
      <c r="C24" s="21">
        <v>38152</v>
      </c>
      <c r="D24" s="48">
        <v>46425.535999560001</v>
      </c>
      <c r="E24" s="21">
        <v>45619.38327875</v>
      </c>
      <c r="F24" s="48">
        <v>62242</v>
      </c>
      <c r="G24" s="48">
        <v>60959</v>
      </c>
      <c r="H24" s="48">
        <v>28490</v>
      </c>
      <c r="I24" s="48">
        <v>36303</v>
      </c>
      <c r="J24" s="48">
        <v>49537</v>
      </c>
      <c r="K24" s="50">
        <v>193487.85914628999</v>
      </c>
      <c r="L24" s="50">
        <v>278024.26069535001</v>
      </c>
      <c r="M24" s="50">
        <v>285889.11359789001</v>
      </c>
    </row>
    <row r="25" spans="1:14" x14ac:dyDescent="0.2">
      <c r="A25" s="51" t="s">
        <v>65</v>
      </c>
      <c r="B25" s="21">
        <v>69402</v>
      </c>
      <c r="C25" s="21">
        <v>62412</v>
      </c>
      <c r="D25" s="48">
        <v>47839.31574297</v>
      </c>
      <c r="E25" s="21">
        <v>51350.859423080001</v>
      </c>
      <c r="F25" s="48">
        <v>35991</v>
      </c>
      <c r="G25" s="48">
        <v>50350.527000000002</v>
      </c>
      <c r="H25" s="48">
        <v>9989</v>
      </c>
      <c r="I25" s="48">
        <v>12410.497838500001</v>
      </c>
      <c r="J25" s="48">
        <v>19839</v>
      </c>
      <c r="K25" s="50">
        <v>157910.83073004</v>
      </c>
      <c r="L25" s="50">
        <v>163789.68601339002</v>
      </c>
      <c r="M25" s="50">
        <v>175792.47065983998</v>
      </c>
      <c r="N25" s="24"/>
    </row>
    <row r="26" spans="1:14" x14ac:dyDescent="0.2">
      <c r="A26" s="51" t="s">
        <v>67</v>
      </c>
      <c r="B26" s="49" t="s">
        <v>68</v>
      </c>
      <c r="C26" s="49" t="s">
        <v>68</v>
      </c>
      <c r="D26" s="49" t="s">
        <v>68</v>
      </c>
      <c r="E26" s="49" t="s">
        <v>68</v>
      </c>
      <c r="F26" s="48">
        <v>104</v>
      </c>
      <c r="G26" s="48">
        <v>55302</v>
      </c>
      <c r="H26" s="48">
        <v>14951</v>
      </c>
      <c r="I26" s="48">
        <v>728</v>
      </c>
      <c r="J26" s="48">
        <v>202</v>
      </c>
      <c r="K26" s="50">
        <v>246.6752950399823</v>
      </c>
      <c r="L26" s="50">
        <v>245.06519928993657</v>
      </c>
      <c r="M26" s="50">
        <v>24.826578359876294</v>
      </c>
    </row>
    <row r="27" spans="1:14" x14ac:dyDescent="0.2">
      <c r="A27" s="17" t="s">
        <v>69</v>
      </c>
      <c r="B27" s="21">
        <v>114742</v>
      </c>
      <c r="C27" s="21">
        <v>124683</v>
      </c>
      <c r="D27" s="48">
        <v>155147.40753108999</v>
      </c>
      <c r="E27" s="21">
        <v>162590.89703296003</v>
      </c>
      <c r="F27" s="48">
        <v>154162</v>
      </c>
      <c r="G27" s="48">
        <v>182904</v>
      </c>
      <c r="H27" s="48">
        <v>80241</v>
      </c>
      <c r="I27" s="48">
        <v>88817.065747519999</v>
      </c>
      <c r="J27" s="48">
        <v>85726</v>
      </c>
      <c r="K27" s="50">
        <v>74816.211336399996</v>
      </c>
      <c r="L27" s="498">
        <v>97193.068851349992</v>
      </c>
      <c r="M27" s="498">
        <v>105987.66099673</v>
      </c>
    </row>
    <row r="28" spans="1:14" x14ac:dyDescent="0.2">
      <c r="A28" s="13" t="s">
        <v>70</v>
      </c>
      <c r="B28" s="31">
        <v>144844</v>
      </c>
      <c r="C28" s="31">
        <v>99099</v>
      </c>
      <c r="D28" s="47">
        <v>222373.60884292002</v>
      </c>
      <c r="E28" s="31">
        <v>161352.54471069999</v>
      </c>
      <c r="F28" s="47">
        <v>207656</v>
      </c>
      <c r="G28" s="47">
        <v>155973.95199999999</v>
      </c>
      <c r="H28" s="47">
        <v>151417</v>
      </c>
      <c r="I28" s="47">
        <v>159051.74209578001</v>
      </c>
      <c r="J28" s="47">
        <v>228052</v>
      </c>
      <c r="K28" s="26">
        <v>328259.15469524998</v>
      </c>
      <c r="L28" s="499">
        <v>326261.36212500994</v>
      </c>
      <c r="M28" s="499">
        <v>400210.30447009997</v>
      </c>
    </row>
    <row r="29" spans="1:14" x14ac:dyDescent="0.2">
      <c r="A29" s="51" t="s">
        <v>71</v>
      </c>
      <c r="B29" s="21">
        <v>73828</v>
      </c>
      <c r="C29" s="21">
        <v>39055</v>
      </c>
      <c r="D29" s="48">
        <v>131197.68518621</v>
      </c>
      <c r="E29" s="21">
        <v>67921.835065310006</v>
      </c>
      <c r="F29" s="48">
        <v>73820</v>
      </c>
      <c r="G29" s="48">
        <v>46404.144</v>
      </c>
      <c r="H29" s="48">
        <v>60984</v>
      </c>
      <c r="I29" s="48">
        <v>57158.45948618</v>
      </c>
      <c r="J29" s="48">
        <v>71287</v>
      </c>
      <c r="K29" s="50">
        <v>109961.01455160999</v>
      </c>
      <c r="L29" s="498">
        <v>105272.11832562998</v>
      </c>
      <c r="M29" s="498">
        <v>136415.01060285998</v>
      </c>
    </row>
    <row r="30" spans="1:14" ht="12.75" customHeight="1" x14ac:dyDescent="0.2">
      <c r="A30" s="52" t="s">
        <v>72</v>
      </c>
      <c r="B30" s="21">
        <v>5669</v>
      </c>
      <c r="C30" s="21">
        <v>2823</v>
      </c>
      <c r="D30" s="48">
        <v>10980.204123400001</v>
      </c>
      <c r="E30" s="21">
        <v>4449.8395742500006</v>
      </c>
      <c r="F30" s="48">
        <v>5591</v>
      </c>
      <c r="G30" s="48">
        <v>4727.4589999999998</v>
      </c>
      <c r="H30" s="48">
        <v>12055</v>
      </c>
      <c r="I30" s="48">
        <v>5089.8974333300002</v>
      </c>
      <c r="J30" s="48">
        <v>5862</v>
      </c>
      <c r="K30" s="50">
        <v>6986.3159426499988</v>
      </c>
      <c r="L30" s="498">
        <v>6428.0660735099991</v>
      </c>
      <c r="M30" s="498">
        <v>7843.4478880799998</v>
      </c>
    </row>
    <row r="31" spans="1:14" x14ac:dyDescent="0.2">
      <c r="A31" s="52" t="s">
        <v>73</v>
      </c>
      <c r="B31" s="21">
        <v>7978</v>
      </c>
      <c r="C31" s="21">
        <v>4498</v>
      </c>
      <c r="D31" s="48">
        <v>4826.4064882400007</v>
      </c>
      <c r="E31" s="21">
        <v>7395.37956665</v>
      </c>
      <c r="F31" s="48">
        <v>8140</v>
      </c>
      <c r="G31" s="48">
        <v>13819.224</v>
      </c>
      <c r="H31" s="48">
        <v>7297</v>
      </c>
      <c r="I31" s="48">
        <v>6465.9271428499997</v>
      </c>
      <c r="J31" s="48">
        <v>7326</v>
      </c>
      <c r="K31" s="50">
        <v>26245.034954780003</v>
      </c>
      <c r="L31" s="498">
        <v>57763.627787129997</v>
      </c>
      <c r="M31" s="498">
        <v>72028.384571460003</v>
      </c>
    </row>
    <row r="32" spans="1:14" x14ac:dyDescent="0.2">
      <c r="A32" s="52" t="s">
        <v>74</v>
      </c>
      <c r="B32" s="21">
        <v>46814</v>
      </c>
      <c r="C32" s="21">
        <v>29798</v>
      </c>
      <c r="D32" s="48">
        <v>108160.08569697</v>
      </c>
      <c r="E32" s="21">
        <v>53997.88421289</v>
      </c>
      <c r="F32" s="48">
        <v>41828</v>
      </c>
      <c r="G32" s="48">
        <v>27857.460999999996</v>
      </c>
      <c r="H32" s="48">
        <v>17624</v>
      </c>
      <c r="I32" s="48">
        <v>30590.893194349999</v>
      </c>
      <c r="J32" s="48">
        <v>28092</v>
      </c>
      <c r="K32" s="50">
        <v>75701.120763300001</v>
      </c>
      <c r="L32" s="498">
        <v>41080.424464989999</v>
      </c>
      <c r="M32" s="498">
        <v>56543.178143320001</v>
      </c>
    </row>
    <row r="33" spans="1:14" x14ac:dyDescent="0.2">
      <c r="A33" s="52" t="s">
        <v>75</v>
      </c>
      <c r="B33" s="21">
        <v>1868</v>
      </c>
      <c r="C33" s="21">
        <v>1936</v>
      </c>
      <c r="D33" s="48">
        <v>2230.9888775999998</v>
      </c>
      <c r="E33" s="21">
        <v>2078.7317115199999</v>
      </c>
      <c r="F33" s="48">
        <v>3261</v>
      </c>
      <c r="G33" s="48" t="s">
        <v>60</v>
      </c>
      <c r="H33" s="48" t="s">
        <v>60</v>
      </c>
      <c r="I33" s="48" t="s">
        <v>66</v>
      </c>
      <c r="J33" s="48" t="s">
        <v>66</v>
      </c>
      <c r="K33" s="55">
        <v>0</v>
      </c>
      <c r="L33" s="500">
        <v>0</v>
      </c>
      <c r="M33" s="500">
        <v>0</v>
      </c>
      <c r="N33" s="24"/>
    </row>
    <row r="34" spans="1:14" x14ac:dyDescent="0.2">
      <c r="A34" s="52" t="s">
        <v>76</v>
      </c>
      <c r="B34" s="21">
        <v>11500</v>
      </c>
      <c r="C34" s="49">
        <v>0</v>
      </c>
      <c r="D34" s="48">
        <v>5000</v>
      </c>
      <c r="E34" s="21" t="s">
        <v>66</v>
      </c>
      <c r="F34" s="48">
        <v>15000</v>
      </c>
      <c r="G34" s="48" t="s">
        <v>66</v>
      </c>
      <c r="H34" s="48">
        <v>24009</v>
      </c>
      <c r="I34" s="48">
        <v>15011.74171565</v>
      </c>
      <c r="J34" s="48">
        <v>30007</v>
      </c>
      <c r="K34" s="50">
        <v>1028.54289088</v>
      </c>
      <c r="L34" s="500">
        <v>0</v>
      </c>
      <c r="M34" s="500">
        <v>0</v>
      </c>
    </row>
    <row r="35" spans="1:14" x14ac:dyDescent="0.2">
      <c r="A35" s="51" t="s">
        <v>77</v>
      </c>
      <c r="B35" s="21">
        <v>14919</v>
      </c>
      <c r="C35" s="21">
        <v>15213</v>
      </c>
      <c r="D35" s="48">
        <v>18046.217274160001</v>
      </c>
      <c r="E35" s="21">
        <v>22940.413517059998</v>
      </c>
      <c r="F35" s="48">
        <v>25215</v>
      </c>
      <c r="G35" s="48">
        <v>28984.859999999997</v>
      </c>
      <c r="H35" s="48">
        <v>32417</v>
      </c>
      <c r="I35" s="48">
        <v>34618.641923709998</v>
      </c>
      <c r="J35" s="48">
        <v>37416</v>
      </c>
      <c r="K35" s="50">
        <v>36258.424819939995</v>
      </c>
      <c r="L35" s="498">
        <v>43088.90168427</v>
      </c>
      <c r="M35" s="498">
        <v>58793.794248630002</v>
      </c>
    </row>
    <row r="36" spans="1:14" x14ac:dyDescent="0.2">
      <c r="A36" s="51" t="s">
        <v>78</v>
      </c>
      <c r="B36" s="21">
        <v>35499</v>
      </c>
      <c r="C36" s="21">
        <v>42398</v>
      </c>
      <c r="D36" s="48">
        <v>68365.370217119998</v>
      </c>
      <c r="E36" s="21">
        <v>66635.308029759995</v>
      </c>
      <c r="F36" s="48">
        <v>101132</v>
      </c>
      <c r="G36" s="48">
        <v>73883.853000000003</v>
      </c>
      <c r="H36" s="48">
        <v>47370</v>
      </c>
      <c r="I36" s="48">
        <v>42644.89470533</v>
      </c>
      <c r="J36" s="48">
        <v>90050</v>
      </c>
      <c r="K36" s="50">
        <v>146565.80846561</v>
      </c>
      <c r="L36" s="498">
        <v>154730.63670611999</v>
      </c>
      <c r="M36" s="498">
        <v>180935.45494450998</v>
      </c>
    </row>
    <row r="37" spans="1:14" x14ac:dyDescent="0.2">
      <c r="A37" s="51" t="s">
        <v>67</v>
      </c>
      <c r="B37" s="21">
        <v>20597</v>
      </c>
      <c r="C37" s="21">
        <v>2432</v>
      </c>
      <c r="D37" s="48">
        <v>4764.3361654300006</v>
      </c>
      <c r="E37" s="21">
        <v>3854.9880985700001</v>
      </c>
      <c r="F37" s="48">
        <v>7490</v>
      </c>
      <c r="G37" s="48">
        <v>6701.0950000000012</v>
      </c>
      <c r="H37" s="48">
        <v>10646</v>
      </c>
      <c r="I37" s="48">
        <v>24629.745980560001</v>
      </c>
      <c r="J37" s="48">
        <v>29300</v>
      </c>
      <c r="K37" s="50">
        <v>35473.906858090006</v>
      </c>
      <c r="L37" s="50">
        <v>23169.705408989976</v>
      </c>
      <c r="M37" s="50">
        <v>24066.044674100001</v>
      </c>
    </row>
    <row r="38" spans="1:14" x14ac:dyDescent="0.2">
      <c r="A38" s="56" t="s">
        <v>79</v>
      </c>
      <c r="B38" s="57">
        <v>1195206</v>
      </c>
      <c r="C38" s="57">
        <v>1454878</v>
      </c>
      <c r="D38" s="58">
        <v>1686062.4695017401</v>
      </c>
      <c r="E38" s="57">
        <v>1831530.7641988804</v>
      </c>
      <c r="F38" s="58">
        <v>1919973</v>
      </c>
      <c r="G38" s="58">
        <v>1890898.5530000001</v>
      </c>
      <c r="H38" s="58">
        <v>1367960</v>
      </c>
      <c r="I38" s="58">
        <v>1457070.80204759</v>
      </c>
      <c r="J38" s="58">
        <v>1979184</v>
      </c>
      <c r="K38" s="59">
        <v>3048822.20803088</v>
      </c>
      <c r="L38" s="59">
        <v>4030838</v>
      </c>
      <c r="M38" s="59">
        <v>5449401.9620785294</v>
      </c>
    </row>
    <row r="39" spans="1:14" x14ac:dyDescent="0.2">
      <c r="D39" s="60"/>
      <c r="E39" s="60"/>
      <c r="G39" s="585" t="s">
        <v>503</v>
      </c>
      <c r="H39" s="585"/>
      <c r="I39" s="585"/>
      <c r="J39" s="585"/>
      <c r="K39" s="585"/>
      <c r="L39" s="585"/>
      <c r="M39" s="585"/>
    </row>
    <row r="40" spans="1:14" x14ac:dyDescent="0.2">
      <c r="A40" s="571" t="s">
        <v>639</v>
      </c>
      <c r="B40" s="571"/>
      <c r="C40" s="571"/>
      <c r="D40" s="571"/>
      <c r="E40" s="571"/>
      <c r="F40" s="571"/>
      <c r="G40" s="571"/>
      <c r="H40" s="571"/>
      <c r="I40" s="62"/>
      <c r="J40" s="62"/>
      <c r="K40" s="62"/>
      <c r="L40" s="62"/>
      <c r="M40" s="62"/>
    </row>
    <row r="41" spans="1:14" x14ac:dyDescent="0.2">
      <c r="A41" s="572" t="s">
        <v>81</v>
      </c>
      <c r="B41" s="571"/>
      <c r="C41" s="571"/>
      <c r="D41" s="571"/>
      <c r="E41" s="571"/>
      <c r="F41" s="571"/>
      <c r="G41" s="571"/>
      <c r="H41" s="571"/>
      <c r="I41" s="62"/>
      <c r="J41" s="62"/>
      <c r="K41" s="62"/>
      <c r="L41" s="62"/>
      <c r="M41" s="62"/>
    </row>
    <row r="42" spans="1:14" x14ac:dyDescent="0.2">
      <c r="D42" s="62"/>
      <c r="E42" s="62"/>
      <c r="G42" s="62"/>
      <c r="H42" s="62"/>
      <c r="I42" s="62"/>
      <c r="J42" s="62"/>
      <c r="K42" s="62"/>
      <c r="L42" s="62"/>
      <c r="M42" s="62"/>
    </row>
    <row r="43" spans="1:14" x14ac:dyDescent="0.2">
      <c r="A43" s="4" t="s">
        <v>41</v>
      </c>
      <c r="D43" s="62"/>
      <c r="E43" s="62"/>
      <c r="G43" s="62"/>
      <c r="H43" s="62"/>
      <c r="I43" s="62"/>
      <c r="J43" s="62"/>
      <c r="K43" s="62"/>
      <c r="L43" s="62"/>
      <c r="M43" s="62"/>
    </row>
    <row r="44" spans="1:14" x14ac:dyDescent="0.2">
      <c r="A44" s="4" t="s">
        <v>42</v>
      </c>
      <c r="H44" s="61"/>
      <c r="I44" s="62"/>
      <c r="J44" s="63"/>
    </row>
    <row r="45" spans="1:14" x14ac:dyDescent="0.2">
      <c r="A45" s="4" t="s">
        <v>80</v>
      </c>
      <c r="J45" s="65"/>
    </row>
    <row r="46" spans="1:14" x14ac:dyDescent="0.2">
      <c r="J46" s="61"/>
    </row>
    <row r="52" spans="1:1" x14ac:dyDescent="0.2">
      <c r="A52" s="66"/>
    </row>
  </sheetData>
  <mergeCells count="14">
    <mergeCell ref="G39:M39"/>
    <mergeCell ref="L5:L7"/>
    <mergeCell ref="A3:L3"/>
    <mergeCell ref="K5:K7"/>
    <mergeCell ref="B5:B7"/>
    <mergeCell ref="C5:C7"/>
    <mergeCell ref="D5:D7"/>
    <mergeCell ref="E5:E7"/>
    <mergeCell ref="F5:F7"/>
    <mergeCell ref="G5:G7"/>
    <mergeCell ref="H5:H7"/>
    <mergeCell ref="I5:I7"/>
    <mergeCell ref="J5:J7"/>
    <mergeCell ref="M5:M7"/>
  </mergeCells>
  <hyperlinks>
    <hyperlink ref="M2" location="Contents!A1" display="Back to Contents" xr:uid="{02ADC218-C523-4EA6-9BAC-7DFFD52953CD}"/>
  </hyperlinks>
  <pageMargins left="1.04" right="0.21" top="0.96" bottom="0.39" header="0.66" footer="0.5"/>
  <pageSetup paperSize="9" orientation="portrait" r:id="rId1"/>
  <headerFooter alignWithMargins="0">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100" workbookViewId="0">
      <pane xSplit="1" ySplit="7" topLeftCell="C15" activePane="bottomRight" state="frozen"/>
      <selection activeCell="O17" sqref="O17"/>
      <selection pane="topRight" activeCell="O17" sqref="O17"/>
      <selection pane="bottomLeft" activeCell="O17" sqref="O17"/>
      <selection pane="bottomRight" activeCell="A41" sqref="A41"/>
    </sheetView>
  </sheetViews>
  <sheetFormatPr defaultColWidth="9.140625" defaultRowHeight="12.75" x14ac:dyDescent="0.2"/>
  <cols>
    <col min="1" max="1" width="64.5703125" style="4" customWidth="1"/>
    <col min="2" max="2" width="13.140625" style="4" customWidth="1"/>
    <col min="3" max="3" width="13.5703125" style="4" customWidth="1"/>
    <col min="4" max="4" width="13.140625" style="4" customWidth="1"/>
    <col min="5" max="5" width="13" style="4" customWidth="1"/>
    <col min="6" max="6" width="13.28515625" style="4" customWidth="1"/>
    <col min="7" max="7" width="13.85546875" style="4" customWidth="1"/>
    <col min="8" max="8" width="13.28515625" style="4" customWidth="1"/>
    <col min="9" max="9" width="12.140625" style="43" customWidth="1"/>
    <col min="10" max="10" width="13.140625" style="4" customWidth="1"/>
    <col min="11" max="11" width="13.28515625" style="80" customWidth="1"/>
    <col min="12" max="13" width="14.42578125" style="4" customWidth="1"/>
    <col min="14" max="16384" width="9.140625" style="4"/>
  </cols>
  <sheetData>
    <row r="1" spans="1:13" s="379" customFormat="1" ht="15.75" x14ac:dyDescent="0.25">
      <c r="A1" s="3" t="s">
        <v>22</v>
      </c>
      <c r="H1" s="67"/>
      <c r="I1" s="380"/>
      <c r="J1" s="67"/>
      <c r="M1" s="67" t="s">
        <v>144</v>
      </c>
    </row>
    <row r="2" spans="1:13" s="379" customFormat="1" ht="15.75" x14ac:dyDescent="0.25">
      <c r="I2" s="380"/>
      <c r="M2" s="412" t="s">
        <v>493</v>
      </c>
    </row>
    <row r="3" spans="1:13" s="381" customFormat="1" ht="15.75" x14ac:dyDescent="0.25">
      <c r="A3" s="583" t="s">
        <v>5</v>
      </c>
      <c r="B3" s="583"/>
      <c r="C3" s="583"/>
      <c r="D3" s="583"/>
      <c r="E3" s="583"/>
      <c r="F3" s="583"/>
      <c r="G3" s="583"/>
      <c r="H3" s="583"/>
      <c r="I3" s="583"/>
      <c r="J3" s="583"/>
      <c r="K3" s="583"/>
      <c r="L3" s="583"/>
    </row>
    <row r="4" spans="1:13" x14ac:dyDescent="0.2">
      <c r="H4" s="8"/>
      <c r="J4" s="8"/>
      <c r="M4" s="8" t="s">
        <v>600</v>
      </c>
    </row>
    <row r="5" spans="1:13" x14ac:dyDescent="0.2">
      <c r="A5" s="584" t="s">
        <v>24</v>
      </c>
      <c r="B5" s="584">
        <v>2014</v>
      </c>
      <c r="C5" s="584">
        <v>2015</v>
      </c>
      <c r="D5" s="584">
        <v>2016</v>
      </c>
      <c r="E5" s="584">
        <v>2017</v>
      </c>
      <c r="F5" s="584">
        <v>2018</v>
      </c>
      <c r="G5" s="587" t="s">
        <v>25</v>
      </c>
      <c r="H5" s="593">
        <v>2020</v>
      </c>
      <c r="I5" s="593">
        <v>2021</v>
      </c>
      <c r="J5" s="590">
        <v>2022</v>
      </c>
      <c r="K5" s="584">
        <v>2023</v>
      </c>
      <c r="L5" s="584">
        <v>2024</v>
      </c>
      <c r="M5" s="584" t="s">
        <v>613</v>
      </c>
    </row>
    <row r="6" spans="1:13" x14ac:dyDescent="0.2">
      <c r="A6" s="579"/>
      <c r="B6" s="579"/>
      <c r="C6" s="579"/>
      <c r="D6" s="579"/>
      <c r="E6" s="579"/>
      <c r="F6" s="579"/>
      <c r="G6" s="588"/>
      <c r="H6" s="594"/>
      <c r="I6" s="594"/>
      <c r="J6" s="591"/>
      <c r="K6" s="579"/>
      <c r="L6" s="579"/>
      <c r="M6" s="579"/>
    </row>
    <row r="7" spans="1:13" x14ac:dyDescent="0.2">
      <c r="A7" s="580"/>
      <c r="B7" s="580"/>
      <c r="C7" s="580"/>
      <c r="D7" s="580"/>
      <c r="E7" s="580"/>
      <c r="F7" s="580"/>
      <c r="G7" s="589"/>
      <c r="H7" s="595"/>
      <c r="I7" s="595"/>
      <c r="J7" s="592"/>
      <c r="K7" s="580"/>
      <c r="L7" s="580"/>
      <c r="M7" s="580"/>
    </row>
    <row r="8" spans="1:13" x14ac:dyDescent="0.2">
      <c r="A8" s="13" t="s">
        <v>82</v>
      </c>
      <c r="B8" s="68">
        <v>1322898</v>
      </c>
      <c r="C8" s="68">
        <v>1701658</v>
      </c>
      <c r="D8" s="68">
        <v>1757781.8125084401</v>
      </c>
      <c r="E8" s="68">
        <v>1927693</v>
      </c>
      <c r="F8" s="68">
        <v>2089713</v>
      </c>
      <c r="G8" s="68">
        <v>2424582</v>
      </c>
      <c r="H8" s="68">
        <v>2548359</v>
      </c>
      <c r="I8" s="69">
        <v>2747512.1398808998</v>
      </c>
      <c r="J8" s="69">
        <v>3519633</v>
      </c>
      <c r="K8" s="26">
        <v>4699678.8098290004</v>
      </c>
      <c r="L8" s="26">
        <v>5339941.2519696895</v>
      </c>
      <c r="M8" s="26">
        <v>5232388.4383299695</v>
      </c>
    </row>
    <row r="9" spans="1:13" ht="15" customHeight="1" x14ac:dyDescent="0.2">
      <c r="A9" s="17" t="s">
        <v>83</v>
      </c>
      <c r="B9" s="70">
        <v>568829</v>
      </c>
      <c r="C9" s="70">
        <v>772563</v>
      </c>
      <c r="D9" s="70">
        <v>746249.85254016006</v>
      </c>
      <c r="E9" s="70">
        <v>756591</v>
      </c>
      <c r="F9" s="70">
        <v>806002</v>
      </c>
      <c r="G9" s="70">
        <v>848278.36</v>
      </c>
      <c r="H9" s="70">
        <v>974351</v>
      </c>
      <c r="I9" s="71">
        <v>1014611.86627984</v>
      </c>
      <c r="J9" s="71">
        <v>1139066</v>
      </c>
      <c r="K9" s="50">
        <v>1239195.4398289998</v>
      </c>
      <c r="L9" s="50">
        <v>1416927.1250394799</v>
      </c>
      <c r="M9" s="50">
        <v>1498629.0701190401</v>
      </c>
    </row>
    <row r="10" spans="1:13" ht="15" customHeight="1" x14ac:dyDescent="0.2">
      <c r="A10" s="51" t="s">
        <v>84</v>
      </c>
      <c r="B10" s="70">
        <v>440982</v>
      </c>
      <c r="C10" s="70">
        <v>561730</v>
      </c>
      <c r="D10" s="70">
        <v>576471</v>
      </c>
      <c r="E10" s="70">
        <v>588518</v>
      </c>
      <c r="F10" s="70">
        <v>626045</v>
      </c>
      <c r="G10" s="70">
        <v>686452.2</v>
      </c>
      <c r="H10" s="70">
        <v>794158</v>
      </c>
      <c r="I10" s="71">
        <v>845679.90639636002</v>
      </c>
      <c r="J10" s="71">
        <v>956210</v>
      </c>
      <c r="K10" s="50">
        <v>939495.58682899992</v>
      </c>
      <c r="L10" s="50">
        <v>1066047.6630372</v>
      </c>
      <c r="M10" s="50">
        <v>1163941.7604118101</v>
      </c>
    </row>
    <row r="11" spans="1:13" ht="15" customHeight="1" x14ac:dyDescent="0.2">
      <c r="A11" s="72" t="s">
        <v>85</v>
      </c>
      <c r="B11" s="73">
        <v>255373</v>
      </c>
      <c r="C11" s="73">
        <v>323287</v>
      </c>
      <c r="D11" s="73">
        <v>334306.24106880999</v>
      </c>
      <c r="E11" s="73">
        <v>342371</v>
      </c>
      <c r="F11" s="73">
        <v>374567</v>
      </c>
      <c r="G11" s="73">
        <v>420300.2</v>
      </c>
      <c r="H11" s="73">
        <v>509555</v>
      </c>
      <c r="I11" s="74">
        <v>553491.52788415004</v>
      </c>
      <c r="J11" s="74">
        <v>636331</v>
      </c>
      <c r="K11" s="50">
        <v>627500.62347200001</v>
      </c>
      <c r="L11" s="50">
        <v>743812.03594731004</v>
      </c>
      <c r="M11" s="50">
        <v>835762.01432518009</v>
      </c>
    </row>
    <row r="12" spans="1:13" ht="15" customHeight="1" x14ac:dyDescent="0.2">
      <c r="A12" s="72" t="s">
        <v>86</v>
      </c>
      <c r="B12" s="73">
        <v>185609</v>
      </c>
      <c r="C12" s="73">
        <v>238443</v>
      </c>
      <c r="D12" s="73">
        <v>242164.75893119001</v>
      </c>
      <c r="E12" s="73">
        <v>246148</v>
      </c>
      <c r="F12" s="73">
        <v>251478</v>
      </c>
      <c r="G12" s="73">
        <v>266152</v>
      </c>
      <c r="H12" s="73">
        <v>284603</v>
      </c>
      <c r="I12" s="74">
        <v>292188.37851220998</v>
      </c>
      <c r="J12" s="74">
        <v>319880</v>
      </c>
      <c r="K12" s="50">
        <v>311994.96335699997</v>
      </c>
      <c r="L12" s="50">
        <v>322235.62708989001</v>
      </c>
      <c r="M12" s="50">
        <v>328179.74608662998</v>
      </c>
    </row>
    <row r="13" spans="1:13" ht="15" customHeight="1" x14ac:dyDescent="0.2">
      <c r="A13" s="51" t="s">
        <v>87</v>
      </c>
      <c r="B13" s="70">
        <v>127847</v>
      </c>
      <c r="C13" s="70">
        <v>210834</v>
      </c>
      <c r="D13" s="70">
        <v>169778.85254016012</v>
      </c>
      <c r="E13" s="70">
        <v>168072</v>
      </c>
      <c r="F13" s="70">
        <v>179957</v>
      </c>
      <c r="G13" s="70">
        <v>161826.16000000003</v>
      </c>
      <c r="H13" s="70">
        <v>180193</v>
      </c>
      <c r="I13" s="71">
        <v>168931.95988347998</v>
      </c>
      <c r="J13" s="71">
        <v>182856</v>
      </c>
      <c r="K13" s="50">
        <v>299699.853</v>
      </c>
      <c r="L13" s="50">
        <v>350879.46200227994</v>
      </c>
      <c r="M13" s="50">
        <v>334687.30970722996</v>
      </c>
    </row>
    <row r="14" spans="1:13" ht="15" customHeight="1" x14ac:dyDescent="0.2">
      <c r="A14" s="72" t="s">
        <v>85</v>
      </c>
      <c r="B14" s="73">
        <v>52383</v>
      </c>
      <c r="C14" s="73">
        <v>144079</v>
      </c>
      <c r="D14" s="73">
        <v>108286.23594634014</v>
      </c>
      <c r="E14" s="73">
        <v>102420</v>
      </c>
      <c r="F14" s="73">
        <v>116850</v>
      </c>
      <c r="G14" s="73">
        <v>82488.66</v>
      </c>
      <c r="H14" s="73">
        <v>100006</v>
      </c>
      <c r="I14" s="74">
        <v>82078.963478609963</v>
      </c>
      <c r="J14" s="74">
        <v>85402</v>
      </c>
      <c r="K14" s="50">
        <v>144688.406357</v>
      </c>
      <c r="L14" s="50">
        <v>178819.49406223997</v>
      </c>
      <c r="M14" s="50">
        <v>140264.17750751995</v>
      </c>
    </row>
    <row r="15" spans="1:13" ht="15" customHeight="1" x14ac:dyDescent="0.2">
      <c r="A15" s="72" t="s">
        <v>86</v>
      </c>
      <c r="B15" s="73">
        <v>75463</v>
      </c>
      <c r="C15" s="73">
        <v>66755</v>
      </c>
      <c r="D15" s="73">
        <v>61492.616593819985</v>
      </c>
      <c r="E15" s="73">
        <v>65652</v>
      </c>
      <c r="F15" s="73">
        <v>63107</v>
      </c>
      <c r="G15" s="73">
        <v>79337.5</v>
      </c>
      <c r="H15" s="73">
        <v>80187</v>
      </c>
      <c r="I15" s="74">
        <v>86852.99640487002</v>
      </c>
      <c r="J15" s="74">
        <v>97455</v>
      </c>
      <c r="K15" s="50">
        <v>155011.446643</v>
      </c>
      <c r="L15" s="50">
        <v>172059.96794003999</v>
      </c>
      <c r="M15" s="50">
        <v>194423.13219971</v>
      </c>
    </row>
    <row r="16" spans="1:13" ht="15" customHeight="1" x14ac:dyDescent="0.2">
      <c r="A16" s="17" t="s">
        <v>88</v>
      </c>
      <c r="B16" s="70">
        <v>436395</v>
      </c>
      <c r="C16" s="70">
        <v>509674</v>
      </c>
      <c r="D16" s="70">
        <v>610894.5708787099</v>
      </c>
      <c r="E16" s="70">
        <v>735566</v>
      </c>
      <c r="F16" s="70">
        <v>852190</v>
      </c>
      <c r="G16" s="70">
        <v>901353</v>
      </c>
      <c r="H16" s="70">
        <v>980302</v>
      </c>
      <c r="I16" s="71">
        <v>1048382.44051515</v>
      </c>
      <c r="J16" s="71">
        <v>1565190</v>
      </c>
      <c r="K16" s="50">
        <v>2455599.54</v>
      </c>
      <c r="L16" s="50">
        <v>2689500.4395258599</v>
      </c>
      <c r="M16" s="50">
        <v>2500674.3155698096</v>
      </c>
    </row>
    <row r="17" spans="1:13" ht="15" customHeight="1" x14ac:dyDescent="0.2">
      <c r="A17" s="51" t="s">
        <v>89</v>
      </c>
      <c r="B17" s="70">
        <v>108461</v>
      </c>
      <c r="C17" s="70">
        <v>115386</v>
      </c>
      <c r="D17" s="70">
        <v>126712.96589000999</v>
      </c>
      <c r="E17" s="70">
        <v>164942</v>
      </c>
      <c r="F17" s="70">
        <v>212708</v>
      </c>
      <c r="G17" s="70">
        <v>233969.6</v>
      </c>
      <c r="H17" s="70">
        <v>266679</v>
      </c>
      <c r="I17" s="71">
        <v>253749.68876051999</v>
      </c>
      <c r="J17" s="71">
        <v>128621</v>
      </c>
      <c r="K17" s="50">
        <v>123391.44</v>
      </c>
      <c r="L17" s="50">
        <v>400416.54858614999</v>
      </c>
      <c r="M17" s="50">
        <v>342518.23989385</v>
      </c>
    </row>
    <row r="18" spans="1:13" ht="15" customHeight="1" x14ac:dyDescent="0.2">
      <c r="A18" s="51" t="s">
        <v>52</v>
      </c>
      <c r="B18" s="70">
        <v>327934</v>
      </c>
      <c r="C18" s="70">
        <v>394289</v>
      </c>
      <c r="D18" s="70">
        <v>484181.60498869995</v>
      </c>
      <c r="E18" s="70">
        <v>570623</v>
      </c>
      <c r="F18" s="70">
        <v>639482</v>
      </c>
      <c r="G18" s="70">
        <v>667382.69999999995</v>
      </c>
      <c r="H18" s="70">
        <v>713623</v>
      </c>
      <c r="I18" s="71">
        <v>794632.75175463001</v>
      </c>
      <c r="J18" s="71">
        <v>1436569</v>
      </c>
      <c r="K18" s="50">
        <v>2332208.1</v>
      </c>
      <c r="L18" s="50">
        <v>2289083.8909397097</v>
      </c>
      <c r="M18" s="50">
        <v>2158156.0756759597</v>
      </c>
    </row>
    <row r="19" spans="1:13" ht="15" customHeight="1" x14ac:dyDescent="0.2">
      <c r="A19" s="17" t="s">
        <v>90</v>
      </c>
      <c r="B19" s="70">
        <v>317674</v>
      </c>
      <c r="C19" s="70">
        <v>419420</v>
      </c>
      <c r="D19" s="70">
        <v>400637.38908957003</v>
      </c>
      <c r="E19" s="70">
        <v>435536</v>
      </c>
      <c r="F19" s="70">
        <v>431521</v>
      </c>
      <c r="G19" s="70">
        <v>551524.30999999994</v>
      </c>
      <c r="H19" s="70">
        <v>717133</v>
      </c>
      <c r="I19" s="71">
        <v>684517.83308591007</v>
      </c>
      <c r="J19" s="71">
        <v>815376</v>
      </c>
      <c r="K19" s="50">
        <v>1004883.8300000001</v>
      </c>
      <c r="L19" s="50">
        <v>1233513.6874043499</v>
      </c>
      <c r="M19" s="50">
        <v>1233085.05264112</v>
      </c>
    </row>
    <row r="20" spans="1:13" ht="15" customHeight="1" x14ac:dyDescent="0.2">
      <c r="A20" s="51" t="s">
        <v>91</v>
      </c>
      <c r="B20" s="70">
        <v>251665</v>
      </c>
      <c r="C20" s="70">
        <v>345483</v>
      </c>
      <c r="D20" s="70">
        <v>317153.26337558008</v>
      </c>
      <c r="E20" s="70">
        <v>350420</v>
      </c>
      <c r="F20" s="70">
        <v>342546</v>
      </c>
      <c r="G20" s="70">
        <v>456240.81</v>
      </c>
      <c r="H20" s="70">
        <v>610486</v>
      </c>
      <c r="I20" s="71">
        <v>595695.77786057012</v>
      </c>
      <c r="J20" s="71">
        <v>719467</v>
      </c>
      <c r="K20" s="50">
        <v>912415.65</v>
      </c>
      <c r="L20" s="50">
        <v>1134841.31806819</v>
      </c>
      <c r="M20" s="50">
        <v>1121222.34865569</v>
      </c>
    </row>
    <row r="21" spans="1:13" ht="15" customHeight="1" x14ac:dyDescent="0.2">
      <c r="A21" s="51" t="s">
        <v>92</v>
      </c>
      <c r="B21" s="73">
        <v>19431</v>
      </c>
      <c r="C21" s="73">
        <v>27929</v>
      </c>
      <c r="D21" s="73">
        <v>33220.149808430004</v>
      </c>
      <c r="E21" s="73">
        <v>30728</v>
      </c>
      <c r="F21" s="73">
        <v>27330</v>
      </c>
      <c r="G21" s="73">
        <v>26153.299999999996</v>
      </c>
      <c r="H21" s="73">
        <v>17712</v>
      </c>
      <c r="I21" s="74">
        <v>17109.91959827</v>
      </c>
      <c r="J21" s="74">
        <v>28949</v>
      </c>
      <c r="K21" s="50">
        <v>27133.08</v>
      </c>
      <c r="L21" s="50">
        <v>28445.015274169997</v>
      </c>
      <c r="M21" s="50">
        <v>33580.609181730004</v>
      </c>
    </row>
    <row r="22" spans="1:13" ht="15" customHeight="1" x14ac:dyDescent="0.2">
      <c r="A22" s="51" t="s">
        <v>93</v>
      </c>
      <c r="B22" s="73">
        <v>46577</v>
      </c>
      <c r="C22" s="73">
        <v>46009</v>
      </c>
      <c r="D22" s="73">
        <v>50263.975905559972</v>
      </c>
      <c r="E22" s="73">
        <v>54389</v>
      </c>
      <c r="F22" s="73">
        <v>61646</v>
      </c>
      <c r="G22" s="73">
        <v>69130.200000000012</v>
      </c>
      <c r="H22" s="73">
        <v>88936</v>
      </c>
      <c r="I22" s="74">
        <v>71712.135627070005</v>
      </c>
      <c r="J22" s="74">
        <v>66961</v>
      </c>
      <c r="K22" s="50">
        <v>65335.100000000006</v>
      </c>
      <c r="L22" s="50">
        <v>70227.354061990001</v>
      </c>
      <c r="M22" s="50">
        <v>78282.094803700005</v>
      </c>
    </row>
    <row r="23" spans="1:13" ht="15" customHeight="1" x14ac:dyDescent="0.2">
      <c r="A23" s="17" t="s">
        <v>94</v>
      </c>
      <c r="B23" s="50" t="s">
        <v>66</v>
      </c>
      <c r="C23" s="50" t="s">
        <v>66</v>
      </c>
      <c r="D23" s="50" t="s">
        <v>66</v>
      </c>
      <c r="E23" s="50" t="s">
        <v>66</v>
      </c>
      <c r="F23" s="50" t="s">
        <v>66</v>
      </c>
      <c r="G23" s="73">
        <v>123428</v>
      </c>
      <c r="H23" s="73">
        <v>-123428</v>
      </c>
      <c r="I23" s="50" t="s">
        <v>66</v>
      </c>
      <c r="J23" s="50" t="s">
        <v>66</v>
      </c>
      <c r="K23" s="50" t="s">
        <v>66</v>
      </c>
      <c r="L23" s="50" t="s">
        <v>66</v>
      </c>
      <c r="M23" s="50" t="s">
        <v>66</v>
      </c>
    </row>
    <row r="24" spans="1:13" ht="15" customHeight="1" x14ac:dyDescent="0.2">
      <c r="A24" s="13" t="s">
        <v>95</v>
      </c>
      <c r="B24" s="68">
        <v>459855</v>
      </c>
      <c r="C24" s="68">
        <v>588175</v>
      </c>
      <c r="D24" s="68">
        <v>577035.87163413956</v>
      </c>
      <c r="E24" s="68">
        <v>638343</v>
      </c>
      <c r="F24" s="68">
        <v>612561</v>
      </c>
      <c r="G24" s="68">
        <v>619069</v>
      </c>
      <c r="H24" s="68">
        <v>795368</v>
      </c>
      <c r="I24" s="69">
        <v>767606.03872844996</v>
      </c>
      <c r="J24" s="69">
        <v>715429</v>
      </c>
      <c r="K24" s="26">
        <v>913601.29000000015</v>
      </c>
      <c r="L24" s="26">
        <v>776571.4598114891</v>
      </c>
      <c r="M24" s="26">
        <v>987457.26898937079</v>
      </c>
    </row>
    <row r="25" spans="1:13" ht="15" customHeight="1" x14ac:dyDescent="0.2">
      <c r="A25" s="17" t="s">
        <v>96</v>
      </c>
      <c r="B25" s="73">
        <v>252303</v>
      </c>
      <c r="C25" s="73">
        <v>313260</v>
      </c>
      <c r="D25" s="73">
        <v>328201.62204819953</v>
      </c>
      <c r="E25" s="73">
        <v>360333</v>
      </c>
      <c r="F25" s="73">
        <v>355763</v>
      </c>
      <c r="G25" s="73">
        <v>385365.6</v>
      </c>
      <c r="H25" s="73">
        <v>483543</v>
      </c>
      <c r="I25" s="74">
        <v>438753.09040712996</v>
      </c>
      <c r="J25" s="74">
        <v>445521</v>
      </c>
      <c r="K25" s="50">
        <v>647957.58000000007</v>
      </c>
      <c r="L25" s="50">
        <v>569740.49912788207</v>
      </c>
      <c r="M25" s="50">
        <v>720387.58366029791</v>
      </c>
    </row>
    <row r="26" spans="1:13" ht="15" customHeight="1" x14ac:dyDescent="0.2">
      <c r="A26" s="17" t="s">
        <v>97</v>
      </c>
      <c r="B26" s="73">
        <v>207551</v>
      </c>
      <c r="C26" s="73">
        <v>274916</v>
      </c>
      <c r="D26" s="73">
        <v>248834.24958594007</v>
      </c>
      <c r="E26" s="73">
        <v>278010</v>
      </c>
      <c r="F26" s="73">
        <v>256798</v>
      </c>
      <c r="G26" s="73">
        <v>239688</v>
      </c>
      <c r="H26" s="73">
        <v>307917</v>
      </c>
      <c r="I26" s="74">
        <v>326578.24225205003</v>
      </c>
      <c r="J26" s="74">
        <v>268601</v>
      </c>
      <c r="K26" s="50">
        <v>265643.71000000002</v>
      </c>
      <c r="L26" s="50">
        <v>206830.960683607</v>
      </c>
      <c r="M26" s="50">
        <v>267069.68532907299</v>
      </c>
    </row>
    <row r="27" spans="1:13" ht="15" customHeight="1" x14ac:dyDescent="0.2">
      <c r="A27" s="51" t="s">
        <v>98</v>
      </c>
      <c r="B27" s="73">
        <v>147166</v>
      </c>
      <c r="C27" s="73">
        <v>197712</v>
      </c>
      <c r="D27" s="73">
        <v>184689.38760887005</v>
      </c>
      <c r="E27" s="73">
        <v>215508</v>
      </c>
      <c r="F27" s="73">
        <v>200265</v>
      </c>
      <c r="G27" s="73">
        <v>200172</v>
      </c>
      <c r="H27" s="73">
        <v>254384</v>
      </c>
      <c r="I27" s="74">
        <v>265073.56133896002</v>
      </c>
      <c r="J27" s="74">
        <v>229425</v>
      </c>
      <c r="K27" s="50">
        <v>218378.66</v>
      </c>
      <c r="L27" s="50">
        <v>156606.32448578702</v>
      </c>
      <c r="M27" s="50">
        <v>179423.32673791298</v>
      </c>
    </row>
    <row r="28" spans="1:13" ht="15" customHeight="1" x14ac:dyDescent="0.2">
      <c r="A28" s="51" t="s">
        <v>92</v>
      </c>
      <c r="B28" s="73">
        <v>28322</v>
      </c>
      <c r="C28" s="73">
        <v>42473</v>
      </c>
      <c r="D28" s="73">
        <v>32066.095066950005</v>
      </c>
      <c r="E28" s="73">
        <v>26377</v>
      </c>
      <c r="F28" s="73">
        <v>29474</v>
      </c>
      <c r="G28" s="73">
        <v>20704</v>
      </c>
      <c r="H28" s="73">
        <v>34365</v>
      </c>
      <c r="I28" s="74">
        <v>27800.764907639998</v>
      </c>
      <c r="J28" s="74">
        <v>19194</v>
      </c>
      <c r="K28" s="50">
        <v>12624.78</v>
      </c>
      <c r="L28" s="50">
        <v>11978.399081130001</v>
      </c>
      <c r="M28" s="50">
        <v>20411.140751029998</v>
      </c>
    </row>
    <row r="29" spans="1:13" ht="15" customHeight="1" x14ac:dyDescent="0.2">
      <c r="A29" s="51" t="s">
        <v>99</v>
      </c>
      <c r="B29" s="70">
        <v>31547</v>
      </c>
      <c r="C29" s="70">
        <v>34063</v>
      </c>
      <c r="D29" s="70">
        <v>29887.39141479</v>
      </c>
      <c r="E29" s="70">
        <v>34511</v>
      </c>
      <c r="F29" s="70">
        <v>23481</v>
      </c>
      <c r="G29" s="70">
        <v>18812</v>
      </c>
      <c r="H29" s="70">
        <v>19168</v>
      </c>
      <c r="I29" s="71">
        <v>33703.916005449995</v>
      </c>
      <c r="J29" s="71">
        <v>19982</v>
      </c>
      <c r="K29" s="50">
        <v>34640.269999999997</v>
      </c>
      <c r="L29" s="50">
        <v>38246.237116690005</v>
      </c>
      <c r="M29" s="50">
        <v>67235.217840130004</v>
      </c>
    </row>
    <row r="30" spans="1:13" ht="15" customHeight="1" x14ac:dyDescent="0.2">
      <c r="A30" s="51" t="s">
        <v>67</v>
      </c>
      <c r="B30" s="70">
        <v>516</v>
      </c>
      <c r="C30" s="70">
        <v>668</v>
      </c>
      <c r="D30" s="70">
        <v>2191.3754953300004</v>
      </c>
      <c r="E30" s="70">
        <v>1614</v>
      </c>
      <c r="F30" s="70">
        <v>3579</v>
      </c>
      <c r="G30" s="70">
        <v>-5985</v>
      </c>
      <c r="H30" s="70">
        <v>3907</v>
      </c>
      <c r="I30" s="71">
        <v>2274.7060692699997</v>
      </c>
      <c r="J30" s="71">
        <v>1308</v>
      </c>
      <c r="K30" s="50">
        <v>0</v>
      </c>
      <c r="L30" s="50">
        <v>0</v>
      </c>
      <c r="M30" s="50">
        <v>0</v>
      </c>
    </row>
    <row r="31" spans="1:13" ht="15" customHeight="1" x14ac:dyDescent="0.2">
      <c r="A31" s="13" t="s">
        <v>100</v>
      </c>
      <c r="B31" s="68">
        <v>13112</v>
      </c>
      <c r="C31" s="68">
        <v>561</v>
      </c>
      <c r="D31" s="68">
        <v>-934.4435496699989</v>
      </c>
      <c r="E31" s="68">
        <v>7021</v>
      </c>
      <c r="F31" s="68">
        <v>-9046</v>
      </c>
      <c r="G31" s="68">
        <v>-4933.3999999999996</v>
      </c>
      <c r="H31" s="68">
        <v>-3552</v>
      </c>
      <c r="I31" s="69">
        <v>6616.9538785599998</v>
      </c>
      <c r="J31" s="69">
        <v>237495</v>
      </c>
      <c r="K31" s="26">
        <v>-256689.02000000002</v>
      </c>
      <c r="L31" s="26">
        <v>14226.749502610004</v>
      </c>
      <c r="M31" s="26">
        <v>10569.063873539992</v>
      </c>
    </row>
    <row r="32" spans="1:13" ht="15" customHeight="1" x14ac:dyDescent="0.2">
      <c r="A32" s="17" t="s">
        <v>101</v>
      </c>
      <c r="B32" s="75">
        <v>1249</v>
      </c>
      <c r="C32" s="75">
        <v>-1070</v>
      </c>
      <c r="D32" s="75">
        <v>708.21457949000205</v>
      </c>
      <c r="E32" s="75">
        <v>4396</v>
      </c>
      <c r="F32" s="75">
        <v>4129</v>
      </c>
      <c r="G32" s="75">
        <v>1171.5999999999999</v>
      </c>
      <c r="H32" s="75">
        <v>-529</v>
      </c>
      <c r="I32" s="50">
        <v>-257.48884005999935</v>
      </c>
      <c r="J32" s="50">
        <v>-887</v>
      </c>
      <c r="K32" s="50">
        <v>442.34</v>
      </c>
      <c r="L32" s="50">
        <v>1547.8508290199952</v>
      </c>
      <c r="M32" s="50">
        <v>5390.4829168399992</v>
      </c>
    </row>
    <row r="33" spans="1:13" ht="15" customHeight="1" x14ac:dyDescent="0.2">
      <c r="A33" s="17" t="s">
        <v>102</v>
      </c>
      <c r="B33" s="75">
        <v>26756</v>
      </c>
      <c r="C33" s="75">
        <v>14592</v>
      </c>
      <c r="D33" s="75">
        <v>16976.835296099998</v>
      </c>
      <c r="E33" s="75">
        <v>19043</v>
      </c>
      <c r="F33" s="75">
        <v>12408</v>
      </c>
      <c r="G33" s="75">
        <v>12166</v>
      </c>
      <c r="H33" s="75">
        <v>16405</v>
      </c>
      <c r="I33" s="50">
        <v>22030.171923379999</v>
      </c>
      <c r="J33" s="50">
        <v>298864</v>
      </c>
      <c r="K33" s="50">
        <v>19143.599999999999</v>
      </c>
      <c r="L33" s="50">
        <v>40520.279263120006</v>
      </c>
      <c r="M33" s="50">
        <v>28367.293146279997</v>
      </c>
    </row>
    <row r="34" spans="1:13" ht="15" customHeight="1" x14ac:dyDescent="0.2">
      <c r="A34" s="17" t="s">
        <v>103</v>
      </c>
      <c r="B34" s="75">
        <v>-14892</v>
      </c>
      <c r="C34" s="75">
        <v>-12961</v>
      </c>
      <c r="D34" s="75">
        <v>-18619.49342526</v>
      </c>
      <c r="E34" s="75">
        <v>-16418</v>
      </c>
      <c r="F34" s="75">
        <v>-25584</v>
      </c>
      <c r="G34" s="75">
        <v>-18271</v>
      </c>
      <c r="H34" s="75">
        <v>-19429</v>
      </c>
      <c r="I34" s="50">
        <v>-15155.72920476</v>
      </c>
      <c r="J34" s="50">
        <v>-60483</v>
      </c>
      <c r="K34" s="50">
        <v>-276274.96000000002</v>
      </c>
      <c r="L34" s="50">
        <v>-27841.380589529999</v>
      </c>
      <c r="M34" s="50">
        <v>-23188.712189580001</v>
      </c>
    </row>
    <row r="35" spans="1:13" ht="20.25" customHeight="1" x14ac:dyDescent="0.2">
      <c r="A35" s="76" t="s">
        <v>104</v>
      </c>
      <c r="B35" s="75" t="s">
        <v>66</v>
      </c>
      <c r="C35" s="75" t="s">
        <v>66</v>
      </c>
      <c r="D35" s="75" t="s">
        <v>66</v>
      </c>
      <c r="E35" s="75" t="s">
        <v>66</v>
      </c>
      <c r="F35" s="75" t="s">
        <v>66</v>
      </c>
      <c r="G35" s="75">
        <v>299178</v>
      </c>
      <c r="H35" s="75">
        <v>-299178</v>
      </c>
      <c r="I35" s="50" t="s">
        <v>66</v>
      </c>
      <c r="J35" s="50" t="s">
        <v>66</v>
      </c>
      <c r="K35" s="50">
        <v>0</v>
      </c>
      <c r="L35" s="50">
        <v>0</v>
      </c>
      <c r="M35" s="50">
        <v>0</v>
      </c>
    </row>
    <row r="36" spans="1:13" x14ac:dyDescent="0.2">
      <c r="A36" s="77" t="s">
        <v>79</v>
      </c>
      <c r="B36" s="78">
        <v>1795865</v>
      </c>
      <c r="C36" s="78">
        <v>2290394</v>
      </c>
      <c r="D36" s="78">
        <v>2333883.2405929095</v>
      </c>
      <c r="E36" s="78">
        <v>2573056</v>
      </c>
      <c r="F36" s="78">
        <v>2693228</v>
      </c>
      <c r="G36" s="78">
        <v>3337896</v>
      </c>
      <c r="H36" s="78">
        <v>3040996</v>
      </c>
      <c r="I36" s="79">
        <v>3521735</v>
      </c>
      <c r="J36" s="79">
        <v>4472556</v>
      </c>
      <c r="K36" s="59">
        <v>5356591.0798289999</v>
      </c>
      <c r="L36" s="59">
        <v>6130739.461283789</v>
      </c>
      <c r="M36" s="59">
        <v>6230414.7711928803</v>
      </c>
    </row>
    <row r="37" spans="1:13" x14ac:dyDescent="0.2">
      <c r="G37" s="585" t="s">
        <v>503</v>
      </c>
      <c r="H37" s="585"/>
      <c r="I37" s="585"/>
      <c r="J37" s="585"/>
      <c r="K37" s="585"/>
      <c r="L37" s="585"/>
      <c r="M37" s="585"/>
    </row>
    <row r="38" spans="1:13" x14ac:dyDescent="0.2">
      <c r="A38" s="4" t="s">
        <v>41</v>
      </c>
    </row>
    <row r="39" spans="1:13" x14ac:dyDescent="0.2">
      <c r="A39" s="4" t="s">
        <v>42</v>
      </c>
      <c r="B39" s="24"/>
      <c r="C39" s="24"/>
      <c r="D39" s="24"/>
      <c r="E39" s="24"/>
      <c r="F39" s="24"/>
      <c r="G39" s="24"/>
    </row>
    <row r="40" spans="1:13" x14ac:dyDescent="0.2">
      <c r="B40" s="24"/>
      <c r="C40" s="24"/>
      <c r="D40" s="24"/>
      <c r="E40" s="24"/>
      <c r="F40" s="24"/>
      <c r="G40" s="24"/>
    </row>
    <row r="41" spans="1:13" x14ac:dyDescent="0.2">
      <c r="B41" s="24"/>
      <c r="C41" s="24"/>
      <c r="D41" s="24"/>
      <c r="E41" s="24"/>
      <c r="F41" s="24"/>
      <c r="G41" s="24"/>
    </row>
    <row r="42" spans="1:13" x14ac:dyDescent="0.2">
      <c r="B42" s="24"/>
      <c r="C42" s="24"/>
      <c r="D42" s="24"/>
      <c r="E42" s="24"/>
      <c r="F42" s="24"/>
      <c r="G42" s="24"/>
    </row>
    <row r="43" spans="1:13" x14ac:dyDescent="0.2">
      <c r="B43" s="24"/>
      <c r="C43" s="24"/>
      <c r="D43" s="24"/>
      <c r="E43" s="24"/>
      <c r="F43" s="24"/>
      <c r="G43" s="24"/>
    </row>
    <row r="44" spans="1:13" x14ac:dyDescent="0.2">
      <c r="B44" s="24"/>
      <c r="C44" s="24"/>
      <c r="D44" s="24"/>
      <c r="E44" s="24"/>
      <c r="F44" s="24"/>
      <c r="G44" s="24"/>
    </row>
    <row r="45" spans="1:13" x14ac:dyDescent="0.2">
      <c r="B45" s="24"/>
      <c r="C45" s="24"/>
      <c r="D45" s="24"/>
      <c r="E45" s="24"/>
      <c r="F45" s="24"/>
      <c r="G45" s="24"/>
    </row>
    <row r="46" spans="1:13" x14ac:dyDescent="0.2">
      <c r="B46" s="81"/>
      <c r="C46" s="81"/>
      <c r="D46" s="81"/>
      <c r="E46" s="81"/>
      <c r="F46" s="81"/>
      <c r="G46" s="81"/>
    </row>
    <row r="47" spans="1:13" x14ac:dyDescent="0.2">
      <c r="B47" s="81"/>
      <c r="C47" s="81"/>
      <c r="D47" s="81"/>
      <c r="E47" s="81"/>
      <c r="F47" s="81"/>
      <c r="G47" s="81"/>
    </row>
    <row r="48" spans="1:13" x14ac:dyDescent="0.2">
      <c r="B48" s="81"/>
      <c r="C48" s="81"/>
      <c r="D48" s="81"/>
      <c r="E48" s="81"/>
      <c r="F48" s="81"/>
      <c r="G48" s="81"/>
    </row>
    <row r="64" ht="10.5" customHeight="1" x14ac:dyDescent="0.2"/>
    <row r="65" ht="10.5" customHeight="1" x14ac:dyDescent="0.2"/>
    <row r="66" ht="10.5" customHeight="1" x14ac:dyDescent="0.2"/>
    <row r="67" ht="10.5" customHeight="1" x14ac:dyDescent="0.2"/>
    <row r="68" ht="10.5" customHeight="1" x14ac:dyDescent="0.2"/>
    <row r="69" ht="10.5" customHeight="1" x14ac:dyDescent="0.2"/>
    <row r="70" ht="10.5" customHeight="1" x14ac:dyDescent="0.2"/>
    <row r="71" ht="10.5" customHeight="1" x14ac:dyDescent="0.2"/>
    <row r="72" ht="10.5" customHeight="1" x14ac:dyDescent="0.2"/>
  </sheetData>
  <mergeCells count="15">
    <mergeCell ref="M5:M7"/>
    <mergeCell ref="G37:M37"/>
    <mergeCell ref="L5:L7"/>
    <mergeCell ref="A3:L3"/>
    <mergeCell ref="J5:J7"/>
    <mergeCell ref="K5:K7"/>
    <mergeCell ref="A5:A7"/>
    <mergeCell ref="B5:B7"/>
    <mergeCell ref="C5:C7"/>
    <mergeCell ref="D5:D7"/>
    <mergeCell ref="E5:E7"/>
    <mergeCell ref="F5:F7"/>
    <mergeCell ref="G5:G7"/>
    <mergeCell ref="H5:H7"/>
    <mergeCell ref="I5:I7"/>
  </mergeCells>
  <phoneticPr fontId="29" type="noConversion"/>
  <conditionalFormatting sqref="K8:M22">
    <cfRule type="cellIs" dxfId="60" priority="5" operator="equal">
      <formula>0</formula>
    </cfRule>
  </conditionalFormatting>
  <conditionalFormatting sqref="K24:M36">
    <cfRule type="cellIs" dxfId="59" priority="1" operator="equal">
      <formula>0</formula>
    </cfRule>
  </conditionalFormatting>
  <conditionalFormatting sqref="M2 K38:K1048576">
    <cfRule type="cellIs" dxfId="58" priority="6" operator="equal">
      <formula>0</formula>
    </cfRule>
  </conditionalFormatting>
  <hyperlinks>
    <hyperlink ref="M2" location="Contents!A1" display="Back to Contents" xr:uid="{5A2DD3AF-E940-4240-AFBB-C3802FB26579}"/>
  </hyperlinks>
  <pageMargins left="0.63" right="0.56999999999999995" top="0.84" bottom="1" header="0.5" footer="0.5"/>
  <pageSetup paperSize="9" scale="68" orientation="landscape" r:id="rId1"/>
  <headerFooter alignWithMargins="0">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66"/>
  <sheetViews>
    <sheetView showGridLines="0" zoomScaleNormal="100" workbookViewId="0">
      <pane xSplit="1" ySplit="8" topLeftCell="B27" activePane="bottomRight" state="frozen"/>
      <selection pane="topRight" activeCell="B1" sqref="B1"/>
      <selection pane="bottomLeft" activeCell="A9" sqref="A9"/>
      <selection pane="bottomRight" activeCell="A57" sqref="A57"/>
    </sheetView>
  </sheetViews>
  <sheetFormatPr defaultColWidth="9.140625" defaultRowHeight="12.75" x14ac:dyDescent="0.2"/>
  <cols>
    <col min="1" max="1" width="43.5703125" style="43" customWidth="1"/>
    <col min="2" max="2" width="11.85546875" style="43" customWidth="1"/>
    <col min="3" max="3" width="11.42578125" style="43" customWidth="1"/>
    <col min="4" max="4" width="11.140625" style="43" customWidth="1"/>
    <col min="5" max="16384" width="9.140625" style="43"/>
  </cols>
  <sheetData>
    <row r="1" spans="1:8" s="380" customFormat="1" ht="15.75" x14ac:dyDescent="0.25">
      <c r="A1" s="83" t="s">
        <v>22</v>
      </c>
      <c r="B1" s="84"/>
      <c r="C1" s="84"/>
      <c r="D1" s="84" t="s">
        <v>150</v>
      </c>
    </row>
    <row r="2" spans="1:8" s="380" customFormat="1" ht="15.75" x14ac:dyDescent="0.25">
      <c r="D2" s="412" t="s">
        <v>493</v>
      </c>
    </row>
    <row r="3" spans="1:8" s="382" customFormat="1" ht="15.75" x14ac:dyDescent="0.25">
      <c r="A3" s="603" t="s">
        <v>106</v>
      </c>
      <c r="B3" s="603"/>
      <c r="C3" s="603"/>
      <c r="D3" s="603"/>
    </row>
    <row r="4" spans="1:8" s="9" customFormat="1" x14ac:dyDescent="0.2">
      <c r="A4" s="128"/>
      <c r="B4" s="128"/>
      <c r="C4" s="128"/>
      <c r="D4" s="128"/>
    </row>
    <row r="5" spans="1:8" x14ac:dyDescent="0.2">
      <c r="A5" s="587" t="s">
        <v>24</v>
      </c>
      <c r="B5" s="593">
        <v>2021</v>
      </c>
      <c r="C5" s="593">
        <v>2022</v>
      </c>
      <c r="D5" s="587" t="s">
        <v>107</v>
      </c>
    </row>
    <row r="6" spans="1:8" x14ac:dyDescent="0.2">
      <c r="A6" s="588"/>
      <c r="B6" s="594"/>
      <c r="C6" s="594"/>
      <c r="D6" s="588"/>
    </row>
    <row r="7" spans="1:8" x14ac:dyDescent="0.2">
      <c r="A7" s="589"/>
      <c r="B7" s="595"/>
      <c r="C7" s="595"/>
      <c r="D7" s="589"/>
    </row>
    <row r="8" spans="1:8" x14ac:dyDescent="0.2">
      <c r="A8" s="597" t="s">
        <v>600</v>
      </c>
      <c r="B8" s="598"/>
      <c r="C8" s="598"/>
      <c r="D8" s="599"/>
    </row>
    <row r="9" spans="1:8" x14ac:dyDescent="0.2">
      <c r="A9" s="85" t="s">
        <v>82</v>
      </c>
      <c r="B9" s="23">
        <v>2747512</v>
      </c>
      <c r="C9" s="23">
        <v>3519633</v>
      </c>
      <c r="D9" s="23">
        <v>4699678.8098290004</v>
      </c>
      <c r="E9" s="42"/>
      <c r="F9" s="42"/>
      <c r="G9" s="86"/>
    </row>
    <row r="10" spans="1:8" x14ac:dyDescent="0.2">
      <c r="A10" s="87" t="s">
        <v>108</v>
      </c>
      <c r="B10" s="23">
        <v>499629</v>
      </c>
      <c r="C10" s="23">
        <v>570918</v>
      </c>
      <c r="D10" s="23">
        <v>543998.66490584891</v>
      </c>
      <c r="E10" s="42"/>
      <c r="F10" s="42"/>
      <c r="G10" s="86"/>
    </row>
    <row r="11" spans="1:8" x14ac:dyDescent="0.2">
      <c r="A11" s="53" t="s">
        <v>85</v>
      </c>
      <c r="B11" s="23">
        <v>134930</v>
      </c>
      <c r="C11" s="23">
        <v>170303</v>
      </c>
      <c r="D11" s="23">
        <v>90519.21412715943</v>
      </c>
      <c r="E11" s="42"/>
      <c r="F11" s="42"/>
      <c r="G11" s="86"/>
      <c r="H11" s="88"/>
    </row>
    <row r="12" spans="1:8" x14ac:dyDescent="0.2">
      <c r="A12" s="53" t="s">
        <v>86</v>
      </c>
      <c r="B12" s="23">
        <v>257918</v>
      </c>
      <c r="C12" s="23">
        <v>281643</v>
      </c>
      <c r="D12" s="23">
        <v>323146.10804875998</v>
      </c>
      <c r="E12" s="42"/>
      <c r="F12" s="42"/>
      <c r="G12" s="86"/>
    </row>
    <row r="13" spans="1:8" x14ac:dyDescent="0.2">
      <c r="A13" s="53" t="s">
        <v>109</v>
      </c>
      <c r="B13" s="23">
        <v>106782</v>
      </c>
      <c r="C13" s="23">
        <v>118971</v>
      </c>
      <c r="D13" s="23">
        <v>130333.34272992999</v>
      </c>
      <c r="E13" s="42"/>
      <c r="F13" s="42"/>
      <c r="G13" s="86"/>
    </row>
    <row r="14" spans="1:8" x14ac:dyDescent="0.2">
      <c r="A14" s="87" t="s">
        <v>110</v>
      </c>
      <c r="B14" s="23">
        <v>974821</v>
      </c>
      <c r="C14" s="23">
        <v>1092615</v>
      </c>
      <c r="D14" s="23">
        <v>1343885.4334301285</v>
      </c>
      <c r="E14" s="42"/>
      <c r="F14" s="42"/>
      <c r="G14" s="86"/>
    </row>
    <row r="15" spans="1:8" x14ac:dyDescent="0.2">
      <c r="A15" s="53" t="s">
        <v>111</v>
      </c>
      <c r="B15" s="23">
        <v>261716</v>
      </c>
      <c r="C15" s="23">
        <v>328969</v>
      </c>
      <c r="D15" s="23">
        <v>394676.29417522845</v>
      </c>
      <c r="E15" s="42"/>
      <c r="F15" s="42"/>
      <c r="G15" s="86"/>
    </row>
    <row r="16" spans="1:8" x14ac:dyDescent="0.2">
      <c r="A16" s="53" t="s">
        <v>112</v>
      </c>
      <c r="B16" s="23">
        <v>275165</v>
      </c>
      <c r="C16" s="23">
        <v>279803</v>
      </c>
      <c r="D16" s="23">
        <v>374328.60384046065</v>
      </c>
      <c r="E16" s="42"/>
      <c r="F16" s="42"/>
      <c r="G16" s="86"/>
    </row>
    <row r="17" spans="1:7" x14ac:dyDescent="0.2">
      <c r="A17" s="53" t="s">
        <v>113</v>
      </c>
      <c r="B17" s="23">
        <v>397343</v>
      </c>
      <c r="C17" s="23">
        <v>445635</v>
      </c>
      <c r="D17" s="23">
        <v>531074.56849892996</v>
      </c>
      <c r="E17" s="42"/>
      <c r="F17" s="42"/>
      <c r="G17" s="86"/>
    </row>
    <row r="18" spans="1:7" x14ac:dyDescent="0.2">
      <c r="A18" s="53" t="s">
        <v>114</v>
      </c>
      <c r="B18" s="23">
        <v>40597</v>
      </c>
      <c r="C18" s="23">
        <v>38208</v>
      </c>
      <c r="D18" s="23">
        <v>43805.966915509467</v>
      </c>
      <c r="E18" s="42"/>
      <c r="F18" s="42"/>
      <c r="G18" s="86"/>
    </row>
    <row r="19" spans="1:7" x14ac:dyDescent="0.2">
      <c r="A19" s="87" t="s">
        <v>115</v>
      </c>
      <c r="B19" s="23">
        <v>164590</v>
      </c>
      <c r="C19" s="23">
        <v>203491</v>
      </c>
      <c r="D19" s="23">
        <v>202476.49215315774</v>
      </c>
      <c r="E19" s="42"/>
      <c r="F19" s="42"/>
      <c r="G19" s="86"/>
    </row>
    <row r="20" spans="1:7" x14ac:dyDescent="0.2">
      <c r="A20" s="53" t="s">
        <v>116</v>
      </c>
      <c r="B20" s="23">
        <v>68206</v>
      </c>
      <c r="C20" s="23">
        <v>109330</v>
      </c>
      <c r="D20" s="23">
        <v>106793.23228070991</v>
      </c>
      <c r="E20" s="42"/>
      <c r="F20" s="42"/>
      <c r="G20" s="86"/>
    </row>
    <row r="21" spans="1:7" x14ac:dyDescent="0.2">
      <c r="A21" s="53" t="s">
        <v>117</v>
      </c>
      <c r="B21" s="23">
        <v>1385</v>
      </c>
      <c r="C21" s="23">
        <v>1259</v>
      </c>
      <c r="D21" s="23">
        <v>1424.43868376</v>
      </c>
      <c r="E21" s="42"/>
      <c r="F21" s="42"/>
      <c r="G21" s="86"/>
    </row>
    <row r="22" spans="1:7" x14ac:dyDescent="0.2">
      <c r="A22" s="53" t="s">
        <v>118</v>
      </c>
      <c r="B22" s="23">
        <v>47255</v>
      </c>
      <c r="C22" s="23">
        <v>45935</v>
      </c>
      <c r="D22" s="23">
        <v>46685.667864269999</v>
      </c>
      <c r="E22" s="42"/>
      <c r="F22" s="42"/>
      <c r="G22" s="86"/>
    </row>
    <row r="23" spans="1:7" x14ac:dyDescent="0.2">
      <c r="A23" s="53" t="s">
        <v>67</v>
      </c>
      <c r="B23" s="23">
        <v>47744</v>
      </c>
      <c r="C23" s="23">
        <v>46967</v>
      </c>
      <c r="D23" s="23">
        <v>47573.153324417828</v>
      </c>
      <c r="E23" s="42"/>
      <c r="F23" s="42"/>
      <c r="G23" s="86"/>
    </row>
    <row r="24" spans="1:7" x14ac:dyDescent="0.2">
      <c r="A24" s="87" t="s">
        <v>119</v>
      </c>
      <c r="B24" s="23">
        <v>1108472</v>
      </c>
      <c r="C24" s="23">
        <v>1652609</v>
      </c>
      <c r="D24" s="23">
        <v>2609318.2193398648</v>
      </c>
      <c r="E24" s="42"/>
      <c r="F24" s="42"/>
      <c r="G24" s="86"/>
    </row>
    <row r="25" spans="1:7" x14ac:dyDescent="0.2">
      <c r="A25" s="53" t="s">
        <v>120</v>
      </c>
      <c r="B25" s="23">
        <v>1048382</v>
      </c>
      <c r="C25" s="23">
        <v>1565190</v>
      </c>
      <c r="D25" s="23">
        <v>2455599.54</v>
      </c>
      <c r="E25" s="42"/>
      <c r="F25" s="42"/>
      <c r="G25" s="86"/>
    </row>
    <row r="26" spans="1:7" x14ac:dyDescent="0.2">
      <c r="A26" s="85" t="s">
        <v>121</v>
      </c>
      <c r="B26" s="23">
        <v>789636</v>
      </c>
      <c r="C26" s="23">
        <v>1014293</v>
      </c>
      <c r="D26" s="23">
        <v>932744.89000000013</v>
      </c>
      <c r="E26" s="42"/>
      <c r="F26" s="42"/>
      <c r="G26" s="86"/>
    </row>
    <row r="27" spans="1:7" x14ac:dyDescent="0.2">
      <c r="A27" s="87" t="s">
        <v>122</v>
      </c>
      <c r="B27" s="23">
        <v>61675</v>
      </c>
      <c r="C27" s="23">
        <v>36100</v>
      </c>
      <c r="D27" s="23">
        <v>43186.30110131843</v>
      </c>
      <c r="E27" s="42"/>
      <c r="F27" s="42"/>
      <c r="G27" s="86"/>
    </row>
    <row r="28" spans="1:7" x14ac:dyDescent="0.2">
      <c r="A28" s="53" t="s">
        <v>85</v>
      </c>
      <c r="B28" s="23">
        <v>54624</v>
      </c>
      <c r="C28" s="23">
        <v>30271</v>
      </c>
      <c r="D28" s="23">
        <v>28140.028993418433</v>
      </c>
      <c r="E28" s="42"/>
      <c r="F28" s="42"/>
      <c r="G28" s="86"/>
    </row>
    <row r="29" spans="1:7" x14ac:dyDescent="0.2">
      <c r="A29" s="53" t="s">
        <v>109</v>
      </c>
      <c r="B29" s="23">
        <v>7051</v>
      </c>
      <c r="C29" s="23">
        <v>5829</v>
      </c>
      <c r="D29" s="23">
        <v>15046.2721079</v>
      </c>
      <c r="E29" s="42"/>
      <c r="F29" s="42"/>
      <c r="G29" s="86"/>
    </row>
    <row r="30" spans="1:7" x14ac:dyDescent="0.2">
      <c r="A30" s="87" t="s">
        <v>123</v>
      </c>
      <c r="B30" s="23">
        <v>189733</v>
      </c>
      <c r="C30" s="23">
        <v>116818</v>
      </c>
      <c r="D30" s="23">
        <v>136303.34505576987</v>
      </c>
      <c r="E30" s="42"/>
      <c r="F30" s="42"/>
      <c r="G30" s="86"/>
    </row>
    <row r="31" spans="1:7" x14ac:dyDescent="0.2">
      <c r="A31" s="53" t="s">
        <v>111</v>
      </c>
      <c r="B31" s="23">
        <v>48897</v>
      </c>
      <c r="C31" s="23">
        <v>38522</v>
      </c>
      <c r="D31" s="23">
        <v>51090.751831604844</v>
      </c>
      <c r="E31" s="42"/>
      <c r="F31" s="42"/>
      <c r="G31" s="86"/>
    </row>
    <row r="32" spans="1:7" x14ac:dyDescent="0.2">
      <c r="A32" s="53" t="s">
        <v>112</v>
      </c>
      <c r="B32" s="23">
        <v>111956</v>
      </c>
      <c r="C32" s="23">
        <v>43734</v>
      </c>
      <c r="D32" s="23">
        <v>40905.114614810387</v>
      </c>
      <c r="E32" s="42"/>
      <c r="F32" s="42"/>
      <c r="G32" s="86"/>
    </row>
    <row r="33" spans="1:7" x14ac:dyDescent="0.2">
      <c r="A33" s="53" t="s">
        <v>124</v>
      </c>
      <c r="B33" s="23">
        <v>18333</v>
      </c>
      <c r="C33" s="23">
        <v>25434</v>
      </c>
      <c r="D33" s="23">
        <v>32573.58138337647</v>
      </c>
      <c r="E33" s="42"/>
      <c r="F33" s="42"/>
      <c r="G33" s="86"/>
    </row>
    <row r="34" spans="1:7" x14ac:dyDescent="0.2">
      <c r="A34" s="53" t="s">
        <v>114</v>
      </c>
      <c r="B34" s="23">
        <v>10547</v>
      </c>
      <c r="C34" s="23">
        <v>9128</v>
      </c>
      <c r="D34" s="23">
        <v>11733.897225978173</v>
      </c>
      <c r="E34" s="42"/>
      <c r="F34" s="42"/>
      <c r="G34" s="86"/>
    </row>
    <row r="35" spans="1:7" x14ac:dyDescent="0.2">
      <c r="A35" s="87" t="s">
        <v>125</v>
      </c>
      <c r="B35" s="23">
        <v>537370</v>
      </c>
      <c r="C35" s="23">
        <v>859835</v>
      </c>
      <c r="D35" s="23">
        <v>751889.68770307174</v>
      </c>
      <c r="E35" s="42"/>
      <c r="F35" s="42"/>
      <c r="G35" s="86"/>
    </row>
    <row r="36" spans="1:7" x14ac:dyDescent="0.2">
      <c r="A36" s="53" t="s">
        <v>116</v>
      </c>
      <c r="B36" s="23">
        <v>79463</v>
      </c>
      <c r="C36" s="23">
        <v>108697</v>
      </c>
      <c r="D36" s="23">
        <v>98601.146069520255</v>
      </c>
      <c r="E36" s="42"/>
      <c r="F36" s="42"/>
      <c r="G36" s="86"/>
    </row>
    <row r="37" spans="1:7" x14ac:dyDescent="0.2">
      <c r="A37" s="53" t="s">
        <v>117</v>
      </c>
      <c r="B37" s="23">
        <v>96520</v>
      </c>
      <c r="C37" s="23">
        <v>458295</v>
      </c>
      <c r="D37" s="23">
        <v>214116.53188938953</v>
      </c>
      <c r="E37" s="42"/>
      <c r="F37" s="42"/>
      <c r="G37" s="86"/>
    </row>
    <row r="38" spans="1:7" x14ac:dyDescent="0.2">
      <c r="A38" s="53" t="s">
        <v>118</v>
      </c>
      <c r="B38" s="23">
        <v>263042</v>
      </c>
      <c r="C38" s="23">
        <v>234408</v>
      </c>
      <c r="D38" s="23">
        <v>369504.84528416098</v>
      </c>
      <c r="E38" s="42"/>
      <c r="F38" s="42"/>
      <c r="G38" s="86"/>
    </row>
    <row r="39" spans="1:7" x14ac:dyDescent="0.2">
      <c r="A39" s="53" t="s">
        <v>67</v>
      </c>
      <c r="B39" s="23">
        <v>98346</v>
      </c>
      <c r="C39" s="23">
        <v>58434</v>
      </c>
      <c r="D39" s="23">
        <v>69667.164460000989</v>
      </c>
      <c r="E39" s="42"/>
      <c r="F39" s="42"/>
      <c r="G39" s="86"/>
    </row>
    <row r="40" spans="1:7" x14ac:dyDescent="0.2">
      <c r="A40" s="89" t="s">
        <v>126</v>
      </c>
      <c r="B40" s="23">
        <v>858</v>
      </c>
      <c r="C40" s="23">
        <v>1540</v>
      </c>
      <c r="D40" s="40">
        <v>1365.55613984</v>
      </c>
      <c r="E40" s="42"/>
      <c r="F40" s="42"/>
      <c r="G40" s="86"/>
    </row>
    <row r="41" spans="1:7" x14ac:dyDescent="0.2">
      <c r="A41" s="90" t="s">
        <v>127</v>
      </c>
      <c r="B41" s="91">
        <v>3537148</v>
      </c>
      <c r="C41" s="91">
        <v>4533926</v>
      </c>
      <c r="D41" s="59">
        <v>5632423.699829001</v>
      </c>
      <c r="E41" s="42"/>
      <c r="F41" s="42"/>
      <c r="G41" s="86"/>
    </row>
    <row r="42" spans="1:7" ht="14.25" customHeight="1" x14ac:dyDescent="0.2">
      <c r="A42" s="600" t="s">
        <v>128</v>
      </c>
      <c r="B42" s="601"/>
      <c r="C42" s="601"/>
      <c r="D42" s="601"/>
    </row>
    <row r="43" spans="1:7" x14ac:dyDescent="0.2">
      <c r="A43" s="92" t="s">
        <v>129</v>
      </c>
      <c r="B43" s="94">
        <v>3.1869872575172318</v>
      </c>
      <c r="C43" s="94">
        <v>2.5225399027758546</v>
      </c>
      <c r="D43" s="506">
        <v>2.1418048182101792</v>
      </c>
      <c r="F43" s="93"/>
    </row>
    <row r="44" spans="1:7" x14ac:dyDescent="0.2">
      <c r="A44" s="92" t="s">
        <v>130</v>
      </c>
      <c r="B44" s="94">
        <v>6.6121366651417466</v>
      </c>
      <c r="C44" s="94">
        <v>5.0259514581674845</v>
      </c>
      <c r="D44" s="506">
        <v>5.2436325331345186</v>
      </c>
      <c r="F44" s="93"/>
    </row>
    <row r="45" spans="1:7" x14ac:dyDescent="0.2">
      <c r="A45" s="92" t="s">
        <v>131</v>
      </c>
      <c r="B45" s="94">
        <v>3.9856077549541715</v>
      </c>
      <c r="C45" s="94">
        <v>4.4187853814203839</v>
      </c>
      <c r="D45" s="506">
        <v>3.4802307946752995</v>
      </c>
      <c r="F45" s="93"/>
    </row>
    <row r="46" spans="1:7" x14ac:dyDescent="0.2">
      <c r="A46" s="92" t="s">
        <v>67</v>
      </c>
      <c r="B46" s="94">
        <v>6.2985843221883178</v>
      </c>
      <c r="C46" s="94">
        <v>6.874024917937815</v>
      </c>
      <c r="D46" s="506">
        <v>9.6757759132774392</v>
      </c>
      <c r="F46" s="93"/>
    </row>
    <row r="47" spans="1:7" x14ac:dyDescent="0.2">
      <c r="A47" s="95" t="s">
        <v>120</v>
      </c>
      <c r="B47" s="94">
        <v>5.9525320949261555</v>
      </c>
      <c r="C47" s="94">
        <v>6.5043445670898388</v>
      </c>
      <c r="D47" s="506">
        <v>8.9555692666512137</v>
      </c>
      <c r="F47" s="93"/>
    </row>
    <row r="48" spans="1:7" x14ac:dyDescent="0.2">
      <c r="A48" s="96" t="s">
        <v>127</v>
      </c>
      <c r="B48" s="97">
        <v>20.083315999801467</v>
      </c>
      <c r="C48" s="97">
        <v>18.841301660301539</v>
      </c>
      <c r="D48" s="507">
        <v>20.5</v>
      </c>
      <c r="F48" s="93"/>
    </row>
    <row r="49" spans="1:6" x14ac:dyDescent="0.2">
      <c r="A49" s="98"/>
      <c r="B49" s="98"/>
      <c r="C49" s="98"/>
      <c r="D49" s="60" t="s">
        <v>503</v>
      </c>
      <c r="F49" s="93"/>
    </row>
    <row r="50" spans="1:6" x14ac:dyDescent="0.2">
      <c r="A50" s="98"/>
      <c r="F50" s="93"/>
    </row>
    <row r="51" spans="1:6" ht="37.5" customHeight="1" x14ac:dyDescent="0.2">
      <c r="A51" s="596" t="s">
        <v>640</v>
      </c>
      <c r="B51" s="596"/>
      <c r="C51" s="596"/>
      <c r="D51" s="596"/>
      <c r="F51" s="93"/>
    </row>
    <row r="52" spans="1:6" x14ac:dyDescent="0.2">
      <c r="A52" s="43" t="s">
        <v>132</v>
      </c>
      <c r="B52" s="99"/>
      <c r="C52" s="99"/>
      <c r="D52" s="99"/>
      <c r="F52" s="93"/>
    </row>
    <row r="53" spans="1:6" ht="26.25" customHeight="1" x14ac:dyDescent="0.2">
      <c r="A53" s="602" t="s">
        <v>591</v>
      </c>
      <c r="B53" s="602"/>
      <c r="C53" s="602"/>
      <c r="D53" s="602"/>
    </row>
    <row r="55" spans="1:6" ht="40.5" customHeight="1" x14ac:dyDescent="0.2"/>
    <row r="56" spans="1:6" x14ac:dyDescent="0.2">
      <c r="B56" s="86"/>
      <c r="C56" s="86"/>
      <c r="D56" s="86"/>
    </row>
    <row r="57" spans="1:6" x14ac:dyDescent="0.2">
      <c r="B57" s="86"/>
      <c r="C57" s="86"/>
      <c r="D57" s="86"/>
    </row>
    <row r="58" spans="1:6" x14ac:dyDescent="0.2">
      <c r="B58" s="86"/>
      <c r="C58" s="86"/>
      <c r="D58" s="86"/>
    </row>
    <row r="59" spans="1:6" x14ac:dyDescent="0.2">
      <c r="B59" s="86"/>
      <c r="C59" s="86"/>
      <c r="D59" s="86"/>
    </row>
    <row r="63" spans="1:6" x14ac:dyDescent="0.2">
      <c r="B63" s="100"/>
      <c r="C63" s="100"/>
      <c r="D63" s="100"/>
    </row>
    <row r="66" spans="2:4" x14ac:dyDescent="0.2">
      <c r="B66" s="101"/>
      <c r="C66" s="101"/>
      <c r="D66" s="101"/>
    </row>
  </sheetData>
  <mergeCells count="9">
    <mergeCell ref="A51:D51"/>
    <mergeCell ref="A8:D8"/>
    <mergeCell ref="A42:D42"/>
    <mergeCell ref="A53:D53"/>
    <mergeCell ref="A3:D3"/>
    <mergeCell ref="A5:A7"/>
    <mergeCell ref="B5:B7"/>
    <mergeCell ref="C5:C7"/>
    <mergeCell ref="D5:D7"/>
  </mergeCells>
  <phoneticPr fontId="29" type="noConversion"/>
  <conditionalFormatting sqref="D2">
    <cfRule type="cellIs" dxfId="57" priority="3" operator="equal">
      <formula>0</formula>
    </cfRule>
  </conditionalFormatting>
  <conditionalFormatting sqref="D41">
    <cfRule type="cellIs" dxfId="56" priority="2" operator="equal">
      <formula>0</formula>
    </cfRule>
  </conditionalFormatting>
  <conditionalFormatting sqref="D48">
    <cfRule type="cellIs" dxfId="55" priority="1" operator="equal">
      <formula>0</formula>
    </cfRule>
  </conditionalFormatting>
  <hyperlinks>
    <hyperlink ref="D2" location="Contents!A1" display="Back to Contents" xr:uid="{28694FA5-E5FC-45A4-9FD3-457334E14AD4}"/>
  </hyperlinks>
  <pageMargins left="0.7" right="0.7" top="0.75" bottom="0.75" header="0.3" footer="0.3"/>
  <pageSetup scale="95" orientation="portrait" r:id="rId1"/>
  <headerFooter>
    <oddHeader>&amp;L&amp;"Calibri"&amp;10&amp;K000000 [Limited Sharing]&amp;1#_x000D_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510A7-5747-4FA6-B5C6-0081F0DBF620}">
  <sheetPr>
    <pageSetUpPr fitToPage="1"/>
  </sheetPr>
  <dimension ref="A1:K38"/>
  <sheetViews>
    <sheetView showGridLines="0" topLeftCell="A7" zoomScaleNormal="100" workbookViewId="0">
      <selection activeCell="A37" sqref="A37"/>
    </sheetView>
  </sheetViews>
  <sheetFormatPr defaultColWidth="8.7109375" defaultRowHeight="12.75" x14ac:dyDescent="0.2"/>
  <cols>
    <col min="1" max="1" width="4.140625" style="104" customWidth="1"/>
    <col min="2" max="2" width="76" style="4" customWidth="1"/>
    <col min="3" max="3" width="13.5703125" style="4" customWidth="1"/>
    <col min="4" max="4" width="12.28515625" style="4" customWidth="1"/>
    <col min="5" max="5" width="12" style="4" customWidth="1"/>
    <col min="6" max="6" width="14.140625" style="4" customWidth="1"/>
    <col min="7" max="7" width="12.42578125" style="4" customWidth="1"/>
    <col min="8" max="8" width="11.42578125" style="43" customWidth="1"/>
    <col min="9" max="9" width="8.7109375" style="4"/>
    <col min="10" max="10" width="10.140625" style="4" bestFit="1" customWidth="1"/>
    <col min="11" max="11" width="13.7109375" style="4" customWidth="1"/>
    <col min="12" max="16384" width="8.7109375" style="4"/>
  </cols>
  <sheetData>
    <row r="1" spans="1:11" ht="15.75" x14ac:dyDescent="0.25">
      <c r="A1" s="102" t="s">
        <v>22</v>
      </c>
      <c r="H1" s="103" t="s">
        <v>205</v>
      </c>
    </row>
    <row r="2" spans="1:11" ht="14.25" x14ac:dyDescent="0.2">
      <c r="H2" s="412" t="s">
        <v>493</v>
      </c>
    </row>
    <row r="3" spans="1:11" ht="15.75" x14ac:dyDescent="0.25">
      <c r="A3" s="583" t="s">
        <v>615</v>
      </c>
      <c r="B3" s="583"/>
      <c r="C3" s="583"/>
      <c r="D3" s="583"/>
      <c r="E3" s="583"/>
      <c r="F3" s="583"/>
      <c r="G3" s="583"/>
      <c r="H3" s="583"/>
    </row>
    <row r="4" spans="1:11" x14ac:dyDescent="0.2">
      <c r="B4" s="105"/>
      <c r="C4" s="105"/>
      <c r="D4" s="105"/>
      <c r="E4" s="105"/>
      <c r="H4" s="9" t="s">
        <v>600</v>
      </c>
    </row>
    <row r="5" spans="1:11" s="16" customFormat="1" x14ac:dyDescent="0.2">
      <c r="A5" s="584" t="s">
        <v>134</v>
      </c>
      <c r="B5" s="584"/>
      <c r="C5" s="604" t="s">
        <v>135</v>
      </c>
      <c r="D5" s="604"/>
      <c r="E5" s="605"/>
      <c r="F5" s="605" t="s">
        <v>136</v>
      </c>
      <c r="G5" s="606"/>
      <c r="H5" s="607"/>
    </row>
    <row r="6" spans="1:11" s="16" customFormat="1" ht="38.25" x14ac:dyDescent="0.2">
      <c r="A6" s="579"/>
      <c r="B6" s="579"/>
      <c r="C6" s="106" t="s">
        <v>543</v>
      </c>
      <c r="D6" s="106" t="s">
        <v>565</v>
      </c>
      <c r="E6" s="106" t="s">
        <v>137</v>
      </c>
      <c r="F6" s="106" t="s">
        <v>543</v>
      </c>
      <c r="G6" s="106" t="s">
        <v>138</v>
      </c>
      <c r="H6" s="107" t="s">
        <v>137</v>
      </c>
    </row>
    <row r="7" spans="1:11" ht="15" customHeight="1" x14ac:dyDescent="0.2">
      <c r="A7" s="108">
        <v>1</v>
      </c>
      <c r="B7" s="109" t="s">
        <v>139</v>
      </c>
      <c r="C7" s="110">
        <v>36106</v>
      </c>
      <c r="D7" s="111">
        <v>23479.088583960001</v>
      </c>
      <c r="E7" s="112">
        <f t="shared" ref="E7:E33" si="0">D7/C7*100-100</f>
        <v>-34.971781465795161</v>
      </c>
      <c r="F7" s="110">
        <v>9487</v>
      </c>
      <c r="G7" s="113">
        <v>4007.6132588199998</v>
      </c>
      <c r="H7" s="114">
        <f t="shared" ref="H7:H33" si="1">G7/F7*100-100</f>
        <v>-57.756790778749874</v>
      </c>
      <c r="K7" s="24"/>
    </row>
    <row r="8" spans="1:11" ht="15" customHeight="1" x14ac:dyDescent="0.2">
      <c r="A8" s="115">
        <v>2</v>
      </c>
      <c r="B8" s="116" t="s">
        <v>140</v>
      </c>
      <c r="C8" s="117">
        <v>8600</v>
      </c>
      <c r="D8" s="111">
        <v>7930.7588996300001</v>
      </c>
      <c r="E8" s="112">
        <f t="shared" si="0"/>
        <v>-7.781873260116285</v>
      </c>
      <c r="F8" s="117">
        <v>5425</v>
      </c>
      <c r="G8" s="113">
        <v>1774.7846976300002</v>
      </c>
      <c r="H8" s="114">
        <f t="shared" si="1"/>
        <v>-67.285074698064506</v>
      </c>
      <c r="J8" s="24"/>
      <c r="K8" s="24"/>
    </row>
    <row r="9" spans="1:11" ht="15" customHeight="1" x14ac:dyDescent="0.2">
      <c r="A9" s="115">
        <v>3</v>
      </c>
      <c r="B9" s="116" t="s">
        <v>614</v>
      </c>
      <c r="C9" s="117">
        <v>3416314.1</v>
      </c>
      <c r="D9" s="111">
        <v>2834076.4444990796</v>
      </c>
      <c r="E9" s="112">
        <f t="shared" si="0"/>
        <v>-17.04286076918163</v>
      </c>
      <c r="F9" s="117">
        <v>1784253.4</v>
      </c>
      <c r="G9" s="113">
        <v>1580132.20771577</v>
      </c>
      <c r="H9" s="114">
        <f t="shared" si="1"/>
        <v>-11.440145905521604</v>
      </c>
      <c r="J9" s="24"/>
      <c r="K9" s="24"/>
    </row>
    <row r="10" spans="1:11" ht="15" customHeight="1" x14ac:dyDescent="0.2">
      <c r="A10" s="115">
        <v>4</v>
      </c>
      <c r="B10" s="116" t="s">
        <v>141</v>
      </c>
      <c r="C10" s="117">
        <v>382000</v>
      </c>
      <c r="D10" s="111">
        <v>383486.75301564002</v>
      </c>
      <c r="E10" s="112">
        <f t="shared" si="0"/>
        <v>0.38920236011519194</v>
      </c>
      <c r="F10" s="117">
        <v>60000</v>
      </c>
      <c r="G10" s="113">
        <v>56439.544278599991</v>
      </c>
      <c r="H10" s="114">
        <f t="shared" si="1"/>
        <v>-5.9340928690000112</v>
      </c>
      <c r="K10" s="24"/>
    </row>
    <row r="11" spans="1:11" ht="15" customHeight="1" x14ac:dyDescent="0.2">
      <c r="A11" s="115">
        <v>5</v>
      </c>
      <c r="B11" s="116" t="s">
        <v>507</v>
      </c>
      <c r="C11" s="117">
        <v>38060.9</v>
      </c>
      <c r="D11" s="111">
        <v>34281.299316730001</v>
      </c>
      <c r="E11" s="112">
        <f t="shared" si="0"/>
        <v>-9.930402810416993</v>
      </c>
      <c r="F11" s="117">
        <v>16145.6</v>
      </c>
      <c r="G11" s="113">
        <v>7688.3359404199991</v>
      </c>
      <c r="H11" s="114">
        <f t="shared" si="1"/>
        <v>-52.381231168739475</v>
      </c>
      <c r="K11" s="24"/>
    </row>
    <row r="12" spans="1:11" ht="15" customHeight="1" x14ac:dyDescent="0.2">
      <c r="A12" s="115">
        <v>6</v>
      </c>
      <c r="B12" s="116" t="s">
        <v>508</v>
      </c>
      <c r="C12" s="117">
        <v>413250</v>
      </c>
      <c r="D12" s="111">
        <v>376433.02691665001</v>
      </c>
      <c r="E12" s="112">
        <f t="shared" si="0"/>
        <v>-8.909128392825167</v>
      </c>
      <c r="F12" s="117">
        <v>95500</v>
      </c>
      <c r="G12" s="113">
        <v>52305.826043859997</v>
      </c>
      <c r="H12" s="114">
        <f t="shared" si="1"/>
        <v>-45.229501524753935</v>
      </c>
      <c r="K12" s="24"/>
    </row>
    <row r="13" spans="1:11" ht="15" customHeight="1" x14ac:dyDescent="0.2">
      <c r="A13" s="115">
        <v>7</v>
      </c>
      <c r="B13" s="116" t="s">
        <v>509</v>
      </c>
      <c r="C13" s="117">
        <v>19407</v>
      </c>
      <c r="D13" s="111">
        <v>16597.293602080001</v>
      </c>
      <c r="E13" s="112">
        <f t="shared" si="0"/>
        <v>-14.477798721698349</v>
      </c>
      <c r="F13" s="117">
        <v>2056</v>
      </c>
      <c r="G13" s="113">
        <v>2190.0496438099999</v>
      </c>
      <c r="H13" s="114">
        <f t="shared" si="1"/>
        <v>6.5199243098248871</v>
      </c>
      <c r="K13" s="24"/>
    </row>
    <row r="14" spans="1:11" ht="15" customHeight="1" x14ac:dyDescent="0.2">
      <c r="A14" s="115">
        <v>8</v>
      </c>
      <c r="B14" s="116" t="s">
        <v>510</v>
      </c>
      <c r="C14" s="117">
        <v>2167</v>
      </c>
      <c r="D14" s="111">
        <v>1837.4250598900003</v>
      </c>
      <c r="E14" s="112">
        <f t="shared" si="0"/>
        <v>-15.208811264882314</v>
      </c>
      <c r="F14" s="117">
        <v>497</v>
      </c>
      <c r="G14" s="113">
        <v>124.38520477</v>
      </c>
      <c r="H14" s="114">
        <f t="shared" si="1"/>
        <v>-74.972795820925555</v>
      </c>
      <c r="K14" s="24"/>
    </row>
    <row r="15" spans="1:11" ht="15" customHeight="1" x14ac:dyDescent="0.2">
      <c r="A15" s="115">
        <v>9</v>
      </c>
      <c r="B15" s="116" t="s">
        <v>511</v>
      </c>
      <c r="C15" s="117">
        <v>52410</v>
      </c>
      <c r="D15" s="111">
        <v>47912.549473300001</v>
      </c>
      <c r="E15" s="112">
        <f t="shared" si="0"/>
        <v>-8.5812832030146922</v>
      </c>
      <c r="F15" s="117">
        <v>435100</v>
      </c>
      <c r="G15" s="113">
        <v>390275.89421723009</v>
      </c>
      <c r="H15" s="114">
        <f t="shared" si="1"/>
        <v>-10.302023852624671</v>
      </c>
      <c r="K15" s="24"/>
    </row>
    <row r="16" spans="1:11" ht="15" customHeight="1" x14ac:dyDescent="0.2">
      <c r="A16" s="115">
        <v>10</v>
      </c>
      <c r="B16" s="116" t="s">
        <v>512</v>
      </c>
      <c r="C16" s="117">
        <v>83894</v>
      </c>
      <c r="D16" s="111">
        <v>93668.968170519991</v>
      </c>
      <c r="E16" s="112">
        <f t="shared" si="0"/>
        <v>11.651570041385554</v>
      </c>
      <c r="F16" s="117">
        <v>133078</v>
      </c>
      <c r="G16" s="113">
        <v>89166.779734310025</v>
      </c>
      <c r="H16" s="114">
        <f t="shared" si="1"/>
        <v>-32.996603695344064</v>
      </c>
      <c r="K16" s="24"/>
    </row>
    <row r="17" spans="1:11" ht="15" customHeight="1" x14ac:dyDescent="0.2">
      <c r="A17" s="115">
        <v>11</v>
      </c>
      <c r="B17" s="116" t="s">
        <v>513</v>
      </c>
      <c r="C17" s="117">
        <v>1061</v>
      </c>
      <c r="D17" s="111">
        <v>858.35851940999999</v>
      </c>
      <c r="E17" s="112">
        <f t="shared" si="0"/>
        <v>-19.099102788878426</v>
      </c>
      <c r="F17" s="117">
        <v>20081</v>
      </c>
      <c r="G17" s="113">
        <v>6987.9555318599996</v>
      </c>
      <c r="H17" s="114">
        <f t="shared" si="1"/>
        <v>-65.201157652208565</v>
      </c>
      <c r="K17" s="24"/>
    </row>
    <row r="18" spans="1:11" ht="15" customHeight="1" x14ac:dyDescent="0.2">
      <c r="A18" s="115">
        <v>12</v>
      </c>
      <c r="B18" s="116" t="s">
        <v>514</v>
      </c>
      <c r="C18" s="117">
        <v>3282</v>
      </c>
      <c r="D18" s="111">
        <v>2821.1338628299995</v>
      </c>
      <c r="E18" s="112">
        <f t="shared" si="0"/>
        <v>-14.042234526812933</v>
      </c>
      <c r="F18" s="117">
        <v>101250</v>
      </c>
      <c r="G18" s="113">
        <v>64814.443124270001</v>
      </c>
      <c r="H18" s="114">
        <f t="shared" si="1"/>
        <v>-35.985735185906179</v>
      </c>
      <c r="K18" s="24"/>
    </row>
    <row r="19" spans="1:11" ht="15" customHeight="1" x14ac:dyDescent="0.2">
      <c r="A19" s="115">
        <v>13</v>
      </c>
      <c r="B19" s="116" t="s">
        <v>515</v>
      </c>
      <c r="C19" s="117">
        <v>24990</v>
      </c>
      <c r="D19" s="111">
        <v>24810.155956859999</v>
      </c>
      <c r="E19" s="112">
        <f t="shared" si="0"/>
        <v>-0.71966403817526725</v>
      </c>
      <c r="F19" s="117">
        <v>6160</v>
      </c>
      <c r="G19" s="113">
        <v>3192.0447517699999</v>
      </c>
      <c r="H19" s="114">
        <f t="shared" si="1"/>
        <v>-48.181091692045456</v>
      </c>
      <c r="K19" s="24"/>
    </row>
    <row r="20" spans="1:11" ht="15" customHeight="1" x14ac:dyDescent="0.2">
      <c r="A20" s="115">
        <v>14</v>
      </c>
      <c r="B20" s="116" t="s">
        <v>516</v>
      </c>
      <c r="C20" s="117">
        <v>207200</v>
      </c>
      <c r="D20" s="111">
        <v>190552.56821615002</v>
      </c>
      <c r="E20" s="112">
        <f t="shared" si="0"/>
        <v>-8.0344747991554044</v>
      </c>
      <c r="F20" s="117">
        <v>65700</v>
      </c>
      <c r="G20" s="113">
        <v>47024.479911629998</v>
      </c>
      <c r="H20" s="114">
        <f t="shared" si="1"/>
        <v>-28.425449145159817</v>
      </c>
      <c r="K20" s="24"/>
    </row>
    <row r="21" spans="1:11" ht="15" customHeight="1" x14ac:dyDescent="0.2">
      <c r="A21" s="115">
        <v>15</v>
      </c>
      <c r="B21" s="116" t="s">
        <v>517</v>
      </c>
      <c r="C21" s="117">
        <v>550000</v>
      </c>
      <c r="D21" s="111">
        <v>554740.55458835012</v>
      </c>
      <c r="E21" s="112">
        <f t="shared" si="0"/>
        <v>0.86191901606365207</v>
      </c>
      <c r="F21" s="117">
        <v>33500</v>
      </c>
      <c r="G21" s="113">
        <v>23247.288656900004</v>
      </c>
      <c r="H21" s="114">
        <f t="shared" si="1"/>
        <v>-30.60510848686566</v>
      </c>
      <c r="K21" s="24"/>
    </row>
    <row r="22" spans="1:11" ht="15" customHeight="1" x14ac:dyDescent="0.2">
      <c r="A22" s="115">
        <v>16</v>
      </c>
      <c r="B22" s="116" t="s">
        <v>518</v>
      </c>
      <c r="C22" s="118">
        <v>5450</v>
      </c>
      <c r="D22" s="119">
        <v>470267.38</v>
      </c>
      <c r="E22" s="120">
        <f t="shared" si="0"/>
        <v>8528.7592660550454</v>
      </c>
      <c r="F22" s="118">
        <v>12038</v>
      </c>
      <c r="G22" s="121">
        <v>64567.237286019998</v>
      </c>
      <c r="H22" s="122">
        <f t="shared" si="1"/>
        <v>436.36183158348558</v>
      </c>
      <c r="K22" s="24"/>
    </row>
    <row r="23" spans="1:11" ht="15" customHeight="1" x14ac:dyDescent="0.2">
      <c r="A23" s="115">
        <v>17</v>
      </c>
      <c r="B23" s="116" t="s">
        <v>519</v>
      </c>
      <c r="C23" s="117">
        <v>4805</v>
      </c>
      <c r="D23" s="111">
        <v>5263.4528780399996</v>
      </c>
      <c r="E23" s="112">
        <f t="shared" si="0"/>
        <v>9.5411629144640955</v>
      </c>
      <c r="F23" s="117">
        <v>9138</v>
      </c>
      <c r="G23" s="113">
        <v>7665.3393749599991</v>
      </c>
      <c r="H23" s="114">
        <f t="shared" si="1"/>
        <v>-16.115787098270957</v>
      </c>
      <c r="K23" s="24"/>
    </row>
    <row r="24" spans="1:11" ht="15" customHeight="1" x14ac:dyDescent="0.2">
      <c r="A24" s="115">
        <v>18</v>
      </c>
      <c r="B24" s="116" t="s">
        <v>520</v>
      </c>
      <c r="C24" s="117">
        <v>6213</v>
      </c>
      <c r="D24" s="111">
        <v>4623.5766704100006</v>
      </c>
      <c r="E24" s="112">
        <f t="shared" si="0"/>
        <v>-25.582220015934325</v>
      </c>
      <c r="F24" s="117">
        <v>5427</v>
      </c>
      <c r="G24" s="113">
        <v>5014.2308889300002</v>
      </c>
      <c r="H24" s="114">
        <f t="shared" si="1"/>
        <v>-7.6058432111663876</v>
      </c>
      <c r="K24" s="24"/>
    </row>
    <row r="25" spans="1:11" ht="15" customHeight="1" x14ac:dyDescent="0.2">
      <c r="A25" s="115">
        <v>19</v>
      </c>
      <c r="B25" s="116" t="s">
        <v>142</v>
      </c>
      <c r="C25" s="117">
        <v>12534</v>
      </c>
      <c r="D25" s="111">
        <v>4827.6012778200002</v>
      </c>
      <c r="E25" s="112">
        <f t="shared" si="0"/>
        <v>-61.483953424126376</v>
      </c>
      <c r="F25" s="117">
        <v>3506</v>
      </c>
      <c r="G25" s="113">
        <v>2888.9152795100003</v>
      </c>
      <c r="H25" s="114">
        <f t="shared" si="1"/>
        <v>-17.600819181118084</v>
      </c>
      <c r="K25" s="24"/>
    </row>
    <row r="26" spans="1:11" ht="15" customHeight="1" x14ac:dyDescent="0.2">
      <c r="A26" s="115">
        <v>20</v>
      </c>
      <c r="B26" s="116" t="s">
        <v>521</v>
      </c>
      <c r="C26" s="117">
        <v>15234</v>
      </c>
      <c r="D26" s="111">
        <v>11296.008105569999</v>
      </c>
      <c r="E26" s="112">
        <f t="shared" si="0"/>
        <v>-25.850018999803083</v>
      </c>
      <c r="F26" s="117">
        <v>842</v>
      </c>
      <c r="G26" s="113">
        <v>2754.4109708999999</v>
      </c>
      <c r="H26" s="114">
        <f t="shared" si="1"/>
        <v>227.12719369358666</v>
      </c>
      <c r="K26" s="24"/>
    </row>
    <row r="27" spans="1:11" ht="15" customHeight="1" x14ac:dyDescent="0.2">
      <c r="A27" s="115">
        <v>21</v>
      </c>
      <c r="B27" s="116" t="s">
        <v>522</v>
      </c>
      <c r="C27" s="117">
        <v>6752</v>
      </c>
      <c r="D27" s="111">
        <v>14532.042817510001</v>
      </c>
      <c r="E27" s="112">
        <f t="shared" si="0"/>
        <v>115.2257526289988</v>
      </c>
      <c r="F27" s="117">
        <v>9871</v>
      </c>
      <c r="G27" s="113">
        <v>546.73338932000001</v>
      </c>
      <c r="H27" s="114">
        <f t="shared" si="1"/>
        <v>-94.46121579049742</v>
      </c>
      <c r="K27" s="24"/>
    </row>
    <row r="28" spans="1:11" ht="15" customHeight="1" x14ac:dyDescent="0.2">
      <c r="A28" s="115">
        <v>22</v>
      </c>
      <c r="B28" s="116" t="s">
        <v>523</v>
      </c>
      <c r="C28" s="117">
        <v>159000</v>
      </c>
      <c r="D28" s="111">
        <v>4422.6872735399993</v>
      </c>
      <c r="E28" s="112">
        <f t="shared" si="0"/>
        <v>-97.218435677018874</v>
      </c>
      <c r="F28" s="117">
        <v>16945</v>
      </c>
      <c r="G28" s="113">
        <v>5773.3070490600003</v>
      </c>
      <c r="H28" s="114">
        <f t="shared" si="1"/>
        <v>-65.929141050103283</v>
      </c>
      <c r="K28" s="24"/>
    </row>
    <row r="29" spans="1:11" ht="15" customHeight="1" x14ac:dyDescent="0.2">
      <c r="A29" s="115">
        <v>23</v>
      </c>
      <c r="B29" s="116" t="s">
        <v>524</v>
      </c>
      <c r="C29" s="117">
        <v>4370</v>
      </c>
      <c r="D29" s="111">
        <v>142223.81640379</v>
      </c>
      <c r="E29" s="112">
        <f t="shared" si="0"/>
        <v>3154.5495744574368</v>
      </c>
      <c r="F29" s="117">
        <v>1700</v>
      </c>
      <c r="G29" s="113">
        <v>11294.314491630001</v>
      </c>
      <c r="H29" s="114">
        <f t="shared" si="1"/>
        <v>564.37144068411772</v>
      </c>
      <c r="K29" s="24"/>
    </row>
    <row r="30" spans="1:11" ht="15" customHeight="1" x14ac:dyDescent="0.2">
      <c r="A30" s="115">
        <v>24</v>
      </c>
      <c r="B30" s="116" t="s">
        <v>525</v>
      </c>
      <c r="C30" s="117">
        <v>7100</v>
      </c>
      <c r="D30" s="111">
        <v>4188.7354417699999</v>
      </c>
      <c r="E30" s="112">
        <f t="shared" si="0"/>
        <v>-41.003726172253522</v>
      </c>
      <c r="F30" s="117">
        <v>5500</v>
      </c>
      <c r="G30" s="113">
        <v>495.75287019999996</v>
      </c>
      <c r="H30" s="114">
        <f t="shared" si="1"/>
        <v>-90.986311450909085</v>
      </c>
      <c r="K30" s="24"/>
    </row>
    <row r="31" spans="1:11" ht="15" customHeight="1" x14ac:dyDescent="0.2">
      <c r="A31" s="115">
        <v>25</v>
      </c>
      <c r="B31" s="116" t="s">
        <v>526</v>
      </c>
      <c r="C31" s="117">
        <v>2800</v>
      </c>
      <c r="D31" s="111">
        <v>5284.2850520400007</v>
      </c>
      <c r="E31" s="112">
        <f t="shared" si="0"/>
        <v>88.724466144285742</v>
      </c>
      <c r="F31" s="117">
        <v>2950</v>
      </c>
      <c r="G31" s="113">
        <v>2790.4275052399998</v>
      </c>
      <c r="H31" s="114">
        <f t="shared" si="1"/>
        <v>-5.4092371105084851</v>
      </c>
      <c r="K31" s="24"/>
    </row>
    <row r="32" spans="1:11" ht="15" customHeight="1" x14ac:dyDescent="0.2">
      <c r="A32" s="115">
        <v>26</v>
      </c>
      <c r="B32" s="116" t="s">
        <v>148</v>
      </c>
      <c r="C32" s="117">
        <v>457000</v>
      </c>
      <c r="D32" s="111">
        <v>2594.0189810500001</v>
      </c>
      <c r="E32" s="112">
        <f t="shared" si="0"/>
        <v>-99.432380966947477</v>
      </c>
      <c r="F32" s="117">
        <v>78850</v>
      </c>
      <c r="G32" s="113">
        <v>1778.6943707099999</v>
      </c>
      <c r="H32" s="114">
        <f t="shared" si="1"/>
        <v>-97.744204983246675</v>
      </c>
      <c r="K32" s="24"/>
    </row>
    <row r="33" spans="1:8" ht="15" customHeight="1" x14ac:dyDescent="0.2">
      <c r="A33" s="123"/>
      <c r="B33" s="124" t="s">
        <v>592</v>
      </c>
      <c r="C33" s="125">
        <f>SUM(C7:C32)</f>
        <v>5920000</v>
      </c>
      <c r="D33" s="125">
        <f>SUM(D7:D32)</f>
        <v>5263009.9835826196</v>
      </c>
      <c r="E33" s="126">
        <f t="shared" si="0"/>
        <v>-11.097804331374675</v>
      </c>
      <c r="F33" s="125">
        <f>SUM(F7:F32)</f>
        <v>2915000</v>
      </c>
      <c r="G33" s="125">
        <f>SUM(G7:G32)</f>
        <v>2434940.9961881298</v>
      </c>
      <c r="H33" s="126">
        <f t="shared" si="1"/>
        <v>-16.468576460098461</v>
      </c>
    </row>
    <row r="34" spans="1:8" x14ac:dyDescent="0.2">
      <c r="B34" s="24"/>
      <c r="D34" s="608" t="s">
        <v>504</v>
      </c>
      <c r="E34" s="608"/>
      <c r="F34" s="608"/>
      <c r="G34" s="608"/>
      <c r="H34" s="608"/>
    </row>
    <row r="35" spans="1:8" x14ac:dyDescent="0.2">
      <c r="C35" s="127"/>
      <c r="D35" s="127"/>
      <c r="E35" s="127"/>
      <c r="F35" s="24"/>
      <c r="H35" s="4"/>
    </row>
    <row r="36" spans="1:8" x14ac:dyDescent="0.2">
      <c r="A36" s="127" t="s">
        <v>542</v>
      </c>
      <c r="C36" s="24"/>
      <c r="D36" s="24"/>
      <c r="F36" s="24"/>
      <c r="H36" s="24"/>
    </row>
    <row r="37" spans="1:8" x14ac:dyDescent="0.2">
      <c r="A37" s="104" t="s">
        <v>564</v>
      </c>
      <c r="D37" s="24"/>
    </row>
    <row r="38" spans="1:8" x14ac:dyDescent="0.2">
      <c r="A38" s="104" t="s">
        <v>566</v>
      </c>
    </row>
  </sheetData>
  <mergeCells count="5">
    <mergeCell ref="A3:H3"/>
    <mergeCell ref="A5:B6"/>
    <mergeCell ref="C5:E5"/>
    <mergeCell ref="F5:H5"/>
    <mergeCell ref="D34:H34"/>
  </mergeCells>
  <conditionalFormatting sqref="D7:E32 G7:H32">
    <cfRule type="cellIs" dxfId="54" priority="1" operator="equal">
      <formula>0</formula>
    </cfRule>
  </conditionalFormatting>
  <hyperlinks>
    <hyperlink ref="H2" location="Contents!A1" display="Back to Contents" xr:uid="{26EF3C4C-FF82-44F0-BA83-01F89349D863}"/>
  </hyperlinks>
  <pageMargins left="0.7" right="0.7" top="0.75" bottom="0.75" header="0.3" footer="0.3"/>
  <pageSetup paperSize="9" scale="84" orientation="landscape" r:id="rId1"/>
  <headerFooter>
    <oddHeader>&amp;L&amp;"Calibri"&amp;10&amp;K000000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7CEE-E26F-4D52-9270-77E9DEB85D80}">
  <dimension ref="A3:G32"/>
  <sheetViews>
    <sheetView topLeftCell="A17" zoomScale="160" zoomScaleNormal="160" workbookViewId="0">
      <selection activeCell="G29" sqref="G29"/>
    </sheetView>
  </sheetViews>
  <sheetFormatPr defaultRowHeight="15" x14ac:dyDescent="0.25"/>
  <cols>
    <col min="1" max="1" width="5.28515625" customWidth="1"/>
    <col min="2" max="2" width="52.28515625" customWidth="1"/>
    <col min="3" max="3" width="21.85546875" customWidth="1"/>
    <col min="4" max="4" width="20.7109375" customWidth="1"/>
    <col min="5" max="5" width="19.7109375" customWidth="1"/>
    <col min="6" max="7" width="19" customWidth="1"/>
  </cols>
  <sheetData>
    <row r="3" spans="1:6" x14ac:dyDescent="0.25">
      <c r="A3" s="593" t="s">
        <v>145</v>
      </c>
      <c r="B3" s="609"/>
      <c r="C3" s="611" t="s">
        <v>617</v>
      </c>
      <c r="D3" s="611"/>
    </row>
    <row r="4" spans="1:6" ht="15" customHeight="1" x14ac:dyDescent="0.25">
      <c r="A4" s="595"/>
      <c r="B4" s="610"/>
      <c r="C4" s="107" t="s">
        <v>146</v>
      </c>
      <c r="D4" s="107" t="s">
        <v>147</v>
      </c>
      <c r="E4" s="132" t="s">
        <v>146</v>
      </c>
      <c r="F4" s="132" t="s">
        <v>147</v>
      </c>
    </row>
    <row r="5" spans="1:6" ht="22.5" customHeight="1" x14ac:dyDescent="0.25">
      <c r="A5" s="131">
        <v>1</v>
      </c>
      <c r="B5" s="109" t="s">
        <v>139</v>
      </c>
      <c r="C5" s="132">
        <v>23226</v>
      </c>
      <c r="D5" s="133">
        <v>10655</v>
      </c>
      <c r="E5" s="132">
        <v>23226</v>
      </c>
      <c r="F5" s="132">
        <v>10655</v>
      </c>
    </row>
    <row r="6" spans="1:6" ht="21" customHeight="1" x14ac:dyDescent="0.25">
      <c r="A6" s="131">
        <v>2</v>
      </c>
      <c r="B6" s="116" t="s">
        <v>140</v>
      </c>
      <c r="C6" s="133">
        <v>9525</v>
      </c>
      <c r="D6" s="133">
        <v>5025</v>
      </c>
      <c r="E6" s="132">
        <v>9500</v>
      </c>
      <c r="F6" s="132">
        <v>5000</v>
      </c>
    </row>
    <row r="7" spans="1:6" ht="25.5" customHeight="1" x14ac:dyDescent="0.25">
      <c r="A7" s="131">
        <v>3</v>
      </c>
      <c r="B7" s="116" t="s">
        <v>506</v>
      </c>
      <c r="C7" s="133">
        <v>2945884</v>
      </c>
      <c r="D7" s="133">
        <f>202345+1877740</f>
        <v>2080085</v>
      </c>
      <c r="E7" s="132">
        <v>2959134</v>
      </c>
      <c r="F7" s="132">
        <f>265345+1877740</f>
        <v>2143085</v>
      </c>
    </row>
    <row r="8" spans="1:6" ht="21" customHeight="1" x14ac:dyDescent="0.25">
      <c r="A8" s="131">
        <v>4</v>
      </c>
      <c r="B8" s="116" t="s">
        <v>141</v>
      </c>
      <c r="C8" s="133">
        <v>370513</v>
      </c>
      <c r="D8" s="133">
        <v>61922</v>
      </c>
      <c r="E8" s="132">
        <v>395000</v>
      </c>
      <c r="F8" s="132">
        <v>60000</v>
      </c>
    </row>
    <row r="9" spans="1:6" ht="22.5" customHeight="1" x14ac:dyDescent="0.25">
      <c r="A9" s="131">
        <v>5</v>
      </c>
      <c r="B9" s="116" t="s">
        <v>507</v>
      </c>
      <c r="C9" s="133">
        <v>42120.41</v>
      </c>
      <c r="D9" s="133">
        <v>17157</v>
      </c>
      <c r="E9" s="132">
        <v>43000</v>
      </c>
      <c r="F9" s="132">
        <v>15500</v>
      </c>
    </row>
    <row r="10" spans="1:6" ht="20.25" customHeight="1" x14ac:dyDescent="0.25">
      <c r="A10" s="131">
        <v>6</v>
      </c>
      <c r="B10" s="116" t="s">
        <v>508</v>
      </c>
      <c r="C10" s="133">
        <v>450000</v>
      </c>
      <c r="D10" s="133">
        <v>105100</v>
      </c>
      <c r="E10" s="132">
        <v>450000</v>
      </c>
      <c r="F10" s="132">
        <v>105000</v>
      </c>
    </row>
    <row r="11" spans="1:6" ht="24" customHeight="1" x14ac:dyDescent="0.25">
      <c r="A11" s="131">
        <v>7</v>
      </c>
      <c r="B11" s="116" t="s">
        <v>509</v>
      </c>
      <c r="C11" s="133">
        <v>21000</v>
      </c>
      <c r="D11" s="133">
        <v>2000</v>
      </c>
      <c r="E11" s="132">
        <v>21000</v>
      </c>
      <c r="F11" s="132">
        <v>2000</v>
      </c>
    </row>
    <row r="12" spans="1:6" ht="23.25" customHeight="1" x14ac:dyDescent="0.25">
      <c r="A12" s="131">
        <v>8</v>
      </c>
      <c r="B12" s="116" t="s">
        <v>510</v>
      </c>
      <c r="C12" s="133">
        <v>2200</v>
      </c>
      <c r="D12" s="133">
        <v>2250</v>
      </c>
      <c r="E12" s="132">
        <v>2200</v>
      </c>
      <c r="F12" s="132">
        <v>500</v>
      </c>
    </row>
    <row r="13" spans="1:6" ht="19.5" customHeight="1" x14ac:dyDescent="0.25">
      <c r="A13" s="131">
        <v>9</v>
      </c>
      <c r="B13" s="116" t="s">
        <v>618</v>
      </c>
      <c r="C13" s="133">
        <v>58515</v>
      </c>
      <c r="D13" s="133">
        <v>438744</v>
      </c>
      <c r="E13" s="132">
        <v>56000</v>
      </c>
      <c r="F13" s="132">
        <v>390000</v>
      </c>
    </row>
    <row r="14" spans="1:6" ht="21.75" customHeight="1" x14ac:dyDescent="0.25">
      <c r="A14" s="131">
        <v>10</v>
      </c>
      <c r="B14" s="116" t="s">
        <v>512</v>
      </c>
      <c r="C14" s="133">
        <v>90150</v>
      </c>
      <c r="D14" s="133">
        <v>138900</v>
      </c>
      <c r="E14" s="132">
        <v>90000</v>
      </c>
      <c r="F14" s="132">
        <v>131300</v>
      </c>
    </row>
    <row r="15" spans="1:6" ht="18" customHeight="1" x14ac:dyDescent="0.25">
      <c r="A15" s="131">
        <v>11</v>
      </c>
      <c r="B15" s="116" t="s">
        <v>513</v>
      </c>
      <c r="C15" s="133">
        <v>966</v>
      </c>
      <c r="D15" s="133">
        <v>21407</v>
      </c>
      <c r="E15" s="132">
        <v>1100</v>
      </c>
      <c r="F15" s="132">
        <v>22000</v>
      </c>
    </row>
    <row r="16" spans="1:6" ht="20.25" customHeight="1" x14ac:dyDescent="0.25">
      <c r="A16" s="131">
        <v>12</v>
      </c>
      <c r="B16" s="116" t="s">
        <v>619</v>
      </c>
      <c r="C16" s="133">
        <v>2457</v>
      </c>
      <c r="D16" s="133">
        <v>69903</v>
      </c>
      <c r="E16" s="132">
        <v>3500</v>
      </c>
      <c r="F16" s="132">
        <v>100000</v>
      </c>
    </row>
    <row r="17" spans="1:7" ht="23.25" customHeight="1" x14ac:dyDescent="0.25">
      <c r="A17" s="131">
        <v>13</v>
      </c>
      <c r="B17" s="116" t="s">
        <v>515</v>
      </c>
      <c r="C17" s="133">
        <v>27488.5</v>
      </c>
      <c r="D17" s="133">
        <v>34203</v>
      </c>
      <c r="E17" s="132">
        <v>27400</v>
      </c>
      <c r="F17" s="132">
        <v>11200</v>
      </c>
    </row>
    <row r="18" spans="1:7" ht="18.75" customHeight="1" x14ac:dyDescent="0.25">
      <c r="A18" s="131">
        <v>14</v>
      </c>
      <c r="B18" s="116" t="s">
        <v>516</v>
      </c>
      <c r="C18" s="133">
        <v>233850</v>
      </c>
      <c r="D18" s="133">
        <v>70000</v>
      </c>
      <c r="E18" s="132">
        <v>231000</v>
      </c>
      <c r="F18" s="132">
        <v>70000</v>
      </c>
    </row>
    <row r="19" spans="1:7" ht="21.75" customHeight="1" x14ac:dyDescent="0.25">
      <c r="A19" s="131">
        <v>15</v>
      </c>
      <c r="B19" s="116" t="s">
        <v>517</v>
      </c>
      <c r="C19" s="133">
        <v>635000</v>
      </c>
      <c r="D19" s="133">
        <v>39000</v>
      </c>
      <c r="E19" s="132">
        <v>635000</v>
      </c>
      <c r="F19" s="132">
        <v>39000</v>
      </c>
    </row>
    <row r="20" spans="1:7" ht="24" customHeight="1" x14ac:dyDescent="0.25">
      <c r="A20" s="131">
        <v>16</v>
      </c>
      <c r="B20" s="116" t="s">
        <v>518</v>
      </c>
      <c r="C20" s="133">
        <v>13350</v>
      </c>
      <c r="D20" s="133">
        <v>11700</v>
      </c>
      <c r="E20" s="132">
        <v>6000</v>
      </c>
      <c r="F20" s="132">
        <v>12000</v>
      </c>
    </row>
    <row r="21" spans="1:7" ht="21" customHeight="1" x14ac:dyDescent="0.25">
      <c r="A21" s="131">
        <v>17</v>
      </c>
      <c r="B21" s="116" t="s">
        <v>519</v>
      </c>
      <c r="C21" s="133">
        <v>5500</v>
      </c>
      <c r="D21" s="133">
        <v>7500</v>
      </c>
      <c r="E21" s="132">
        <v>5500</v>
      </c>
      <c r="F21" s="132">
        <v>6000</v>
      </c>
    </row>
    <row r="22" spans="1:7" ht="18" customHeight="1" x14ac:dyDescent="0.25">
      <c r="A22" s="131">
        <v>18</v>
      </c>
      <c r="B22" s="116" t="s">
        <v>520</v>
      </c>
      <c r="C22" s="133">
        <v>4100</v>
      </c>
      <c r="D22" s="133">
        <v>7700</v>
      </c>
      <c r="E22" s="132">
        <v>4100</v>
      </c>
      <c r="F22" s="132">
        <v>6500</v>
      </c>
    </row>
    <row r="23" spans="1:7" ht="18" customHeight="1" x14ac:dyDescent="0.25">
      <c r="A23" s="131">
        <v>19</v>
      </c>
      <c r="B23" s="116" t="s">
        <v>142</v>
      </c>
      <c r="C23" s="133">
        <v>14450</v>
      </c>
      <c r="D23" s="133">
        <v>4960</v>
      </c>
      <c r="E23" s="132">
        <v>14200</v>
      </c>
      <c r="F23" s="132">
        <v>4100</v>
      </c>
    </row>
    <row r="24" spans="1:7" ht="20.25" customHeight="1" x14ac:dyDescent="0.25">
      <c r="A24" s="131">
        <v>20</v>
      </c>
      <c r="B24" s="116" t="s">
        <v>521</v>
      </c>
      <c r="C24" s="133">
        <v>15800</v>
      </c>
      <c r="D24" s="133">
        <v>800</v>
      </c>
      <c r="E24" s="132">
        <v>15800</v>
      </c>
      <c r="F24" s="132">
        <v>600</v>
      </c>
    </row>
    <row r="25" spans="1:7" ht="17.25" customHeight="1" x14ac:dyDescent="0.25">
      <c r="A25" s="131">
        <v>21</v>
      </c>
      <c r="B25" s="116" t="s">
        <v>620</v>
      </c>
      <c r="C25" s="133">
        <v>617</v>
      </c>
      <c r="D25" s="133">
        <v>3511</v>
      </c>
      <c r="E25" s="132">
        <v>0</v>
      </c>
      <c r="F25" s="132">
        <v>0</v>
      </c>
    </row>
    <row r="26" spans="1:7" ht="15.75" customHeight="1" x14ac:dyDescent="0.25">
      <c r="A26" s="131">
        <v>22</v>
      </c>
      <c r="B26" s="116" t="s">
        <v>522</v>
      </c>
      <c r="C26" s="133">
        <v>6400</v>
      </c>
      <c r="D26" s="133">
        <v>10100</v>
      </c>
      <c r="E26" s="132">
        <v>5900</v>
      </c>
      <c r="F26" s="132">
        <v>10100</v>
      </c>
    </row>
    <row r="27" spans="1:7" ht="18" customHeight="1" x14ac:dyDescent="0.25">
      <c r="A27" s="131">
        <v>23</v>
      </c>
      <c r="B27" s="116" t="s">
        <v>523</v>
      </c>
      <c r="C27" s="133">
        <v>200278.09</v>
      </c>
      <c r="D27" s="133">
        <v>18418</v>
      </c>
      <c r="E27" s="132">
        <v>175000</v>
      </c>
      <c r="F27" s="132">
        <v>18000</v>
      </c>
    </row>
    <row r="28" spans="1:7" ht="19.5" customHeight="1" x14ac:dyDescent="0.25">
      <c r="A28" s="131">
        <v>24</v>
      </c>
      <c r="B28" s="116" t="s">
        <v>524</v>
      </c>
      <c r="C28" s="133">
        <v>5200</v>
      </c>
      <c r="D28" s="133">
        <v>1200</v>
      </c>
      <c r="E28" s="132">
        <v>5200</v>
      </c>
      <c r="F28" s="132">
        <v>1200</v>
      </c>
    </row>
    <row r="29" spans="1:7" ht="16.5" customHeight="1" x14ac:dyDescent="0.25">
      <c r="A29" s="131">
        <v>25</v>
      </c>
      <c r="B29" s="116" t="s">
        <v>525</v>
      </c>
      <c r="C29" s="133">
        <v>7500</v>
      </c>
      <c r="D29" s="133">
        <v>6800</v>
      </c>
      <c r="E29" s="132">
        <v>7500</v>
      </c>
      <c r="F29" s="132">
        <v>6000</v>
      </c>
    </row>
    <row r="30" spans="1:7" ht="20.25" customHeight="1" x14ac:dyDescent="0.25">
      <c r="A30" s="131">
        <v>26</v>
      </c>
      <c r="B30" s="116" t="s">
        <v>526</v>
      </c>
      <c r="C30" s="133">
        <v>3170</v>
      </c>
      <c r="D30" s="133">
        <v>3600</v>
      </c>
      <c r="E30" s="132">
        <v>3000</v>
      </c>
      <c r="F30" s="132">
        <v>3000</v>
      </c>
    </row>
    <row r="31" spans="1:7" ht="20.25" customHeight="1" x14ac:dyDescent="0.25">
      <c r="A31" s="131">
        <v>27</v>
      </c>
      <c r="B31" s="116" t="s">
        <v>148</v>
      </c>
      <c r="C31" s="133">
        <v>533000</v>
      </c>
      <c r="D31" s="133">
        <v>85100</v>
      </c>
      <c r="E31" s="132">
        <v>533000</v>
      </c>
      <c r="F31" s="132">
        <v>85000</v>
      </c>
      <c r="G31" s="568">
        <f>F32-1877740</f>
        <v>1380000</v>
      </c>
    </row>
    <row r="32" spans="1:7" x14ac:dyDescent="0.25">
      <c r="A32" s="134"/>
      <c r="B32" s="135" t="s">
        <v>143</v>
      </c>
      <c r="C32" s="79">
        <f>SUM(C5:C31)</f>
        <v>5722260</v>
      </c>
      <c r="D32" s="79">
        <f>SUM(D5:D31)</f>
        <v>3257740</v>
      </c>
      <c r="E32" s="79">
        <f>SUM(E5:E31)</f>
        <v>5722260</v>
      </c>
      <c r="F32" s="79">
        <f>SUM(F5:F31)</f>
        <v>3257740</v>
      </c>
    </row>
  </sheetData>
  <mergeCells count="2">
    <mergeCell ref="A3:B4"/>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D7A5-87D0-4BE0-9FEF-A6C67B24521A}">
  <sheetPr>
    <pageSetUpPr fitToPage="1"/>
  </sheetPr>
  <dimension ref="A1:F41"/>
  <sheetViews>
    <sheetView showGridLines="0" topLeftCell="A12" zoomScaleNormal="100" workbookViewId="0">
      <selection activeCell="B36" sqref="B36"/>
    </sheetView>
  </sheetViews>
  <sheetFormatPr defaultColWidth="8.7109375" defaultRowHeight="12.75" x14ac:dyDescent="0.2"/>
  <cols>
    <col min="1" max="1" width="5" style="43" customWidth="1"/>
    <col min="2" max="2" width="79.85546875" style="43" customWidth="1"/>
    <col min="3" max="3" width="21.7109375" style="43" customWidth="1"/>
    <col min="4" max="4" width="23.85546875" style="43" customWidth="1"/>
    <col min="5" max="5" width="14.28515625" style="43" customWidth="1"/>
    <col min="6" max="6" width="12.85546875" style="43" bestFit="1" customWidth="1"/>
    <col min="7" max="8" width="8.7109375" style="43"/>
    <col min="9" max="9" width="12.7109375" style="43" bestFit="1" customWidth="1"/>
    <col min="10" max="16384" width="8.7109375" style="43"/>
  </cols>
  <sheetData>
    <row r="1" spans="1:5" ht="15.75" x14ac:dyDescent="0.25">
      <c r="A1" s="83" t="s">
        <v>22</v>
      </c>
      <c r="D1" s="103" t="s">
        <v>489</v>
      </c>
    </row>
    <row r="2" spans="1:5" ht="19.5" customHeight="1" x14ac:dyDescent="0.2">
      <c r="D2" s="412" t="s">
        <v>493</v>
      </c>
    </row>
    <row r="3" spans="1:5" ht="15.75" x14ac:dyDescent="0.25">
      <c r="A3" s="603" t="s">
        <v>616</v>
      </c>
      <c r="B3" s="603"/>
      <c r="C3" s="603"/>
      <c r="D3" s="603"/>
      <c r="E3" s="128"/>
    </row>
    <row r="4" spans="1:5" x14ac:dyDescent="0.2">
      <c r="B4" s="129"/>
      <c r="D4" s="9" t="s">
        <v>600</v>
      </c>
    </row>
    <row r="5" spans="1:5" s="130" customFormat="1" ht="18.75" customHeight="1" x14ac:dyDescent="0.2">
      <c r="A5" s="593" t="s">
        <v>145</v>
      </c>
      <c r="B5" s="609"/>
      <c r="C5" s="611" t="s">
        <v>617</v>
      </c>
      <c r="D5" s="611"/>
    </row>
    <row r="6" spans="1:5" s="130" customFormat="1" ht="24.75" customHeight="1" x14ac:dyDescent="0.2">
      <c r="A6" s="595"/>
      <c r="B6" s="610"/>
      <c r="C6" s="107" t="s">
        <v>146</v>
      </c>
      <c r="D6" s="107" t="s">
        <v>147</v>
      </c>
    </row>
    <row r="7" spans="1:5" ht="15" customHeight="1" x14ac:dyDescent="0.2">
      <c r="A7" s="131">
        <v>1</v>
      </c>
      <c r="B7" s="109" t="s">
        <v>139</v>
      </c>
      <c r="C7" s="132">
        <v>23226</v>
      </c>
      <c r="D7" s="133">
        <v>10655</v>
      </c>
      <c r="E7" s="42"/>
    </row>
    <row r="8" spans="1:5" ht="15" customHeight="1" x14ac:dyDescent="0.2">
      <c r="A8" s="131">
        <v>2</v>
      </c>
      <c r="B8" s="116" t="s">
        <v>140</v>
      </c>
      <c r="C8" s="133">
        <v>9500</v>
      </c>
      <c r="D8" s="133">
        <v>5000</v>
      </c>
      <c r="E8" s="42"/>
    </row>
    <row r="9" spans="1:5" ht="15" customHeight="1" x14ac:dyDescent="0.2">
      <c r="A9" s="131">
        <v>3</v>
      </c>
      <c r="B9" s="116" t="s">
        <v>506</v>
      </c>
      <c r="C9" s="133">
        <v>2959134</v>
      </c>
      <c r="D9" s="133">
        <v>2143085</v>
      </c>
      <c r="E9" s="42"/>
    </row>
    <row r="10" spans="1:5" ht="15" customHeight="1" x14ac:dyDescent="0.2">
      <c r="A10" s="131">
        <v>4</v>
      </c>
      <c r="B10" s="116" t="s">
        <v>141</v>
      </c>
      <c r="C10" s="133">
        <v>395000</v>
      </c>
      <c r="D10" s="133">
        <v>60000</v>
      </c>
      <c r="E10" s="42"/>
    </row>
    <row r="11" spans="1:5" ht="15" customHeight="1" x14ac:dyDescent="0.2">
      <c r="A11" s="131">
        <v>5</v>
      </c>
      <c r="B11" s="116" t="s">
        <v>507</v>
      </c>
      <c r="C11" s="133">
        <v>43000</v>
      </c>
      <c r="D11" s="133">
        <v>15500</v>
      </c>
      <c r="E11" s="42"/>
    </row>
    <row r="12" spans="1:5" ht="15" customHeight="1" x14ac:dyDescent="0.2">
      <c r="A12" s="131">
        <v>6</v>
      </c>
      <c r="B12" s="116" t="s">
        <v>508</v>
      </c>
      <c r="C12" s="133">
        <v>450000</v>
      </c>
      <c r="D12" s="133">
        <v>105000</v>
      </c>
      <c r="E12" s="42"/>
    </row>
    <row r="13" spans="1:5" ht="15" customHeight="1" x14ac:dyDescent="0.2">
      <c r="A13" s="131">
        <v>7</v>
      </c>
      <c r="B13" s="116" t="s">
        <v>509</v>
      </c>
      <c r="C13" s="133">
        <v>21000</v>
      </c>
      <c r="D13" s="133">
        <v>2000</v>
      </c>
      <c r="E13" s="42"/>
    </row>
    <row r="14" spans="1:5" ht="15" customHeight="1" x14ac:dyDescent="0.2">
      <c r="A14" s="131">
        <v>8</v>
      </c>
      <c r="B14" s="569" t="s">
        <v>510</v>
      </c>
      <c r="C14" s="133">
        <v>2200</v>
      </c>
      <c r="D14" s="133">
        <v>500</v>
      </c>
      <c r="E14" s="42"/>
    </row>
    <row r="15" spans="1:5" ht="15" customHeight="1" x14ac:dyDescent="0.2">
      <c r="A15" s="131">
        <v>9</v>
      </c>
      <c r="B15" s="569" t="s">
        <v>511</v>
      </c>
      <c r="C15" s="133">
        <v>56000</v>
      </c>
      <c r="D15" s="133">
        <v>390000</v>
      </c>
      <c r="E15" s="42"/>
    </row>
    <row r="16" spans="1:5" ht="15" customHeight="1" x14ac:dyDescent="0.2">
      <c r="A16" s="131">
        <v>10</v>
      </c>
      <c r="B16" s="569" t="s">
        <v>512</v>
      </c>
      <c r="C16" s="133">
        <v>90000</v>
      </c>
      <c r="D16" s="133">
        <v>131300</v>
      </c>
      <c r="E16" s="42"/>
    </row>
    <row r="17" spans="1:6" ht="15" customHeight="1" x14ac:dyDescent="0.2">
      <c r="A17" s="131">
        <v>11</v>
      </c>
      <c r="B17" s="569" t="s">
        <v>513</v>
      </c>
      <c r="C17" s="133">
        <v>1100</v>
      </c>
      <c r="D17" s="133">
        <v>22000</v>
      </c>
      <c r="E17" s="42"/>
    </row>
    <row r="18" spans="1:6" ht="15" customHeight="1" x14ac:dyDescent="0.2">
      <c r="A18" s="131">
        <v>12</v>
      </c>
      <c r="B18" s="569" t="s">
        <v>514</v>
      </c>
      <c r="C18" s="133">
        <v>3500</v>
      </c>
      <c r="D18" s="133">
        <v>100000</v>
      </c>
      <c r="E18" s="42"/>
    </row>
    <row r="19" spans="1:6" ht="15" customHeight="1" x14ac:dyDescent="0.2">
      <c r="A19" s="131">
        <v>13</v>
      </c>
      <c r="B19" s="569" t="s">
        <v>515</v>
      </c>
      <c r="C19" s="133">
        <v>27400</v>
      </c>
      <c r="D19" s="133">
        <v>11200</v>
      </c>
      <c r="E19" s="42"/>
    </row>
    <row r="20" spans="1:6" ht="15" customHeight="1" x14ac:dyDescent="0.2">
      <c r="A20" s="131">
        <v>14</v>
      </c>
      <c r="B20" s="116" t="s">
        <v>516</v>
      </c>
      <c r="C20" s="133">
        <v>231000</v>
      </c>
      <c r="D20" s="133">
        <v>70000</v>
      </c>
      <c r="E20" s="42"/>
    </row>
    <row r="21" spans="1:6" ht="15" customHeight="1" x14ac:dyDescent="0.2">
      <c r="A21" s="131">
        <v>15</v>
      </c>
      <c r="B21" s="116" t="s">
        <v>517</v>
      </c>
      <c r="C21" s="133">
        <v>635000</v>
      </c>
      <c r="D21" s="133">
        <v>39000</v>
      </c>
      <c r="E21" s="42"/>
    </row>
    <row r="22" spans="1:6" ht="15" customHeight="1" x14ac:dyDescent="0.2">
      <c r="A22" s="131">
        <v>16</v>
      </c>
      <c r="B22" s="116" t="s">
        <v>518</v>
      </c>
      <c r="C22" s="133">
        <v>6000</v>
      </c>
      <c r="D22" s="133">
        <v>12000</v>
      </c>
      <c r="E22" s="42"/>
    </row>
    <row r="23" spans="1:6" ht="15" customHeight="1" x14ac:dyDescent="0.2">
      <c r="A23" s="131">
        <v>17</v>
      </c>
      <c r="B23" s="116" t="s">
        <v>519</v>
      </c>
      <c r="C23" s="133">
        <v>5500</v>
      </c>
      <c r="D23" s="133">
        <v>6000</v>
      </c>
      <c r="E23" s="42"/>
    </row>
    <row r="24" spans="1:6" ht="15" customHeight="1" x14ac:dyDescent="0.2">
      <c r="A24" s="131">
        <v>18</v>
      </c>
      <c r="B24" s="116" t="s">
        <v>520</v>
      </c>
      <c r="C24" s="133">
        <v>4100</v>
      </c>
      <c r="D24" s="133">
        <v>6500</v>
      </c>
      <c r="E24" s="42"/>
    </row>
    <row r="25" spans="1:6" ht="15" customHeight="1" x14ac:dyDescent="0.2">
      <c r="A25" s="131">
        <v>19</v>
      </c>
      <c r="B25" s="116" t="s">
        <v>142</v>
      </c>
      <c r="C25" s="133">
        <v>14200</v>
      </c>
      <c r="D25" s="133">
        <v>4100</v>
      </c>
      <c r="E25" s="42"/>
    </row>
    <row r="26" spans="1:6" ht="15" customHeight="1" x14ac:dyDescent="0.2">
      <c r="A26" s="131">
        <v>20</v>
      </c>
      <c r="B26" s="116" t="s">
        <v>521</v>
      </c>
      <c r="C26" s="133">
        <v>15800</v>
      </c>
      <c r="D26" s="133">
        <v>600</v>
      </c>
      <c r="E26" s="42"/>
    </row>
    <row r="27" spans="1:6" ht="15" customHeight="1" x14ac:dyDescent="0.2">
      <c r="A27" s="131">
        <v>21</v>
      </c>
      <c r="B27" s="116" t="s">
        <v>522</v>
      </c>
      <c r="C27" s="133">
        <v>5900</v>
      </c>
      <c r="D27" s="133">
        <v>10100</v>
      </c>
      <c r="E27" s="42"/>
    </row>
    <row r="28" spans="1:6" ht="15" customHeight="1" x14ac:dyDescent="0.2">
      <c r="A28" s="131">
        <v>22</v>
      </c>
      <c r="B28" s="116" t="s">
        <v>523</v>
      </c>
      <c r="C28" s="133">
        <v>175000</v>
      </c>
      <c r="D28" s="133">
        <v>18000</v>
      </c>
      <c r="E28" s="42"/>
    </row>
    <row r="29" spans="1:6" ht="15" customHeight="1" x14ac:dyDescent="0.2">
      <c r="A29" s="131">
        <v>23</v>
      </c>
      <c r="B29" s="116" t="s">
        <v>524</v>
      </c>
      <c r="C29" s="133">
        <v>5200</v>
      </c>
      <c r="D29" s="133">
        <v>1200</v>
      </c>
      <c r="E29" s="42"/>
      <c r="F29" s="100"/>
    </row>
    <row r="30" spans="1:6" ht="15" customHeight="1" x14ac:dyDescent="0.2">
      <c r="A30" s="131">
        <v>24</v>
      </c>
      <c r="B30" s="116" t="s">
        <v>525</v>
      </c>
      <c r="C30" s="133">
        <v>7500</v>
      </c>
      <c r="D30" s="133">
        <v>6000</v>
      </c>
      <c r="E30" s="42"/>
      <c r="F30" s="100"/>
    </row>
    <row r="31" spans="1:6" ht="15" customHeight="1" x14ac:dyDescent="0.2">
      <c r="A31" s="131">
        <v>25</v>
      </c>
      <c r="B31" s="116" t="s">
        <v>526</v>
      </c>
      <c r="C31" s="133">
        <v>3000</v>
      </c>
      <c r="D31" s="133">
        <v>3000</v>
      </c>
      <c r="E31" s="42"/>
      <c r="F31" s="100"/>
    </row>
    <row r="32" spans="1:6" ht="15" customHeight="1" x14ac:dyDescent="0.2">
      <c r="A32" s="131">
        <v>26</v>
      </c>
      <c r="B32" s="116" t="s">
        <v>148</v>
      </c>
      <c r="C32" s="133">
        <v>533000</v>
      </c>
      <c r="D32" s="133">
        <v>85000</v>
      </c>
      <c r="E32" s="42"/>
    </row>
    <row r="33" spans="1:5" ht="15" customHeight="1" x14ac:dyDescent="0.2">
      <c r="A33" s="134"/>
      <c r="B33" s="135" t="s">
        <v>143</v>
      </c>
      <c r="C33" s="79">
        <f>SUM(C7:C32)</f>
        <v>5722260</v>
      </c>
      <c r="D33" s="79">
        <f>SUM(D7:D32)</f>
        <v>3257740</v>
      </c>
      <c r="E33" s="42"/>
    </row>
    <row r="34" spans="1:5" x14ac:dyDescent="0.2">
      <c r="B34" s="489"/>
      <c r="D34" s="9" t="s">
        <v>505</v>
      </c>
      <c r="E34" s="42"/>
    </row>
    <row r="35" spans="1:5" s="4" customFormat="1" x14ac:dyDescent="0.2">
      <c r="C35" s="136"/>
      <c r="D35" s="136"/>
    </row>
    <row r="36" spans="1:5" x14ac:dyDescent="0.2">
      <c r="A36" s="43" t="s">
        <v>621</v>
      </c>
      <c r="D36" s="136"/>
    </row>
    <row r="37" spans="1:5" x14ac:dyDescent="0.2">
      <c r="A37" s="4" t="s">
        <v>149</v>
      </c>
    </row>
    <row r="38" spans="1:5" x14ac:dyDescent="0.2">
      <c r="D38" s="42"/>
    </row>
    <row r="39" spans="1:5" x14ac:dyDescent="0.2">
      <c r="D39" s="42"/>
    </row>
    <row r="41" spans="1:5" x14ac:dyDescent="0.2">
      <c r="D41" s="42"/>
    </row>
  </sheetData>
  <mergeCells count="3">
    <mergeCell ref="A3:D3"/>
    <mergeCell ref="A5:B6"/>
    <mergeCell ref="C5:D5"/>
  </mergeCells>
  <hyperlinks>
    <hyperlink ref="D2" location="Contents!A1" display="Back to Contents" xr:uid="{DFBB4651-7074-4D64-B4B0-A258A9AD6554}"/>
  </hyperlinks>
  <pageMargins left="0.7" right="0.7" top="0.75" bottom="0.75" header="0.3" footer="0.3"/>
  <pageSetup scale="77" orientation="landscape" r:id="rId1"/>
  <headerFooter>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7415-0DEC-4E32-8D81-7FE33D477E7D}">
  <sheetPr>
    <pageSetUpPr fitToPage="1"/>
  </sheetPr>
  <dimension ref="A1:M78"/>
  <sheetViews>
    <sheetView showGridLines="0" zoomScaleNormal="100" zoomScaleSheetLayoutView="98" workbookViewId="0">
      <pane xSplit="1" ySplit="6" topLeftCell="B52" activePane="bottomRight" state="frozen"/>
      <selection pane="topRight" activeCell="O17" sqref="O17"/>
      <selection pane="bottomLeft" activeCell="O17" sqref="O17"/>
      <selection pane="bottomRight" activeCell="A73" sqref="A73:F73"/>
    </sheetView>
  </sheetViews>
  <sheetFormatPr defaultColWidth="9.140625" defaultRowHeight="12.75" x14ac:dyDescent="0.2"/>
  <cols>
    <col min="1" max="1" width="60.5703125" style="43" customWidth="1"/>
    <col min="2" max="2" width="13.28515625" style="43" customWidth="1"/>
    <col min="3" max="3" width="12.7109375" style="43" customWidth="1"/>
    <col min="4" max="4" width="12.85546875" style="43" customWidth="1"/>
    <col min="5" max="5" width="12.7109375" style="43" customWidth="1"/>
    <col min="6" max="6" width="13" style="43" customWidth="1"/>
    <col min="7" max="7" width="13.28515625" style="43" customWidth="1"/>
    <col min="8" max="8" width="13.5703125" style="43" customWidth="1"/>
    <col min="9" max="9" width="13.85546875" style="43" customWidth="1"/>
    <col min="10" max="10" width="13.7109375" style="43" customWidth="1"/>
    <col min="11" max="11" width="14.5703125" style="82" customWidth="1"/>
    <col min="12" max="12" width="13.28515625" style="43" customWidth="1"/>
    <col min="13" max="13" width="13.140625" style="43" customWidth="1"/>
    <col min="14" max="16384" width="9.140625" style="43"/>
  </cols>
  <sheetData>
    <row r="1" spans="1:13" ht="15.75" x14ac:dyDescent="0.25">
      <c r="A1" s="83" t="s">
        <v>22</v>
      </c>
      <c r="B1" s="6"/>
      <c r="C1" s="6"/>
      <c r="D1" s="6"/>
      <c r="E1" s="6"/>
      <c r="F1" s="6"/>
      <c r="G1" s="6"/>
      <c r="H1" s="6"/>
      <c r="I1" s="6"/>
      <c r="M1" s="103" t="s">
        <v>490</v>
      </c>
    </row>
    <row r="2" spans="1:13" ht="15.75" x14ac:dyDescent="0.25">
      <c r="A2" s="83"/>
      <c r="B2" s="6"/>
      <c r="C2" s="6"/>
      <c r="D2" s="6"/>
      <c r="E2" s="6"/>
      <c r="F2" s="6"/>
      <c r="G2" s="6"/>
      <c r="H2" s="6"/>
      <c r="I2" s="6"/>
      <c r="M2" s="412" t="s">
        <v>493</v>
      </c>
    </row>
    <row r="3" spans="1:13" ht="15.75" x14ac:dyDescent="0.25">
      <c r="A3" s="603" t="s">
        <v>151</v>
      </c>
      <c r="B3" s="603"/>
      <c r="C3" s="603"/>
      <c r="D3" s="603"/>
      <c r="E3" s="603"/>
      <c r="F3" s="603"/>
      <c r="G3" s="603"/>
      <c r="H3" s="603"/>
      <c r="I3" s="603"/>
      <c r="J3" s="603"/>
      <c r="K3" s="603"/>
      <c r="L3" s="603"/>
    </row>
    <row r="4" spans="1:13" x14ac:dyDescent="0.2">
      <c r="B4" s="9"/>
      <c r="C4" s="9"/>
      <c r="D4" s="9"/>
      <c r="E4" s="9"/>
      <c r="F4" s="9"/>
      <c r="G4" s="9"/>
      <c r="H4" s="9"/>
      <c r="I4" s="9"/>
      <c r="M4" s="9" t="s">
        <v>601</v>
      </c>
    </row>
    <row r="5" spans="1:13" ht="12.75" customHeight="1" x14ac:dyDescent="0.2">
      <c r="A5" s="617" t="s">
        <v>152</v>
      </c>
      <c r="B5" s="617">
        <v>2014</v>
      </c>
      <c r="C5" s="617">
        <v>2015</v>
      </c>
      <c r="D5" s="617">
        <v>2016</v>
      </c>
      <c r="E5" s="617">
        <v>2017</v>
      </c>
      <c r="F5" s="617">
        <v>2018</v>
      </c>
      <c r="G5" s="617" t="s">
        <v>25</v>
      </c>
      <c r="H5" s="617" t="s">
        <v>153</v>
      </c>
      <c r="I5" s="614">
        <v>2021</v>
      </c>
      <c r="J5" s="612">
        <v>2022</v>
      </c>
      <c r="K5" s="614">
        <v>2023</v>
      </c>
      <c r="L5" s="614" t="s">
        <v>495</v>
      </c>
      <c r="M5" s="614" t="s">
        <v>613</v>
      </c>
    </row>
    <row r="6" spans="1:13" x14ac:dyDescent="0.2">
      <c r="A6" s="618"/>
      <c r="B6" s="618"/>
      <c r="C6" s="618"/>
      <c r="D6" s="618"/>
      <c r="E6" s="618"/>
      <c r="F6" s="618"/>
      <c r="G6" s="618"/>
      <c r="H6" s="618"/>
      <c r="I6" s="615"/>
      <c r="J6" s="613"/>
      <c r="K6" s="615"/>
      <c r="L6" s="615"/>
      <c r="M6" s="615"/>
    </row>
    <row r="7" spans="1:13" ht="15" customHeight="1" x14ac:dyDescent="0.2">
      <c r="A7" s="137" t="s">
        <v>154</v>
      </c>
      <c r="B7" s="138">
        <v>6123.0712729999996</v>
      </c>
      <c r="C7" s="138">
        <v>7503.7</v>
      </c>
      <c r="D7" s="139">
        <v>8148.009</v>
      </c>
      <c r="E7" s="140">
        <v>8194.4</v>
      </c>
      <c r="F7" s="139">
        <v>8637.5</v>
      </c>
      <c r="G7" s="140">
        <v>8794.9802340000006</v>
      </c>
      <c r="H7" s="140">
        <v>9532.4350250000007</v>
      </c>
      <c r="I7" s="139">
        <v>10053.808487999999</v>
      </c>
      <c r="J7" s="140">
        <v>10637.886</v>
      </c>
      <c r="K7" s="139">
        <v>11474.530255</v>
      </c>
      <c r="L7" s="139">
        <v>12284.497880660001</v>
      </c>
      <c r="M7" s="139">
        <v>13679.28363261</v>
      </c>
    </row>
    <row r="8" spans="1:13" ht="15" customHeight="1" x14ac:dyDescent="0.2">
      <c r="A8" s="87" t="s">
        <v>155</v>
      </c>
      <c r="B8" s="141">
        <v>2100.3000000000002</v>
      </c>
      <c r="C8" s="141">
        <v>2276</v>
      </c>
      <c r="D8" s="142">
        <v>2690</v>
      </c>
      <c r="E8" s="143">
        <v>2760</v>
      </c>
      <c r="F8" s="142">
        <v>2835</v>
      </c>
      <c r="G8" s="143">
        <v>3203</v>
      </c>
      <c r="H8" s="143">
        <v>3590</v>
      </c>
      <c r="I8" s="142">
        <v>4000</v>
      </c>
      <c r="J8" s="143">
        <v>4158</v>
      </c>
      <c r="K8" s="142">
        <v>4601.2250000000004</v>
      </c>
      <c r="L8" s="142">
        <v>5011.63</v>
      </c>
      <c r="M8" s="142">
        <v>5323.87</v>
      </c>
    </row>
    <row r="9" spans="1:13" ht="15" customHeight="1" x14ac:dyDescent="0.2">
      <c r="A9" s="87" t="s">
        <v>156</v>
      </c>
      <c r="B9" s="141">
        <v>96.5</v>
      </c>
      <c r="C9" s="141">
        <v>110</v>
      </c>
      <c r="D9" s="142">
        <v>124.5</v>
      </c>
      <c r="E9" s="143">
        <v>121.5</v>
      </c>
      <c r="F9" s="142">
        <v>145</v>
      </c>
      <c r="G9" s="143">
        <v>148.5</v>
      </c>
      <c r="H9" s="143">
        <v>165</v>
      </c>
      <c r="I9" s="142">
        <v>134.5</v>
      </c>
      <c r="J9" s="143">
        <v>142</v>
      </c>
      <c r="K9" s="142">
        <v>92</v>
      </c>
      <c r="L9" s="142">
        <v>145.89400000000001</v>
      </c>
      <c r="M9" s="142">
        <v>190</v>
      </c>
    </row>
    <row r="10" spans="1:13" ht="15" customHeight="1" x14ac:dyDescent="0.2">
      <c r="A10" s="87" t="s">
        <v>157</v>
      </c>
      <c r="B10" s="141">
        <v>301.33283299999999</v>
      </c>
      <c r="C10" s="141">
        <v>392</v>
      </c>
      <c r="D10" s="142">
        <v>415</v>
      </c>
      <c r="E10" s="143">
        <v>424.5</v>
      </c>
      <c r="F10" s="142">
        <v>448</v>
      </c>
      <c r="G10" s="143">
        <v>460</v>
      </c>
      <c r="H10" s="143">
        <v>479</v>
      </c>
      <c r="I10" s="142">
        <v>500</v>
      </c>
      <c r="J10" s="143">
        <v>394.52</v>
      </c>
      <c r="K10" s="142">
        <v>509.79300000000001</v>
      </c>
      <c r="L10" s="142">
        <v>587.5</v>
      </c>
      <c r="M10" s="142">
        <v>650</v>
      </c>
    </row>
    <row r="11" spans="1:13" ht="15" customHeight="1" x14ac:dyDescent="0.2">
      <c r="A11" s="87" t="s">
        <v>158</v>
      </c>
      <c r="B11" s="141">
        <v>171.66200000000001</v>
      </c>
      <c r="C11" s="141">
        <v>186.2</v>
      </c>
      <c r="D11" s="142">
        <v>206.32</v>
      </c>
      <c r="E11" s="143">
        <v>207.6</v>
      </c>
      <c r="F11" s="142">
        <v>236.9</v>
      </c>
      <c r="G11" s="143">
        <v>241.06</v>
      </c>
      <c r="H11" s="143">
        <v>257.5</v>
      </c>
      <c r="I11" s="142">
        <v>257.3</v>
      </c>
      <c r="J11" s="143">
        <v>257.43</v>
      </c>
      <c r="K11" s="142">
        <v>275.94600000000003</v>
      </c>
      <c r="L11" s="142">
        <v>281.52999999999997</v>
      </c>
      <c r="M11" s="142">
        <v>369.30250000000001</v>
      </c>
    </row>
    <row r="12" spans="1:13" ht="15" customHeight="1" x14ac:dyDescent="0.2">
      <c r="A12" s="87" t="s">
        <v>159</v>
      </c>
      <c r="B12" s="141">
        <v>124.782</v>
      </c>
      <c r="C12" s="141">
        <v>152.5</v>
      </c>
      <c r="D12" s="142">
        <v>155.19999999999999</v>
      </c>
      <c r="E12" s="143">
        <v>135.80000000000001</v>
      </c>
      <c r="F12" s="142">
        <v>157.69999999999999</v>
      </c>
      <c r="G12" s="143">
        <v>175</v>
      </c>
      <c r="H12" s="143">
        <v>154.73974999999999</v>
      </c>
      <c r="I12" s="142">
        <v>181.409088</v>
      </c>
      <c r="J12" s="143">
        <v>188</v>
      </c>
      <c r="K12" s="142">
        <v>162.227</v>
      </c>
      <c r="L12" s="142">
        <v>192.55549999999999</v>
      </c>
      <c r="M12" s="142">
        <v>191.66800000000001</v>
      </c>
    </row>
    <row r="13" spans="1:13" ht="15" customHeight="1" x14ac:dyDescent="0.2">
      <c r="A13" s="87" t="s">
        <v>160</v>
      </c>
      <c r="B13" s="141">
        <v>1970</v>
      </c>
      <c r="C13" s="141">
        <v>2555.6</v>
      </c>
      <c r="D13" s="142">
        <v>2680</v>
      </c>
      <c r="E13" s="143">
        <v>2630</v>
      </c>
      <c r="F13" s="142">
        <v>2694.4</v>
      </c>
      <c r="G13" s="143">
        <v>2300</v>
      </c>
      <c r="H13" s="143">
        <v>2610</v>
      </c>
      <c r="I13" s="142">
        <v>2700</v>
      </c>
      <c r="J13" s="143">
        <v>3090</v>
      </c>
      <c r="K13" s="142">
        <v>3425.9090000000001</v>
      </c>
      <c r="L13" s="142">
        <v>3689.7463299999999</v>
      </c>
      <c r="M13" s="142">
        <v>4239.165</v>
      </c>
    </row>
    <row r="14" spans="1:13" ht="15" customHeight="1" x14ac:dyDescent="0.2">
      <c r="A14" s="87" t="s">
        <v>161</v>
      </c>
      <c r="B14" s="141">
        <v>24.792000000000002</v>
      </c>
      <c r="C14" s="141">
        <v>28.5</v>
      </c>
      <c r="D14" s="142">
        <v>38.960999999999999</v>
      </c>
      <c r="E14" s="143">
        <v>40</v>
      </c>
      <c r="F14" s="142">
        <v>50</v>
      </c>
      <c r="G14" s="143">
        <v>54</v>
      </c>
      <c r="H14" s="143">
        <v>57.811</v>
      </c>
      <c r="I14" s="142">
        <v>59.364999999999995</v>
      </c>
      <c r="J14" s="143">
        <v>64</v>
      </c>
      <c r="K14" s="142">
        <v>69.394000000000005</v>
      </c>
      <c r="L14" s="142">
        <v>81</v>
      </c>
      <c r="M14" s="142">
        <v>85</v>
      </c>
    </row>
    <row r="15" spans="1:13" ht="15" customHeight="1" x14ac:dyDescent="0.2">
      <c r="A15" s="87" t="s">
        <v>162</v>
      </c>
      <c r="B15" s="141">
        <v>252.5</v>
      </c>
      <c r="C15" s="141">
        <v>342.2</v>
      </c>
      <c r="D15" s="142">
        <v>359.81200000000001</v>
      </c>
      <c r="E15" s="143">
        <v>386.8</v>
      </c>
      <c r="F15" s="142">
        <v>372.3</v>
      </c>
      <c r="G15" s="143">
        <v>403.7</v>
      </c>
      <c r="H15" s="143">
        <v>414</v>
      </c>
      <c r="I15" s="142">
        <v>423.49</v>
      </c>
      <c r="J15" s="143">
        <v>394.65</v>
      </c>
      <c r="K15" s="142">
        <v>407.25099999999998</v>
      </c>
      <c r="L15" s="142">
        <v>385.92</v>
      </c>
      <c r="M15" s="142">
        <v>441.29300000000001</v>
      </c>
    </row>
    <row r="16" spans="1:13" ht="15" customHeight="1" x14ac:dyDescent="0.2">
      <c r="A16" s="87" t="s">
        <v>163</v>
      </c>
      <c r="B16" s="141">
        <v>50</v>
      </c>
      <c r="C16" s="141">
        <v>66.099999999999994</v>
      </c>
      <c r="D16" s="142">
        <v>48</v>
      </c>
      <c r="E16" s="143">
        <v>54</v>
      </c>
      <c r="F16" s="142">
        <v>50</v>
      </c>
      <c r="G16" s="143">
        <v>60</v>
      </c>
      <c r="H16" s="143">
        <v>60</v>
      </c>
      <c r="I16" s="142">
        <v>64.8</v>
      </c>
      <c r="J16" s="143">
        <v>77.5</v>
      </c>
      <c r="K16" s="142">
        <v>80.400000000000006</v>
      </c>
      <c r="L16" s="142">
        <v>91.8</v>
      </c>
      <c r="M16" s="142">
        <v>120.32</v>
      </c>
    </row>
    <row r="17" spans="1:13" ht="15" customHeight="1" x14ac:dyDescent="0.2">
      <c r="A17" s="87" t="s">
        <v>164</v>
      </c>
      <c r="B17" s="141" t="s">
        <v>165</v>
      </c>
      <c r="C17" s="141">
        <v>259.5</v>
      </c>
      <c r="D17" s="142">
        <v>250</v>
      </c>
      <c r="E17" s="143">
        <v>205.1</v>
      </c>
      <c r="F17" s="142">
        <v>238.3</v>
      </c>
      <c r="G17" s="143">
        <v>230.95699999999999</v>
      </c>
      <c r="H17" s="143">
        <v>233.6</v>
      </c>
      <c r="I17" s="142">
        <v>262.39999999999998</v>
      </c>
      <c r="J17" s="143">
        <v>251.02999999999997</v>
      </c>
      <c r="K17" s="142">
        <v>258.096</v>
      </c>
      <c r="L17" s="142">
        <v>290.61599999999999</v>
      </c>
      <c r="M17" s="142">
        <v>313.22074699999996</v>
      </c>
    </row>
    <row r="18" spans="1:13" ht="15" customHeight="1" x14ac:dyDescent="0.2">
      <c r="A18" s="87" t="s">
        <v>166</v>
      </c>
      <c r="B18" s="141">
        <v>132</v>
      </c>
      <c r="C18" s="141">
        <v>143</v>
      </c>
      <c r="D18" s="142">
        <v>147.5</v>
      </c>
      <c r="E18" s="143">
        <v>153.5</v>
      </c>
      <c r="F18" s="142">
        <v>165.8</v>
      </c>
      <c r="G18" s="143">
        <v>160</v>
      </c>
      <c r="H18" s="143">
        <v>160</v>
      </c>
      <c r="I18" s="142">
        <v>180</v>
      </c>
      <c r="J18" s="143">
        <v>164.17500000000001</v>
      </c>
      <c r="K18" s="142">
        <v>180</v>
      </c>
      <c r="L18" s="142">
        <v>0</v>
      </c>
      <c r="M18" s="142">
        <v>0</v>
      </c>
    </row>
    <row r="19" spans="1:13" ht="15" customHeight="1" x14ac:dyDescent="0.2">
      <c r="A19" s="87" t="s">
        <v>167</v>
      </c>
      <c r="B19" s="141">
        <v>299.726</v>
      </c>
      <c r="C19" s="141">
        <v>341.3</v>
      </c>
      <c r="D19" s="142">
        <v>338</v>
      </c>
      <c r="E19" s="143">
        <v>374.9</v>
      </c>
      <c r="F19" s="142">
        <v>374.4</v>
      </c>
      <c r="G19" s="143">
        <v>379</v>
      </c>
      <c r="H19" s="143">
        <v>387.68</v>
      </c>
      <c r="I19" s="142">
        <v>383.5</v>
      </c>
      <c r="J19" s="143">
        <v>419.9</v>
      </c>
      <c r="K19" s="142">
        <v>429.91</v>
      </c>
      <c r="L19" s="142">
        <v>448.71559999999999</v>
      </c>
      <c r="M19" s="142">
        <v>552.66800000000001</v>
      </c>
    </row>
    <row r="20" spans="1:13" ht="15" customHeight="1" x14ac:dyDescent="0.2">
      <c r="A20" s="87" t="s">
        <v>168</v>
      </c>
      <c r="B20" s="141">
        <v>266.69200000000001</v>
      </c>
      <c r="C20" s="141">
        <v>319.7</v>
      </c>
      <c r="D20" s="142">
        <v>335.2</v>
      </c>
      <c r="E20" s="143">
        <v>329.5</v>
      </c>
      <c r="F20" s="142">
        <v>373.5</v>
      </c>
      <c r="G20" s="143">
        <v>411.101</v>
      </c>
      <c r="H20" s="143">
        <v>413</v>
      </c>
      <c r="I20" s="142">
        <v>412.5</v>
      </c>
      <c r="J20" s="143">
        <v>443.55599999999998</v>
      </c>
      <c r="K20" s="142">
        <v>428.883397</v>
      </c>
      <c r="L20" s="142">
        <v>477.92099999999999</v>
      </c>
      <c r="M20" s="142">
        <v>530.96600000000001</v>
      </c>
    </row>
    <row r="21" spans="1:13" ht="15" customHeight="1" x14ac:dyDescent="0.2">
      <c r="A21" s="87" t="s">
        <v>67</v>
      </c>
      <c r="B21" s="144">
        <v>377.78443999999945</v>
      </c>
      <c r="C21" s="144">
        <v>330.9</v>
      </c>
      <c r="D21" s="145">
        <v>359.51599999999962</v>
      </c>
      <c r="E21" s="146">
        <v>371.2</v>
      </c>
      <c r="F21" s="145">
        <v>496.1</v>
      </c>
      <c r="G21" s="146">
        <v>568.66223400000126</v>
      </c>
      <c r="H21" s="146">
        <v>550.10427500000151</v>
      </c>
      <c r="I21" s="145">
        <v>494.54439999999886</v>
      </c>
      <c r="J21" s="146">
        <v>593.125</v>
      </c>
      <c r="K21" s="145">
        <v>553.49585800000023</v>
      </c>
      <c r="L21" s="145">
        <v>599.66945066000153</v>
      </c>
      <c r="M21" s="145">
        <v>671.81038561000241</v>
      </c>
    </row>
    <row r="22" spans="1:13" ht="15" customHeight="1" x14ac:dyDescent="0.2">
      <c r="A22" s="87"/>
      <c r="B22" s="144"/>
      <c r="C22" s="144"/>
      <c r="D22" s="145"/>
      <c r="E22" s="146"/>
      <c r="F22" s="145"/>
      <c r="G22" s="146"/>
      <c r="H22" s="146"/>
      <c r="I22" s="145"/>
      <c r="J22" s="146"/>
      <c r="K22" s="145"/>
      <c r="L22" s="145"/>
      <c r="M22" s="145"/>
    </row>
    <row r="23" spans="1:13" ht="15" customHeight="1" x14ac:dyDescent="0.2">
      <c r="A23" s="85" t="s">
        <v>169</v>
      </c>
      <c r="B23" s="147">
        <v>123.49950000000001</v>
      </c>
      <c r="C23" s="147">
        <v>293.2</v>
      </c>
      <c r="D23" s="148">
        <v>366.76666299999999</v>
      </c>
      <c r="E23" s="149">
        <v>395.8</v>
      </c>
      <c r="F23" s="148">
        <v>404.8</v>
      </c>
      <c r="G23" s="149">
        <v>738.52646348999997</v>
      </c>
      <c r="H23" s="149">
        <v>689.0039178899998</v>
      </c>
      <c r="I23" s="148">
        <v>379.5</v>
      </c>
      <c r="J23" s="149">
        <v>448.82203883</v>
      </c>
      <c r="K23" s="148">
        <v>380.18353052000009</v>
      </c>
      <c r="L23" s="148">
        <v>427.59308379999999</v>
      </c>
      <c r="M23" s="148">
        <v>589.78390000000002</v>
      </c>
    </row>
    <row r="24" spans="1:13" ht="15" customHeight="1" x14ac:dyDescent="0.2">
      <c r="A24" s="87" t="s">
        <v>170</v>
      </c>
      <c r="B24" s="141">
        <v>41.5</v>
      </c>
      <c r="C24" s="141">
        <v>49</v>
      </c>
      <c r="D24" s="142">
        <v>103.35</v>
      </c>
      <c r="E24" s="143">
        <v>75.900000000000006</v>
      </c>
      <c r="F24" s="142">
        <v>84</v>
      </c>
      <c r="G24" s="143">
        <v>95.63</v>
      </c>
      <c r="H24" s="143">
        <v>88</v>
      </c>
      <c r="I24" s="142">
        <v>27</v>
      </c>
      <c r="J24" s="143">
        <v>48</v>
      </c>
      <c r="K24" s="142">
        <v>34</v>
      </c>
      <c r="L24" s="142">
        <v>47.75</v>
      </c>
      <c r="M24" s="142">
        <v>50</v>
      </c>
    </row>
    <row r="25" spans="1:13" ht="15" customHeight="1" x14ac:dyDescent="0.2">
      <c r="A25" s="87" t="s">
        <v>171</v>
      </c>
      <c r="B25" s="141">
        <v>81.999499999999998</v>
      </c>
      <c r="C25" s="141">
        <v>85.2</v>
      </c>
      <c r="D25" s="142">
        <v>83.416663</v>
      </c>
      <c r="E25" s="143">
        <v>93</v>
      </c>
      <c r="F25" s="142">
        <v>97.8</v>
      </c>
      <c r="G25" s="143">
        <v>103.369668</v>
      </c>
      <c r="H25" s="143">
        <v>113.112314</v>
      </c>
      <c r="I25" s="142">
        <v>131.69999999999999</v>
      </c>
      <c r="J25" s="143">
        <v>113.294</v>
      </c>
      <c r="K25" s="142">
        <v>106.915364</v>
      </c>
      <c r="L25" s="142">
        <v>127.25</v>
      </c>
      <c r="M25" s="142">
        <v>154.9999</v>
      </c>
    </row>
    <row r="26" spans="1:13" ht="15" customHeight="1" x14ac:dyDescent="0.2">
      <c r="A26" s="87" t="s">
        <v>172</v>
      </c>
      <c r="B26" s="141">
        <v>87</v>
      </c>
      <c r="C26" s="141">
        <v>141</v>
      </c>
      <c r="D26" s="142">
        <v>155</v>
      </c>
      <c r="E26" s="143">
        <v>198</v>
      </c>
      <c r="F26" s="142">
        <v>185</v>
      </c>
      <c r="G26" s="143">
        <v>180.4</v>
      </c>
      <c r="H26" s="143">
        <v>181.5</v>
      </c>
      <c r="I26" s="142">
        <v>171.8</v>
      </c>
      <c r="J26" s="143">
        <v>191.6</v>
      </c>
      <c r="K26" s="142">
        <v>189.59516652000002</v>
      </c>
      <c r="L26" s="142">
        <v>196.08908380000003</v>
      </c>
      <c r="M26" s="142">
        <v>277.78200000000004</v>
      </c>
    </row>
    <row r="27" spans="1:13" ht="15" customHeight="1" x14ac:dyDescent="0.2">
      <c r="A27" s="87" t="s">
        <v>67</v>
      </c>
      <c r="B27" s="144">
        <v>0</v>
      </c>
      <c r="C27" s="144">
        <v>18</v>
      </c>
      <c r="D27" s="145">
        <v>24.999999999999972</v>
      </c>
      <c r="E27" s="146">
        <v>29</v>
      </c>
      <c r="F27" s="145">
        <v>38</v>
      </c>
      <c r="G27" s="146">
        <v>359.12679548999995</v>
      </c>
      <c r="H27" s="146">
        <v>306.39160388999983</v>
      </c>
      <c r="I27" s="145">
        <v>49</v>
      </c>
      <c r="J27" s="146">
        <v>95.92803883000002</v>
      </c>
      <c r="K27" s="145">
        <v>49.673000000000059</v>
      </c>
      <c r="L27" s="145">
        <v>56.503999999999962</v>
      </c>
      <c r="M27" s="145">
        <v>107.00199999999995</v>
      </c>
    </row>
    <row r="28" spans="1:13" ht="15" customHeight="1" x14ac:dyDescent="0.2">
      <c r="A28" s="87"/>
      <c r="B28" s="144"/>
      <c r="C28" s="144"/>
      <c r="D28" s="145"/>
      <c r="E28" s="146"/>
      <c r="F28" s="145"/>
      <c r="G28" s="146"/>
      <c r="H28" s="146"/>
      <c r="I28" s="145"/>
      <c r="J28" s="146"/>
      <c r="K28" s="145"/>
      <c r="L28" s="145"/>
      <c r="M28" s="145"/>
    </row>
    <row r="29" spans="1:13" ht="15" customHeight="1" x14ac:dyDescent="0.2">
      <c r="A29" s="85" t="s">
        <v>173</v>
      </c>
      <c r="B29" s="147">
        <v>724.57129999999995</v>
      </c>
      <c r="C29" s="147">
        <v>1021</v>
      </c>
      <c r="D29" s="148">
        <v>1178.3310000000001</v>
      </c>
      <c r="E29" s="149">
        <v>1116.2</v>
      </c>
      <c r="F29" s="148">
        <v>1171.5999999999999</v>
      </c>
      <c r="G29" s="149">
        <v>1182.9000000000001</v>
      </c>
      <c r="H29" s="149">
        <v>1273.905</v>
      </c>
      <c r="I29" s="148">
        <v>1395.222</v>
      </c>
      <c r="J29" s="149">
        <v>1467.6334999999999</v>
      </c>
      <c r="K29" s="148">
        <v>1600.2260000000001</v>
      </c>
      <c r="L29" s="148">
        <v>1350.6692987000001</v>
      </c>
      <c r="M29" s="148">
        <v>1606.9319072999999</v>
      </c>
    </row>
    <row r="30" spans="1:13" ht="15" customHeight="1" x14ac:dyDescent="0.2">
      <c r="A30" s="87" t="s">
        <v>174</v>
      </c>
      <c r="B30" s="141">
        <v>313.39999999999998</v>
      </c>
      <c r="C30" s="141">
        <v>434.4</v>
      </c>
      <c r="D30" s="142">
        <v>470</v>
      </c>
      <c r="E30" s="143">
        <v>471</v>
      </c>
      <c r="F30" s="142">
        <v>400</v>
      </c>
      <c r="G30" s="143">
        <v>400</v>
      </c>
      <c r="H30" s="143">
        <v>417.5</v>
      </c>
      <c r="I30" s="142">
        <v>490</v>
      </c>
      <c r="J30" s="143">
        <v>511</v>
      </c>
      <c r="K30" s="142">
        <v>643.54499999999996</v>
      </c>
      <c r="L30" s="142">
        <v>349.99400000000003</v>
      </c>
      <c r="M30" s="142">
        <v>388</v>
      </c>
    </row>
    <row r="31" spans="1:13" ht="15" customHeight="1" x14ac:dyDescent="0.2">
      <c r="A31" s="87" t="s">
        <v>175</v>
      </c>
      <c r="B31" s="141">
        <v>195.97130000000001</v>
      </c>
      <c r="C31" s="141">
        <v>273.60000000000002</v>
      </c>
      <c r="D31" s="142">
        <v>290.73099999999999</v>
      </c>
      <c r="E31" s="143">
        <v>302.2</v>
      </c>
      <c r="F31" s="142">
        <v>391.6</v>
      </c>
      <c r="G31" s="143">
        <v>350</v>
      </c>
      <c r="H31" s="143">
        <v>360.90499999999997</v>
      </c>
      <c r="I31" s="142">
        <v>412.15499999999997</v>
      </c>
      <c r="J31" s="143">
        <v>400.4975</v>
      </c>
      <c r="K31" s="142">
        <v>427.61500000000001</v>
      </c>
      <c r="L31" s="142">
        <v>407.66600000000005</v>
      </c>
      <c r="M31" s="142">
        <v>447.06380000000001</v>
      </c>
    </row>
    <row r="32" spans="1:13" ht="15" customHeight="1" x14ac:dyDescent="0.2">
      <c r="A32" s="87" t="s">
        <v>67</v>
      </c>
      <c r="B32" s="144">
        <v>215.19999999999996</v>
      </c>
      <c r="C32" s="144">
        <v>313.10000000000002</v>
      </c>
      <c r="D32" s="145">
        <v>417.60000000000014</v>
      </c>
      <c r="E32" s="146">
        <v>343.1</v>
      </c>
      <c r="F32" s="145">
        <v>380</v>
      </c>
      <c r="G32" s="146">
        <v>432.90000000000009</v>
      </c>
      <c r="H32" s="146">
        <v>495.5</v>
      </c>
      <c r="I32" s="145">
        <v>493.06700000000001</v>
      </c>
      <c r="J32" s="146">
        <v>556.13599999999997</v>
      </c>
      <c r="K32" s="145">
        <v>529.06600000000014</v>
      </c>
      <c r="L32" s="145">
        <v>593.00929870000004</v>
      </c>
      <c r="M32" s="145">
        <v>771.86810729999991</v>
      </c>
    </row>
    <row r="33" spans="1:13" ht="15" customHeight="1" x14ac:dyDescent="0.2">
      <c r="A33" s="87"/>
      <c r="B33" s="144"/>
      <c r="C33" s="144"/>
      <c r="D33" s="145"/>
      <c r="E33" s="146"/>
      <c r="F33" s="145"/>
      <c r="G33" s="146"/>
      <c r="H33" s="146"/>
      <c r="I33" s="145"/>
      <c r="J33" s="146"/>
      <c r="K33" s="145"/>
      <c r="L33" s="145"/>
      <c r="M33" s="145"/>
    </row>
    <row r="34" spans="1:13" ht="15" customHeight="1" x14ac:dyDescent="0.2">
      <c r="A34" s="85" t="s">
        <v>176</v>
      </c>
      <c r="B34" s="147">
        <v>311.36099999999999</v>
      </c>
      <c r="C34" s="147">
        <v>366.1</v>
      </c>
      <c r="D34" s="148">
        <v>375.40325000000001</v>
      </c>
      <c r="E34" s="149">
        <v>388.1</v>
      </c>
      <c r="F34" s="148">
        <v>423.7</v>
      </c>
      <c r="G34" s="149">
        <v>632.19977500000005</v>
      </c>
      <c r="H34" s="149">
        <v>499.82300000000004</v>
      </c>
      <c r="I34" s="148">
        <v>627.48500000000001</v>
      </c>
      <c r="J34" s="149">
        <v>592.39599999999996</v>
      </c>
      <c r="K34" s="148">
        <v>730.3370000000001</v>
      </c>
      <c r="L34" s="148">
        <v>645.27199999999993</v>
      </c>
      <c r="M34" s="148">
        <v>648.43899999999996</v>
      </c>
    </row>
    <row r="35" spans="1:13" ht="15" customHeight="1" x14ac:dyDescent="0.2">
      <c r="A35" s="87" t="s">
        <v>177</v>
      </c>
      <c r="B35" s="141">
        <v>250</v>
      </c>
      <c r="C35" s="141">
        <v>296.8</v>
      </c>
      <c r="D35" s="142">
        <v>286</v>
      </c>
      <c r="E35" s="143">
        <v>278</v>
      </c>
      <c r="F35" s="142">
        <v>295</v>
      </c>
      <c r="G35" s="143">
        <v>350</v>
      </c>
      <c r="H35" s="143">
        <v>381.25</v>
      </c>
      <c r="I35" s="142">
        <v>465.75</v>
      </c>
      <c r="J35" s="143">
        <v>505.4</v>
      </c>
      <c r="K35" s="142">
        <v>598.19500000000005</v>
      </c>
      <c r="L35" s="142">
        <v>500</v>
      </c>
      <c r="M35" s="142">
        <v>500</v>
      </c>
    </row>
    <row r="36" spans="1:13" ht="15" customHeight="1" x14ac:dyDescent="0.2">
      <c r="A36" s="87" t="s">
        <v>178</v>
      </c>
      <c r="B36" s="141">
        <v>43.356999999999999</v>
      </c>
      <c r="C36" s="141">
        <v>47.1</v>
      </c>
      <c r="D36" s="142">
        <v>58.627000000000002</v>
      </c>
      <c r="E36" s="143">
        <v>62.4</v>
      </c>
      <c r="F36" s="142">
        <v>79.900000000000006</v>
      </c>
      <c r="G36" s="143">
        <v>85</v>
      </c>
      <c r="H36" s="143">
        <v>77.972999999999999</v>
      </c>
      <c r="I36" s="142">
        <v>77.06</v>
      </c>
      <c r="J36" s="143">
        <v>86.996000000000009</v>
      </c>
      <c r="K36" s="142">
        <v>89.119</v>
      </c>
      <c r="L36" s="142">
        <v>94.99199999999999</v>
      </c>
      <c r="M36" s="142">
        <v>91.287999999999997</v>
      </c>
    </row>
    <row r="37" spans="1:13" ht="15" customHeight="1" x14ac:dyDescent="0.2">
      <c r="A37" s="87" t="s">
        <v>67</v>
      </c>
      <c r="B37" s="144">
        <v>18.004000000000019</v>
      </c>
      <c r="C37" s="144">
        <v>22.3</v>
      </c>
      <c r="D37" s="144">
        <v>30.776250000000005</v>
      </c>
      <c r="E37" s="150">
        <v>47.7</v>
      </c>
      <c r="F37" s="144">
        <v>48.8</v>
      </c>
      <c r="G37" s="150">
        <v>197.19977500000005</v>
      </c>
      <c r="H37" s="150">
        <v>40.600000000000023</v>
      </c>
      <c r="I37" s="144">
        <v>84.674999999999955</v>
      </c>
      <c r="J37" s="150">
        <v>0</v>
      </c>
      <c r="K37" s="144">
        <v>43.023000000000025</v>
      </c>
      <c r="L37" s="144">
        <v>50.279999999999973</v>
      </c>
      <c r="M37" s="144">
        <v>57.150999999999954</v>
      </c>
    </row>
    <row r="38" spans="1:13" ht="15" customHeight="1" x14ac:dyDescent="0.2">
      <c r="A38" s="87"/>
      <c r="B38" s="144"/>
      <c r="C38" s="144"/>
      <c r="D38" s="144"/>
      <c r="E38" s="150"/>
      <c r="F38" s="144"/>
      <c r="G38" s="150"/>
      <c r="H38" s="150"/>
      <c r="I38" s="144"/>
      <c r="J38" s="150"/>
      <c r="K38" s="144"/>
      <c r="L38" s="144"/>
      <c r="M38" s="144"/>
    </row>
    <row r="39" spans="1:13" ht="15" customHeight="1" x14ac:dyDescent="0.2">
      <c r="A39" s="85" t="s">
        <v>179</v>
      </c>
      <c r="B39" s="147">
        <v>840.00856999999996</v>
      </c>
      <c r="C39" s="147">
        <v>891.7</v>
      </c>
      <c r="D39" s="148">
        <v>956.4265574100001</v>
      </c>
      <c r="E39" s="149">
        <v>1012.8</v>
      </c>
      <c r="F39" s="148">
        <v>1100.2</v>
      </c>
      <c r="G39" s="149">
        <v>1229.5779590000002</v>
      </c>
      <c r="H39" s="149">
        <v>1160.722571</v>
      </c>
      <c r="I39" s="148">
        <v>1382.8463031599999</v>
      </c>
      <c r="J39" s="149">
        <v>1411.616164</v>
      </c>
      <c r="K39" s="148">
        <v>1373.759219</v>
      </c>
      <c r="L39" s="148">
        <v>1339.033152</v>
      </c>
      <c r="M39" s="148">
        <v>1595.9663169099999</v>
      </c>
    </row>
    <row r="40" spans="1:13" ht="15" customHeight="1" x14ac:dyDescent="0.2">
      <c r="A40" s="87" t="s">
        <v>180</v>
      </c>
      <c r="B40" s="141">
        <v>250</v>
      </c>
      <c r="C40" s="141">
        <v>287.7</v>
      </c>
      <c r="D40" s="142">
        <v>292</v>
      </c>
      <c r="E40" s="143">
        <v>384.1</v>
      </c>
      <c r="F40" s="142">
        <v>490</v>
      </c>
      <c r="G40" s="143">
        <v>500.88299999999998</v>
      </c>
      <c r="H40" s="143">
        <v>477.29599999999999</v>
      </c>
      <c r="I40" s="142">
        <v>499</v>
      </c>
      <c r="J40" s="143">
        <v>547</v>
      </c>
      <c r="K40" s="142">
        <v>552.13699999999994</v>
      </c>
      <c r="L40" s="142">
        <v>507.29500000000002</v>
      </c>
      <c r="M40" s="142">
        <v>664.76</v>
      </c>
    </row>
    <row r="41" spans="1:13" ht="15" customHeight="1" x14ac:dyDescent="0.2">
      <c r="A41" s="87" t="s">
        <v>181</v>
      </c>
      <c r="B41" s="141">
        <v>107.8</v>
      </c>
      <c r="C41" s="141">
        <v>134.80000000000001</v>
      </c>
      <c r="D41" s="142">
        <v>144.25729999999999</v>
      </c>
      <c r="E41" s="143">
        <v>146.5</v>
      </c>
      <c r="F41" s="142">
        <v>84.3</v>
      </c>
      <c r="G41" s="143">
        <v>149.88799399999999</v>
      </c>
      <c r="H41" s="143">
        <v>149.05000000000001</v>
      </c>
      <c r="I41" s="142">
        <v>159.24420000000001</v>
      </c>
      <c r="J41" s="143">
        <v>174.55799999999999</v>
      </c>
      <c r="K41" s="142">
        <v>169.94551899999999</v>
      </c>
      <c r="L41" s="142">
        <v>182.921291</v>
      </c>
      <c r="M41" s="142">
        <v>197.79389800000001</v>
      </c>
    </row>
    <row r="42" spans="1:13" ht="15" customHeight="1" x14ac:dyDescent="0.2">
      <c r="A42" s="87" t="s">
        <v>182</v>
      </c>
      <c r="B42" s="141">
        <v>66.5</v>
      </c>
      <c r="C42" s="141">
        <v>70.3</v>
      </c>
      <c r="D42" s="142">
        <v>87.995999999999995</v>
      </c>
      <c r="E42" s="143">
        <v>96</v>
      </c>
      <c r="F42" s="142">
        <v>131.80000000000001</v>
      </c>
      <c r="G42" s="143">
        <v>132.25</v>
      </c>
      <c r="H42" s="143">
        <v>119.254</v>
      </c>
      <c r="I42" s="142">
        <v>144.6</v>
      </c>
      <c r="J42" s="143">
        <v>131.60633300000001</v>
      </c>
      <c r="K42" s="142">
        <v>186.536</v>
      </c>
      <c r="L42" s="142">
        <v>184.6</v>
      </c>
      <c r="M42" s="142">
        <v>185</v>
      </c>
    </row>
    <row r="43" spans="1:13" ht="15" customHeight="1" x14ac:dyDescent="0.2">
      <c r="A43" s="87" t="s">
        <v>183</v>
      </c>
      <c r="B43" s="141">
        <v>265</v>
      </c>
      <c r="C43" s="141">
        <v>270</v>
      </c>
      <c r="D43" s="142">
        <v>270</v>
      </c>
      <c r="E43" s="143">
        <v>245</v>
      </c>
      <c r="F43" s="142">
        <v>276.10000000000002</v>
      </c>
      <c r="G43" s="143">
        <v>320</v>
      </c>
      <c r="H43" s="143">
        <v>290.31400000000002</v>
      </c>
      <c r="I43" s="142">
        <v>405.69858111000002</v>
      </c>
      <c r="J43" s="143">
        <v>317.78500000000003</v>
      </c>
      <c r="K43" s="142">
        <v>298</v>
      </c>
      <c r="L43" s="142">
        <v>298.2</v>
      </c>
      <c r="M43" s="142">
        <v>358.01189858999999</v>
      </c>
    </row>
    <row r="44" spans="1:13" ht="15" customHeight="1" x14ac:dyDescent="0.2">
      <c r="A44" s="87" t="s">
        <v>67</v>
      </c>
      <c r="B44" s="144">
        <v>150.70857000000001</v>
      </c>
      <c r="C44" s="144">
        <v>128.9</v>
      </c>
      <c r="D44" s="145">
        <v>162.17325741000013</v>
      </c>
      <c r="E44" s="146">
        <v>141.19999999999999</v>
      </c>
      <c r="F44" s="145">
        <v>118</v>
      </c>
      <c r="G44" s="146">
        <v>126.55696500000022</v>
      </c>
      <c r="H44" s="146">
        <v>124.80857100000003</v>
      </c>
      <c r="I44" s="145">
        <v>174.30352204999986</v>
      </c>
      <c r="J44" s="146">
        <v>240.666831</v>
      </c>
      <c r="K44" s="145">
        <v>167.14070000000015</v>
      </c>
      <c r="L44" s="145">
        <v>166.01686100000006</v>
      </c>
      <c r="M44" s="145">
        <v>190.40052031999994</v>
      </c>
    </row>
    <row r="45" spans="1:13" ht="15" customHeight="1" x14ac:dyDescent="0.2">
      <c r="A45" s="87"/>
      <c r="B45" s="144"/>
      <c r="C45" s="144"/>
      <c r="D45" s="145"/>
      <c r="E45" s="146"/>
      <c r="F45" s="145"/>
      <c r="G45" s="146"/>
      <c r="H45" s="146"/>
      <c r="I45" s="145"/>
      <c r="J45" s="146"/>
      <c r="K45" s="145"/>
      <c r="L45" s="145"/>
      <c r="M45" s="145"/>
    </row>
    <row r="46" spans="1:13" ht="15" customHeight="1" x14ac:dyDescent="0.2">
      <c r="A46" s="85" t="s">
        <v>184</v>
      </c>
      <c r="B46" s="147">
        <v>8223.1899596200019</v>
      </c>
      <c r="C46" s="147">
        <v>12703.1</v>
      </c>
      <c r="D46" s="148">
        <v>17440.91039904</v>
      </c>
      <c r="E46" s="149">
        <v>14320</v>
      </c>
      <c r="F46" s="148">
        <v>11894.4</v>
      </c>
      <c r="G46" s="149">
        <v>3161.7047381100001</v>
      </c>
      <c r="H46" s="149">
        <v>2102.8649078700009</v>
      </c>
      <c r="I46" s="148">
        <v>1409.8650000000025</v>
      </c>
      <c r="J46" s="149">
        <v>951.93287197999962</v>
      </c>
      <c r="K46" s="148">
        <v>1893.8087712000015</v>
      </c>
      <c r="L46" s="148">
        <v>1476.0440595499986</v>
      </c>
      <c r="M46" s="148">
        <v>2378.2262937700016</v>
      </c>
    </row>
    <row r="47" spans="1:13" ht="15" customHeight="1" x14ac:dyDescent="0.2">
      <c r="A47" s="87" t="s">
        <v>185</v>
      </c>
      <c r="B47" s="151">
        <v>493</v>
      </c>
      <c r="C47" s="151">
        <v>534</v>
      </c>
      <c r="D47" s="151">
        <v>403.47667992000004</v>
      </c>
      <c r="E47" s="152">
        <v>393.1</v>
      </c>
      <c r="F47" s="151">
        <v>400</v>
      </c>
      <c r="G47" s="152">
        <v>581.75</v>
      </c>
      <c r="H47" s="152">
        <v>401.99997000000002</v>
      </c>
      <c r="I47" s="151">
        <v>271</v>
      </c>
      <c r="J47" s="152">
        <v>725</v>
      </c>
      <c r="K47" s="151">
        <v>1580</v>
      </c>
      <c r="L47" s="151">
        <v>1118.369459</v>
      </c>
      <c r="M47" s="151">
        <v>1700</v>
      </c>
    </row>
    <row r="48" spans="1:13" ht="15" customHeight="1" x14ac:dyDescent="0.2">
      <c r="A48" s="87" t="s">
        <v>186</v>
      </c>
      <c r="B48" s="151">
        <v>225</v>
      </c>
      <c r="C48" s="151">
        <v>350</v>
      </c>
      <c r="D48" s="151">
        <v>365</v>
      </c>
      <c r="E48" s="152">
        <v>350.7</v>
      </c>
      <c r="F48" s="151">
        <v>360</v>
      </c>
      <c r="G48" s="152">
        <v>365</v>
      </c>
      <c r="H48" s="152">
        <v>420</v>
      </c>
      <c r="I48" s="151">
        <v>345</v>
      </c>
      <c r="J48" s="152">
        <v>0</v>
      </c>
      <c r="K48" s="151">
        <v>0</v>
      </c>
      <c r="L48" s="151">
        <v>0</v>
      </c>
      <c r="M48" s="151">
        <v>0</v>
      </c>
    </row>
    <row r="49" spans="1:13" ht="15" customHeight="1" x14ac:dyDescent="0.2">
      <c r="A49" s="87" t="s">
        <v>187</v>
      </c>
      <c r="B49" s="141">
        <v>7390.9199596199996</v>
      </c>
      <c r="C49" s="141">
        <v>11699.7</v>
      </c>
      <c r="D49" s="142">
        <v>16539.88523819</v>
      </c>
      <c r="E49" s="143">
        <v>13385.5</v>
      </c>
      <c r="F49" s="142">
        <v>11004</v>
      </c>
      <c r="G49" s="143">
        <v>2054</v>
      </c>
      <c r="H49" s="143">
        <v>500</v>
      </c>
      <c r="I49" s="142">
        <v>400</v>
      </c>
      <c r="J49" s="143">
        <v>0</v>
      </c>
      <c r="K49" s="142">
        <v>0</v>
      </c>
      <c r="L49" s="142">
        <v>0</v>
      </c>
      <c r="M49" s="142">
        <v>0</v>
      </c>
    </row>
    <row r="50" spans="1:13" ht="15" customHeight="1" x14ac:dyDescent="0.2">
      <c r="A50" s="87" t="s">
        <v>67</v>
      </c>
      <c r="B50" s="144">
        <v>114.27000000000226</v>
      </c>
      <c r="C50" s="144">
        <v>119.4</v>
      </c>
      <c r="D50" s="145">
        <v>132.54848092999964</v>
      </c>
      <c r="E50" s="146">
        <v>190.8</v>
      </c>
      <c r="F50" s="145">
        <v>130.4</v>
      </c>
      <c r="G50" s="146">
        <v>160.95473811000011</v>
      </c>
      <c r="H50" s="146">
        <v>780.86493787000086</v>
      </c>
      <c r="I50" s="145">
        <v>393.86500000000251</v>
      </c>
      <c r="J50" s="146">
        <v>226.93287197999962</v>
      </c>
      <c r="K50" s="145">
        <v>313.8087712000015</v>
      </c>
      <c r="L50" s="145">
        <v>357.67460054999856</v>
      </c>
      <c r="M50" s="145">
        <v>678.22629377000158</v>
      </c>
    </row>
    <row r="51" spans="1:13" ht="15" customHeight="1" x14ac:dyDescent="0.2">
      <c r="A51" s="87"/>
      <c r="B51" s="144"/>
      <c r="C51" s="144"/>
      <c r="D51" s="145"/>
      <c r="E51" s="146"/>
      <c r="F51" s="145"/>
      <c r="G51" s="146"/>
      <c r="H51" s="146"/>
      <c r="I51" s="145"/>
      <c r="J51" s="146"/>
      <c r="K51" s="145"/>
      <c r="L51" s="145"/>
      <c r="M51" s="145"/>
    </row>
    <row r="52" spans="1:13" ht="15" customHeight="1" x14ac:dyDescent="0.2">
      <c r="A52" s="85" t="s">
        <v>188</v>
      </c>
      <c r="B52" s="147">
        <v>40677.238574290008</v>
      </c>
      <c r="C52" s="147">
        <v>38477.699999999997</v>
      </c>
      <c r="D52" s="148">
        <v>42437.760274299973</v>
      </c>
      <c r="E52" s="149">
        <v>46496.2</v>
      </c>
      <c r="F52" s="148">
        <v>53188.6</v>
      </c>
      <c r="G52" s="149">
        <v>66656.755048360021</v>
      </c>
      <c r="H52" s="149">
        <v>73074.263642899998</v>
      </c>
      <c r="I52" s="148">
        <v>78003</v>
      </c>
      <c r="J52" s="149">
        <v>81873.044367420021</v>
      </c>
      <c r="K52" s="148">
        <v>87008.710489030025</v>
      </c>
      <c r="L52" s="148">
        <v>91259.342922860014</v>
      </c>
      <c r="M52" s="148">
        <v>100420.86840491001</v>
      </c>
    </row>
    <row r="53" spans="1:13" ht="15" customHeight="1" x14ac:dyDescent="0.2">
      <c r="A53" s="87" t="s">
        <v>189</v>
      </c>
      <c r="B53" s="141">
        <v>165.48500000000001</v>
      </c>
      <c r="C53" s="141">
        <v>222.6</v>
      </c>
      <c r="D53" s="142">
        <v>247.4</v>
      </c>
      <c r="E53" s="143">
        <v>272.10000000000002</v>
      </c>
      <c r="F53" s="142">
        <v>260</v>
      </c>
      <c r="G53" s="143">
        <v>320</v>
      </c>
      <c r="H53" s="143">
        <v>445.49900000000002</v>
      </c>
      <c r="I53" s="142">
        <v>417</v>
      </c>
      <c r="J53" s="143">
        <v>461.89499999999998</v>
      </c>
      <c r="K53" s="142">
        <v>480</v>
      </c>
      <c r="L53" s="142">
        <v>503.73500000000001</v>
      </c>
      <c r="M53" s="142">
        <v>566.5</v>
      </c>
    </row>
    <row r="54" spans="1:13" ht="15" customHeight="1" x14ac:dyDescent="0.2">
      <c r="A54" s="87" t="s">
        <v>190</v>
      </c>
      <c r="B54" s="141">
        <v>650</v>
      </c>
      <c r="C54" s="141">
        <v>685</v>
      </c>
      <c r="D54" s="142">
        <v>768</v>
      </c>
      <c r="E54" s="143">
        <v>890.8</v>
      </c>
      <c r="F54" s="142">
        <v>1175.0999999999999</v>
      </c>
      <c r="G54" s="143">
        <v>1161.9949999999999</v>
      </c>
      <c r="H54" s="143">
        <v>1083.5</v>
      </c>
      <c r="I54" s="142">
        <v>1093.5</v>
      </c>
      <c r="J54" s="143">
        <v>1188.5</v>
      </c>
      <c r="K54" s="142">
        <v>1087.5</v>
      </c>
      <c r="L54" s="142">
        <v>1306.8847196000002</v>
      </c>
      <c r="M54" s="142">
        <v>1233.1100000000001</v>
      </c>
    </row>
    <row r="55" spans="1:13" ht="15" customHeight="1" x14ac:dyDescent="0.2">
      <c r="A55" s="87" t="s">
        <v>191</v>
      </c>
      <c r="B55" s="141">
        <v>250</v>
      </c>
      <c r="C55" s="141">
        <v>338</v>
      </c>
      <c r="D55" s="142">
        <v>304.5</v>
      </c>
      <c r="E55" s="143">
        <v>330</v>
      </c>
      <c r="F55" s="142">
        <v>416</v>
      </c>
      <c r="G55" s="143">
        <v>448</v>
      </c>
      <c r="H55" s="143">
        <v>494</v>
      </c>
      <c r="I55" s="142">
        <v>495</v>
      </c>
      <c r="J55" s="143">
        <v>560.005</v>
      </c>
      <c r="K55" s="142">
        <v>538.995</v>
      </c>
      <c r="L55" s="142">
        <v>474</v>
      </c>
      <c r="M55" s="142">
        <v>572.5</v>
      </c>
    </row>
    <row r="56" spans="1:13" ht="15" customHeight="1" x14ac:dyDescent="0.2">
      <c r="A56" s="87" t="s">
        <v>192</v>
      </c>
      <c r="B56" s="141">
        <v>164.51900000000001</v>
      </c>
      <c r="C56" s="141">
        <v>198.2</v>
      </c>
      <c r="D56" s="142">
        <v>214.79515000000001</v>
      </c>
      <c r="E56" s="143">
        <v>241.7</v>
      </c>
      <c r="F56" s="142">
        <v>120</v>
      </c>
      <c r="G56" s="143">
        <v>140</v>
      </c>
      <c r="H56" s="143">
        <v>269.99599999999998</v>
      </c>
      <c r="I56" s="142">
        <v>280.67500000000001</v>
      </c>
      <c r="J56" s="143">
        <v>301.8</v>
      </c>
      <c r="K56" s="142">
        <v>254.11500000000001</v>
      </c>
      <c r="L56" s="142">
        <v>304.21299999999997</v>
      </c>
      <c r="M56" s="142">
        <v>326.3</v>
      </c>
    </row>
    <row r="57" spans="1:13" ht="15" customHeight="1" x14ac:dyDescent="0.2">
      <c r="A57" s="87" t="s">
        <v>193</v>
      </c>
      <c r="B57" s="141">
        <v>634.72500000000002</v>
      </c>
      <c r="C57" s="141">
        <v>820</v>
      </c>
      <c r="D57" s="142">
        <v>849.99940000000004</v>
      </c>
      <c r="E57" s="143">
        <v>918.2</v>
      </c>
      <c r="F57" s="142">
        <v>999.9</v>
      </c>
      <c r="G57" s="143">
        <v>1088.72</v>
      </c>
      <c r="H57" s="143">
        <v>1211.7249999999999</v>
      </c>
      <c r="I57" s="142">
        <v>1201.4414999999999</v>
      </c>
      <c r="J57" s="143">
        <v>1174.9690000000001</v>
      </c>
      <c r="K57" s="142">
        <v>1325.0497829999999</v>
      </c>
      <c r="L57" s="142">
        <v>1333.3558629999998</v>
      </c>
      <c r="M57" s="142">
        <v>1593.3600000000001</v>
      </c>
    </row>
    <row r="58" spans="1:13" ht="15" customHeight="1" x14ac:dyDescent="0.2">
      <c r="A58" s="87" t="s">
        <v>194</v>
      </c>
      <c r="B58" s="141">
        <v>649.44500000000005</v>
      </c>
      <c r="C58" s="141">
        <v>980.8</v>
      </c>
      <c r="D58" s="142">
        <v>1029.9227960000001</v>
      </c>
      <c r="E58" s="143">
        <v>1279.8</v>
      </c>
      <c r="F58" s="142">
        <v>1626.2</v>
      </c>
      <c r="G58" s="143">
        <v>1409.2719999999999</v>
      </c>
      <c r="H58" s="143">
        <v>1501</v>
      </c>
      <c r="I58" s="142">
        <v>1685</v>
      </c>
      <c r="J58" s="143">
        <v>1932.1</v>
      </c>
      <c r="K58" s="142">
        <v>5491.6461579400002</v>
      </c>
      <c r="L58" s="142">
        <v>3268.09114</v>
      </c>
      <c r="M58" s="142">
        <v>3711.9695499999998</v>
      </c>
    </row>
    <row r="59" spans="1:13" ht="15" customHeight="1" x14ac:dyDescent="0.2">
      <c r="A59" s="87" t="s">
        <v>195</v>
      </c>
      <c r="B59" s="141">
        <v>1700.5863999999999</v>
      </c>
      <c r="C59" s="141">
        <v>920.1</v>
      </c>
      <c r="D59" s="142">
        <v>1300</v>
      </c>
      <c r="E59" s="143">
        <v>1300</v>
      </c>
      <c r="F59" s="142">
        <v>1659</v>
      </c>
      <c r="G59" s="143">
        <v>1750</v>
      </c>
      <c r="H59" s="143">
        <v>2612</v>
      </c>
      <c r="I59" s="142">
        <v>1964.6</v>
      </c>
      <c r="J59" s="143">
        <v>2280</v>
      </c>
      <c r="K59" s="142">
        <v>2442.5</v>
      </c>
      <c r="L59" s="142">
        <v>2890</v>
      </c>
      <c r="M59" s="142">
        <v>2986</v>
      </c>
    </row>
    <row r="60" spans="1:13" ht="15" customHeight="1" x14ac:dyDescent="0.2">
      <c r="A60" s="87" t="s">
        <v>196</v>
      </c>
      <c r="B60" s="141">
        <v>1165.4949999999999</v>
      </c>
      <c r="C60" s="141">
        <v>1747.8</v>
      </c>
      <c r="D60" s="142">
        <v>1704.5</v>
      </c>
      <c r="E60" s="143">
        <v>1823</v>
      </c>
      <c r="F60" s="142">
        <v>444</v>
      </c>
      <c r="G60" s="143">
        <v>528</v>
      </c>
      <c r="H60" s="143">
        <v>623</v>
      </c>
      <c r="I60" s="142">
        <v>609.70000000000005</v>
      </c>
      <c r="J60" s="143">
        <v>542</v>
      </c>
      <c r="K60" s="142">
        <v>669</v>
      </c>
      <c r="L60" s="142">
        <v>678.20600000000002</v>
      </c>
      <c r="M60" s="142">
        <v>699</v>
      </c>
    </row>
    <row r="61" spans="1:13" ht="15" customHeight="1" x14ac:dyDescent="0.2">
      <c r="A61" s="87" t="s">
        <v>197</v>
      </c>
      <c r="B61" s="141">
        <v>3255</v>
      </c>
      <c r="C61" s="141">
        <v>4081</v>
      </c>
      <c r="D61" s="142">
        <v>4350</v>
      </c>
      <c r="E61" s="143">
        <v>4349.3</v>
      </c>
      <c r="F61" s="142">
        <v>5351</v>
      </c>
      <c r="G61" s="143">
        <v>6799</v>
      </c>
      <c r="H61" s="143">
        <v>7372</v>
      </c>
      <c r="I61" s="142">
        <v>7531</v>
      </c>
      <c r="J61" s="143">
        <v>7790</v>
      </c>
      <c r="K61" s="142">
        <v>7975</v>
      </c>
      <c r="L61" s="142">
        <v>8456.23</v>
      </c>
      <c r="M61" s="142">
        <v>9441.6</v>
      </c>
    </row>
    <row r="62" spans="1:13" ht="15" customHeight="1" x14ac:dyDescent="0.2">
      <c r="A62" s="87" t="s">
        <v>198</v>
      </c>
      <c r="B62" s="141">
        <v>1918</v>
      </c>
      <c r="C62" s="141">
        <v>2238</v>
      </c>
      <c r="D62" s="142">
        <v>2397</v>
      </c>
      <c r="E62" s="143">
        <v>2533.3000000000002</v>
      </c>
      <c r="F62" s="142">
        <v>3272.5</v>
      </c>
      <c r="G62" s="143">
        <v>4135.6930000000002</v>
      </c>
      <c r="H62" s="143">
        <v>4439.5</v>
      </c>
      <c r="I62" s="142">
        <v>4709</v>
      </c>
      <c r="J62" s="143">
        <v>4865</v>
      </c>
      <c r="K62" s="142">
        <v>5507.5</v>
      </c>
      <c r="L62" s="142">
        <v>6229.5</v>
      </c>
      <c r="M62" s="142">
        <v>6884.0550000000003</v>
      </c>
    </row>
    <row r="63" spans="1:13" ht="15" customHeight="1" x14ac:dyDescent="0.2">
      <c r="A63" s="87" t="s">
        <v>199</v>
      </c>
      <c r="B63" s="141">
        <v>1856</v>
      </c>
      <c r="C63" s="141">
        <v>2360</v>
      </c>
      <c r="D63" s="142">
        <v>2537.7020000000002</v>
      </c>
      <c r="E63" s="143">
        <v>2907.8</v>
      </c>
      <c r="F63" s="142">
        <v>3590</v>
      </c>
      <c r="G63" s="143">
        <v>4589</v>
      </c>
      <c r="H63" s="143">
        <v>4975</v>
      </c>
      <c r="I63" s="142">
        <v>5395</v>
      </c>
      <c r="J63" s="143">
        <v>5715</v>
      </c>
      <c r="K63" s="142">
        <v>5810</v>
      </c>
      <c r="L63" s="142">
        <v>6659.5</v>
      </c>
      <c r="M63" s="142">
        <v>7258</v>
      </c>
    </row>
    <row r="64" spans="1:13" ht="15" customHeight="1" x14ac:dyDescent="0.2">
      <c r="A64" s="87" t="s">
        <v>200</v>
      </c>
      <c r="B64" s="141">
        <v>1815</v>
      </c>
      <c r="C64" s="141">
        <v>2244</v>
      </c>
      <c r="D64" s="142">
        <v>2430</v>
      </c>
      <c r="E64" s="143">
        <v>2550.1</v>
      </c>
      <c r="F64" s="142">
        <v>3030</v>
      </c>
      <c r="G64" s="143">
        <v>3775</v>
      </c>
      <c r="H64" s="143">
        <v>4089</v>
      </c>
      <c r="I64" s="142">
        <v>4128</v>
      </c>
      <c r="J64" s="143">
        <v>4443</v>
      </c>
      <c r="K64" s="142">
        <v>4762</v>
      </c>
      <c r="L64" s="142">
        <v>5287.77</v>
      </c>
      <c r="M64" s="142">
        <v>6162</v>
      </c>
    </row>
    <row r="65" spans="1:13" ht="15" customHeight="1" x14ac:dyDescent="0.2">
      <c r="A65" s="87" t="s">
        <v>201</v>
      </c>
      <c r="B65" s="141">
        <v>1280</v>
      </c>
      <c r="C65" s="141">
        <v>1579</v>
      </c>
      <c r="D65" s="142">
        <v>1724</v>
      </c>
      <c r="E65" s="143">
        <v>1950.5</v>
      </c>
      <c r="F65" s="142">
        <v>2329.4</v>
      </c>
      <c r="G65" s="143">
        <v>2756.92</v>
      </c>
      <c r="H65" s="143">
        <v>2875</v>
      </c>
      <c r="I65" s="142">
        <v>3185</v>
      </c>
      <c r="J65" s="143">
        <v>3317</v>
      </c>
      <c r="K65" s="142">
        <v>3576</v>
      </c>
      <c r="L65" s="142">
        <v>3685</v>
      </c>
      <c r="M65" s="142">
        <v>4170</v>
      </c>
    </row>
    <row r="66" spans="1:13" ht="15" customHeight="1" x14ac:dyDescent="0.2">
      <c r="A66" s="87" t="s">
        <v>623</v>
      </c>
      <c r="B66" s="141">
        <v>1337</v>
      </c>
      <c r="C66" s="141">
        <v>1722</v>
      </c>
      <c r="D66" s="142">
        <v>2007</v>
      </c>
      <c r="E66" s="143">
        <v>2205</v>
      </c>
      <c r="F66" s="142">
        <v>2574.1999999999998</v>
      </c>
      <c r="G66" s="143">
        <v>3363.4879999999998</v>
      </c>
      <c r="H66" s="143">
        <v>3567</v>
      </c>
      <c r="I66" s="142">
        <v>3879</v>
      </c>
      <c r="J66" s="143">
        <v>3709</v>
      </c>
      <c r="K66" s="142">
        <v>3876</v>
      </c>
      <c r="L66" s="142">
        <v>4322.75</v>
      </c>
      <c r="M66" s="142">
        <v>4916.6000000000004</v>
      </c>
    </row>
    <row r="67" spans="1:13" ht="15" customHeight="1" x14ac:dyDescent="0.2">
      <c r="A67" s="87" t="s">
        <v>202</v>
      </c>
      <c r="B67" s="141">
        <v>1695</v>
      </c>
      <c r="C67" s="141">
        <v>2152</v>
      </c>
      <c r="D67" s="142">
        <v>2242.6469999999999</v>
      </c>
      <c r="E67" s="143">
        <v>2390.3000000000002</v>
      </c>
      <c r="F67" s="142">
        <v>2833</v>
      </c>
      <c r="G67" s="143">
        <v>3755</v>
      </c>
      <c r="H67" s="143">
        <v>4027</v>
      </c>
      <c r="I67" s="142">
        <v>4308</v>
      </c>
      <c r="J67" s="143">
        <v>4430</v>
      </c>
      <c r="K67" s="142">
        <v>4406</v>
      </c>
      <c r="L67" s="142">
        <v>4945.6639999999998</v>
      </c>
      <c r="M67" s="142">
        <v>5524.1670000000004</v>
      </c>
    </row>
    <row r="68" spans="1:13" ht="15" customHeight="1" x14ac:dyDescent="0.2">
      <c r="A68" s="87" t="s">
        <v>622</v>
      </c>
      <c r="B68" s="141"/>
      <c r="C68" s="141"/>
      <c r="D68" s="142"/>
      <c r="E68" s="143"/>
      <c r="F68" s="142"/>
      <c r="G68" s="143"/>
      <c r="H68" s="143"/>
      <c r="I68" s="142"/>
      <c r="J68" s="143"/>
      <c r="K68" s="142"/>
      <c r="L68" s="142">
        <v>743.55499999999995</v>
      </c>
      <c r="M68" s="142">
        <v>890</v>
      </c>
    </row>
    <row r="69" spans="1:13" ht="15" customHeight="1" x14ac:dyDescent="0.2">
      <c r="A69" s="87" t="s">
        <v>203</v>
      </c>
      <c r="B69" s="141">
        <v>925.24646144000008</v>
      </c>
      <c r="C69" s="141">
        <v>1162</v>
      </c>
      <c r="D69" s="142">
        <v>1286.473</v>
      </c>
      <c r="E69" s="143">
        <v>1311.4</v>
      </c>
      <c r="F69" s="142">
        <v>1480.5</v>
      </c>
      <c r="G69" s="143">
        <v>1591.5</v>
      </c>
      <c r="H69" s="143">
        <v>1562.25</v>
      </c>
      <c r="I69" s="142">
        <v>1531</v>
      </c>
      <c r="J69" s="143">
        <v>1744.23</v>
      </c>
      <c r="K69" s="142">
        <v>1671.2399049999999</v>
      </c>
      <c r="L69" s="142">
        <v>1633.7270000000001</v>
      </c>
      <c r="M69" s="142">
        <v>1844.1</v>
      </c>
    </row>
    <row r="70" spans="1:13" ht="15" customHeight="1" x14ac:dyDescent="0.2">
      <c r="A70" s="87" t="s">
        <v>67</v>
      </c>
      <c r="B70" s="144">
        <v>21215.736712850005</v>
      </c>
      <c r="C70" s="144">
        <v>6037.8</v>
      </c>
      <c r="D70" s="142">
        <v>17043.820928299974</v>
      </c>
      <c r="E70" s="142">
        <v>19243.099999999999</v>
      </c>
      <c r="F70" s="145">
        <v>22027.9</v>
      </c>
      <c r="G70" s="146">
        <v>29045.167048360017</v>
      </c>
      <c r="H70" s="146">
        <v>31926.793642899996</v>
      </c>
      <c r="I70" s="145">
        <v>35590.199999999997</v>
      </c>
      <c r="J70" s="146">
        <v>37418.545367420018</v>
      </c>
      <c r="K70" s="145">
        <v>37136.164643090022</v>
      </c>
      <c r="L70" s="145">
        <v>38537.161200260016</v>
      </c>
      <c r="M70" s="145">
        <v>41641.606854910016</v>
      </c>
    </row>
    <row r="71" spans="1:13" ht="15" customHeight="1" x14ac:dyDescent="0.2">
      <c r="A71" s="153" t="s">
        <v>79</v>
      </c>
      <c r="B71" s="154">
        <v>57022.940176910008</v>
      </c>
      <c r="C71" s="154">
        <v>61256.4</v>
      </c>
      <c r="D71" s="155">
        <v>70903.607143749978</v>
      </c>
      <c r="E71" s="156">
        <v>71923.600000000006</v>
      </c>
      <c r="F71" s="155">
        <v>76820.800000000003</v>
      </c>
      <c r="G71" s="156">
        <v>82396.644217960013</v>
      </c>
      <c r="H71" s="156">
        <v>88333.018064660006</v>
      </c>
      <c r="I71" s="155">
        <v>93251.773289610021</v>
      </c>
      <c r="J71" s="156">
        <f>+J7+J23+J29+J34+J39+J46+J52</f>
        <v>97383.330942230023</v>
      </c>
      <c r="K71" s="155">
        <v>104461.55526475002</v>
      </c>
      <c r="L71" s="155">
        <v>108782.45239757001</v>
      </c>
      <c r="M71" s="155">
        <v>120919.49945549999</v>
      </c>
    </row>
    <row r="72" spans="1:13" ht="27.75" customHeight="1" x14ac:dyDescent="0.2">
      <c r="G72" s="157"/>
      <c r="H72" s="157"/>
      <c r="I72" s="157"/>
      <c r="J72" s="157"/>
      <c r="M72" s="157" t="s">
        <v>504</v>
      </c>
    </row>
    <row r="73" spans="1:13" ht="15" customHeight="1" x14ac:dyDescent="0.2">
      <c r="A73" s="616" t="s">
        <v>652</v>
      </c>
      <c r="B73" s="616"/>
      <c r="C73" s="616"/>
      <c r="D73" s="616"/>
      <c r="E73" s="616"/>
      <c r="F73" s="616"/>
      <c r="G73" s="158"/>
      <c r="H73" s="158"/>
      <c r="I73" s="158"/>
      <c r="J73" s="158"/>
      <c r="K73" s="158"/>
    </row>
    <row r="74" spans="1:13" ht="12.75" customHeight="1" x14ac:dyDescent="0.2">
      <c r="A74" s="158" t="s">
        <v>42</v>
      </c>
      <c r="B74" s="573"/>
      <c r="C74" s="573"/>
      <c r="D74" s="573"/>
      <c r="E74" s="573"/>
      <c r="F74" s="158"/>
      <c r="G74" s="158"/>
      <c r="H74" s="158"/>
      <c r="I74" s="158"/>
      <c r="J74" s="158"/>
      <c r="K74" s="158"/>
    </row>
    <row r="75" spans="1:13" x14ac:dyDescent="0.2">
      <c r="A75" s="616" t="s">
        <v>204</v>
      </c>
      <c r="B75" s="616"/>
      <c r="C75" s="616"/>
      <c r="D75" s="616"/>
      <c r="E75" s="616"/>
      <c r="F75" s="616"/>
      <c r="K75" s="43"/>
    </row>
    <row r="76" spans="1:13" x14ac:dyDescent="0.2">
      <c r="K76" s="43"/>
    </row>
    <row r="77" spans="1:13" x14ac:dyDescent="0.2">
      <c r="K77" s="43"/>
    </row>
    <row r="78" spans="1:13" x14ac:dyDescent="0.2">
      <c r="K78" s="43"/>
    </row>
  </sheetData>
  <mergeCells count="16">
    <mergeCell ref="A75:F75"/>
    <mergeCell ref="M5:M6"/>
    <mergeCell ref="A5:A6"/>
    <mergeCell ref="B5:B6"/>
    <mergeCell ref="C5:C6"/>
    <mergeCell ref="D5:D6"/>
    <mergeCell ref="E5:E6"/>
    <mergeCell ref="L5:L6"/>
    <mergeCell ref="A3:L3"/>
    <mergeCell ref="J5:J6"/>
    <mergeCell ref="K5:K6"/>
    <mergeCell ref="A73:F73"/>
    <mergeCell ref="F5:F6"/>
    <mergeCell ref="G5:G6"/>
    <mergeCell ref="H5:H6"/>
    <mergeCell ref="I5:I6"/>
  </mergeCells>
  <conditionalFormatting sqref="B5:D5">
    <cfRule type="cellIs" dxfId="53" priority="3" stopIfTrue="1" operator="equal">
      <formula>0</formula>
    </cfRule>
  </conditionalFormatting>
  <conditionalFormatting sqref="B1:I2 M1:XFD4 A1:A5 N5:XFD71 A7:M71 M72:XFD72 A73:A74 L73:XFD1048576 A75:K1048576">
    <cfRule type="cellIs" dxfId="52" priority="1" operator="equal">
      <formula>0</formula>
    </cfRule>
  </conditionalFormatting>
  <conditionalFormatting sqref="B4:I4">
    <cfRule type="cellIs" dxfId="51" priority="4" operator="equal">
      <formula>0</formula>
    </cfRule>
  </conditionalFormatting>
  <conditionalFormatting sqref="F5:H5">
    <cfRule type="cellIs" dxfId="50" priority="2" stopIfTrue="1" operator="equal">
      <formula>0</formula>
    </cfRule>
  </conditionalFormatting>
  <hyperlinks>
    <hyperlink ref="M2" location="Contents!A1" display="Back to Contents" xr:uid="{338B8915-A342-49BD-94AB-9AA641D22C79}"/>
  </hyperlinks>
  <pageMargins left="0.36" right="0.23" top="0.63" bottom="0.98425196850393704" header="0.511811023622047" footer="0.511811023622047"/>
  <pageSetup paperSize="9" scale="72" fitToHeight="0" orientation="landscape" r:id="rId1"/>
  <headerFooter alignWithMargins="0">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16</vt:i4>
      </vt:variant>
    </vt:vector>
  </HeadingPairs>
  <TitlesOfParts>
    <vt:vector size="38" baseType="lpstr">
      <vt:lpstr>Contents</vt:lpstr>
      <vt:lpstr>TABLE 101</vt:lpstr>
      <vt:lpstr>TABLE 102 </vt:lpstr>
      <vt:lpstr>TABLE 103</vt:lpstr>
      <vt:lpstr>TABLE 104</vt:lpstr>
      <vt:lpstr>TABLE 105 </vt:lpstr>
      <vt:lpstr>Sheet2</vt:lpstr>
      <vt:lpstr>TABLE 106</vt:lpstr>
      <vt:lpstr>TABLE 107</vt:lpstr>
      <vt:lpstr>TABLE 108</vt:lpstr>
      <vt:lpstr>TABLE 109</vt:lpstr>
      <vt:lpstr>TABLE 110</vt:lpstr>
      <vt:lpstr>TABLE 111</vt:lpstr>
      <vt:lpstr>TABLE 112 </vt:lpstr>
      <vt:lpstr>TABLE 113</vt:lpstr>
      <vt:lpstr>TABLE 114</vt:lpstr>
      <vt:lpstr>TABLE 115</vt:lpstr>
      <vt:lpstr>TABLE 116</vt:lpstr>
      <vt:lpstr>TABLE 117</vt:lpstr>
      <vt:lpstr>TABLE 118 </vt:lpstr>
      <vt:lpstr>TABLE 119</vt:lpstr>
      <vt:lpstr>TABLE 120</vt:lpstr>
      <vt:lpstr>'TABLE 101'!Print_Area</vt:lpstr>
      <vt:lpstr>'TABLE 102 '!Print_Area</vt:lpstr>
      <vt:lpstr>'TABLE 103'!Print_Area</vt:lpstr>
      <vt:lpstr>'TABLE 104'!Print_Area</vt:lpstr>
      <vt:lpstr>'TABLE 105 '!Print_Area</vt:lpstr>
      <vt:lpstr>'TABLE 107'!Print_Area</vt:lpstr>
      <vt:lpstr>'TABLE 108'!Print_Area</vt:lpstr>
      <vt:lpstr>'TABLE 109'!Print_Area</vt:lpstr>
      <vt:lpstr>'TABLE 110'!Print_Area</vt:lpstr>
      <vt:lpstr>'TABLE 111'!Print_Area</vt:lpstr>
      <vt:lpstr>'TABLE 112 '!Print_Area</vt:lpstr>
      <vt:lpstr>'TABLE 114'!Print_Area</vt:lpstr>
      <vt:lpstr>'TABLE 116'!Print_Area</vt:lpstr>
      <vt:lpstr>'TABLE 117'!Print_Area</vt:lpstr>
      <vt:lpstr>'TABLE 119'!Print_Area</vt:lpstr>
      <vt:lpstr>'TABLE 120'!Print_Area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Samarasekara UKUDA</cp:lastModifiedBy>
  <cp:lastPrinted>2026-04-17T04:31:01Z</cp:lastPrinted>
  <dcterms:created xsi:type="dcterms:W3CDTF">2024-04-22T10:04:15Z</dcterms:created>
  <dcterms:modified xsi:type="dcterms:W3CDTF">2026-04-20T10:46:09Z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2024-04-22T10:09:27Z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b647206c-fa33-4d3c-a39c-d8066e58078c</vt:lpwstr>
  </property>
  <property fmtid="{D5CDD505-2E9C-101B-9397-08002B2CF9AE}" pid="8" name="MSIP_Label_83c4ab6a-b8f9-4a41-a9e3-9d9b3c522aed_ContentBits">
    <vt:lpwstr>1</vt:lpwstr>
  </property>
</Properties>
</file>